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 tabRatio="720"/>
  </bookViews>
  <sheets>
    <sheet name="2019窄路加宽工程汇总表" sheetId="5" r:id="rId1"/>
    <sheet name="2018年窄路加宽补足补助资金明细表" sheetId="6" r:id="rId2"/>
    <sheet name="2019年窄路加宽项目明细表" sheetId="7" r:id="rId3"/>
    <sheet name="空白表" sheetId="8" state="hidden" r:id="rId4"/>
  </sheets>
  <externalReferences>
    <externalReference r:id="rId5"/>
    <externalReference r:id="rId6"/>
  </externalReferences>
  <definedNames>
    <definedName name="_xlnm._FilterDatabase" localSheetId="0" hidden="1">'2019窄路加宽工程汇总表'!$A$19:$AB$149</definedName>
    <definedName name="_xlnm._FilterDatabase" localSheetId="1" hidden="1">'2018年窄路加宽补足补助资金明细表'!$A$14:$AJ$3225</definedName>
    <definedName name="_xlnm._FilterDatabase" localSheetId="2" hidden="1">'2019年窄路加宽项目明细表'!$A$6:$U$1877</definedName>
    <definedName name="_xlnm._FilterDatabase" localSheetId="3" hidden="1">空白表!$A$6:$M$6</definedName>
    <definedName name="_xlnm.Print_Titles" localSheetId="1">'2018年窄路加宽补足补助资金明细表'!$2:$5</definedName>
    <definedName name="_xlnm.Print_Titles" localSheetId="0">'2019窄路加宽工程汇总表'!$2:$4</definedName>
  </definedNames>
  <calcPr calcId="144525"/>
</workbook>
</file>

<file path=xl/sharedStrings.xml><?xml version="1.0" encoding="utf-8"?>
<sst xmlns="http://schemas.openxmlformats.org/spreadsheetml/2006/main" count="15775">
  <si>
    <t>附件3-1-1</t>
  </si>
  <si>
    <t>2019年农村公路（窄路加宽工程）建设投资计划汇总表</t>
  </si>
  <si>
    <t>项目所在地</t>
  </si>
  <si>
    <t>合计</t>
  </si>
  <si>
    <t>项目情况</t>
  </si>
  <si>
    <t>2018年未补足补助资金项目</t>
  </si>
  <si>
    <t>2019年项目建设情况</t>
  </si>
  <si>
    <t>备注</t>
  </si>
  <si>
    <t>所属片区</t>
  </si>
  <si>
    <t>全面建设小康社会四大区域</t>
  </si>
  <si>
    <t>少数民族自治地方</t>
  </si>
  <si>
    <t>11深度贫困县</t>
  </si>
  <si>
    <t>2019年脱贫摘帽</t>
  </si>
  <si>
    <t>市州</t>
  </si>
  <si>
    <t>行政区划</t>
  </si>
  <si>
    <t>县市区</t>
  </si>
  <si>
    <t>年度投资
（万元）</t>
  </si>
  <si>
    <t>合计下达补助资金（万元）</t>
  </si>
  <si>
    <t>建设里程
（公里）</t>
  </si>
  <si>
    <t>总投资
（万元）</t>
  </si>
  <si>
    <t>国省补助
（万元）</t>
  </si>
  <si>
    <t>部补资金</t>
  </si>
  <si>
    <t>省补资金</t>
  </si>
  <si>
    <t>地方自筹
（万元）</t>
  </si>
  <si>
    <t>已下达年度投资
（万元）</t>
  </si>
  <si>
    <t>已下达
国省补助
（万元）</t>
  </si>
  <si>
    <t>本次下达国省补助资金（万元）</t>
  </si>
  <si>
    <t>已下达地方自筹
（万元）</t>
  </si>
  <si>
    <t>地方自筹</t>
  </si>
  <si>
    <t>51贫困和41国贫</t>
  </si>
  <si>
    <t>建设规模（公里）</t>
  </si>
  <si>
    <t>全省合计</t>
  </si>
  <si>
    <t>51个贫困县小计</t>
  </si>
  <si>
    <t>41个国家贫困县小计</t>
  </si>
  <si>
    <t>11个深度贫困县小计</t>
  </si>
  <si>
    <t>16-18年脱贫摘帽县小计</t>
  </si>
  <si>
    <t>24个民族地区</t>
  </si>
  <si>
    <t>2019年脱贫摘帽县</t>
  </si>
  <si>
    <t>武陵山片区</t>
  </si>
  <si>
    <t>罗霄山片区</t>
  </si>
  <si>
    <t>全面小康长株潭</t>
  </si>
  <si>
    <t>全面小康环洞庭湖</t>
  </si>
  <si>
    <t>全面小康湘南</t>
  </si>
  <si>
    <t>全面小康大湘西</t>
  </si>
  <si>
    <t>长沙市 汇总</t>
  </si>
  <si>
    <t>长沙市</t>
  </si>
  <si>
    <t>望城区</t>
  </si>
  <si>
    <t>望城区小计</t>
  </si>
  <si>
    <t>株洲市</t>
  </si>
  <si>
    <t>岳麓区</t>
  </si>
  <si>
    <t>岳麓区小计</t>
  </si>
  <si>
    <t>宁乡市</t>
  </si>
  <si>
    <t>宁乡县小计</t>
  </si>
  <si>
    <t>浏阳市</t>
  </si>
  <si>
    <t>浏阳市小计</t>
  </si>
  <si>
    <t>株洲市 汇总</t>
  </si>
  <si>
    <t>株洲县</t>
  </si>
  <si>
    <t>株洲县小计</t>
  </si>
  <si>
    <t>芦淞区</t>
  </si>
  <si>
    <t>芦淞区小计</t>
  </si>
  <si>
    <t>攸县</t>
  </si>
  <si>
    <t>攸县小计</t>
  </si>
  <si>
    <t>茶陵县</t>
  </si>
  <si>
    <t>茶陵县小计</t>
  </si>
  <si>
    <t>国贫17脱贫</t>
  </si>
  <si>
    <t>炎陵县</t>
  </si>
  <si>
    <t>炎陵县小计</t>
  </si>
  <si>
    <t>醴陵市</t>
  </si>
  <si>
    <t>醴陵市小计</t>
  </si>
  <si>
    <t>湘潭市 汇总</t>
  </si>
  <si>
    <t>湘潭市</t>
  </si>
  <si>
    <t>雨湖区</t>
  </si>
  <si>
    <t>雨湖区小计</t>
  </si>
  <si>
    <t>湘潭县</t>
  </si>
  <si>
    <t>湘潭县小计</t>
  </si>
  <si>
    <t>衡阳市</t>
  </si>
  <si>
    <t>韶山市</t>
  </si>
  <si>
    <t>韶山市小计</t>
  </si>
  <si>
    <t>湘乡市</t>
  </si>
  <si>
    <t>湘乡市小计</t>
  </si>
  <si>
    <t>衡阳市 汇总</t>
  </si>
  <si>
    <t>南岳区</t>
  </si>
  <si>
    <t>南岳区小计</t>
  </si>
  <si>
    <t>衡阳县</t>
  </si>
  <si>
    <t>衡阳县小计</t>
  </si>
  <si>
    <t>衡南县</t>
  </si>
  <si>
    <t>衡南县小计</t>
  </si>
  <si>
    <t>衡山县</t>
  </si>
  <si>
    <t>衡山县小计</t>
  </si>
  <si>
    <t>衡东县</t>
  </si>
  <si>
    <t>衡东县小计</t>
  </si>
  <si>
    <t>祁东县</t>
  </si>
  <si>
    <t>祁东县小计</t>
  </si>
  <si>
    <t>省贫17脱贫</t>
  </si>
  <si>
    <t>耒阳市</t>
  </si>
  <si>
    <t>耒阳市小计</t>
  </si>
  <si>
    <t>常宁市</t>
  </si>
  <si>
    <t>常宁市小计</t>
  </si>
  <si>
    <t>邵阳市 汇总</t>
  </si>
  <si>
    <t>邵阳市</t>
  </si>
  <si>
    <t>双清区</t>
  </si>
  <si>
    <t>双清区小计</t>
  </si>
  <si>
    <t>大祥区</t>
  </si>
  <si>
    <t>大祥区小计</t>
  </si>
  <si>
    <t>北塔区</t>
  </si>
  <si>
    <t>北塔区小计</t>
  </si>
  <si>
    <t>邵东县</t>
  </si>
  <si>
    <t>邵东县小计</t>
  </si>
  <si>
    <t>新邵县</t>
  </si>
  <si>
    <t>新邵县小计</t>
  </si>
  <si>
    <t>国贫</t>
  </si>
  <si>
    <t>邵阳县</t>
  </si>
  <si>
    <t>邵阳县小计</t>
  </si>
  <si>
    <t>隆回县</t>
  </si>
  <si>
    <t>隆回县小计</t>
  </si>
  <si>
    <t>洞口县</t>
  </si>
  <si>
    <t>洞口县小计</t>
  </si>
  <si>
    <t>绥宁县</t>
  </si>
  <si>
    <t>绥宁县小计</t>
  </si>
  <si>
    <t>国贫18脱贫</t>
  </si>
  <si>
    <t>新宁县</t>
  </si>
  <si>
    <t>新宁县小计</t>
  </si>
  <si>
    <t>城步苗族自治县</t>
  </si>
  <si>
    <t>城步苗族自治县小计</t>
  </si>
  <si>
    <t>国贫11个深度</t>
  </si>
  <si>
    <t>武冈市</t>
  </si>
  <si>
    <t>武冈市小计</t>
  </si>
  <si>
    <t>岳阳市 汇总</t>
  </si>
  <si>
    <t>岳阳市</t>
  </si>
  <si>
    <t>岳阳楼区</t>
  </si>
  <si>
    <t>岳阳楼区小计</t>
  </si>
  <si>
    <t>岳阳经开区</t>
  </si>
  <si>
    <t>岳阳经开区小计</t>
  </si>
  <si>
    <t>无</t>
  </si>
  <si>
    <t>洞庭湖地区</t>
  </si>
  <si>
    <t>云溪区</t>
  </si>
  <si>
    <t>云溪区小计</t>
  </si>
  <si>
    <t>君山区</t>
  </si>
  <si>
    <t>君山区小计</t>
  </si>
  <si>
    <t>岳阳县</t>
  </si>
  <si>
    <t>岳阳县小计</t>
  </si>
  <si>
    <t>华容县</t>
  </si>
  <si>
    <t>华容县小计</t>
  </si>
  <si>
    <t>湘阴县</t>
  </si>
  <si>
    <t>湘阴县小计</t>
  </si>
  <si>
    <t>平江县</t>
  </si>
  <si>
    <t>平江县小计</t>
  </si>
  <si>
    <t>汨罗市</t>
  </si>
  <si>
    <t>汨罗市小计</t>
  </si>
  <si>
    <t>屈原区</t>
  </si>
  <si>
    <t>屈原区小计</t>
  </si>
  <si>
    <t>临湘市</t>
  </si>
  <si>
    <t>临湘市小计</t>
  </si>
  <si>
    <t>常德市 汇总</t>
  </si>
  <si>
    <t>常德市</t>
  </si>
  <si>
    <t>西湖区</t>
  </si>
  <si>
    <t>西湖区小计</t>
  </si>
  <si>
    <t>常德经开区</t>
  </si>
  <si>
    <t>常德经开区小计</t>
  </si>
  <si>
    <t>武陵区</t>
  </si>
  <si>
    <t>武陵区小计</t>
  </si>
  <si>
    <t>鼎城区</t>
  </si>
  <si>
    <t>鼎城区小计</t>
  </si>
  <si>
    <t>安乡县</t>
  </si>
  <si>
    <t>安乡县小计</t>
  </si>
  <si>
    <t>汉寿县</t>
  </si>
  <si>
    <t>汉寿县小计</t>
  </si>
  <si>
    <t>澧县</t>
  </si>
  <si>
    <t>澧县小计</t>
  </si>
  <si>
    <t>临澧县</t>
  </si>
  <si>
    <t>临澧县小计</t>
  </si>
  <si>
    <t>桃源县</t>
  </si>
  <si>
    <t>桃源县小计</t>
  </si>
  <si>
    <t>石门县</t>
  </si>
  <si>
    <t>石门县小计</t>
  </si>
  <si>
    <t>津市市</t>
  </si>
  <si>
    <t>津市市小计</t>
  </si>
  <si>
    <t>张家界市 汇总</t>
  </si>
  <si>
    <t>张家界市</t>
  </si>
  <si>
    <t>永定区</t>
  </si>
  <si>
    <t>永定区小计</t>
  </si>
  <si>
    <t>省贫18脱贫</t>
  </si>
  <si>
    <t>武陵源区</t>
  </si>
  <si>
    <t>武陵源区小计</t>
  </si>
  <si>
    <t>省贫16脱贫</t>
  </si>
  <si>
    <t>慈利县</t>
  </si>
  <si>
    <t>慈利县小计</t>
  </si>
  <si>
    <t>桑植县</t>
  </si>
  <si>
    <t>桑植县小计</t>
  </si>
  <si>
    <t>益阳市 汇总</t>
  </si>
  <si>
    <t>益阳市</t>
  </si>
  <si>
    <t>资阳区</t>
  </si>
  <si>
    <t>资阳区小计</t>
  </si>
  <si>
    <t>赫山区</t>
  </si>
  <si>
    <t>赫山区小计</t>
  </si>
  <si>
    <t>南县</t>
  </si>
  <si>
    <t>南县小计</t>
  </si>
  <si>
    <t>大通湖区</t>
  </si>
  <si>
    <t>大通湖区小计</t>
  </si>
  <si>
    <t>桃江县</t>
  </si>
  <si>
    <t>桃江县小计</t>
  </si>
  <si>
    <t>安化县</t>
  </si>
  <si>
    <t>安化县小计</t>
  </si>
  <si>
    <t>沅江市</t>
  </si>
  <si>
    <t>沅江市小计</t>
  </si>
  <si>
    <t>郴州市 汇总</t>
  </si>
  <si>
    <t>郴州市</t>
  </si>
  <si>
    <t>北湖区</t>
  </si>
  <si>
    <t>北湖区小计</t>
  </si>
  <si>
    <t>苏仙区</t>
  </si>
  <si>
    <t>苏仙区小计</t>
  </si>
  <si>
    <t>桂阳县</t>
  </si>
  <si>
    <t>桂阳县小计</t>
  </si>
  <si>
    <t>宜章县</t>
  </si>
  <si>
    <t>宜章县小计</t>
  </si>
  <si>
    <t>永兴县</t>
  </si>
  <si>
    <t>永兴县小计</t>
  </si>
  <si>
    <t>嘉禾县</t>
  </si>
  <si>
    <t>嘉禾县小计</t>
  </si>
  <si>
    <t>临武县</t>
  </si>
  <si>
    <t>临武县小计</t>
  </si>
  <si>
    <t>汝城县</t>
  </si>
  <si>
    <t>汝城县小计</t>
  </si>
  <si>
    <t>桂东县</t>
  </si>
  <si>
    <t>桂东县小计</t>
  </si>
  <si>
    <t>安仁县</t>
  </si>
  <si>
    <t>安仁县小计</t>
  </si>
  <si>
    <t>资兴市</t>
  </si>
  <si>
    <t>资兴市小计</t>
  </si>
  <si>
    <t>永州市 汇总</t>
  </si>
  <si>
    <t>永州市</t>
  </si>
  <si>
    <t>金洞管理区</t>
  </si>
  <si>
    <t>金洞管理区小计</t>
  </si>
  <si>
    <t>湘南地区</t>
  </si>
  <si>
    <t>零陵区</t>
  </si>
  <si>
    <t>零陵区小计</t>
  </si>
  <si>
    <t>芝山区</t>
  </si>
  <si>
    <t>芝山区小计</t>
  </si>
  <si>
    <t>冷水滩区</t>
  </si>
  <si>
    <t>冷水滩区小计</t>
  </si>
  <si>
    <t>祁阳县</t>
  </si>
  <si>
    <t>祁阳县小计</t>
  </si>
  <si>
    <t>东安县</t>
  </si>
  <si>
    <t>东安县小计</t>
  </si>
  <si>
    <t>双牌县</t>
  </si>
  <si>
    <t>双牌县小计</t>
  </si>
  <si>
    <t>道县</t>
  </si>
  <si>
    <t>道县小计</t>
  </si>
  <si>
    <t>江永县</t>
  </si>
  <si>
    <t>江永县小计</t>
  </si>
  <si>
    <t>宁远县</t>
  </si>
  <si>
    <t>宁远县小计</t>
  </si>
  <si>
    <t>蓝山县</t>
  </si>
  <si>
    <t>蓝山县小计</t>
  </si>
  <si>
    <t>新田县</t>
  </si>
  <si>
    <t>新田县小计</t>
  </si>
  <si>
    <t>江华瑶族自治县</t>
  </si>
  <si>
    <t>江华瑶族自治县小计</t>
  </si>
  <si>
    <t>怀化市 汇总</t>
  </si>
  <si>
    <t>怀化市</t>
  </si>
  <si>
    <t>鹤城区</t>
  </si>
  <si>
    <t>鹤城区小计</t>
  </si>
  <si>
    <t>中方县</t>
  </si>
  <si>
    <t>中方县小计</t>
  </si>
  <si>
    <t>沅陵县</t>
  </si>
  <si>
    <t>沅陵县小计</t>
  </si>
  <si>
    <t>辰溪县</t>
  </si>
  <si>
    <t>辰溪县小计</t>
  </si>
  <si>
    <t>溆浦县</t>
  </si>
  <si>
    <t>溆浦县小计</t>
  </si>
  <si>
    <t>会同县</t>
  </si>
  <si>
    <t>会同县小计</t>
  </si>
  <si>
    <t>麻阳苗族自治县</t>
  </si>
  <si>
    <t>麻阳苗族自治县小计</t>
  </si>
  <si>
    <t>新晃侗族自治县</t>
  </si>
  <si>
    <t>新晃侗族自治县小计</t>
  </si>
  <si>
    <t>芷江侗族自治县</t>
  </si>
  <si>
    <t>芷江侗族自治县小计</t>
  </si>
  <si>
    <t>靖州苗族侗族自治县</t>
  </si>
  <si>
    <t>靖州苗族侗族自治县小计</t>
  </si>
  <si>
    <t>通道侗族自治县</t>
  </si>
  <si>
    <t>通道侗族自治县小计</t>
  </si>
  <si>
    <t>洪江区</t>
  </si>
  <si>
    <t>洪江区小计</t>
  </si>
  <si>
    <t>洪江市</t>
  </si>
  <si>
    <t>洪江市小计</t>
  </si>
  <si>
    <t>娄底市 汇总</t>
  </si>
  <si>
    <t>娄底市</t>
  </si>
  <si>
    <t>娄星区</t>
  </si>
  <si>
    <t>娄星区小计</t>
  </si>
  <si>
    <t>双峰县</t>
  </si>
  <si>
    <t>双峰县小计</t>
  </si>
  <si>
    <t>新化县</t>
  </si>
  <si>
    <t>新化县小计</t>
  </si>
  <si>
    <t>冷水江市</t>
  </si>
  <si>
    <t>冷水江市小计</t>
  </si>
  <si>
    <t>涟源市</t>
  </si>
  <si>
    <t>涟源市小计</t>
  </si>
  <si>
    <t>湘西州 汇总</t>
  </si>
  <si>
    <t>湘西州</t>
  </si>
  <si>
    <t>吉首市</t>
  </si>
  <si>
    <t>吉首市小计</t>
  </si>
  <si>
    <t>泸溪县</t>
  </si>
  <si>
    <t>泸溪县小计</t>
  </si>
  <si>
    <t>凤凰县</t>
  </si>
  <si>
    <t>凤凰县小计</t>
  </si>
  <si>
    <t>花垣县</t>
  </si>
  <si>
    <t>花垣县小计</t>
  </si>
  <si>
    <t>保靖县</t>
  </si>
  <si>
    <t>保靖县小计</t>
  </si>
  <si>
    <t>古丈县</t>
  </si>
  <si>
    <t>古丈县小计</t>
  </si>
  <si>
    <t>永顺县</t>
  </si>
  <si>
    <t>永顺县小计</t>
  </si>
  <si>
    <t>龙山县</t>
  </si>
  <si>
    <t>龙山县小计</t>
  </si>
  <si>
    <t>国贫11个深度18脱贫</t>
  </si>
  <si>
    <t>附件3-1-2</t>
  </si>
  <si>
    <t>2018年农村公路（窄路加宽工程）补足国省补助资金计划明细表</t>
  </si>
  <si>
    <t>申报优先顺序</t>
  </si>
  <si>
    <t>项目基本情况</t>
  </si>
  <si>
    <t>2019年建设计划</t>
  </si>
  <si>
    <t>乡镇</t>
  </si>
  <si>
    <t>建制村</t>
  </si>
  <si>
    <t>补助标准（万元/公里）</t>
  </si>
  <si>
    <t>项目投资情况（万元）</t>
  </si>
  <si>
    <t>18年年度完工目标
（公里）</t>
  </si>
  <si>
    <t>已下达年度投资（万元）</t>
  </si>
  <si>
    <t>本年度投资（万元）</t>
  </si>
  <si>
    <t>已下达国省补助
（万元）</t>
  </si>
  <si>
    <t>本批下达国省补助
（万元）</t>
  </si>
  <si>
    <t>18年度地方自筹（万元）</t>
  </si>
  <si>
    <t>本年度地方自筹（万元）</t>
  </si>
  <si>
    <t>地区分类</t>
  </si>
  <si>
    <t>51个贫困县&amp;脱贫摘帽县</t>
  </si>
  <si>
    <t>名称匹配</t>
  </si>
  <si>
    <t>项目名称</t>
  </si>
  <si>
    <t>路线编码</t>
  </si>
  <si>
    <t>县道编码</t>
  </si>
  <si>
    <t>县道里程</t>
  </si>
  <si>
    <t>乡道编码</t>
  </si>
  <si>
    <t>乡道里程</t>
  </si>
  <si>
    <t>村道编码</t>
  </si>
  <si>
    <t>村道里程</t>
  </si>
  <si>
    <t>项目投资</t>
  </si>
  <si>
    <t>国省补助</t>
  </si>
  <si>
    <t>批复文号</t>
  </si>
  <si>
    <t>项目个数</t>
  </si>
  <si>
    <t>51个贫困县合计</t>
  </si>
  <si>
    <t>41个国家贫困地区</t>
  </si>
  <si>
    <t>11个深度贫困县</t>
  </si>
  <si>
    <t>总计</t>
  </si>
  <si>
    <t>茶亭镇</t>
  </si>
  <si>
    <t>九峰村</t>
  </si>
  <si>
    <t>三类</t>
  </si>
  <si>
    <t>其它非贫地区</t>
  </si>
  <si>
    <t>付家塘-九峰水库</t>
  </si>
  <si>
    <t>C136430112</t>
  </si>
  <si>
    <t>望交[2017]170号</t>
  </si>
  <si>
    <t>白若铺镇</t>
  </si>
  <si>
    <t>黄泥铺村</t>
  </si>
  <si>
    <t>大江村-白若黄泥小学</t>
  </si>
  <si>
    <t>Y504430112</t>
  </si>
  <si>
    <t>谭家园村</t>
  </si>
  <si>
    <t>山岭坪-祥云下大屋</t>
  </si>
  <si>
    <t>C188430112</t>
  </si>
  <si>
    <t>乔口镇</t>
  </si>
  <si>
    <t>湛湖村</t>
  </si>
  <si>
    <t>刘家祠堂-刘家祠堂</t>
  </si>
  <si>
    <t>C285430112</t>
  </si>
  <si>
    <t>古冲村</t>
  </si>
  <si>
    <t>里湖村-古冲村</t>
  </si>
  <si>
    <t>Y495430112</t>
  </si>
  <si>
    <t>桃林村</t>
  </si>
  <si>
    <t>五里堆-六都坳</t>
  </si>
  <si>
    <t>Y496430112</t>
  </si>
  <si>
    <t>宁乡县</t>
  </si>
  <si>
    <t>大成桥乡</t>
  </si>
  <si>
    <t>永盛村</t>
  </si>
  <si>
    <t>万家—排头</t>
  </si>
  <si>
    <t>C757430124</t>
  </si>
  <si>
    <t>宁交字[2017]214号</t>
  </si>
  <si>
    <t>横市镇</t>
  </si>
  <si>
    <t xml:space="preserve"> 界头村</t>
  </si>
  <si>
    <t>余家-竹鸡</t>
  </si>
  <si>
    <t>C613430124</t>
  </si>
  <si>
    <t xml:space="preserve"> 金丰村</t>
  </si>
  <si>
    <t>青山一双丰小学</t>
  </si>
  <si>
    <t>C612430124</t>
  </si>
  <si>
    <t>甘家—踏水桥</t>
  </si>
  <si>
    <t>C811430124</t>
  </si>
  <si>
    <t>铁冲村</t>
  </si>
  <si>
    <t>踏水桥-横灰线</t>
  </si>
  <si>
    <t>Cd12430124</t>
  </si>
  <si>
    <t>云山村</t>
  </si>
  <si>
    <t>小河-云山</t>
  </si>
  <si>
    <t>C623430124</t>
  </si>
  <si>
    <t>云台山村</t>
  </si>
  <si>
    <t>铁冲桥—小学</t>
  </si>
  <si>
    <t>C611430124</t>
  </si>
  <si>
    <t>大成桥镇</t>
  </si>
  <si>
    <t>金泉村
成功塘村</t>
  </si>
  <si>
    <t>珊瑚－金泉</t>
  </si>
  <si>
    <t>Y677430124</t>
  </si>
  <si>
    <t>老粮仓镇</t>
  </si>
  <si>
    <t>老毛线-集镇</t>
  </si>
  <si>
    <t>Y631430124</t>
  </si>
  <si>
    <t>长田-大龙界</t>
  </si>
  <si>
    <t>Y634430124</t>
  </si>
  <si>
    <t>流沙河镇</t>
  </si>
  <si>
    <t>椆树铺村</t>
  </si>
  <si>
    <t>洪山学校—流大</t>
  </si>
  <si>
    <t>C363430124</t>
  </si>
  <si>
    <t>盘石村</t>
  </si>
  <si>
    <t>桥头-唐家湾</t>
  </si>
  <si>
    <t>C359430124</t>
  </si>
  <si>
    <t>龙田镇</t>
  </si>
  <si>
    <t>联江村</t>
  </si>
  <si>
    <t>塘湾—易家拢</t>
  </si>
  <si>
    <t>C306430124</t>
  </si>
  <si>
    <t>杨柳村</t>
  </si>
  <si>
    <t>白花坳—马安</t>
  </si>
  <si>
    <t>C314430124</t>
  </si>
  <si>
    <t>煤炭坝镇</t>
  </si>
  <si>
    <t xml:space="preserve"> 石新村</t>
  </si>
  <si>
    <t>王家冲—新田坳</t>
  </si>
  <si>
    <t>CA31430124</t>
  </si>
  <si>
    <t>青山桥乡</t>
  </si>
  <si>
    <t xml:space="preserve"> 友园村</t>
  </si>
  <si>
    <t>新桥-茶园</t>
  </si>
  <si>
    <t>C554430124</t>
  </si>
  <si>
    <t>红霞村</t>
  </si>
  <si>
    <t>腊树湾—青山锰矿</t>
  </si>
  <si>
    <t>C764430124</t>
  </si>
  <si>
    <t>夏铎铺镇</t>
  </si>
  <si>
    <t>夏铎铺社区</t>
  </si>
  <si>
    <t>肖家坳-石龙关</t>
  </si>
  <si>
    <t>C016430124</t>
  </si>
  <si>
    <t>巷子口镇</t>
  </si>
  <si>
    <t xml:space="preserve"> 官山村</t>
  </si>
  <si>
    <t>七—水库—小狮</t>
  </si>
  <si>
    <t>C891430124</t>
  </si>
  <si>
    <t xml:space="preserve"> 狮冲村</t>
  </si>
  <si>
    <t>杨柳桥—官山</t>
  </si>
  <si>
    <t>C889430124</t>
  </si>
  <si>
    <t xml:space="preserve"> 双河村</t>
  </si>
  <si>
    <t>新屋里一立新水库</t>
  </si>
  <si>
    <t>C617430124</t>
  </si>
  <si>
    <t>喻家坳乡</t>
  </si>
  <si>
    <t>吴家-砖厂</t>
  </si>
  <si>
    <t>Y663430124</t>
  </si>
  <si>
    <t>祖塔乡</t>
  </si>
  <si>
    <t xml:space="preserve"> 同庆村</t>
  </si>
  <si>
    <t>中学—木巷</t>
  </si>
  <si>
    <t>C213430124</t>
  </si>
  <si>
    <t>插花村</t>
  </si>
  <si>
    <t>唐市大桥一大屋</t>
  </si>
  <si>
    <t>C080430124</t>
  </si>
  <si>
    <t>淳口镇</t>
  </si>
  <si>
    <t>山田新村</t>
  </si>
  <si>
    <t>渡槽-渡槽</t>
  </si>
  <si>
    <t>C446430181</t>
  </si>
  <si>
    <t>浏交批[2017]66号</t>
  </si>
  <si>
    <t>枫林湖村</t>
  </si>
  <si>
    <t>佛岭-七洞</t>
  </si>
  <si>
    <t>C474430181</t>
  </si>
  <si>
    <t>社港镇</t>
  </si>
  <si>
    <t>丹霞村</t>
  </si>
  <si>
    <t>堪头-堪头</t>
  </si>
  <si>
    <t>C522430181</t>
  </si>
  <si>
    <t>浏交批[2017]65号</t>
  </si>
  <si>
    <t>南洲镇</t>
  </si>
  <si>
    <t>石板桥村</t>
  </si>
  <si>
    <t>玉米岭-深塘坡</t>
  </si>
  <si>
    <t>C246430221</t>
  </si>
  <si>
    <t>株县交[2017]42号</t>
  </si>
  <si>
    <t>昭陵村</t>
  </si>
  <si>
    <t>下岸组-下岸组</t>
  </si>
  <si>
    <t>C253430221</t>
  </si>
  <si>
    <t>龙门镇（15.901,17.336）   淦田镇（14.107,15.901）</t>
  </si>
  <si>
    <t>狮凤村
、宏图村</t>
  </si>
  <si>
    <t>马洲-太湖</t>
  </si>
  <si>
    <t>X038430221</t>
  </si>
  <si>
    <t>龙门镇</t>
  </si>
  <si>
    <t>花冲村</t>
  </si>
  <si>
    <t>黄泥-西冲</t>
  </si>
  <si>
    <t>X047430221</t>
  </si>
  <si>
    <t>石羊塘镇</t>
  </si>
  <si>
    <t>八合冲村</t>
  </si>
  <si>
    <t>龙潭乡-鸭塘铺乡</t>
  </si>
  <si>
    <t>X046430221</t>
  </si>
  <si>
    <t>攸交发[2017]110号</t>
  </si>
  <si>
    <t>酒埠江镇</t>
  </si>
  <si>
    <t>黄竹村</t>
  </si>
  <si>
    <t>罗坪村-慈丰山村</t>
  </si>
  <si>
    <t>Y323430223</t>
  </si>
  <si>
    <t>联星街道</t>
  </si>
  <si>
    <t>高车头村</t>
  </si>
  <si>
    <t>何岭村-老头岭村</t>
  </si>
  <si>
    <t>Y349430223</t>
  </si>
  <si>
    <t>莲塘坳镇</t>
  </si>
  <si>
    <t>先锋村</t>
  </si>
  <si>
    <t>宋家洲村-凉江村</t>
  </si>
  <si>
    <t>Y355430223</t>
  </si>
  <si>
    <t>江桥街道</t>
  </si>
  <si>
    <t>乌坳社区</t>
  </si>
  <si>
    <t>瑶塘村-乌坳村</t>
  </si>
  <si>
    <t>Y356430223</t>
  </si>
  <si>
    <t>菜花坪镇</t>
  </si>
  <si>
    <t>旺田村</t>
  </si>
  <si>
    <t>旺田村-旺田村</t>
  </si>
  <si>
    <t>Y380430223</t>
  </si>
  <si>
    <t>新市镇</t>
  </si>
  <si>
    <t>善化村</t>
  </si>
  <si>
    <t>大板村-恒树垅村</t>
  </si>
  <si>
    <t>X112430223</t>
  </si>
  <si>
    <t>谭桥街道</t>
  </si>
  <si>
    <t>东塔社区</t>
  </si>
  <si>
    <t>谭桥村-苏洲村</t>
  </si>
  <si>
    <t>X139430223</t>
  </si>
  <si>
    <t>皇图岭镇</t>
  </si>
  <si>
    <t>新乐村</t>
  </si>
  <si>
    <t>村委-村委</t>
  </si>
  <si>
    <t>C446430223</t>
  </si>
  <si>
    <t>宁家坪镇</t>
  </si>
  <si>
    <t>坪双村</t>
  </si>
  <si>
    <t>上陈线</t>
  </si>
  <si>
    <t>C276430223</t>
  </si>
  <si>
    <t>白日坳村</t>
  </si>
  <si>
    <t>师塘-永兴</t>
  </si>
  <si>
    <t>C443430223</t>
  </si>
  <si>
    <t>老上线</t>
  </si>
  <si>
    <t>C503430223</t>
  </si>
  <si>
    <t>坪台村</t>
  </si>
  <si>
    <t>胡村线</t>
  </si>
  <si>
    <t>C275430223</t>
  </si>
  <si>
    <t>龙合村</t>
  </si>
  <si>
    <t>龙和村-长岭村</t>
  </si>
  <si>
    <t>Y318430223</t>
  </si>
  <si>
    <t>攸交发[2017]88号</t>
  </si>
  <si>
    <t>。。。</t>
  </si>
  <si>
    <t>2016年第三批新增项目</t>
  </si>
  <si>
    <t>港口村</t>
  </si>
  <si>
    <t>港口村-长岭村</t>
  </si>
  <si>
    <t>X104430223</t>
  </si>
  <si>
    <t>双泉村</t>
  </si>
  <si>
    <t>大障镇－皇图岭镇</t>
  </si>
  <si>
    <t>X099430223</t>
  </si>
  <si>
    <t>阴泉村</t>
  </si>
  <si>
    <t>阴泉村-阴泉村</t>
  </si>
  <si>
    <t>Y316430223</t>
  </si>
  <si>
    <t>17年脱贫</t>
  </si>
  <si>
    <t>枣市镇</t>
  </si>
  <si>
    <t>洒水村</t>
  </si>
  <si>
    <t>一类</t>
  </si>
  <si>
    <t>国贫（2017预脱贫县）</t>
  </si>
  <si>
    <t>X142-洒水村</t>
  </si>
  <si>
    <t>Y400430224</t>
  </si>
  <si>
    <t>茶交发[2017]69号</t>
  </si>
  <si>
    <t>洣江街道</t>
  </si>
  <si>
    <t>仙源村</t>
  </si>
  <si>
    <t>诸睦村-仙源村</t>
  </si>
  <si>
    <t>Y421430224</t>
  </si>
  <si>
    <t>思聪街道</t>
  </si>
  <si>
    <t>思聪村</t>
  </si>
  <si>
    <t>茶冲村-思聪村</t>
  </si>
  <si>
    <t>Y428430224</t>
  </si>
  <si>
    <t>腰潞镇</t>
  </si>
  <si>
    <t>白石村</t>
  </si>
  <si>
    <t>麦庄-龙树庵</t>
  </si>
  <si>
    <t>C026430224</t>
  </si>
  <si>
    <t>火田镇</t>
  </si>
  <si>
    <t>芙江村</t>
  </si>
  <si>
    <t>石芙线</t>
  </si>
  <si>
    <t>C141430224</t>
  </si>
  <si>
    <t>庙坪村</t>
  </si>
  <si>
    <t>庙上-培屋里</t>
  </si>
  <si>
    <t>C213430224</t>
  </si>
  <si>
    <t>湖口镇</t>
  </si>
  <si>
    <t>杉南村</t>
  </si>
  <si>
    <t>塘田线</t>
  </si>
  <si>
    <t>C363430224</t>
  </si>
  <si>
    <t>界首镇</t>
  </si>
  <si>
    <t>火星村</t>
  </si>
  <si>
    <t>大木冲-大木冲</t>
  </si>
  <si>
    <t>C421430224</t>
  </si>
  <si>
    <t>鲤鱼咀-安仁平塘</t>
  </si>
  <si>
    <t>C438430224</t>
  </si>
  <si>
    <t>车陂村</t>
  </si>
  <si>
    <t>车陂-车陂</t>
  </si>
  <si>
    <t>C504430224</t>
  </si>
  <si>
    <t>海潭村</t>
  </si>
  <si>
    <t>东海线</t>
  </si>
  <si>
    <t>C649430224</t>
  </si>
  <si>
    <t>河龙村</t>
  </si>
  <si>
    <t>蛇老线</t>
  </si>
  <si>
    <t>C742430224</t>
  </si>
  <si>
    <t>西岭村</t>
  </si>
  <si>
    <t>东西线</t>
  </si>
  <si>
    <t>C768430224</t>
  </si>
  <si>
    <t>桃坑乡</t>
  </si>
  <si>
    <t>华里村</t>
  </si>
  <si>
    <t>华里大桥-村部</t>
  </si>
  <si>
    <t>C805430224</t>
  </si>
  <si>
    <t>严塘镇</t>
  </si>
  <si>
    <t>上湾村</t>
  </si>
  <si>
    <t>分坎下-分坎下</t>
  </si>
  <si>
    <t>C813430224</t>
  </si>
  <si>
    <t>梯垅村</t>
  </si>
  <si>
    <t>梯垅-梯垅</t>
  </si>
  <si>
    <t>C819430224</t>
  </si>
  <si>
    <t>田和村</t>
  </si>
  <si>
    <t>长田线</t>
  </si>
  <si>
    <t>C831430224</t>
  </si>
  <si>
    <t>南坑村</t>
  </si>
  <si>
    <t>中洞-南坑</t>
  </si>
  <si>
    <t>C835430224</t>
  </si>
  <si>
    <t>补助与2017年已下达车铺村-X061项目置换</t>
  </si>
  <si>
    <t>本项目补助与2017年已下达车铺村-X061项目置换</t>
  </si>
  <si>
    <t>舲舫乡</t>
  </si>
  <si>
    <t>车铺村官溪村堤洲村</t>
  </si>
  <si>
    <t>车铺村-X061</t>
  </si>
  <si>
    <t>Y454430224</t>
  </si>
  <si>
    <t>规划外项目，县市2017年报国省补助计划，予以扣除。</t>
  </si>
  <si>
    <t>2017年Y454、车铺村-X061项目，规划外项目</t>
  </si>
  <si>
    <t>利民村</t>
  </si>
  <si>
    <t>南利线</t>
  </si>
  <si>
    <t>C836430224</t>
  </si>
  <si>
    <t xml:space="preserve">贝江村 </t>
  </si>
  <si>
    <t>上杨家屋-上杨家屋</t>
  </si>
  <si>
    <t>C926430224</t>
  </si>
  <si>
    <t>山田村</t>
  </si>
  <si>
    <t>上山田-上山田</t>
  </si>
  <si>
    <t>C933430224</t>
  </si>
  <si>
    <t>茶山里-董家冲</t>
  </si>
  <si>
    <t>CA40430224</t>
  </si>
  <si>
    <t>秩堂镇</t>
  </si>
  <si>
    <t>东首村</t>
  </si>
  <si>
    <t>善东线</t>
  </si>
  <si>
    <t>CB31430224</t>
  </si>
  <si>
    <t>坑荷线</t>
  </si>
  <si>
    <t>CB32430224</t>
  </si>
  <si>
    <t>高陇镇</t>
  </si>
  <si>
    <t>光明村</t>
  </si>
  <si>
    <t>分路口-矮岭</t>
  </si>
  <si>
    <t>CB33430224</t>
  </si>
  <si>
    <t>洲坡</t>
  </si>
  <si>
    <t>洲坡-石坡</t>
  </si>
  <si>
    <t>X148430224</t>
  </si>
  <si>
    <t>候泉村</t>
  </si>
  <si>
    <t>上头坳-S723</t>
  </si>
  <si>
    <t>X149430224</t>
  </si>
  <si>
    <t>月岭村枧田村涧洲村</t>
  </si>
  <si>
    <t>大三线</t>
  </si>
  <si>
    <t>X155430224</t>
  </si>
  <si>
    <t>S370</t>
  </si>
  <si>
    <t>岩里-S370</t>
  </si>
  <si>
    <t>X158430224</t>
  </si>
  <si>
    <t>北斗村</t>
  </si>
  <si>
    <t>西金线</t>
  </si>
  <si>
    <t>X165430224</t>
  </si>
  <si>
    <t>龙集村</t>
  </si>
  <si>
    <t>龙集村-S723</t>
  </si>
  <si>
    <t>Y403430224</t>
  </si>
  <si>
    <t>洣江街道严塘</t>
  </si>
  <si>
    <t>五垅坪村</t>
  </si>
  <si>
    <t>竹坪村-五垅坪村</t>
  </si>
  <si>
    <t>Y405430224</t>
  </si>
  <si>
    <t>白石村-白石村</t>
  </si>
  <si>
    <t>Y415430224</t>
  </si>
  <si>
    <t>枧田村</t>
  </si>
  <si>
    <t>麦源村-枧田村</t>
  </si>
  <si>
    <t>Y417430224</t>
  </si>
  <si>
    <t>涧洲村</t>
  </si>
  <si>
    <t>巨田村-涧洲村</t>
  </si>
  <si>
    <t>Y418430224</t>
  </si>
  <si>
    <t>大冲村</t>
  </si>
  <si>
    <t>S723-S370</t>
  </si>
  <si>
    <t>Y437430224</t>
  </si>
  <si>
    <t>东流村</t>
  </si>
  <si>
    <t>东流村-C432</t>
  </si>
  <si>
    <t>Y448430224</t>
  </si>
  <si>
    <t>马江镇</t>
  </si>
  <si>
    <t>曾虎村</t>
  </si>
  <si>
    <t>塘冲村-曾虎村</t>
  </si>
  <si>
    <t>Y453430224</t>
  </si>
  <si>
    <t>塘头村</t>
  </si>
  <si>
    <t>厂江村-塘头村</t>
  </si>
  <si>
    <t>Y451430224</t>
  </si>
  <si>
    <t>十都镇</t>
  </si>
  <si>
    <t>洋岐畲族村</t>
  </si>
  <si>
    <t>中蓬-坑口</t>
  </si>
  <si>
    <t>C154430225</t>
  </si>
  <si>
    <t>炎交政发[2017]79号</t>
  </si>
  <si>
    <t>鹿原镇</t>
  </si>
  <si>
    <t>红光村</t>
  </si>
  <si>
    <t>三太线</t>
  </si>
  <si>
    <t>X176430225</t>
  </si>
  <si>
    <t>水口镇</t>
  </si>
  <si>
    <t>青林村</t>
  </si>
  <si>
    <t>沿西线</t>
  </si>
  <si>
    <t>X178430225</t>
  </si>
  <si>
    <t>玉江村</t>
  </si>
  <si>
    <t>自冲-塞上</t>
  </si>
  <si>
    <t>C005430225</t>
  </si>
  <si>
    <t>垄溪乡</t>
  </si>
  <si>
    <t>仙坪村</t>
  </si>
  <si>
    <t>仙坪-铁钓</t>
  </si>
  <si>
    <t>C097430225</t>
  </si>
  <si>
    <t>沔渡镇</t>
  </si>
  <si>
    <t>长江村</t>
  </si>
  <si>
    <t>大湾-龙巷</t>
  </si>
  <si>
    <t>C103430225</t>
  </si>
  <si>
    <t>上馆村</t>
  </si>
  <si>
    <t>新上线</t>
  </si>
  <si>
    <t>C141430225</t>
  </si>
  <si>
    <t>新龙村</t>
  </si>
  <si>
    <t>兰田线</t>
  </si>
  <si>
    <t>C142430225</t>
  </si>
  <si>
    <t>中村乡</t>
  </si>
  <si>
    <t>龙潭村</t>
  </si>
  <si>
    <t>小辅头-水头2</t>
  </si>
  <si>
    <t>C164430225</t>
  </si>
  <si>
    <t>谭翠线</t>
  </si>
  <si>
    <t>C252430225</t>
  </si>
  <si>
    <t>霞阳镇</t>
  </si>
  <si>
    <t>吉利村</t>
  </si>
  <si>
    <t>刁安线</t>
  </si>
  <si>
    <t>C122430225</t>
  </si>
  <si>
    <t>丛山里-丛山里2</t>
  </si>
  <si>
    <t>C008430225</t>
  </si>
  <si>
    <t>石爪线</t>
  </si>
  <si>
    <t>C070430225</t>
  </si>
  <si>
    <t>漕溪村</t>
  </si>
  <si>
    <t>江星线</t>
  </si>
  <si>
    <t>X173430225</t>
  </si>
  <si>
    <t>中洞村</t>
  </si>
  <si>
    <t>太颜线</t>
  </si>
  <si>
    <t>X182430225</t>
  </si>
  <si>
    <t>下村乡</t>
  </si>
  <si>
    <t>清溪村</t>
  </si>
  <si>
    <t>青溪线</t>
  </si>
  <si>
    <t>Y506430225</t>
  </si>
  <si>
    <t>船形乡</t>
  </si>
  <si>
    <t>同睦村</t>
  </si>
  <si>
    <t>鲁沿线</t>
  </si>
  <si>
    <t>X177430225</t>
  </si>
  <si>
    <t>龙渣村</t>
  </si>
  <si>
    <t>龙新线</t>
  </si>
  <si>
    <t>Y508430225</t>
  </si>
  <si>
    <t>龙中线</t>
  </si>
  <si>
    <t>Y512430225</t>
  </si>
  <si>
    <t>炎陵村</t>
  </si>
  <si>
    <t>塘炎线</t>
  </si>
  <si>
    <t>Y514430225</t>
  </si>
  <si>
    <t>潘家村</t>
  </si>
  <si>
    <t>坪龙线</t>
  </si>
  <si>
    <t>Y518430225</t>
  </si>
  <si>
    <t>苍小线</t>
  </si>
  <si>
    <t>Y524430225</t>
  </si>
  <si>
    <t>水垅村</t>
  </si>
  <si>
    <t>木杨线</t>
  </si>
  <si>
    <t>C092430225</t>
  </si>
  <si>
    <t>金华村</t>
  </si>
  <si>
    <t>谭家-谭家</t>
  </si>
  <si>
    <t>C027430225</t>
  </si>
  <si>
    <t>龙兰线</t>
  </si>
  <si>
    <t>C143430225</t>
  </si>
  <si>
    <t>策源乡</t>
  </si>
  <si>
    <t>竹园村</t>
  </si>
  <si>
    <t>瓷器窑-竹园小学</t>
  </si>
  <si>
    <t>C108430225</t>
  </si>
  <si>
    <t>明月镇</t>
  </si>
  <si>
    <t>陶家垅</t>
  </si>
  <si>
    <t>粮站-八树下</t>
  </si>
  <si>
    <t>X078430281</t>
  </si>
  <si>
    <t>醴交发[2017]37号</t>
  </si>
  <si>
    <t>枫林镇</t>
  </si>
  <si>
    <t>彰仙村</t>
  </si>
  <si>
    <t>岳上线</t>
  </si>
  <si>
    <t>C653430281</t>
  </si>
  <si>
    <t>李畋镇</t>
  </si>
  <si>
    <t>石溪村</t>
  </si>
  <si>
    <t>烂甘线</t>
  </si>
  <si>
    <t>C081430281</t>
  </si>
  <si>
    <t>沩山镇</t>
  </si>
  <si>
    <t>老鸭山村</t>
  </si>
  <si>
    <t>老鸦山村-S348</t>
  </si>
  <si>
    <t>Y230430281</t>
  </si>
  <si>
    <t>肖家冲村</t>
  </si>
  <si>
    <t>大湾村-肖家冲村</t>
  </si>
  <si>
    <t>Y241430281</t>
  </si>
  <si>
    <t>泗汾镇</t>
  </si>
  <si>
    <t>茶田村</t>
  </si>
  <si>
    <t>G106-泡塘村</t>
  </si>
  <si>
    <t>Y248430281</t>
  </si>
  <si>
    <t>石亭镇</t>
  </si>
  <si>
    <t>花溪村</t>
  </si>
  <si>
    <t>下港村-金盘山居委会</t>
  </si>
  <si>
    <t>Y278430281</t>
  </si>
  <si>
    <t>大障镇</t>
  </si>
  <si>
    <t>柴冲村</t>
  </si>
  <si>
    <t>云峰寺-江边铺</t>
  </si>
  <si>
    <t>VZ09430281</t>
  </si>
  <si>
    <t>醴交发[2017]68号</t>
  </si>
  <si>
    <t>贺家-云峰寺</t>
  </si>
  <si>
    <t>VZ14430281</t>
  </si>
  <si>
    <t>云峰寺-攸县</t>
  </si>
  <si>
    <t>VZ15430281</t>
  </si>
  <si>
    <t>响水乡</t>
  </si>
  <si>
    <t>映山村</t>
  </si>
  <si>
    <t>潭映线</t>
  </si>
  <si>
    <t>C062430302</t>
  </si>
  <si>
    <t>谭交函[2017]96号</t>
  </si>
  <si>
    <t>姜畲镇</t>
  </si>
  <si>
    <t>马塘村、新坪村</t>
  </si>
  <si>
    <t>泉新线</t>
  </si>
  <si>
    <t>Y309430302</t>
  </si>
  <si>
    <t>古新村</t>
  </si>
  <si>
    <t>公坦线</t>
  </si>
  <si>
    <t>Y315430302</t>
  </si>
  <si>
    <t>响塘乡</t>
  </si>
  <si>
    <t>柴山村、沙林村、益草村</t>
  </si>
  <si>
    <t>片小线</t>
  </si>
  <si>
    <t>C085430302</t>
  </si>
  <si>
    <t>云湖桥镇</t>
  </si>
  <si>
    <t>烟山村</t>
  </si>
  <si>
    <t>细坝-细坝</t>
  </si>
  <si>
    <t>C368430321</t>
  </si>
  <si>
    <t>谭交计基[2017]4号</t>
  </si>
  <si>
    <t>移山村、清风村</t>
  </si>
  <si>
    <t>舟山-栗树塘</t>
  </si>
  <si>
    <t>C382430321</t>
  </si>
  <si>
    <t>杨家桥镇</t>
  </si>
  <si>
    <t>洪托村</t>
  </si>
  <si>
    <t>荆黄线</t>
  </si>
  <si>
    <t>Y063430321</t>
  </si>
  <si>
    <t>河口镇</t>
  </si>
  <si>
    <t>董泉村</t>
  </si>
  <si>
    <t>同古线</t>
  </si>
  <si>
    <t>Y075430321</t>
  </si>
  <si>
    <t>排头乡</t>
  </si>
  <si>
    <t>船形山村</t>
  </si>
  <si>
    <t>石豹线</t>
  </si>
  <si>
    <t>Y044430321</t>
  </si>
  <si>
    <t>高陂塘村</t>
  </si>
  <si>
    <t>庙荷线</t>
  </si>
  <si>
    <t>Y055430321</t>
  </si>
  <si>
    <t>辰山村</t>
  </si>
  <si>
    <t>曾家-曾家</t>
  </si>
  <si>
    <t>C469430321</t>
  </si>
  <si>
    <t>谭家山镇</t>
  </si>
  <si>
    <t>紫竹村</t>
  </si>
  <si>
    <t>子左线</t>
  </si>
  <si>
    <t>C125430321</t>
  </si>
  <si>
    <t>钢铁村</t>
  </si>
  <si>
    <t>溢学线</t>
  </si>
  <si>
    <t>C139430321</t>
  </si>
  <si>
    <t>石洪村</t>
  </si>
  <si>
    <t>高柳线</t>
  </si>
  <si>
    <t>C151430321</t>
  </si>
  <si>
    <t>中路铺镇</t>
  </si>
  <si>
    <t>茅塘村</t>
  </si>
  <si>
    <t>茶学线</t>
  </si>
  <si>
    <t>C076430321</t>
  </si>
  <si>
    <t>响鼓村</t>
  </si>
  <si>
    <t>村唐线</t>
  </si>
  <si>
    <t>C090430321</t>
  </si>
  <si>
    <t>大湾桥村</t>
  </si>
  <si>
    <t>拗先线</t>
  </si>
  <si>
    <t>X067430321</t>
  </si>
  <si>
    <t>白石镇</t>
  </si>
  <si>
    <t>象形村</t>
  </si>
  <si>
    <t>狮子口-象形</t>
  </si>
  <si>
    <t>C011430321</t>
  </si>
  <si>
    <t>茶恩寺镇</t>
  </si>
  <si>
    <t>回龙村</t>
  </si>
  <si>
    <t>双学线</t>
  </si>
  <si>
    <t>C064430321</t>
  </si>
  <si>
    <t>弄子村、樊田村</t>
  </si>
  <si>
    <t>樟堰线</t>
  </si>
  <si>
    <t>Y085430321</t>
  </si>
  <si>
    <t>花石镇        (原龙口乡)</t>
  </si>
  <si>
    <t>兴云村、董家坪村</t>
  </si>
  <si>
    <t>超董线</t>
  </si>
  <si>
    <t>Y070430321</t>
  </si>
  <si>
    <t>花石镇</t>
  </si>
  <si>
    <t>长岭村</t>
  </si>
  <si>
    <t>毛屋-汉城桥</t>
  </si>
  <si>
    <t>C613430321</t>
  </si>
  <si>
    <t>棋岭村</t>
  </si>
  <si>
    <t>玉家塘-九岭</t>
  </si>
  <si>
    <t>C627430321</t>
  </si>
  <si>
    <t>分水乡</t>
  </si>
  <si>
    <t>环山村</t>
  </si>
  <si>
    <t>胜白线</t>
  </si>
  <si>
    <t>C649430321</t>
  </si>
  <si>
    <t>团山铺村</t>
  </si>
  <si>
    <t>分土线</t>
  </si>
  <si>
    <t>C003430321</t>
  </si>
  <si>
    <t>青山桥镇</t>
  </si>
  <si>
    <t>群强村</t>
  </si>
  <si>
    <t>新分线</t>
  </si>
  <si>
    <t>C883430321</t>
  </si>
  <si>
    <t>石鼓镇</t>
  </si>
  <si>
    <t>歇马村</t>
  </si>
  <si>
    <t>新何线</t>
  </si>
  <si>
    <t>C903430321</t>
  </si>
  <si>
    <t>锦石乡</t>
  </si>
  <si>
    <t>桂花亭村</t>
  </si>
  <si>
    <t>郑双线</t>
  </si>
  <si>
    <t>CI42430321</t>
  </si>
  <si>
    <t>紫山村</t>
  </si>
  <si>
    <t>神桂线</t>
  </si>
  <si>
    <t>CJ54430321</t>
  </si>
  <si>
    <t>易俗河镇        (原梅林桥镇)</t>
  </si>
  <si>
    <t>万利村</t>
  </si>
  <si>
    <t>团金线</t>
  </si>
  <si>
    <t>CX10430321</t>
  </si>
  <si>
    <t>光福村、爱国村</t>
  </si>
  <si>
    <t>金狮村界-金狮村界</t>
  </si>
  <si>
    <t>CX17430321</t>
  </si>
  <si>
    <t>乌石镇</t>
  </si>
  <si>
    <t>云峰村、双峰村</t>
  </si>
  <si>
    <t>黄石线</t>
  </si>
  <si>
    <t>X043430321</t>
  </si>
  <si>
    <t>云峰村、景泉村</t>
  </si>
  <si>
    <t>双景线</t>
  </si>
  <si>
    <t>X044430321</t>
  </si>
  <si>
    <t>长丰村、广林村、晓冲村</t>
  </si>
  <si>
    <t>古钟线</t>
  </si>
  <si>
    <t>X050430321</t>
  </si>
  <si>
    <t>岳冲村</t>
  </si>
  <si>
    <t>石黄线</t>
  </si>
  <si>
    <t>X056430321</t>
  </si>
  <si>
    <t>石潭镇</t>
  </si>
  <si>
    <t>毛塘村、中坝村</t>
  </si>
  <si>
    <t>古列线</t>
  </si>
  <si>
    <t>X063430321</t>
  </si>
  <si>
    <t>沙泉村、双江口村</t>
  </si>
  <si>
    <t>兴莲线</t>
  </si>
  <si>
    <t>X071430321</t>
  </si>
  <si>
    <t>射埠镇、易俗河镇        (原梅林桥镇)</t>
  </si>
  <si>
    <t>柴塘村、仁和村</t>
  </si>
  <si>
    <t>郭柴线</t>
  </si>
  <si>
    <t>X072430321</t>
  </si>
  <si>
    <t>柱塘村、贺塘村、白泉村、竹冲村、火口村、佛祖岭村、拗才村</t>
  </si>
  <si>
    <t>柱拗线</t>
  </si>
  <si>
    <t>X075430321</t>
  </si>
  <si>
    <t>石碧村</t>
  </si>
  <si>
    <t>京拗线</t>
  </si>
  <si>
    <t>X082430321</t>
  </si>
  <si>
    <t>四路村</t>
  </si>
  <si>
    <t>四横线</t>
  </si>
  <si>
    <t>Y052430321</t>
  </si>
  <si>
    <t>团建村、石牌村、天龙村</t>
  </si>
  <si>
    <t>贺林线</t>
  </si>
  <si>
    <t>Y060430321</t>
  </si>
  <si>
    <t>芙蓉村</t>
  </si>
  <si>
    <t>瓦芙线</t>
  </si>
  <si>
    <t>Y069430321</t>
  </si>
  <si>
    <t>广桥村、水口村、深溪村</t>
  </si>
  <si>
    <t>新潭线</t>
  </si>
  <si>
    <t>Y083430321</t>
  </si>
  <si>
    <t>熊市村</t>
  </si>
  <si>
    <t>熊青线</t>
  </si>
  <si>
    <t>Y086430321</t>
  </si>
  <si>
    <t>金盆洲村</t>
  </si>
  <si>
    <t>金万线</t>
  </si>
  <si>
    <t>Y094430321</t>
  </si>
  <si>
    <t>高山村</t>
  </si>
  <si>
    <t>高学线</t>
  </si>
  <si>
    <t>Y097430321</t>
  </si>
  <si>
    <t>紫竹村、坪塘村、铁炉村</t>
  </si>
  <si>
    <t>跃铁线</t>
  </si>
  <si>
    <t>Y099430321</t>
  </si>
  <si>
    <t>茶元村</t>
  </si>
  <si>
    <t>茶园铺-茶园铺</t>
  </si>
  <si>
    <t>C149430321</t>
  </si>
  <si>
    <t>泉丰村</t>
  </si>
  <si>
    <t>茶华线</t>
  </si>
  <si>
    <t>C150430321</t>
  </si>
  <si>
    <t>易俗河镇</t>
  </si>
  <si>
    <t>银塘村</t>
  </si>
  <si>
    <t>芦野线</t>
  </si>
  <si>
    <t>C207430321</t>
  </si>
  <si>
    <t>上南村</t>
  </si>
  <si>
    <t>栗八线</t>
  </si>
  <si>
    <t>C474430321</t>
  </si>
  <si>
    <t>九如村、金子村</t>
  </si>
  <si>
    <t>太岭-杨柳湾</t>
  </si>
  <si>
    <t>C491430321</t>
  </si>
  <si>
    <t>永仁村、永丰村</t>
  </si>
  <si>
    <t>峡冲-峡冲</t>
  </si>
  <si>
    <t>C597430321</t>
  </si>
  <si>
    <t>长岭铺村、新龙铺村</t>
  </si>
  <si>
    <t>变胡线</t>
  </si>
  <si>
    <t>Y103430321</t>
  </si>
  <si>
    <t>兴合村、琵琶村、千家村、杨溪村、复兴村</t>
  </si>
  <si>
    <t>潲罗线</t>
  </si>
  <si>
    <t>X059430321</t>
  </si>
  <si>
    <t>壶天镇</t>
  </si>
  <si>
    <t>光胜村</t>
  </si>
  <si>
    <t>老南线</t>
  </si>
  <si>
    <t>Y189430381</t>
  </si>
  <si>
    <t>湘交字[2017]102号</t>
  </si>
  <si>
    <t>棋梓镇</t>
  </si>
  <si>
    <t>荷风村</t>
  </si>
  <si>
    <t>斗上线</t>
  </si>
  <si>
    <t>Y154430381</t>
  </si>
  <si>
    <t>山枣镇</t>
  </si>
  <si>
    <t>厚丰村</t>
  </si>
  <si>
    <t>茶土线</t>
  </si>
  <si>
    <t>X128430381</t>
  </si>
  <si>
    <t>梅桥镇</t>
  </si>
  <si>
    <t>东塘村</t>
  </si>
  <si>
    <t>天高线</t>
  </si>
  <si>
    <t>Y161430381</t>
  </si>
  <si>
    <t>横铺村</t>
  </si>
  <si>
    <t>从眼线</t>
  </si>
  <si>
    <t>Y157430381</t>
  </si>
  <si>
    <t>东郊乡</t>
  </si>
  <si>
    <t>枫泉村</t>
  </si>
  <si>
    <t>枫泉村-枫泉村</t>
  </si>
  <si>
    <t>Y170430381</t>
  </si>
  <si>
    <t>翻江镇</t>
  </si>
  <si>
    <t>茶杯村</t>
  </si>
  <si>
    <t>枫大线</t>
  </si>
  <si>
    <t>X097430381</t>
  </si>
  <si>
    <t>洪门村</t>
  </si>
  <si>
    <t>国跃线</t>
  </si>
  <si>
    <t>Y222430381</t>
  </si>
  <si>
    <t>五一村</t>
  </si>
  <si>
    <t>毛付线</t>
  </si>
  <si>
    <t>Y258430381</t>
  </si>
  <si>
    <t>金薮乡</t>
  </si>
  <si>
    <t>长乐村</t>
  </si>
  <si>
    <t>龙上线</t>
  </si>
  <si>
    <t>C994430381</t>
  </si>
  <si>
    <t>推子村</t>
  </si>
  <si>
    <t>雷易线</t>
  </si>
  <si>
    <t>X098430381</t>
  </si>
  <si>
    <t>白沙村</t>
  </si>
  <si>
    <t>上竹线</t>
  </si>
  <si>
    <t>X100430381</t>
  </si>
  <si>
    <t>地南村</t>
  </si>
  <si>
    <t>倒下线</t>
  </si>
  <si>
    <t>X101430381</t>
  </si>
  <si>
    <t>栗山镇</t>
  </si>
  <si>
    <t>洪芙村</t>
  </si>
  <si>
    <t>铜孟线</t>
  </si>
  <si>
    <t>Y132430381</t>
  </si>
  <si>
    <t>粮桔村</t>
  </si>
  <si>
    <t>杨石线</t>
  </si>
  <si>
    <t>Y134430381</t>
  </si>
  <si>
    <t>巴江村</t>
  </si>
  <si>
    <t>金包线</t>
  </si>
  <si>
    <t>CE23430381</t>
  </si>
  <si>
    <t>两家塘村</t>
  </si>
  <si>
    <t>龙乔线</t>
  </si>
  <si>
    <t>Y144430381</t>
  </si>
  <si>
    <t>毛田镇</t>
  </si>
  <si>
    <t>白杨村</t>
  </si>
  <si>
    <t>峡台线</t>
  </si>
  <si>
    <t>X138430381</t>
  </si>
  <si>
    <t>红旗村</t>
  </si>
  <si>
    <t>曾三线</t>
  </si>
  <si>
    <t>X141430381</t>
  </si>
  <si>
    <t>天门村</t>
  </si>
  <si>
    <t>马石线</t>
  </si>
  <si>
    <t>Y173430381</t>
  </si>
  <si>
    <t>泉塘镇</t>
  </si>
  <si>
    <t>汪家村</t>
  </si>
  <si>
    <t>大二线</t>
  </si>
  <si>
    <t>CM02430381</t>
  </si>
  <si>
    <t>繁荣村</t>
  </si>
  <si>
    <t>青繁线</t>
  </si>
  <si>
    <t>Y145430381</t>
  </si>
  <si>
    <t>潭市镇</t>
  </si>
  <si>
    <t>清风村</t>
  </si>
  <si>
    <t>将侯线</t>
  </si>
  <si>
    <t>X120430381</t>
  </si>
  <si>
    <t>月山镇</t>
  </si>
  <si>
    <t>群乐村</t>
  </si>
  <si>
    <t>张安线</t>
  </si>
  <si>
    <t>X108430381</t>
  </si>
  <si>
    <t>洞口坝村</t>
  </si>
  <si>
    <t>枫平线</t>
  </si>
  <si>
    <t>X109430381</t>
  </si>
  <si>
    <t>黄泥村</t>
  </si>
  <si>
    <t>沙变线</t>
  </si>
  <si>
    <t>Y115430381</t>
  </si>
  <si>
    <t>榔树村</t>
  </si>
  <si>
    <t>一上线</t>
  </si>
  <si>
    <t>X142430381</t>
  </si>
  <si>
    <t>洄水湾</t>
  </si>
  <si>
    <t>报信岭</t>
  </si>
  <si>
    <t>洄水湾--报信岭</t>
  </si>
  <si>
    <t>C013430412</t>
  </si>
  <si>
    <t>岳交计基字[2017]4号</t>
  </si>
  <si>
    <t>樟树乡</t>
  </si>
  <si>
    <t>芦冲村</t>
  </si>
  <si>
    <t>燕子塘-燕子塘</t>
  </si>
  <si>
    <t>C016430421</t>
  </si>
  <si>
    <t>蒸交计统字[2017]48号</t>
  </si>
  <si>
    <t>金兰镇</t>
  </si>
  <si>
    <t>畔塘村、庙塘村</t>
  </si>
  <si>
    <t>樟木塘-邬公祠</t>
  </si>
  <si>
    <t>C071430421</t>
  </si>
  <si>
    <t>樟木乡</t>
  </si>
  <si>
    <t>伏下村、吉兴村</t>
  </si>
  <si>
    <t>中岭-小角</t>
  </si>
  <si>
    <t>C164430421</t>
  </si>
  <si>
    <t>集兵镇</t>
  </si>
  <si>
    <t>水湖村、印法村</t>
  </si>
  <si>
    <t>何湾组-管子坳</t>
  </si>
  <si>
    <t>C176430421</t>
  </si>
  <si>
    <t>库宗桥镇</t>
  </si>
  <si>
    <t>大兴堂村</t>
  </si>
  <si>
    <t>炭皂-瓦屋</t>
  </si>
  <si>
    <t>C191430421</t>
  </si>
  <si>
    <t>台源镇</t>
  </si>
  <si>
    <t>金狮村、陈安村</t>
  </si>
  <si>
    <t>朱皂-关冲</t>
  </si>
  <si>
    <t>C245430421</t>
  </si>
  <si>
    <t>岘山镇</t>
  </si>
  <si>
    <t>易市村、高楼村</t>
  </si>
  <si>
    <t>易市村-分水岭</t>
  </si>
  <si>
    <t>C374430421</t>
  </si>
  <si>
    <t>杨林庙村</t>
  </si>
  <si>
    <t>牛林塘-抗子组</t>
  </si>
  <si>
    <t>C382430421</t>
  </si>
  <si>
    <t>关市镇</t>
  </si>
  <si>
    <t>分麓村、石麓村</t>
  </si>
  <si>
    <t>曾家嘴-石禾塘</t>
  </si>
  <si>
    <t>C398430421</t>
  </si>
  <si>
    <t>洪市镇</t>
  </si>
  <si>
    <t>柔水村</t>
  </si>
  <si>
    <t>柔水园-凡家坪</t>
  </si>
  <si>
    <t>C419430421</t>
  </si>
  <si>
    <t>金溪镇</t>
  </si>
  <si>
    <t>斗山村</t>
  </si>
  <si>
    <t>七树坪-和平</t>
  </si>
  <si>
    <t>C510430421</t>
  </si>
  <si>
    <t>石麓村</t>
  </si>
  <si>
    <t>仓板桥-东瓜塘</t>
  </si>
  <si>
    <t>CE19430421</t>
  </si>
  <si>
    <t>曲兰镇</t>
  </si>
  <si>
    <t>合中村</t>
  </si>
  <si>
    <t>合中村-合中村</t>
  </si>
  <si>
    <t>Y069430421</t>
  </si>
  <si>
    <t>礼梓村</t>
  </si>
  <si>
    <t>泉塘坳-中合</t>
  </si>
  <si>
    <t>Y083430421</t>
  </si>
  <si>
    <t>演陂镇</t>
  </si>
  <si>
    <t>海山村、白石堰村、百花村</t>
  </si>
  <si>
    <t>海山村-百花村</t>
  </si>
  <si>
    <t>Y117430421</t>
  </si>
  <si>
    <t>西渡镇</t>
  </si>
  <si>
    <t>豆陂村、新化村</t>
  </si>
  <si>
    <t>吊牛坪-新桥村</t>
  </si>
  <si>
    <t>Y128430421</t>
  </si>
  <si>
    <t>庙湾村、观山村</t>
  </si>
  <si>
    <t>庙湾村-观音村</t>
  </si>
  <si>
    <t>Y151430421</t>
  </si>
  <si>
    <t>石市镇</t>
  </si>
  <si>
    <t>梅树村、马骑村、石冲村</t>
  </si>
  <si>
    <t>学校-黄门村</t>
  </si>
  <si>
    <t>Y698430421</t>
  </si>
  <si>
    <t>塔兴村</t>
  </si>
  <si>
    <t>李坳路口-樟木仓库</t>
  </si>
  <si>
    <t>C162430421</t>
  </si>
  <si>
    <t>渣江镇</t>
  </si>
  <si>
    <t>香冲村</t>
  </si>
  <si>
    <t>香冲-天马桥</t>
  </si>
  <si>
    <t>C202430421</t>
  </si>
  <si>
    <t>三湖镇、洪市镇</t>
  </si>
  <si>
    <t>双丰村、曹关村、龙江村</t>
  </si>
  <si>
    <t>双丰村-楠竹村</t>
  </si>
  <si>
    <t>YE06430421</t>
  </si>
  <si>
    <t>井头镇</t>
  </si>
  <si>
    <t>仁德村</t>
  </si>
  <si>
    <t>大云-唐市</t>
  </si>
  <si>
    <t>YH44430421</t>
  </si>
  <si>
    <t>天光村、林桥村</t>
  </si>
  <si>
    <t>天光村-雄虎村</t>
  </si>
  <si>
    <t>YE01430421</t>
  </si>
  <si>
    <t>岣嵝乡</t>
  </si>
  <si>
    <t>和石村、神皇村</t>
  </si>
  <si>
    <t>松柏村-S227</t>
  </si>
  <si>
    <t>Y072430421</t>
  </si>
  <si>
    <t>罗观村、油冲村</t>
  </si>
  <si>
    <t>哉培岭-大胜</t>
  </si>
  <si>
    <t>X052430421</t>
  </si>
  <si>
    <t>仁字村</t>
  </si>
  <si>
    <t>两如公-两如公</t>
  </si>
  <si>
    <t>C421430421</t>
  </si>
  <si>
    <t>陇头村、财源村</t>
  </si>
  <si>
    <t>方工村-财源村</t>
  </si>
  <si>
    <t>Y123430421</t>
  </si>
  <si>
    <t>石狮坳村、麻湾村</t>
  </si>
  <si>
    <t>杉云村-Y100</t>
  </si>
  <si>
    <t>YE91430421</t>
  </si>
  <si>
    <t>金祝庙村、双杨村</t>
  </si>
  <si>
    <t>周坳-台上</t>
  </si>
  <si>
    <t>C263430421</t>
  </si>
  <si>
    <t>井头镇、岘山镇</t>
  </si>
  <si>
    <t>韭菜村、紫云村、祝云村、弹弦村</t>
  </si>
  <si>
    <t>大岭-岘山乡</t>
  </si>
  <si>
    <t>X055430421</t>
  </si>
  <si>
    <t>梅林村、清竹村</t>
  </si>
  <si>
    <t>青树组-胡大屋</t>
  </si>
  <si>
    <t>C539430421</t>
  </si>
  <si>
    <t>司林村、云峰村</t>
  </si>
  <si>
    <t>小江桥-张木塘</t>
  </si>
  <si>
    <t>C230430421</t>
  </si>
  <si>
    <t>同心村</t>
  </si>
  <si>
    <t>小湾-上湾</t>
  </si>
  <si>
    <t>CJJ3430421</t>
  </si>
  <si>
    <t>桐木村</t>
  </si>
  <si>
    <t>石坳-古城村</t>
  </si>
  <si>
    <t>Y093430421</t>
  </si>
  <si>
    <t>天星村、存心村、秋塘村</t>
  </si>
  <si>
    <t>天星村-X057</t>
  </si>
  <si>
    <t>Y129430421</t>
  </si>
  <si>
    <t>健康村</t>
  </si>
  <si>
    <t>健康村-英陂村</t>
  </si>
  <si>
    <t>Y131430421</t>
  </si>
  <si>
    <t>鱼形村</t>
  </si>
  <si>
    <t>长青村-新龙堂村</t>
  </si>
  <si>
    <t>Y113430421</t>
  </si>
  <si>
    <t>贞福村、枫木村</t>
  </si>
  <si>
    <t>大兴桥-东木冲</t>
  </si>
  <si>
    <t>C393430421</t>
  </si>
  <si>
    <t>石滩村</t>
  </si>
  <si>
    <t>展坳-杨岭</t>
  </si>
  <si>
    <t>C261430421</t>
  </si>
  <si>
    <t>向阳镇</t>
  </si>
  <si>
    <t>朝阳村</t>
  </si>
  <si>
    <t>书房岭-郭茭线路口</t>
  </si>
  <si>
    <t>CJJ5430422</t>
  </si>
  <si>
    <t>南交旅字[2017]147号</t>
  </si>
  <si>
    <t>黄狮村、堰头村</t>
  </si>
  <si>
    <t>黄狮堰桥-书房岭</t>
  </si>
  <si>
    <t>CJJ6430422</t>
  </si>
  <si>
    <t>相市乡</t>
  </si>
  <si>
    <t>荷塘村、下屋村</t>
  </si>
  <si>
    <t>许谷场-南冲</t>
  </si>
  <si>
    <t>CQ16430422</t>
  </si>
  <si>
    <t>栗江镇</t>
  </si>
  <si>
    <t>庾岭村、栗江村</t>
  </si>
  <si>
    <t>庾岭村部-大桥埠</t>
  </si>
  <si>
    <t>C157430422</t>
  </si>
  <si>
    <t>庾岭村</t>
  </si>
  <si>
    <t>石枣线</t>
  </si>
  <si>
    <t>C159430422</t>
  </si>
  <si>
    <t>硫市镇</t>
  </si>
  <si>
    <t>东山村、新春村</t>
  </si>
  <si>
    <t>鸭布岭-毛头组</t>
  </si>
  <si>
    <t>C135430422</t>
  </si>
  <si>
    <t>茅市镇</t>
  </si>
  <si>
    <t>井冲岭村、新龙塘村、曹家塘村</t>
  </si>
  <si>
    <t>井冲岭-苍塘</t>
  </si>
  <si>
    <t>X076430422</t>
  </si>
  <si>
    <t>宝盖镇</t>
  </si>
  <si>
    <t>南涧村</t>
  </si>
  <si>
    <t>樟树街-网山</t>
  </si>
  <si>
    <t>X085430422</t>
  </si>
  <si>
    <t>井冲岭村</t>
  </si>
  <si>
    <t>李家－井冲岭</t>
  </si>
  <si>
    <t>X088430422</t>
  </si>
  <si>
    <t>铁丝塘镇</t>
  </si>
  <si>
    <t>白壁村</t>
  </si>
  <si>
    <t>洪山仓库-青山</t>
  </si>
  <si>
    <t>CT05430422</t>
  </si>
  <si>
    <t>花桥镇</t>
  </si>
  <si>
    <t>金龙村</t>
  </si>
  <si>
    <t>金金线</t>
  </si>
  <si>
    <t>CS07430422</t>
  </si>
  <si>
    <t>谭子山镇</t>
  </si>
  <si>
    <t>民主村、枫树村</t>
  </si>
  <si>
    <t>工联村-枫树村</t>
  </si>
  <si>
    <t>Y707430422</t>
  </si>
  <si>
    <t>泉溪镇</t>
  </si>
  <si>
    <t>鸡鸣村、石岭村、高冲村</t>
  </si>
  <si>
    <t>鸡鸣冲-泉溪医院</t>
  </si>
  <si>
    <t>CY05430422</t>
  </si>
  <si>
    <t>松江镇</t>
  </si>
  <si>
    <t>兴复村、阳波村</t>
  </si>
  <si>
    <t>畔山塘-干塘</t>
  </si>
  <si>
    <t>C063430422</t>
  </si>
  <si>
    <t>江口镇</t>
  </si>
  <si>
    <t>德胜村</t>
  </si>
  <si>
    <t>德胜村部-德胜村部</t>
  </si>
  <si>
    <t>CU16430422</t>
  </si>
  <si>
    <t>涟洲村</t>
  </si>
  <si>
    <t>周家冲-涟洲村部</t>
  </si>
  <si>
    <t>C168430422</t>
  </si>
  <si>
    <t>三塘镇</t>
  </si>
  <si>
    <t>中湖村、象古村</t>
  </si>
  <si>
    <t>梅子塘-杨湖塘</t>
  </si>
  <si>
    <t>CJJ3430422</t>
  </si>
  <si>
    <t>东村、伞峰村</t>
  </si>
  <si>
    <t>团结组-仁培组</t>
  </si>
  <si>
    <t>CS37430422</t>
  </si>
  <si>
    <t>大儒村、同古村</t>
  </si>
  <si>
    <t>柿花村-培远村</t>
  </si>
  <si>
    <t>Y168430422</t>
  </si>
  <si>
    <t>洞清村</t>
  </si>
  <si>
    <t>连塘湾村-洞清村</t>
  </si>
  <si>
    <t>Y215430422</t>
  </si>
  <si>
    <t>洪山镇</t>
  </si>
  <si>
    <t>新冲、工农、光辉</t>
  </si>
  <si>
    <t>新冲村-光辉村</t>
  </si>
  <si>
    <t>Y739430422</t>
  </si>
  <si>
    <t>盐井村</t>
  </si>
  <si>
    <t>古塘村-盐井村</t>
  </si>
  <si>
    <t>Y758430422</t>
  </si>
  <si>
    <t>冠市镇</t>
  </si>
  <si>
    <t>光富村</t>
  </si>
  <si>
    <t>黄竹村-拆壁村</t>
  </si>
  <si>
    <t>Y763430422</t>
  </si>
  <si>
    <t>学堂村、豪富村</t>
  </si>
  <si>
    <t>学堂村-太阳村</t>
  </si>
  <si>
    <t>Y727430422</t>
  </si>
  <si>
    <t>东塘村部-东塘村部</t>
  </si>
  <si>
    <t>C022430422</t>
  </si>
  <si>
    <t>廖田镇</t>
  </si>
  <si>
    <t>红星塘村、城塘村</t>
  </si>
  <si>
    <t>华古塘-八矿</t>
  </si>
  <si>
    <t>C264430422</t>
  </si>
  <si>
    <t>杨光村</t>
  </si>
  <si>
    <t>贺京线</t>
  </si>
  <si>
    <t>C620430422</t>
  </si>
  <si>
    <t>大有村</t>
  </si>
  <si>
    <t>一中渡口-大有村部</t>
  </si>
  <si>
    <t>CQ11430422</t>
  </si>
  <si>
    <t>池塘村</t>
  </si>
  <si>
    <t>湾背组-许家塘</t>
  </si>
  <si>
    <t>CU19430422</t>
  </si>
  <si>
    <t>龙桥、敏东、大冲</t>
  </si>
  <si>
    <t>龙桥村-大冲村</t>
  </si>
  <si>
    <t>Y778430422</t>
  </si>
  <si>
    <t>开云镇</t>
  </si>
  <si>
    <t>青峰村</t>
  </si>
  <si>
    <t>红河堤一紫金山林场</t>
  </si>
  <si>
    <t>C888430423</t>
  </si>
  <si>
    <t>山交旅字[2017]55号</t>
  </si>
  <si>
    <t>江东乡</t>
  </si>
  <si>
    <t>白龙社区</t>
  </si>
  <si>
    <t>白玉村-义丰村</t>
  </si>
  <si>
    <t>YY12430423</t>
  </si>
  <si>
    <t>长江镇</t>
  </si>
  <si>
    <t>新源村</t>
  </si>
  <si>
    <t>杨家园村五组~六组</t>
  </si>
  <si>
    <t>C162430423</t>
  </si>
  <si>
    <t>永和乡</t>
  </si>
  <si>
    <t>咸宜村</t>
  </si>
  <si>
    <t>新场市街口-贺家乡响水村</t>
  </si>
  <si>
    <t>C226430423</t>
  </si>
  <si>
    <t>沙头村</t>
  </si>
  <si>
    <t>沙头二组一茶石十组</t>
  </si>
  <si>
    <t>C235430423</t>
  </si>
  <si>
    <t>新桥镇</t>
  </si>
  <si>
    <t>杨柳冲-棉花垅</t>
  </si>
  <si>
    <t>C5R2430423</t>
  </si>
  <si>
    <t>石仓村</t>
  </si>
  <si>
    <t>蛇形嘴－塘富冲</t>
  </si>
  <si>
    <t>CX79430423</t>
  </si>
  <si>
    <t>杨桥</t>
  </si>
  <si>
    <t>虎塘村</t>
  </si>
  <si>
    <t>虎塘界-虎塘界</t>
  </si>
  <si>
    <t>C146430424</t>
  </si>
  <si>
    <t>东交旅[2017]101号</t>
  </si>
  <si>
    <t>三樟</t>
  </si>
  <si>
    <t>义门村</t>
  </si>
  <si>
    <t>湘桥-义门</t>
  </si>
  <si>
    <t>C723430424</t>
  </si>
  <si>
    <t>吴集</t>
  </si>
  <si>
    <t>伴岭村</t>
  </si>
  <si>
    <t>伴岭村-伴岭村</t>
  </si>
  <si>
    <t>Y318430424</t>
  </si>
  <si>
    <t>南湾</t>
  </si>
  <si>
    <t>桃源村</t>
  </si>
  <si>
    <t>合江四组-桃源村</t>
  </si>
  <si>
    <t>Y317430424</t>
  </si>
  <si>
    <t>杨林</t>
  </si>
  <si>
    <t>荣丰村</t>
  </si>
  <si>
    <t>茅镰洲学校至荣恒河坝</t>
  </si>
  <si>
    <t>CD63430424</t>
  </si>
  <si>
    <t>荣桓、杨桥</t>
  </si>
  <si>
    <t>乔阳新村、长岭村</t>
  </si>
  <si>
    <t>湖田-长岭村</t>
  </si>
  <si>
    <t>Y835430424</t>
  </si>
  <si>
    <t>草市</t>
  </si>
  <si>
    <t>田心村</t>
  </si>
  <si>
    <t>香花界-田心界</t>
  </si>
  <si>
    <t>CJF6430424</t>
  </si>
  <si>
    <t>山田界-米坪村</t>
  </si>
  <si>
    <t>Y315430424</t>
  </si>
  <si>
    <t>杨林、草市</t>
  </si>
  <si>
    <t>源头村</t>
  </si>
  <si>
    <t>高栗村-草市村</t>
  </si>
  <si>
    <t>Y904430424</t>
  </si>
  <si>
    <t>高湖</t>
  </si>
  <si>
    <t>旺垅村</t>
  </si>
  <si>
    <t>长垅二组至车头八组</t>
  </si>
  <si>
    <t>CA56430424</t>
  </si>
  <si>
    <t>伟田村</t>
  </si>
  <si>
    <t>柏林至伟田</t>
  </si>
  <si>
    <t>CJF2430424</t>
  </si>
  <si>
    <t>石湾、三樟</t>
  </si>
  <si>
    <t>甲枣村</t>
  </si>
  <si>
    <t>复兴-甲枣界</t>
  </si>
  <si>
    <t>CJJ3430424</t>
  </si>
  <si>
    <t>洣水</t>
  </si>
  <si>
    <t>荆茗村</t>
  </si>
  <si>
    <t>茗岗村-花园村</t>
  </si>
  <si>
    <t>Y325430424</t>
  </si>
  <si>
    <t>新兴垅村</t>
  </si>
  <si>
    <t>红村-义塘三组</t>
  </si>
  <si>
    <t>CJF5430424</t>
  </si>
  <si>
    <t>瑶泉村</t>
  </si>
  <si>
    <t>瑶泉村-侧塘村</t>
  </si>
  <si>
    <t>Y589430424</t>
  </si>
  <si>
    <t>乌塘村</t>
  </si>
  <si>
    <t>羊角村-高湖村</t>
  </si>
  <si>
    <t>Y890430424</t>
  </si>
  <si>
    <t>高湖、荣桓</t>
  </si>
  <si>
    <t>红桥村、知塘村</t>
  </si>
  <si>
    <t>红桥村-铁村</t>
  </si>
  <si>
    <t>Y893430424</t>
  </si>
  <si>
    <t>横岭桥-吴家仓八组</t>
  </si>
  <si>
    <t>CB41430424</t>
  </si>
  <si>
    <t>大桥湾社区</t>
  </si>
  <si>
    <t>油麻界-湖套村</t>
  </si>
  <si>
    <t>Y831430424</t>
  </si>
  <si>
    <t>江东村</t>
  </si>
  <si>
    <t>杨林镇-江东水库</t>
  </si>
  <si>
    <t>X127430424</t>
  </si>
  <si>
    <t>洲西村</t>
  </si>
  <si>
    <t>草市-西石</t>
  </si>
  <si>
    <t>X120430424</t>
  </si>
  <si>
    <t>甘溪</t>
  </si>
  <si>
    <t>新东村</t>
  </si>
  <si>
    <t>S315线岔口-S315线岔口~东岗山</t>
  </si>
  <si>
    <t>C380430424</t>
  </si>
  <si>
    <t>江坪村</t>
  </si>
  <si>
    <t>江坪村-S217</t>
  </si>
  <si>
    <t>Y328430424</t>
  </si>
  <si>
    <t>大浦</t>
  </si>
  <si>
    <t>长丰村</t>
  </si>
  <si>
    <t>丰源-712矿</t>
  </si>
  <si>
    <t>CJ66430424</t>
  </si>
  <si>
    <t>仙林村</t>
  </si>
  <si>
    <t>中森三组至大塘村</t>
  </si>
  <si>
    <t>C178430424</t>
  </si>
  <si>
    <t>大塘村-木林二组</t>
  </si>
  <si>
    <t>CJ69430424</t>
  </si>
  <si>
    <t>蓬源</t>
  </si>
  <si>
    <t>横路居委会</t>
  </si>
  <si>
    <t>金龙村-新江村</t>
  </si>
  <si>
    <t>Y321430424</t>
  </si>
  <si>
    <t>罗木村-新江村</t>
  </si>
  <si>
    <t>Y860430424</t>
  </si>
  <si>
    <t>石湾</t>
  </si>
  <si>
    <t>清景村</t>
  </si>
  <si>
    <t>风景界-石湾六中</t>
  </si>
  <si>
    <t>C286430424</t>
  </si>
  <si>
    <t>莫井村</t>
  </si>
  <si>
    <t>碰望线-建新</t>
  </si>
  <si>
    <t>C031430424</t>
  </si>
  <si>
    <t>霞流</t>
  </si>
  <si>
    <t>洣河村</t>
  </si>
  <si>
    <t>李家垅界-大源渡</t>
  </si>
  <si>
    <t>CJC3430424</t>
  </si>
  <si>
    <t>新塘</t>
  </si>
  <si>
    <t>桔林村</t>
  </si>
  <si>
    <t>梅冲村-S360</t>
  </si>
  <si>
    <t>Y906430424</t>
  </si>
  <si>
    <t>粮市镇</t>
  </si>
  <si>
    <t>石埠村</t>
  </si>
  <si>
    <t>二类</t>
  </si>
  <si>
    <t>省贫（2017预脱贫县）</t>
  </si>
  <si>
    <t>河丝塘-X067叉口</t>
  </si>
  <si>
    <t>C004430426</t>
  </si>
  <si>
    <t>祁交复[2017]22号</t>
  </si>
  <si>
    <t>茶塘村
召家村
枫冲村</t>
  </si>
  <si>
    <t>茶塘-德合皂</t>
  </si>
  <si>
    <t>C010430426</t>
  </si>
  <si>
    <t>谭家村</t>
  </si>
  <si>
    <t>雷公塘~谭家村部</t>
  </si>
  <si>
    <t>C013430426</t>
  </si>
  <si>
    <t>樟树岭村</t>
  </si>
  <si>
    <t>藕塘村界~樟树</t>
  </si>
  <si>
    <t>C017430426</t>
  </si>
  <si>
    <t>灌塘村</t>
  </si>
  <si>
    <t>老屋塘~肖鸭塘</t>
  </si>
  <si>
    <t>C019430426</t>
  </si>
  <si>
    <t>河洲镇</t>
  </si>
  <si>
    <t>礼堂村
新湾村
樟木村</t>
  </si>
  <si>
    <t>礼堂-叉路口</t>
  </si>
  <si>
    <t>C030430426</t>
  </si>
  <si>
    <t>德才村
三湖村</t>
  </si>
  <si>
    <t>德财-下家冲</t>
  </si>
  <si>
    <t>C036430426</t>
  </si>
  <si>
    <t>三湖村
草塘村
银燕村</t>
  </si>
  <si>
    <t>三湖村叉口-上塘冲</t>
  </si>
  <si>
    <t>C037430426</t>
  </si>
  <si>
    <t>新开村</t>
  </si>
  <si>
    <t>月塘~李窝皂</t>
  </si>
  <si>
    <t>C044430426</t>
  </si>
  <si>
    <t>归阳镇</t>
  </si>
  <si>
    <t>双河村</t>
  </si>
  <si>
    <t>双河桥~双河村部</t>
  </si>
  <si>
    <t>C092430426</t>
  </si>
  <si>
    <t>新光村
罗福村</t>
  </si>
  <si>
    <t>村部-周家坳</t>
  </si>
  <si>
    <t>C093430426</t>
  </si>
  <si>
    <t>刘英村</t>
  </si>
  <si>
    <t>志木叉口~刘英村界</t>
  </si>
  <si>
    <t>C109430426</t>
  </si>
  <si>
    <t>过水坪镇</t>
  </si>
  <si>
    <t>李湾村</t>
  </si>
  <si>
    <t>加泥台~李湾大屋</t>
  </si>
  <si>
    <t>C175430426</t>
  </si>
  <si>
    <t>白鹤街道</t>
  </si>
  <si>
    <t>花塘村
栗塘村</t>
  </si>
  <si>
    <t>和玉池~栗塘</t>
  </si>
  <si>
    <t>C220430426</t>
  </si>
  <si>
    <t>洪桥街道</t>
  </si>
  <si>
    <t>贺家冲村</t>
  </si>
  <si>
    <t>檀木组~贺家九组</t>
  </si>
  <si>
    <t>C231430426</t>
  </si>
  <si>
    <t>盘龙村</t>
  </si>
  <si>
    <t>县汽车站~盘龙小学</t>
  </si>
  <si>
    <t>C232430426</t>
  </si>
  <si>
    <t>金桥镇</t>
  </si>
  <si>
    <t>金桥村</t>
  </si>
  <si>
    <t>谭家台组-谭家台组</t>
  </si>
  <si>
    <t>C23B430426</t>
  </si>
  <si>
    <t>深柳村</t>
  </si>
  <si>
    <t>六家组-大皂</t>
  </si>
  <si>
    <t>C282430426</t>
  </si>
  <si>
    <t>宫夏村</t>
  </si>
  <si>
    <t>宫夏小学~普口桥</t>
  </si>
  <si>
    <t>C288430426</t>
  </si>
  <si>
    <t>曾家村
官山村</t>
  </si>
  <si>
    <t>曾家村部-官山小学</t>
  </si>
  <si>
    <t>C292430426</t>
  </si>
  <si>
    <t>灵官镇</t>
  </si>
  <si>
    <t>金竹塘村</t>
  </si>
  <si>
    <t>金塘江~金竹村</t>
  </si>
  <si>
    <t>C429430426</t>
  </si>
  <si>
    <t>高兴村</t>
  </si>
  <si>
    <t>高兴渠-高兴渠</t>
  </si>
  <si>
    <t>C436430426</t>
  </si>
  <si>
    <t>黄土铺镇</t>
  </si>
  <si>
    <t>大正村</t>
  </si>
  <si>
    <t>黄土铺街口~凹背顶</t>
  </si>
  <si>
    <t>C505430426</t>
  </si>
  <si>
    <t>石亭子镇</t>
  </si>
  <si>
    <t>银星村</t>
  </si>
  <si>
    <t>土地塘-银星小学</t>
  </si>
  <si>
    <t>C524430426</t>
  </si>
  <si>
    <t>官家嘴镇</t>
  </si>
  <si>
    <t>雷阿塘村 
枫木冲村</t>
  </si>
  <si>
    <t>雷阿岔口-枫木学校</t>
  </si>
  <si>
    <t>C535430426</t>
  </si>
  <si>
    <t>白溪村
永年村</t>
  </si>
  <si>
    <t>白溪村-李家庙</t>
  </si>
  <si>
    <t>C545430426</t>
  </si>
  <si>
    <t>官家嘴村
泉陂村
社冲村</t>
  </si>
  <si>
    <t>官家嘴一组-社冲村部</t>
  </si>
  <si>
    <t>C548430426</t>
  </si>
  <si>
    <t>庄稼村</t>
  </si>
  <si>
    <t>匡家院~庄稼村部</t>
  </si>
  <si>
    <t>C550430426</t>
  </si>
  <si>
    <t>步云桥镇</t>
  </si>
  <si>
    <t>堆积村
水口村</t>
  </si>
  <si>
    <t>麦子塘-堆积六组</t>
  </si>
  <si>
    <t>C554430426</t>
  </si>
  <si>
    <t>择善村</t>
  </si>
  <si>
    <t>堆积路口~择善村部</t>
  </si>
  <si>
    <t>C555430426</t>
  </si>
  <si>
    <t>大陂头村</t>
  </si>
  <si>
    <t>匡家牌-大村坪村部</t>
  </si>
  <si>
    <t>C557430426</t>
  </si>
  <si>
    <t>叉口~定丫塘</t>
  </si>
  <si>
    <t>C55I430426</t>
  </si>
  <si>
    <t>新和村</t>
  </si>
  <si>
    <t>派出所路口-明德塘</t>
  </si>
  <si>
    <t>C560430426</t>
  </si>
  <si>
    <t>白腊村
岳塘村</t>
  </si>
  <si>
    <t>蒋家院-蒋家院</t>
  </si>
  <si>
    <t>C564430426</t>
  </si>
  <si>
    <t>黄竹岭村
瓦子坪村</t>
  </si>
  <si>
    <t>马坎头-马坎头</t>
  </si>
  <si>
    <t>C576430426</t>
  </si>
  <si>
    <t>坪塘村
田塘村
观音村
雷公村</t>
  </si>
  <si>
    <t>梨子排-雷公村部</t>
  </si>
  <si>
    <t>C588430426</t>
  </si>
  <si>
    <t>银星村
罗江村</t>
  </si>
  <si>
    <t>银星村部-神山堰</t>
  </si>
  <si>
    <t>C623430426</t>
  </si>
  <si>
    <t>步云桥镇
蒋家桥镇</t>
  </si>
  <si>
    <t>雷公村
官塘村</t>
  </si>
  <si>
    <t>司塘湾-官塘村部</t>
  </si>
  <si>
    <t>C640430426</t>
  </si>
  <si>
    <t>砖塘镇</t>
  </si>
  <si>
    <t>候塘村</t>
  </si>
  <si>
    <t>候塘叉路口~候塘村部</t>
  </si>
  <si>
    <t>C695430426</t>
  </si>
  <si>
    <t>芦竹村</t>
  </si>
  <si>
    <t>朱福桥~源山</t>
  </si>
  <si>
    <t>C788430426</t>
  </si>
  <si>
    <t>鸟江镇</t>
  </si>
  <si>
    <t>坳头村</t>
  </si>
  <si>
    <t>石角-石角</t>
  </si>
  <si>
    <t>C891430426</t>
  </si>
  <si>
    <t>大荣村</t>
  </si>
  <si>
    <t>黄土铺-驼子岭</t>
  </si>
  <si>
    <t>CAP7430426</t>
  </si>
  <si>
    <t>红光村
双河村</t>
  </si>
  <si>
    <t>红光桥-高家组</t>
  </si>
  <si>
    <t>CB12430426</t>
  </si>
  <si>
    <t>藕塘村
礼堂村</t>
  </si>
  <si>
    <t>村部-礼堂柿岭</t>
  </si>
  <si>
    <t>CB44430426</t>
  </si>
  <si>
    <t>水龙皂-村部</t>
  </si>
  <si>
    <t>CB45430426</t>
  </si>
  <si>
    <t>刘丫村</t>
  </si>
  <si>
    <t>肖鸭塘~公馆塘</t>
  </si>
  <si>
    <t>CB55430426</t>
  </si>
  <si>
    <t>彩子村</t>
  </si>
  <si>
    <t>张田生门口-新元岭</t>
  </si>
  <si>
    <t>CB69430426</t>
  </si>
  <si>
    <t>明星村</t>
  </si>
  <si>
    <t>鸣鹿桥~阳雅</t>
  </si>
  <si>
    <t>CB91430426</t>
  </si>
  <si>
    <t>白地市镇</t>
  </si>
  <si>
    <t>东方红村</t>
  </si>
  <si>
    <t>义和岭-义和岭</t>
  </si>
  <si>
    <t>CD20430426</t>
  </si>
  <si>
    <t>瓦子坪村
志冲村</t>
  </si>
  <si>
    <t>挡头冲-袁家院</t>
  </si>
  <si>
    <t>CE61430426</t>
  </si>
  <si>
    <t>社冲村</t>
  </si>
  <si>
    <t>黄竹山~断塘冲</t>
  </si>
  <si>
    <t>CE86430426</t>
  </si>
  <si>
    <t>泉塘村
华丰村</t>
  </si>
  <si>
    <t>道园-泉塘组</t>
  </si>
  <si>
    <t>CG12430426</t>
  </si>
  <si>
    <t>石狮塘村</t>
  </si>
  <si>
    <t>月儿口-新塘组</t>
  </si>
  <si>
    <t>VG75430426</t>
  </si>
  <si>
    <t>前进村
财宏村
前进村
李屋村
屯兴村</t>
  </si>
  <si>
    <t>老车站-屯兴村</t>
  </si>
  <si>
    <t>X142430426</t>
  </si>
  <si>
    <t>黄土铺镇
石亭子镇</t>
  </si>
  <si>
    <t>上福冲村
花桥村
泉塘村
太平村
尚义村
杨梅村
云台村
石家村</t>
  </si>
  <si>
    <t>马杜桥乡-白毛滩</t>
  </si>
  <si>
    <t>X148430426</t>
  </si>
  <si>
    <t>梅下村
花山村</t>
  </si>
  <si>
    <t>梅下-龙家亭</t>
  </si>
  <si>
    <t>X149430426</t>
  </si>
  <si>
    <t>明星村
鸣鹿村
花塘村
桃红村
秀丰村
百家村</t>
  </si>
  <si>
    <t>明星村-C206</t>
  </si>
  <si>
    <t>Y352430426</t>
  </si>
  <si>
    <t>玉合街道</t>
  </si>
  <si>
    <t>何家村
盘古村</t>
  </si>
  <si>
    <t>风石堰镇-S360</t>
  </si>
  <si>
    <t>Y358430426</t>
  </si>
  <si>
    <t xml:space="preserve">
万福岭村
灌渡村
</t>
  </si>
  <si>
    <t>万福岭村-G322</t>
  </si>
  <si>
    <t>Y369430426</t>
  </si>
  <si>
    <t>峦山村</t>
  </si>
  <si>
    <t>桥洞村-桥洞村</t>
  </si>
  <si>
    <t>Y621430426</t>
  </si>
  <si>
    <t xml:space="preserve">
头发村
丁字村
</t>
  </si>
  <si>
    <t>新于组-丁字村</t>
  </si>
  <si>
    <t>Y939430426</t>
  </si>
  <si>
    <t xml:space="preserve">
路陂村
会皂村
朝阳村
金桥村 
</t>
  </si>
  <si>
    <t>金塘村-金桥村</t>
  </si>
  <si>
    <t>Y944430426</t>
  </si>
  <si>
    <t>财宏村
湘江村</t>
  </si>
  <si>
    <t>白河桥头-青塘</t>
  </si>
  <si>
    <t>Y947430426</t>
  </si>
  <si>
    <t>永昌街道</t>
  </si>
  <si>
    <t>赵平村
上坪村
湖塘村
下里桥村</t>
  </si>
  <si>
    <t>G322-新红村</t>
  </si>
  <si>
    <t>Y955430426</t>
  </si>
  <si>
    <t>石湾村
锦华村
香花塘村</t>
  </si>
  <si>
    <t>枫树山村-石头山村</t>
  </si>
  <si>
    <t>Y963430426</t>
  </si>
  <si>
    <t>风石堰镇</t>
  </si>
  <si>
    <t>毛坪村
黎照村
青冲村</t>
  </si>
  <si>
    <t>毛坪-官福村</t>
  </si>
  <si>
    <t>Y964430426</t>
  </si>
  <si>
    <t>彩子村
廖阿村</t>
  </si>
  <si>
    <t>粮市村-廖阿村</t>
  </si>
  <si>
    <t>Y966430426</t>
  </si>
  <si>
    <t>蒋家桥镇</t>
  </si>
  <si>
    <t xml:space="preserve">胡坪坳村
樟木塘村
梨树村
小坪村
井塘村
</t>
  </si>
  <si>
    <t>胡坪坳村-井塘村</t>
  </si>
  <si>
    <t>Y976430426</t>
  </si>
  <si>
    <t>大市镇</t>
  </si>
  <si>
    <t>高塘村</t>
  </si>
  <si>
    <t>大市-下冲</t>
  </si>
  <si>
    <t>C037430481</t>
  </si>
  <si>
    <t>耒交计基字[2017]251号</t>
  </si>
  <si>
    <t>马水镇</t>
  </si>
  <si>
    <t>桃花村</t>
  </si>
  <si>
    <t>滩头小学-滩头小学</t>
  </si>
  <si>
    <t>C116430481</t>
  </si>
  <si>
    <t>积岭村</t>
  </si>
  <si>
    <t>积岭洞-谭家冲</t>
  </si>
  <si>
    <t>C145430481</t>
  </si>
  <si>
    <t>三都镇</t>
  </si>
  <si>
    <t>下庄村</t>
  </si>
  <si>
    <t>村口-学校</t>
  </si>
  <si>
    <t>C196430481</t>
  </si>
  <si>
    <t>南阳镇</t>
  </si>
  <si>
    <t>朱子村</t>
  </si>
  <si>
    <t>朱子桥-朱子桥</t>
  </si>
  <si>
    <t>C222430481</t>
  </si>
  <si>
    <t>排山村</t>
  </si>
  <si>
    <t>排安庙至排安</t>
  </si>
  <si>
    <t>C226430481</t>
  </si>
  <si>
    <t>金星村</t>
  </si>
  <si>
    <t>天门庙至星子水库</t>
  </si>
  <si>
    <t>C230430481</t>
  </si>
  <si>
    <t>余庆街道</t>
  </si>
  <si>
    <t>向阳村</t>
  </si>
  <si>
    <t>孙家亭至三泉</t>
  </si>
  <si>
    <t>C515430481</t>
  </si>
  <si>
    <t>小水镇</t>
  </si>
  <si>
    <t>泉水村</t>
  </si>
  <si>
    <t>猫子坪至村小</t>
  </si>
  <si>
    <t>C567430481</t>
  </si>
  <si>
    <t>南京镇</t>
  </si>
  <si>
    <t>央田村</t>
  </si>
  <si>
    <t>城上铺至央田</t>
  </si>
  <si>
    <t>CB04430481</t>
  </si>
  <si>
    <t>水东江街道</t>
  </si>
  <si>
    <t>石梓村</t>
  </si>
  <si>
    <t>张家铺至刘家冲</t>
  </si>
  <si>
    <t>CB05430481</t>
  </si>
  <si>
    <t>东塘-东塘</t>
  </si>
  <si>
    <t>C600430481</t>
  </si>
  <si>
    <t>坛下乡</t>
  </si>
  <si>
    <t>坛下村</t>
  </si>
  <si>
    <t>七十担至许家湾</t>
  </si>
  <si>
    <t>CE63430481</t>
  </si>
  <si>
    <t>赵家桥至坳头坪</t>
  </si>
  <si>
    <t>CE65430481</t>
  </si>
  <si>
    <t>积岭仓库至郑家湾</t>
  </si>
  <si>
    <t>CF08430481</t>
  </si>
  <si>
    <t>光华村</t>
  </si>
  <si>
    <t>弯阳坳-弯阳坳</t>
  </si>
  <si>
    <t>C333430481</t>
  </si>
  <si>
    <t>天保村</t>
  </si>
  <si>
    <t>鹰家洞至南塘背</t>
  </si>
  <si>
    <t>CG63430481</t>
  </si>
  <si>
    <t>遥田镇</t>
  </si>
  <si>
    <t>立新村</t>
  </si>
  <si>
    <t>枫冲至水东</t>
  </si>
  <si>
    <t>CJJ2430481</t>
  </si>
  <si>
    <t>亮源乡</t>
  </si>
  <si>
    <t>桐木村-X134</t>
  </si>
  <si>
    <t>Y408430481</t>
  </si>
  <si>
    <t>夏塘镇</t>
  </si>
  <si>
    <t>早禾田村、牛口村、南庄村</t>
  </si>
  <si>
    <t>水口冲村-牛口村</t>
  </si>
  <si>
    <t>Y459430481</t>
  </si>
  <si>
    <t>大义镇</t>
  </si>
  <si>
    <t>新白石村</t>
  </si>
  <si>
    <t>石准村-X139</t>
  </si>
  <si>
    <t>Y605430481</t>
  </si>
  <si>
    <t>洪塘村、石准村</t>
  </si>
  <si>
    <t>干田洞村-新新村</t>
  </si>
  <si>
    <t>YC12430481</t>
  </si>
  <si>
    <t>长坪乡</t>
  </si>
  <si>
    <t>长坪村、清平村、大元村</t>
  </si>
  <si>
    <t>清平村-布尾村</t>
  </si>
  <si>
    <t>YC18430481</t>
  </si>
  <si>
    <t>神岭村</t>
  </si>
  <si>
    <t>长坪村-鲁塘村</t>
  </si>
  <si>
    <t>YC23430481</t>
  </si>
  <si>
    <t>南京镇、哲桥镇</t>
  </si>
  <si>
    <t>白毛村、红星村</t>
  </si>
  <si>
    <t>横山冲村-S733</t>
  </si>
  <si>
    <t>YC30430481</t>
  </si>
  <si>
    <t>公平圩镇</t>
  </si>
  <si>
    <t>白鹭村</t>
  </si>
  <si>
    <t>鲁碑村-鲁碑村</t>
  </si>
  <si>
    <t>YY33430481</t>
  </si>
  <si>
    <t>山田村-山田村</t>
  </si>
  <si>
    <t>YY38430481</t>
  </si>
  <si>
    <t>圳桥村</t>
  </si>
  <si>
    <t>桥头村-桥头村</t>
  </si>
  <si>
    <t>YY36430481</t>
  </si>
  <si>
    <t>严丰村-鲁碑村</t>
  </si>
  <si>
    <t>Y425430481</t>
  </si>
  <si>
    <t>高炉村、洲星湾村、龙市村</t>
  </si>
  <si>
    <t>高炉村-树山村</t>
  </si>
  <si>
    <t>Y421430481</t>
  </si>
  <si>
    <t>导子镇</t>
  </si>
  <si>
    <t>上浔村</t>
  </si>
  <si>
    <t>南湾村一组至南湾村十一组</t>
  </si>
  <si>
    <t>CQ19430481</t>
  </si>
  <si>
    <t>仁义镇</t>
  </si>
  <si>
    <t>衡头村</t>
  </si>
  <si>
    <t>仁义村-衡头村</t>
  </si>
  <si>
    <t>YC25430481</t>
  </si>
  <si>
    <t>上昂头村</t>
  </si>
  <si>
    <t>夏塘-铁炉冲</t>
  </si>
  <si>
    <t>C192430481</t>
  </si>
  <si>
    <t>大元村</t>
  </si>
  <si>
    <t>泰源至谭南</t>
  </si>
  <si>
    <t>CX61430481</t>
  </si>
  <si>
    <t>盐沙村</t>
  </si>
  <si>
    <t>繁荣-繁荣</t>
  </si>
  <si>
    <t>C228430481</t>
  </si>
  <si>
    <t>灶市街街道</t>
  </si>
  <si>
    <t>沙头村、零洲村</t>
  </si>
  <si>
    <t>零洲至村小</t>
  </si>
  <si>
    <t>C248430481</t>
  </si>
  <si>
    <t>东湖圩镇</t>
  </si>
  <si>
    <t>泉山村</t>
  </si>
  <si>
    <t>龙山村口至龙山小学</t>
  </si>
  <si>
    <t>CA23430481</t>
  </si>
  <si>
    <t>龙塘镇</t>
  </si>
  <si>
    <t>高寨村</t>
  </si>
  <si>
    <t>龙塘至高寨</t>
  </si>
  <si>
    <t>CA73430481</t>
  </si>
  <si>
    <t>壕江-壕塘</t>
  </si>
  <si>
    <t>CA81430481</t>
  </si>
  <si>
    <t>金冲村</t>
  </si>
  <si>
    <t>张塘坳-砖角下</t>
  </si>
  <si>
    <t>CB07430481</t>
  </si>
  <si>
    <t>龙山至龙云</t>
  </si>
  <si>
    <t>CD46430481</t>
  </si>
  <si>
    <t>洋泉镇</t>
  </si>
  <si>
    <t>香湖村</t>
  </si>
  <si>
    <t>桥头-王公岭</t>
  </si>
  <si>
    <t>C131430482</t>
  </si>
  <si>
    <t>常交旅发[2017]118号</t>
  </si>
  <si>
    <t>田木村</t>
  </si>
  <si>
    <t>玉丰-谭家</t>
  </si>
  <si>
    <t>C146430482</t>
  </si>
  <si>
    <t>大堡乡</t>
  </si>
  <si>
    <t>元目村</t>
  </si>
  <si>
    <t>毛新线</t>
  </si>
  <si>
    <t>C217430482</t>
  </si>
  <si>
    <t>新河镇</t>
  </si>
  <si>
    <t>茶山村</t>
  </si>
  <si>
    <t>中茶-上李</t>
  </si>
  <si>
    <t>C711430482</t>
  </si>
  <si>
    <t>兰江乡</t>
  </si>
  <si>
    <t>景星村</t>
  </si>
  <si>
    <t>兰江街-X080</t>
  </si>
  <si>
    <t>C738430482</t>
  </si>
  <si>
    <t>珠林村</t>
  </si>
  <si>
    <t>四景庙－谭官</t>
  </si>
  <si>
    <t>C741430482</t>
  </si>
  <si>
    <t>胜桥镇</t>
  </si>
  <si>
    <t>泉江村</t>
  </si>
  <si>
    <t>刘塘-刘塘</t>
  </si>
  <si>
    <t>C764430482</t>
  </si>
  <si>
    <t>双音村</t>
  </si>
  <si>
    <t>官乔线</t>
  </si>
  <si>
    <t>YB05430482</t>
  </si>
  <si>
    <t>五星村</t>
  </si>
  <si>
    <t>石畔-五星村</t>
  </si>
  <si>
    <t>YB09430482</t>
  </si>
  <si>
    <t>联桥村</t>
  </si>
  <si>
    <t>联桥村-S239</t>
  </si>
  <si>
    <t>YB16430482</t>
  </si>
  <si>
    <t>白沙镇</t>
  </si>
  <si>
    <t>阳岐村</t>
  </si>
  <si>
    <t>荣华村-井边村</t>
  </si>
  <si>
    <t>YB22430482</t>
  </si>
  <si>
    <t>湘江村</t>
  </si>
  <si>
    <t>庙背-陈洲村</t>
  </si>
  <si>
    <t>YB28430482</t>
  </si>
  <si>
    <t>西岭镇</t>
  </si>
  <si>
    <t>下安村</t>
  </si>
  <si>
    <t>斛林村-六图村</t>
  </si>
  <si>
    <t>YB39430482</t>
  </si>
  <si>
    <t>高崇山镇</t>
  </si>
  <si>
    <t>马杨村</t>
  </si>
  <si>
    <t>范家山一杨梅</t>
  </si>
  <si>
    <t>C005430502</t>
  </si>
  <si>
    <t>双交字[2017]61号</t>
  </si>
  <si>
    <t>火车站乡、滨江办事处</t>
  </si>
  <si>
    <t>莲荷村、寒梅村</t>
  </si>
  <si>
    <t>高家村-寒梅村</t>
  </si>
  <si>
    <t>Y008430502</t>
  </si>
  <si>
    <t>滨江办事处</t>
  </si>
  <si>
    <t>寒梅村</t>
  </si>
  <si>
    <t>寒梅-洋溪村</t>
  </si>
  <si>
    <t>Y005430502</t>
  </si>
  <si>
    <t>火车站乡</t>
  </si>
  <si>
    <t>莲荷村</t>
  </si>
  <si>
    <t>莲荷-朱家村</t>
  </si>
  <si>
    <t>Y011430502</t>
  </si>
  <si>
    <t>板桥乡</t>
  </si>
  <si>
    <t>云安村</t>
  </si>
  <si>
    <t>Y003线云安村-多田村</t>
  </si>
  <si>
    <t>Y003430503</t>
  </si>
  <si>
    <t>邵大交字[2017]62号</t>
  </si>
  <si>
    <t>山塘村</t>
  </si>
  <si>
    <t>Y007线蔡家村-山塘村</t>
  </si>
  <si>
    <t>Y007430503</t>
  </si>
  <si>
    <t>雨溪街道</t>
  </si>
  <si>
    <t>罗塘村</t>
  </si>
  <si>
    <t>Y013线G207-塘瑶村</t>
  </si>
  <si>
    <t>Y013430503</t>
  </si>
  <si>
    <t>茶元头乡-新滩镇办事处</t>
  </si>
  <si>
    <t>南岗村社区-新滩社区-白田社区-刘黑社区-樟木头社区-马家社区-茶园头社区</t>
  </si>
  <si>
    <t>南岗村委会-杨家垅村委会</t>
  </si>
  <si>
    <t>Y001430511</t>
  </si>
  <si>
    <t>邵北交字[2016]22号</t>
  </si>
  <si>
    <t>魏家桥镇
九龙岭镇</t>
  </si>
  <si>
    <t>合塘村
秀龙村
倚石村</t>
  </si>
  <si>
    <t>白泥塘村-芦山村</t>
  </si>
  <si>
    <t>Y116430521</t>
  </si>
  <si>
    <t>邵交发[2017]100号</t>
  </si>
  <si>
    <t>双凤乡
九龙岭镇</t>
  </si>
  <si>
    <t>迎风村
跃胜村
隘石村
石门村</t>
  </si>
  <si>
    <t>石门村-跃胜村</t>
  </si>
  <si>
    <t>Y104430521</t>
  </si>
  <si>
    <t>宋家塘
牛马司镇
两市塘</t>
  </si>
  <si>
    <t>丘田村
青龙观村
光荣村
坡江村
高田村
小桥村</t>
  </si>
  <si>
    <t>S360-小桥村</t>
  </si>
  <si>
    <t>Y109430521</t>
  </si>
  <si>
    <t>两市塘
办事处</t>
  </si>
  <si>
    <t>永兴桥村</t>
  </si>
  <si>
    <t>保永线</t>
  </si>
  <si>
    <t>CT92430521</t>
  </si>
  <si>
    <t>檀山铺村</t>
  </si>
  <si>
    <t>两刘线</t>
  </si>
  <si>
    <t>C229430521</t>
  </si>
  <si>
    <t>大禾塘
办事处</t>
  </si>
  <si>
    <t>普庆村</t>
  </si>
  <si>
    <t>白江线</t>
  </si>
  <si>
    <t>C239430521</t>
  </si>
  <si>
    <t>宋家塘
办事处</t>
  </si>
  <si>
    <t>赛田村</t>
  </si>
  <si>
    <t>马老线</t>
  </si>
  <si>
    <t>C858430521</t>
  </si>
  <si>
    <t>丘田村</t>
  </si>
  <si>
    <t>枫邓线</t>
  </si>
  <si>
    <t>C253430521</t>
  </si>
  <si>
    <t>仙槎桥镇</t>
  </si>
  <si>
    <t>大井村</t>
  </si>
  <si>
    <t>塘石线</t>
  </si>
  <si>
    <t>C376430521</t>
  </si>
  <si>
    <t>丰实村
元塘村
大井村
皂塘村</t>
  </si>
  <si>
    <t>灵仙线</t>
  </si>
  <si>
    <t>X018430521</t>
  </si>
  <si>
    <t>九龙岭镇</t>
  </si>
  <si>
    <t>石星村
三合村</t>
  </si>
  <si>
    <t>新屋上头-新屋上头</t>
  </si>
  <si>
    <t>C506430521</t>
  </si>
  <si>
    <t>新庵塘村</t>
  </si>
  <si>
    <t>黄草坪-村委会</t>
  </si>
  <si>
    <t>CU78430521</t>
  </si>
  <si>
    <t>寺塔村</t>
  </si>
  <si>
    <t>罗村线</t>
  </si>
  <si>
    <t>C515430521</t>
  </si>
  <si>
    <t>双凤乡</t>
  </si>
  <si>
    <t>大进村</t>
  </si>
  <si>
    <t>荆野线</t>
  </si>
  <si>
    <t>C546430521</t>
  </si>
  <si>
    <t>魏家桥镇</t>
  </si>
  <si>
    <t>抬头村</t>
  </si>
  <si>
    <t>九渡线</t>
  </si>
  <si>
    <t>C309430521</t>
  </si>
  <si>
    <t>灵官殿镇</t>
  </si>
  <si>
    <t>民主村
福裕村
大石头村
金华村</t>
  </si>
  <si>
    <t>福裕村-金华村</t>
  </si>
  <si>
    <t>Y117430521</t>
  </si>
  <si>
    <t>双河口村</t>
  </si>
  <si>
    <t>神前洞-双河口街</t>
  </si>
  <si>
    <t>C957430521</t>
  </si>
  <si>
    <t>石株桥村
文龙村</t>
  </si>
  <si>
    <t>界木院-界木院</t>
  </si>
  <si>
    <t>CA00430521</t>
  </si>
  <si>
    <t>赤星村</t>
  </si>
  <si>
    <t>神陈线</t>
  </si>
  <si>
    <t>CE97430521</t>
  </si>
  <si>
    <t>野鸡坪镇</t>
  </si>
  <si>
    <t>文华村</t>
  </si>
  <si>
    <t>茶大线</t>
  </si>
  <si>
    <t>C692430521</t>
  </si>
  <si>
    <t>墨石村
新吾村
欣佳村
石云村</t>
  </si>
  <si>
    <t>王家屋-冷水坑</t>
  </si>
  <si>
    <t>X006430521</t>
  </si>
  <si>
    <t>堡面前乡</t>
  </si>
  <si>
    <t>八十年村</t>
  </si>
  <si>
    <t>大长线</t>
  </si>
  <si>
    <t>C775430521</t>
  </si>
  <si>
    <t>双联村
雷湾村
八十年村
胜利村
横江冲村</t>
  </si>
  <si>
    <t>胜利村-雷湾村</t>
  </si>
  <si>
    <t>Y044430521</t>
  </si>
  <si>
    <t>水东江镇
佘田桥镇</t>
  </si>
  <si>
    <t>芽江村
荷民村
高梧村
绵星村</t>
  </si>
  <si>
    <t>汪交线</t>
  </si>
  <si>
    <t>X013430521</t>
  </si>
  <si>
    <t>水东江镇</t>
  </si>
  <si>
    <t>满足村</t>
  </si>
  <si>
    <t>孟公村-孟公村</t>
  </si>
  <si>
    <t>Y011430521</t>
  </si>
  <si>
    <t>杨桥镇</t>
  </si>
  <si>
    <t xml:space="preserve">
娥公桥村
</t>
  </si>
  <si>
    <t>X012-远大村</t>
  </si>
  <si>
    <t>Y076430521</t>
  </si>
  <si>
    <t>七洲村</t>
  </si>
  <si>
    <t>孟公村-茶亭村</t>
  </si>
  <si>
    <t>Y128430521</t>
  </si>
  <si>
    <t>佘田桥镇</t>
  </si>
  <si>
    <t>同庆村
高梧村</t>
  </si>
  <si>
    <t>高梧村-永桂村</t>
  </si>
  <si>
    <t>Y100430521</t>
  </si>
  <si>
    <t>周官桥乡
火厂坪镇
仙槎桥镇</t>
  </si>
  <si>
    <t>三多村
羊塘村
洪家村
排子村
灵山村</t>
  </si>
  <si>
    <t>三多-高塘</t>
  </si>
  <si>
    <t>X021430521</t>
  </si>
  <si>
    <t>砂石镇</t>
  </si>
  <si>
    <t>兆佳村</t>
  </si>
  <si>
    <t>兆佳冲-砂石</t>
  </si>
  <si>
    <t>Y064430521</t>
  </si>
  <si>
    <t>长冲坪村</t>
  </si>
  <si>
    <t>跃金线</t>
  </si>
  <si>
    <t>C573430521</t>
  </si>
  <si>
    <t>狮兆线</t>
  </si>
  <si>
    <t>C590430521</t>
  </si>
  <si>
    <t>金义村</t>
  </si>
  <si>
    <t>兆长线</t>
  </si>
  <si>
    <t>C569430521</t>
  </si>
  <si>
    <t>周官桥乡</t>
  </si>
  <si>
    <t>中心村</t>
  </si>
  <si>
    <t>汗何线</t>
  </si>
  <si>
    <t>C600430521</t>
  </si>
  <si>
    <t>周和村</t>
  </si>
  <si>
    <t>大汗线</t>
  </si>
  <si>
    <t>X014430521</t>
  </si>
  <si>
    <t>流光岭镇</t>
  </si>
  <si>
    <t>井头村</t>
  </si>
  <si>
    <t>井马线</t>
  </si>
  <si>
    <t>C601430521</t>
  </si>
  <si>
    <t>团山镇
流光岭镇</t>
  </si>
  <si>
    <t>柏树村
长青村
石杨村
茶市村</t>
  </si>
  <si>
    <t>漆树村-茶市村</t>
  </si>
  <si>
    <t>Y062430521</t>
  </si>
  <si>
    <t>简家陇乡</t>
  </si>
  <si>
    <t>傅家桥村
和魏村</t>
  </si>
  <si>
    <t>双板桥学校-狮子山</t>
  </si>
  <si>
    <t>C618430521</t>
  </si>
  <si>
    <t>红光村2.159
群力村0.629</t>
  </si>
  <si>
    <t>易家组-易家组</t>
  </si>
  <si>
    <t>C633430521</t>
  </si>
  <si>
    <t>皇帝岭林场</t>
  </si>
  <si>
    <t>林江村</t>
  </si>
  <si>
    <t>黄村线</t>
  </si>
  <si>
    <t>C663430521</t>
  </si>
  <si>
    <t>团山镇</t>
  </si>
  <si>
    <t>分水坝村</t>
  </si>
  <si>
    <t>大桥村-山河村</t>
  </si>
  <si>
    <t>Y035430521</t>
  </si>
  <si>
    <t>扬福村
张家村
希桥村</t>
  </si>
  <si>
    <t>希桥-铁元</t>
  </si>
  <si>
    <t>Y038430521</t>
  </si>
  <si>
    <t>希桥村
太平村</t>
  </si>
  <si>
    <t>希桥-将军</t>
  </si>
  <si>
    <t>X200430521</t>
  </si>
  <si>
    <t>廉桥镇</t>
  </si>
  <si>
    <t>六井村</t>
  </si>
  <si>
    <t>水库大坝-潭君观</t>
  </si>
  <si>
    <t>C034430521</t>
  </si>
  <si>
    <t>高度村</t>
  </si>
  <si>
    <t>高梅线</t>
  </si>
  <si>
    <t>C019430521</t>
  </si>
  <si>
    <t>斫曹乡</t>
  </si>
  <si>
    <t>万福村</t>
  </si>
  <si>
    <t>坝神线</t>
  </si>
  <si>
    <t>C067430521</t>
  </si>
  <si>
    <t>黄泥坳村
禾塘坪村</t>
  </si>
  <si>
    <t>杨家岭-杨家岭</t>
  </si>
  <si>
    <t>C070430521</t>
  </si>
  <si>
    <t>马鞍塘村</t>
  </si>
  <si>
    <t>大园里-大园里</t>
  </si>
  <si>
    <t>C076430521</t>
  </si>
  <si>
    <t>十字村</t>
  </si>
  <si>
    <t>十字-长流水</t>
  </si>
  <si>
    <t>Y119430521</t>
  </si>
  <si>
    <t>流泽镇</t>
  </si>
  <si>
    <t>豹子庵村
新泉村
泉溪村
新象村
彭村
阳冲村</t>
  </si>
  <si>
    <t>流泽村-泉溪村</t>
  </si>
  <si>
    <t>Y017430521</t>
  </si>
  <si>
    <t>文明岭村</t>
  </si>
  <si>
    <t>新艾线</t>
  </si>
  <si>
    <t>C407430521</t>
  </si>
  <si>
    <t>廉桥镇
大禾塘
黑田铺镇</t>
  </si>
  <si>
    <t>新廉村
天坪村
学道坪村
楠木村
杉树坪村
坝上村
七井村
光华村
子龙村</t>
  </si>
  <si>
    <t>南星村-田心屋</t>
  </si>
  <si>
    <t>X022430521</t>
  </si>
  <si>
    <t>牛马司镇</t>
  </si>
  <si>
    <t>和平村</t>
  </si>
  <si>
    <t>龙山-东郊渔场</t>
  </si>
  <si>
    <t>X024430521</t>
  </si>
  <si>
    <t>苏江村</t>
  </si>
  <si>
    <t>320国道-范封线</t>
  </si>
  <si>
    <t>CF14430521</t>
  </si>
  <si>
    <t>湾泥渡村</t>
  </si>
  <si>
    <t>水湾线</t>
  </si>
  <si>
    <t>CF17430521</t>
  </si>
  <si>
    <t>黑田铺镇</t>
  </si>
  <si>
    <t>大塘村</t>
  </si>
  <si>
    <t>茶林湾村-茶林湾村</t>
  </si>
  <si>
    <t>Y031430521</t>
  </si>
  <si>
    <t>新塘村
尧塘村</t>
  </si>
  <si>
    <t>楠木岭村-芳园村</t>
  </si>
  <si>
    <t>Y032430521</t>
  </si>
  <si>
    <t>古塘村</t>
  </si>
  <si>
    <t>会友线</t>
  </si>
  <si>
    <t>CC21430521</t>
  </si>
  <si>
    <t>界岭乡</t>
  </si>
  <si>
    <t>竹村</t>
  </si>
  <si>
    <t>淡泉村-兴隆坳村</t>
  </si>
  <si>
    <t>Y030430521</t>
  </si>
  <si>
    <t>大丰村</t>
  </si>
  <si>
    <t>司阳线</t>
  </si>
  <si>
    <t>CO41430521</t>
  </si>
  <si>
    <t>火厂坪镇
杨桥镇</t>
  </si>
  <si>
    <t>旸中村
阳畅村
阳光村
新村
大马坪村</t>
  </si>
  <si>
    <t>旸中村-大马坪村</t>
  </si>
  <si>
    <t>Y015430521</t>
  </si>
  <si>
    <t>扬福村
实辉村
山河村</t>
  </si>
  <si>
    <t>新家-大夫</t>
  </si>
  <si>
    <t>C453430521</t>
  </si>
  <si>
    <t>青江村</t>
  </si>
  <si>
    <t>S242-巴石村</t>
  </si>
  <si>
    <t>Y016430521</t>
  </si>
  <si>
    <t>巨口铺镇</t>
  </si>
  <si>
    <t>程井坳村-桐木村</t>
  </si>
  <si>
    <t>Y077430522</t>
  </si>
  <si>
    <t>新交字[2017]108号</t>
  </si>
  <si>
    <t>仁山村</t>
  </si>
  <si>
    <t>石脚村-车田村</t>
  </si>
  <si>
    <t>Y079430522</t>
  </si>
  <si>
    <t>新田铺镇</t>
  </si>
  <si>
    <t>水尾村</t>
  </si>
  <si>
    <t>柘溪-下长</t>
  </si>
  <si>
    <t>C040430522</t>
  </si>
  <si>
    <t>大新镇</t>
  </si>
  <si>
    <t>铜鼓顶村</t>
  </si>
  <si>
    <t>大坪溪村-大坪溪村</t>
  </si>
  <si>
    <t>Y063430522</t>
  </si>
  <si>
    <t>双溪村</t>
  </si>
  <si>
    <t>塘溪-刘家</t>
  </si>
  <si>
    <t>C430430522</t>
  </si>
  <si>
    <t>大东社区</t>
  </si>
  <si>
    <t>大雷线</t>
  </si>
  <si>
    <t>C439430522</t>
  </si>
  <si>
    <t>马落桥村</t>
  </si>
  <si>
    <t>马洪线</t>
  </si>
  <si>
    <t>C170430522</t>
  </si>
  <si>
    <t>皂泥村</t>
  </si>
  <si>
    <t>草鞋铺村-X041</t>
  </si>
  <si>
    <t>Y076430522</t>
  </si>
  <si>
    <t>陈家坊镇</t>
  </si>
  <si>
    <t>山西铺村</t>
  </si>
  <si>
    <t>Y021-富阳村</t>
  </si>
  <si>
    <t>Y028430522</t>
  </si>
  <si>
    <t>坪上镇</t>
  </si>
  <si>
    <t>石马村</t>
  </si>
  <si>
    <t>周家祠堂-周家祠堂</t>
  </si>
  <si>
    <t>C689430522</t>
  </si>
  <si>
    <t>龙溪铺镇
巨口铺镇</t>
  </si>
  <si>
    <t>木山村
田家村</t>
  </si>
  <si>
    <t>十字路村-栗坪村</t>
  </si>
  <si>
    <t>Y073430522</t>
  </si>
  <si>
    <t>峡山桥村
长路村</t>
  </si>
  <si>
    <t>彭家院-杨桥</t>
  </si>
  <si>
    <t>C048430522</t>
  </si>
  <si>
    <t>Z308-大源村</t>
  </si>
  <si>
    <t>Y052430522</t>
  </si>
  <si>
    <t>潭府乡</t>
  </si>
  <si>
    <t>枫树坑村</t>
  </si>
  <si>
    <t>梅子湾村-龙潭村</t>
  </si>
  <si>
    <t>Y037430522</t>
  </si>
  <si>
    <t>潭溪镇</t>
  </si>
  <si>
    <t>戴栗村</t>
  </si>
  <si>
    <t>川井氹-乐冲</t>
  </si>
  <si>
    <t>C277430522</t>
  </si>
  <si>
    <t>光明-上元坳</t>
  </si>
  <si>
    <t>C331430522</t>
  </si>
  <si>
    <t>小塘镇</t>
  </si>
  <si>
    <t>豹子岩-老院子</t>
  </si>
  <si>
    <t>C569430522</t>
  </si>
  <si>
    <t>金称市镇</t>
  </si>
  <si>
    <t>大兴村</t>
  </si>
  <si>
    <t>大兴-新宁</t>
  </si>
  <si>
    <t>Y065430523</t>
  </si>
  <si>
    <t>邵交字[2017]68号</t>
  </si>
  <si>
    <t>岩口铺镇</t>
  </si>
  <si>
    <t>丰江村</t>
  </si>
  <si>
    <t>油麻井-岩口铺</t>
  </si>
  <si>
    <t>Y005430523</t>
  </si>
  <si>
    <t>下花桥镇</t>
  </si>
  <si>
    <t>双江村</t>
  </si>
  <si>
    <t>新茶亭-槎家桥</t>
  </si>
  <si>
    <t>C193430523</t>
  </si>
  <si>
    <t>罗城乡</t>
  </si>
  <si>
    <t>大坝村</t>
  </si>
  <si>
    <t>大坝-大坝</t>
  </si>
  <si>
    <t>C212430523</t>
  </si>
  <si>
    <t>塘田市镇</t>
  </si>
  <si>
    <t>油塘村</t>
  </si>
  <si>
    <t>天岭山-河边</t>
  </si>
  <si>
    <t>C474430523</t>
  </si>
  <si>
    <t>八定村、保和村</t>
  </si>
  <si>
    <t>罗城乡-下花桥</t>
  </si>
  <si>
    <t>X074430523</t>
  </si>
  <si>
    <t>黄亭市镇</t>
  </si>
  <si>
    <t>柿山村</t>
  </si>
  <si>
    <t>金山-柿山</t>
  </si>
  <si>
    <t>C378430523</t>
  </si>
  <si>
    <t>石联村</t>
  </si>
  <si>
    <t>石联-毛铺</t>
  </si>
  <si>
    <t>Y040430523</t>
  </si>
  <si>
    <t>谷洲镇、下花桥镇、诸甲亭乡</t>
  </si>
  <si>
    <t>堡口村、祖阳村、田江村</t>
  </si>
  <si>
    <t>六合-五里</t>
  </si>
  <si>
    <t>Y025430523</t>
  </si>
  <si>
    <t>白仓镇</t>
  </si>
  <si>
    <t>三门村</t>
  </si>
  <si>
    <t>桥亭-大黄</t>
  </si>
  <si>
    <t>C543430523</t>
  </si>
  <si>
    <t>岐山村</t>
  </si>
  <si>
    <t>新院子-炸药仓库</t>
  </si>
  <si>
    <t>C139430523</t>
  </si>
  <si>
    <t>周旺镇</t>
  </si>
  <si>
    <t>谷脚村谭家村斜岭村</t>
  </si>
  <si>
    <t>高田村-斜岭</t>
  </si>
  <si>
    <t>Y068430524</t>
  </si>
  <si>
    <t>隆交字[2017]95号</t>
  </si>
  <si>
    <t>北山镇</t>
  </si>
  <si>
    <t>南阳村</t>
  </si>
  <si>
    <t>南阳-南阳</t>
  </si>
  <si>
    <t>C385430524</t>
  </si>
  <si>
    <t>易坪村</t>
  </si>
  <si>
    <t>南阳-易坪</t>
  </si>
  <si>
    <t>C386430524</t>
  </si>
  <si>
    <t>石柏村杨柳村</t>
  </si>
  <si>
    <t>石柏村界-杨柳冲叉口</t>
  </si>
  <si>
    <t>C392430524</t>
  </si>
  <si>
    <t>竹元村</t>
  </si>
  <si>
    <t>竹元-竹元</t>
  </si>
  <si>
    <t>C393430524</t>
  </si>
  <si>
    <t>高平镇</t>
  </si>
  <si>
    <t>窝山村刘家坊村枣山村</t>
  </si>
  <si>
    <t>窝山村-枣山村</t>
  </si>
  <si>
    <t>Y040430524</t>
  </si>
  <si>
    <t>荷田乡</t>
  </si>
  <si>
    <t>长兴村</t>
  </si>
  <si>
    <t>牛才岭-温家冲</t>
  </si>
  <si>
    <t>C137430524</t>
  </si>
  <si>
    <t>荷香桥镇</t>
  </si>
  <si>
    <t>山峡村</t>
  </si>
  <si>
    <t>万富亭-鲤鱼塘</t>
  </si>
  <si>
    <t>C478430524</t>
  </si>
  <si>
    <t>金石桥镇</t>
  </si>
  <si>
    <t>望云村</t>
  </si>
  <si>
    <t>蔡花-望利</t>
  </si>
  <si>
    <t>C072430524</t>
  </si>
  <si>
    <t>阳垠山村</t>
  </si>
  <si>
    <t>祠堂-学校</t>
  </si>
  <si>
    <t>C082430524</t>
  </si>
  <si>
    <t>干田坳村</t>
  </si>
  <si>
    <t>干田坳-干田坳</t>
  </si>
  <si>
    <t>C089430524</t>
  </si>
  <si>
    <t>马过桥村</t>
  </si>
  <si>
    <t>干田-大屋</t>
  </si>
  <si>
    <t>C090430524</t>
  </si>
  <si>
    <t>七江镇</t>
  </si>
  <si>
    <t>兴旺村</t>
  </si>
  <si>
    <t>欧家坳-兴旺水库</t>
  </si>
  <si>
    <t>C167430524</t>
  </si>
  <si>
    <t>南冲村</t>
  </si>
  <si>
    <t>千古坳村-水西村</t>
  </si>
  <si>
    <t>Y017430524</t>
  </si>
  <si>
    <t>羊古坳村赵家冲村双龙界村高家村</t>
  </si>
  <si>
    <t>羊古坳-双龙界</t>
  </si>
  <si>
    <t>Y051430524</t>
  </si>
  <si>
    <t>山界回族乡</t>
  </si>
  <si>
    <t>罗白村陈栗村木瓜村黄洋村坳头村</t>
  </si>
  <si>
    <t>坳上-坳头水库</t>
  </si>
  <si>
    <t>C009430524</t>
  </si>
  <si>
    <t>老屋村南寺村五峰山村莫洛田村坳头村</t>
  </si>
  <si>
    <t>桃洪镇-香路山</t>
  </si>
  <si>
    <t>X087430524</t>
  </si>
  <si>
    <t>石门便民服务中心</t>
  </si>
  <si>
    <t>中平村长山村</t>
  </si>
  <si>
    <t>泌水冲-泌水冲</t>
  </si>
  <si>
    <t>C259430524</t>
  </si>
  <si>
    <t>付家垴村</t>
  </si>
  <si>
    <t>付家恼-回龙</t>
  </si>
  <si>
    <t>C265430524</t>
  </si>
  <si>
    <t>托杏村</t>
  </si>
  <si>
    <t>托中线</t>
  </si>
  <si>
    <t>C870430524</t>
  </si>
  <si>
    <t>司门前镇</t>
  </si>
  <si>
    <t>黄花村双龙村虾溪村</t>
  </si>
  <si>
    <t>中山村-永明村</t>
  </si>
  <si>
    <t>Y025430524</t>
  </si>
  <si>
    <t>芙塘村石杨桥村</t>
  </si>
  <si>
    <t>碰塘村-石杨桥</t>
  </si>
  <si>
    <t>Y077430524</t>
  </si>
  <si>
    <t>西洋江镇</t>
  </si>
  <si>
    <t>张家庙村金湾村大岭村</t>
  </si>
  <si>
    <t>茶元山-金湾</t>
  </si>
  <si>
    <t>C519430524</t>
  </si>
  <si>
    <t>小沙江镇</t>
  </si>
  <si>
    <t>光化村光龙村</t>
  </si>
  <si>
    <t>石壳-光龙</t>
  </si>
  <si>
    <t>C596430524</t>
  </si>
  <si>
    <t>洞江村</t>
  </si>
  <si>
    <t>白银-村部</t>
  </si>
  <si>
    <t>C598430524</t>
  </si>
  <si>
    <t>旺溪村</t>
  </si>
  <si>
    <t>杉木-旺溪</t>
  </si>
  <si>
    <t>C599430524</t>
  </si>
  <si>
    <t>芒花坪村-杉木坪村</t>
  </si>
  <si>
    <t>Y079430524</t>
  </si>
  <si>
    <t>雨山铺便民服务中心</t>
  </si>
  <si>
    <t>窑里村胡家村毛洲村</t>
  </si>
  <si>
    <t>窑里-牛麦冲</t>
  </si>
  <si>
    <t>C112430524</t>
  </si>
  <si>
    <t>合同村铁炉村</t>
  </si>
  <si>
    <t>合同-铁炉</t>
  </si>
  <si>
    <t>C401430524</t>
  </si>
  <si>
    <t>罗洪镇</t>
  </si>
  <si>
    <t>官树下村</t>
  </si>
  <si>
    <t>中罗洪-幸福</t>
  </si>
  <si>
    <t>C044430524</t>
  </si>
  <si>
    <t>南岳庙镇</t>
  </si>
  <si>
    <t>许家村新和村</t>
  </si>
  <si>
    <t>新和-沙子塘</t>
  </si>
  <si>
    <t>C281430524</t>
  </si>
  <si>
    <t>三阁司镇</t>
  </si>
  <si>
    <t>狮子村</t>
  </si>
  <si>
    <t>枧狮线</t>
  </si>
  <si>
    <t>C327430524</t>
  </si>
  <si>
    <t>聚群村聚和村</t>
  </si>
  <si>
    <t>下街-水口</t>
  </si>
  <si>
    <t>C081430524</t>
  </si>
  <si>
    <t>六都寨镇</t>
  </si>
  <si>
    <t>中心村阳家湾村刘家凼村</t>
  </si>
  <si>
    <t>阳家湾-刘家凼</t>
  </si>
  <si>
    <t>C159430524</t>
  </si>
  <si>
    <t>红叶村鲤鱼塘村</t>
  </si>
  <si>
    <t>马山冲-梅子冲</t>
  </si>
  <si>
    <t>C479430524</t>
  </si>
  <si>
    <t>水东乡</t>
  </si>
  <si>
    <t>曹家村</t>
  </si>
  <si>
    <t>夏家-水东乡</t>
  </si>
  <si>
    <t>X111430524</t>
  </si>
  <si>
    <t>洞交字[2017]266号</t>
  </si>
  <si>
    <t>月溪乡</t>
  </si>
  <si>
    <t>洪溪村</t>
  </si>
  <si>
    <t>洪溪桥-石灰组</t>
  </si>
  <si>
    <t>C072430525</t>
  </si>
  <si>
    <t>高沙镇</t>
  </si>
  <si>
    <t>长江村、青元村</t>
  </si>
  <si>
    <t>长江坳上-油户</t>
  </si>
  <si>
    <t>C138430525</t>
  </si>
  <si>
    <t>竹市镇</t>
  </si>
  <si>
    <t>秀丰村</t>
  </si>
  <si>
    <t>新石线</t>
  </si>
  <si>
    <t>C241430525</t>
  </si>
  <si>
    <t>石江/竹市</t>
  </si>
  <si>
    <t>马口村、荷池村、早禾村</t>
  </si>
  <si>
    <t>马口坪-燕子宫</t>
  </si>
  <si>
    <t>C265430525</t>
  </si>
  <si>
    <t>石柱乡</t>
  </si>
  <si>
    <t>石柱村、七岭村</t>
  </si>
  <si>
    <t>村部-早禾冲</t>
  </si>
  <si>
    <t>C412430525</t>
  </si>
  <si>
    <t>燕岩村、樟木村</t>
  </si>
  <si>
    <t>桐山-桐山</t>
  </si>
  <si>
    <t>C451430525</t>
  </si>
  <si>
    <t>醪田镇</t>
  </si>
  <si>
    <t>大波村、温家村</t>
  </si>
  <si>
    <t>院子-院子</t>
  </si>
  <si>
    <t>C464430525</t>
  </si>
  <si>
    <t>花古乡</t>
  </si>
  <si>
    <t>平南村、苏黄村</t>
  </si>
  <si>
    <t>仙姑桥-跃龙中学</t>
  </si>
  <si>
    <t>C521430525</t>
  </si>
  <si>
    <t>渣坪/月溪</t>
  </si>
  <si>
    <t>挡溪/石家</t>
  </si>
  <si>
    <t>大丫溪-大丫溪</t>
  </si>
  <si>
    <t>C571430525</t>
  </si>
  <si>
    <t>欧溪村、黑岩村</t>
  </si>
  <si>
    <t>塘家坪-绥宁县界</t>
  </si>
  <si>
    <t>C576430525</t>
  </si>
  <si>
    <t>洞口镇</t>
  </si>
  <si>
    <t>平梅村、华南、大桥、平溪村</t>
  </si>
  <si>
    <t>平梅-平溪</t>
  </si>
  <si>
    <t>Y018430525</t>
  </si>
  <si>
    <t>花古/洞口</t>
  </si>
  <si>
    <t>田家、马渡、塘冲、罗家</t>
  </si>
  <si>
    <t>田家-罗家</t>
  </si>
  <si>
    <t>Y027430525</t>
  </si>
  <si>
    <t>长塘乡</t>
  </si>
  <si>
    <t>长塘村</t>
  </si>
  <si>
    <t>长塘-双峰</t>
  </si>
  <si>
    <t>Y029430525</t>
  </si>
  <si>
    <t>高沙镇/又兰镇</t>
  </si>
  <si>
    <t>板桥、飞山/双塘、卧龙</t>
  </si>
  <si>
    <t>板桥-卧龙</t>
  </si>
  <si>
    <t>Y043430525</t>
  </si>
  <si>
    <t>山下、九岭</t>
  </si>
  <si>
    <t>滑石厂-命坤</t>
  </si>
  <si>
    <t>C493430525</t>
  </si>
  <si>
    <t>花古</t>
  </si>
  <si>
    <t>苏黄村</t>
  </si>
  <si>
    <t>苏苗线</t>
  </si>
  <si>
    <t>C522430525</t>
  </si>
  <si>
    <t>黄桥镇</t>
  </si>
  <si>
    <t>枞山、山角</t>
  </si>
  <si>
    <t>枞山-复兴</t>
  </si>
  <si>
    <t>Y004430525</t>
  </si>
  <si>
    <t>又兰/花园</t>
  </si>
  <si>
    <t>杨柳/陶家、马家</t>
  </si>
  <si>
    <t>杨柳－马家</t>
  </si>
  <si>
    <t>Y036430525</t>
  </si>
  <si>
    <t>C524430525</t>
  </si>
  <si>
    <t>古楼乡</t>
  </si>
  <si>
    <t>淘金村</t>
  </si>
  <si>
    <t>淘金桥-江华山</t>
  </si>
  <si>
    <t>C537430525</t>
  </si>
  <si>
    <t>石江</t>
  </si>
  <si>
    <t>上台、黄井</t>
  </si>
  <si>
    <t>石江-上台</t>
  </si>
  <si>
    <t>Y003430525</t>
  </si>
  <si>
    <t>文丰村</t>
  </si>
  <si>
    <t>高沙文丰-马坪塘</t>
  </si>
  <si>
    <t>CZ9Z430525</t>
  </si>
  <si>
    <t>洞交字[2017]98号</t>
  </si>
  <si>
    <t>山门镇</t>
  </si>
  <si>
    <t>清水村</t>
  </si>
  <si>
    <t>胶电厂-胶电厂</t>
  </si>
  <si>
    <t>C422430525</t>
  </si>
  <si>
    <t>18年脱贫</t>
  </si>
  <si>
    <t>红岩镇</t>
  </si>
  <si>
    <t>泡桐村</t>
  </si>
  <si>
    <t>国贫（2018拟脱贫县）</t>
  </si>
  <si>
    <t>罗泡线</t>
  </si>
  <si>
    <t>X126430525</t>
  </si>
  <si>
    <t>绥交发[2017]50号</t>
  </si>
  <si>
    <t>黄土矿镇</t>
  </si>
  <si>
    <t>大安源村</t>
  </si>
  <si>
    <t>黄泥界-黄土坡</t>
  </si>
  <si>
    <t>C204430527</t>
  </si>
  <si>
    <t>雪峰村</t>
  </si>
  <si>
    <t>高坝-庙边</t>
  </si>
  <si>
    <t>C005430527</t>
  </si>
  <si>
    <t>中源村</t>
  </si>
  <si>
    <t>龙拱-石坪</t>
  </si>
  <si>
    <t>C011430527</t>
  </si>
  <si>
    <t>焦溪村</t>
  </si>
  <si>
    <t>坳上-焦溪</t>
  </si>
  <si>
    <t>C018430527</t>
  </si>
  <si>
    <t>唐家坊镇</t>
  </si>
  <si>
    <t>唐家坊村</t>
  </si>
  <si>
    <t>唐家坊-双丫石</t>
  </si>
  <si>
    <t>C057430527</t>
  </si>
  <si>
    <t>寨市乡</t>
  </si>
  <si>
    <t>大湾塘村</t>
  </si>
  <si>
    <t>大湾塘-坝上</t>
  </si>
  <si>
    <t>C073430527</t>
  </si>
  <si>
    <t>金屋塘镇</t>
  </si>
  <si>
    <t>主溪村</t>
  </si>
  <si>
    <t>袁烟线</t>
  </si>
  <si>
    <t>C082430527</t>
  </si>
  <si>
    <t>鱼村</t>
  </si>
  <si>
    <t>鱼鳞五组-鱼鳞五组</t>
  </si>
  <si>
    <t>C084430527</t>
  </si>
  <si>
    <t>凉亭-楼梯阶</t>
  </si>
  <si>
    <t>C085430527</t>
  </si>
  <si>
    <t>武阳镇</t>
  </si>
  <si>
    <t>三房村</t>
  </si>
  <si>
    <t>三里田-下枫坪</t>
  </si>
  <si>
    <t>C087430527</t>
  </si>
  <si>
    <t>麻塘乡</t>
  </si>
  <si>
    <t>田螺旋村</t>
  </si>
  <si>
    <t>和尚坳-和尚坳</t>
  </si>
  <si>
    <t>C094430527</t>
  </si>
  <si>
    <t>长冲村</t>
  </si>
  <si>
    <t>平端-大江坪</t>
  </si>
  <si>
    <t>C097430527</t>
  </si>
  <si>
    <t>洪新线</t>
  </si>
  <si>
    <t>C101430527</t>
  </si>
  <si>
    <t>夏家村</t>
  </si>
  <si>
    <t>千里寻-千里寻</t>
  </si>
  <si>
    <t>C105430527</t>
  </si>
  <si>
    <t>河口乡</t>
  </si>
  <si>
    <t>万林湾村</t>
  </si>
  <si>
    <t>大桥头-长冲</t>
  </si>
  <si>
    <t>C107430527</t>
  </si>
  <si>
    <t>东山乡</t>
  </si>
  <si>
    <t>石桥村</t>
  </si>
  <si>
    <t>坝上-坝上</t>
  </si>
  <si>
    <t>C113430527</t>
  </si>
  <si>
    <t>三溪村</t>
  </si>
  <si>
    <t>身少江口-马槽山</t>
  </si>
  <si>
    <t>C116430527</t>
  </si>
  <si>
    <t>乐安乡</t>
  </si>
  <si>
    <t>瓦窑村</t>
  </si>
  <si>
    <t>坳上-坳上</t>
  </si>
  <si>
    <t>C122430527</t>
  </si>
  <si>
    <t>鹅公乡</t>
  </si>
  <si>
    <t>高品村</t>
  </si>
  <si>
    <t>牛坳头-大界头</t>
  </si>
  <si>
    <t>C128430527</t>
  </si>
  <si>
    <t>关峡乡</t>
  </si>
  <si>
    <t>文家村</t>
  </si>
  <si>
    <t>马安山-梨树</t>
  </si>
  <si>
    <t>C137430527</t>
  </si>
  <si>
    <t>马田村</t>
  </si>
  <si>
    <t>大下线</t>
  </si>
  <si>
    <t>C155430527</t>
  </si>
  <si>
    <t>白寨村</t>
  </si>
  <si>
    <t>倒空坳-倒空坳</t>
  </si>
  <si>
    <t>C161430527</t>
  </si>
  <si>
    <t>新田村</t>
  </si>
  <si>
    <t>花新线</t>
  </si>
  <si>
    <t>C169430527</t>
  </si>
  <si>
    <t>长铺乡</t>
  </si>
  <si>
    <t>芷坪村</t>
  </si>
  <si>
    <t>小马嘴-小马嘴</t>
  </si>
  <si>
    <t>C174430527</t>
  </si>
  <si>
    <t>川石村</t>
  </si>
  <si>
    <t>荣岩-川石叉路口</t>
  </si>
  <si>
    <t>C219430527</t>
  </si>
  <si>
    <t>和平-坪溪</t>
  </si>
  <si>
    <t>C229430527</t>
  </si>
  <si>
    <t>安阳村</t>
  </si>
  <si>
    <t>大门洞-安阳山</t>
  </si>
  <si>
    <t>C235430527</t>
  </si>
  <si>
    <t>新水冲村</t>
  </si>
  <si>
    <t>新湾-新湾</t>
  </si>
  <si>
    <t>C237430527</t>
  </si>
  <si>
    <t>周家村</t>
  </si>
  <si>
    <t>下枫坪-周家</t>
  </si>
  <si>
    <t>C245430527</t>
  </si>
  <si>
    <t>洛界村</t>
  </si>
  <si>
    <t>两江口-洛界</t>
  </si>
  <si>
    <t>C246430527</t>
  </si>
  <si>
    <t>壕地村</t>
  </si>
  <si>
    <t>地壕线</t>
  </si>
  <si>
    <t>C274430527</t>
  </si>
  <si>
    <t>瓦屋镇</t>
  </si>
  <si>
    <t>抱寨村</t>
  </si>
  <si>
    <t>纪念碑-贺家</t>
  </si>
  <si>
    <t>C277430527</t>
  </si>
  <si>
    <t>李熙桥镇          关峡乡</t>
  </si>
  <si>
    <t>付家湾村</t>
  </si>
  <si>
    <t>唐家坊镇-兰家水</t>
  </si>
  <si>
    <t>X207430527</t>
  </si>
  <si>
    <t>米水村</t>
  </si>
  <si>
    <t>米水村-S288</t>
  </si>
  <si>
    <t>Y001430527</t>
  </si>
  <si>
    <t>鸟塘村</t>
  </si>
  <si>
    <t>关峡村-鸟塘村</t>
  </si>
  <si>
    <t>Y002430527</t>
  </si>
  <si>
    <t>寨市乡         乐安乡</t>
  </si>
  <si>
    <t>兰家村</t>
  </si>
  <si>
    <t>兰家村-G901</t>
  </si>
  <si>
    <t>Y004430527</t>
  </si>
  <si>
    <t>瓦屋塘镇 水口乡</t>
  </si>
  <si>
    <t xml:space="preserve">瓦屋村 水口村 </t>
  </si>
  <si>
    <t>瓦屋塘村-水口村</t>
  </si>
  <si>
    <t>Y008430527</t>
  </si>
  <si>
    <t>寨市乡          乐安乡</t>
  </si>
  <si>
    <t>上翁村</t>
  </si>
  <si>
    <t>上翁村-G901</t>
  </si>
  <si>
    <t>Y012430527</t>
  </si>
  <si>
    <t>横坡村</t>
  </si>
  <si>
    <t>横坡村-S290</t>
  </si>
  <si>
    <t>Y014430527</t>
  </si>
  <si>
    <t>小水村</t>
  </si>
  <si>
    <t>小水村-Y006</t>
  </si>
  <si>
    <t>Y021430527</t>
  </si>
  <si>
    <t xml:space="preserve">寨市乡      </t>
  </si>
  <si>
    <t xml:space="preserve">和团村  </t>
  </si>
  <si>
    <t>Y023430527</t>
  </si>
  <si>
    <t>盐井村-陡街村</t>
  </si>
  <si>
    <t>Y024430527</t>
  </si>
  <si>
    <t>唐家坊镇 武阳镇</t>
  </si>
  <si>
    <t>松阳村 三房村</t>
  </si>
  <si>
    <t>松阳村-三房村</t>
  </si>
  <si>
    <t>Y030430527</t>
  </si>
  <si>
    <t>张家田村</t>
  </si>
  <si>
    <t>张家田村-S373</t>
  </si>
  <si>
    <t>Y031430527</t>
  </si>
  <si>
    <t>张家湾村</t>
  </si>
  <si>
    <t>张家湾村-梅坪双江村</t>
  </si>
  <si>
    <t>Y032430527</t>
  </si>
  <si>
    <t>二中门口-磨石冲</t>
  </si>
  <si>
    <t>C241430527</t>
  </si>
  <si>
    <t>一渡水镇</t>
  </si>
  <si>
    <t>白岔线</t>
  </si>
  <si>
    <t>C084430528</t>
  </si>
  <si>
    <t>新交复[2017]143号</t>
  </si>
  <si>
    <t>马头桥镇</t>
  </si>
  <si>
    <t>荷叶村</t>
  </si>
  <si>
    <t>柳石线</t>
  </si>
  <si>
    <t>C013430528</t>
  </si>
  <si>
    <t>回龙寺镇</t>
  </si>
  <si>
    <t>板桥村   花溪村</t>
  </si>
  <si>
    <t>二马水口-向阳村部</t>
  </si>
  <si>
    <t>C019430528</t>
  </si>
  <si>
    <t>甘井水库-冷家</t>
  </si>
  <si>
    <t>C030430528</t>
  </si>
  <si>
    <t>双禾村</t>
  </si>
  <si>
    <t>拱边-拓山里</t>
  </si>
  <si>
    <t>C033430528</t>
  </si>
  <si>
    <t>巡田乡</t>
  </si>
  <si>
    <t>长铺村</t>
  </si>
  <si>
    <t>山门上-山门上</t>
  </si>
  <si>
    <t>C046430528</t>
  </si>
  <si>
    <t>桂山村</t>
  </si>
  <si>
    <t>打靶场-打靶场</t>
  </si>
  <si>
    <t>C054430528</t>
  </si>
  <si>
    <t>塘尾头村</t>
  </si>
  <si>
    <t>蒋家-蒋家</t>
  </si>
  <si>
    <t>C056430528</t>
  </si>
  <si>
    <t>村田村</t>
  </si>
  <si>
    <t>大大线</t>
  </si>
  <si>
    <t>C069430528</t>
  </si>
  <si>
    <t>万塘乡</t>
  </si>
  <si>
    <t>白马田村家兴村 赤塔村 万塘村</t>
  </si>
  <si>
    <t>双江桥-架枧冲电站</t>
  </si>
  <si>
    <t>C114430528</t>
  </si>
  <si>
    <t xml:space="preserve">宛家村 大湾村 </t>
  </si>
  <si>
    <t>见龙桥-三角坪</t>
  </si>
  <si>
    <t>X155430528</t>
  </si>
  <si>
    <t>黄龙镇</t>
  </si>
  <si>
    <t>芭蕉坪村</t>
  </si>
  <si>
    <t>半寺线</t>
  </si>
  <si>
    <t>C115430528</t>
  </si>
  <si>
    <t>朱元冲村</t>
  </si>
  <si>
    <t>黄凸上-亭子边</t>
  </si>
  <si>
    <t>C117430528</t>
  </si>
  <si>
    <t>金石镇</t>
  </si>
  <si>
    <t>新渡村</t>
  </si>
  <si>
    <t>黄毛岭-黄毛岭</t>
  </si>
  <si>
    <t>C136430528</t>
  </si>
  <si>
    <t>金木村</t>
  </si>
  <si>
    <t>渡花桥口-龙塘</t>
  </si>
  <si>
    <t>C142430528</t>
  </si>
  <si>
    <t>黄金乡</t>
  </si>
  <si>
    <t>二联村</t>
  </si>
  <si>
    <t>河龙线</t>
  </si>
  <si>
    <t>C197430528</t>
  </si>
  <si>
    <t>高桥镇</t>
  </si>
  <si>
    <t>东湾村</t>
  </si>
  <si>
    <t>陈家田-陈家田</t>
  </si>
  <si>
    <t>C222430528</t>
  </si>
  <si>
    <t>高桥镇 黄龙镇</t>
  </si>
  <si>
    <t>大富村 羊坪村</t>
  </si>
  <si>
    <t>何海冲-何海冲</t>
  </si>
  <si>
    <t>C161430528</t>
  </si>
  <si>
    <t>安山乡</t>
  </si>
  <si>
    <t>都匀村</t>
  </si>
  <si>
    <t>李子湾-李子湾</t>
  </si>
  <si>
    <t>C272430528</t>
  </si>
  <si>
    <t>车头村</t>
  </si>
  <si>
    <t>公社场-羊坪</t>
  </si>
  <si>
    <t>C277430528</t>
  </si>
  <si>
    <t>白云村</t>
  </si>
  <si>
    <t>雪家坳-雪家坳</t>
  </si>
  <si>
    <t>C288430528</t>
  </si>
  <si>
    <t>清江桥乡</t>
  </si>
  <si>
    <t>张曾线</t>
  </si>
  <si>
    <t>C295430528</t>
  </si>
  <si>
    <t>丰田乡</t>
  </si>
  <si>
    <t>新江村</t>
  </si>
  <si>
    <t>双碟线</t>
  </si>
  <si>
    <t>C312430528</t>
  </si>
  <si>
    <t>红星村</t>
  </si>
  <si>
    <t>凹索线</t>
  </si>
  <si>
    <t>C080430528</t>
  </si>
  <si>
    <t>巡田乡 回龙寺镇</t>
  </si>
  <si>
    <t>光华村 石井村</t>
  </si>
  <si>
    <t>金星水库-金星水库</t>
  </si>
  <si>
    <t>C324430528</t>
  </si>
  <si>
    <t>盐田村</t>
  </si>
  <si>
    <t>苦竹山-绝冲岭</t>
  </si>
  <si>
    <t>C337430528</t>
  </si>
  <si>
    <t>跳石村</t>
  </si>
  <si>
    <t>白上线</t>
  </si>
  <si>
    <t>C349430528</t>
  </si>
  <si>
    <t>永安村</t>
  </si>
  <si>
    <t>鹅叉坝-下关</t>
  </si>
  <si>
    <t>CJB6430528</t>
  </si>
  <si>
    <t>马江村</t>
  </si>
  <si>
    <t>腊园里-大田垅</t>
  </si>
  <si>
    <t>CJB2430528</t>
  </si>
  <si>
    <t>沙田村</t>
  </si>
  <si>
    <t>宛家-方竹</t>
  </si>
  <si>
    <t>CJA5430528</t>
  </si>
  <si>
    <t>新亭桥-公社场</t>
  </si>
  <si>
    <t>CJA7430528</t>
  </si>
  <si>
    <t xml:space="preserve">涂江村 </t>
  </si>
  <si>
    <t>加柏线</t>
  </si>
  <si>
    <t>C313430528</t>
  </si>
  <si>
    <t>新田弯-科家院子</t>
  </si>
  <si>
    <t>C377430528</t>
  </si>
  <si>
    <t>儒林镇</t>
  </si>
  <si>
    <t>白石园村</t>
  </si>
  <si>
    <t>木桥头-木桥头</t>
  </si>
  <si>
    <t>C171430529</t>
  </si>
  <si>
    <t>城交字[2017]186号</t>
  </si>
  <si>
    <t>茅坪镇</t>
  </si>
  <si>
    <t>高茆塘村、坪水村</t>
  </si>
  <si>
    <t>报木坪-大水口山</t>
  </si>
  <si>
    <t>C103430529</t>
  </si>
  <si>
    <t>城交字[2017]187号</t>
  </si>
  <si>
    <t>白毛坪乡</t>
  </si>
  <si>
    <t>下小言村、白毛坪村</t>
  </si>
  <si>
    <t>黄泥包-黄泥包</t>
  </si>
  <si>
    <t>C083430529</t>
  </si>
  <si>
    <t>城交字[2017]188号</t>
  </si>
  <si>
    <t>长安营乡</t>
  </si>
  <si>
    <t>黄羊村、德胜村</t>
  </si>
  <si>
    <t>土桥-方田</t>
  </si>
  <si>
    <t>C095430529</t>
  </si>
  <si>
    <t>城交字[2017]189号</t>
  </si>
  <si>
    <t>坳岭村</t>
  </si>
  <si>
    <t>焦刀湾-长溪水</t>
  </si>
  <si>
    <t>C080430529</t>
  </si>
  <si>
    <t>城交字[2017]191号</t>
  </si>
  <si>
    <t>平源村</t>
  </si>
  <si>
    <t>猪血坪-大毛坨</t>
  </si>
  <si>
    <t>C087430529</t>
  </si>
  <si>
    <t>城交字[2017]192号</t>
  </si>
  <si>
    <t>丹口镇</t>
  </si>
  <si>
    <t>仙鹅村、陡冲头村</t>
  </si>
  <si>
    <t>岔路口-陡冲头</t>
  </si>
  <si>
    <t>C001430529</t>
  </si>
  <si>
    <t>城交字[2017]193号</t>
  </si>
  <si>
    <t>兰蓉乡</t>
  </si>
  <si>
    <t>水坪村</t>
  </si>
  <si>
    <t>富民桥-牛啃田</t>
  </si>
  <si>
    <t>C040430529</t>
  </si>
  <si>
    <t>城交字[2017]194号</t>
  </si>
  <si>
    <t>枫界村</t>
  </si>
  <si>
    <t>长田-马背冲</t>
  </si>
  <si>
    <t>C081430529</t>
  </si>
  <si>
    <t>城交字[2017]195号</t>
  </si>
  <si>
    <t>温水村</t>
  </si>
  <si>
    <t>打马石-温水</t>
  </si>
  <si>
    <t>C084430529</t>
  </si>
  <si>
    <t>城交字[2017]196号</t>
  </si>
  <si>
    <t>羊石村、旺溪村</t>
  </si>
  <si>
    <t>羊石村-斜头山村</t>
  </si>
  <si>
    <t>Y037430529</t>
  </si>
  <si>
    <t>城交字[2017]198号</t>
  </si>
  <si>
    <t>汀坪乡</t>
  </si>
  <si>
    <t>安乐村</t>
  </si>
  <si>
    <t>汀坪乡-石坪塘</t>
  </si>
  <si>
    <t>X166430529</t>
  </si>
  <si>
    <t>城交字[2017]199号</t>
  </si>
  <si>
    <t>十里树村</t>
  </si>
  <si>
    <t>岩背冲-十里树</t>
  </si>
  <si>
    <t>C125430529</t>
  </si>
  <si>
    <t>城交字[2017]190号</t>
  </si>
  <si>
    <t>黄伞村</t>
  </si>
  <si>
    <t>岔路口-老寨</t>
  </si>
  <si>
    <t>C085430529</t>
  </si>
  <si>
    <t>城交字[2017]201号</t>
  </si>
  <si>
    <t>桂花村</t>
  </si>
  <si>
    <t>丹乡坪-桃子冲</t>
  </si>
  <si>
    <t>C153430529</t>
  </si>
  <si>
    <t>城交字[2017]202号</t>
  </si>
  <si>
    <t>南山牧场</t>
  </si>
  <si>
    <t>新建坳中队</t>
  </si>
  <si>
    <t>茅坪中队-茅坪中队</t>
  </si>
  <si>
    <t>Y033430529</t>
  </si>
  <si>
    <t>城交字[2017]200号</t>
  </si>
  <si>
    <t>易家村</t>
  </si>
  <si>
    <t>水头村-S375</t>
  </si>
  <si>
    <t>Y018430529</t>
  </si>
  <si>
    <t>城交字[2017]197号</t>
  </si>
  <si>
    <t>水浸坪乡</t>
  </si>
  <si>
    <t>石林村</t>
  </si>
  <si>
    <t>三江村-华口村</t>
  </si>
  <si>
    <t>Y050430581</t>
  </si>
  <si>
    <t>武交工字[2017]20号</t>
  </si>
  <si>
    <t>马坪乡</t>
  </si>
  <si>
    <t>白羊村</t>
  </si>
  <si>
    <t>邓家铺镇-杨丽桥</t>
  </si>
  <si>
    <t>X133430581</t>
  </si>
  <si>
    <t>文坪镇</t>
  </si>
  <si>
    <t>幸福村</t>
  </si>
  <si>
    <t>S275-邓家冲村</t>
  </si>
  <si>
    <t>Y030430581</t>
  </si>
  <si>
    <t>团圆村</t>
  </si>
  <si>
    <t>柑子园-毛溢渡</t>
  </si>
  <si>
    <t>C028430581</t>
  </si>
  <si>
    <t>邓元泰镇</t>
  </si>
  <si>
    <t>丰坪村</t>
  </si>
  <si>
    <t>架耙线</t>
  </si>
  <si>
    <t>C030430581</t>
  </si>
  <si>
    <t>华塘村   江塘村</t>
  </si>
  <si>
    <t>榨木桥-江塘小学</t>
  </si>
  <si>
    <t>C043430581</t>
  </si>
  <si>
    <t>木瓜桥村</t>
  </si>
  <si>
    <t>木瓜桥-木瓜桥</t>
  </si>
  <si>
    <t>C047430581</t>
  </si>
  <si>
    <t>凤溪村</t>
  </si>
  <si>
    <t>凤溪-凤溪</t>
  </si>
  <si>
    <t>C050430581</t>
  </si>
  <si>
    <t>湾头桥镇</t>
  </si>
  <si>
    <t>永丰村</t>
  </si>
  <si>
    <t>夏四线</t>
  </si>
  <si>
    <t>C067430581</t>
  </si>
  <si>
    <t>南桥村</t>
  </si>
  <si>
    <t>稠树脚-碰塘</t>
  </si>
  <si>
    <t>C068430581</t>
  </si>
  <si>
    <t>桂林村    泉塘村</t>
  </si>
  <si>
    <t>马啼子-马啼子</t>
  </si>
  <si>
    <t>C075430581</t>
  </si>
  <si>
    <t>坪山村</t>
  </si>
  <si>
    <t>余家-余家</t>
  </si>
  <si>
    <t>C082430581</t>
  </si>
  <si>
    <t>铜湾村    石枧村</t>
  </si>
  <si>
    <t>长排村部-中心小学</t>
  </si>
  <si>
    <t>C084430581</t>
  </si>
  <si>
    <t>江塘村    西塘村</t>
  </si>
  <si>
    <t>新彭线</t>
  </si>
  <si>
    <t>C114430581</t>
  </si>
  <si>
    <t>荆竹铺镇</t>
  </si>
  <si>
    <t>西塘村</t>
  </si>
  <si>
    <t>石落线</t>
  </si>
  <si>
    <t>C116430581</t>
  </si>
  <si>
    <t>飞石村</t>
  </si>
  <si>
    <t>飞山王家-石冲小学</t>
  </si>
  <si>
    <t>C124430581</t>
  </si>
  <si>
    <t>稠树塘镇</t>
  </si>
  <si>
    <t>陆坪村</t>
  </si>
  <si>
    <t>飘敖线</t>
  </si>
  <si>
    <t>C150430581</t>
  </si>
  <si>
    <t>龙田村</t>
  </si>
  <si>
    <t>峦岭上-龙形</t>
  </si>
  <si>
    <t>C155430581</t>
  </si>
  <si>
    <t>甘田村</t>
  </si>
  <si>
    <t>丰香凹-新泽</t>
  </si>
  <si>
    <t>C156430581</t>
  </si>
  <si>
    <t>雅槎村</t>
  </si>
  <si>
    <t>岩冲石场-岩冲石场</t>
  </si>
  <si>
    <t>C158430581</t>
  </si>
  <si>
    <t>杨柳井-杨柳井</t>
  </si>
  <si>
    <t>C166430581</t>
  </si>
  <si>
    <t>红岩水库-红岩水库</t>
  </si>
  <si>
    <t>C167430581</t>
  </si>
  <si>
    <t>万福村    大山村    杨柳村</t>
  </si>
  <si>
    <t>童子园-段家山</t>
  </si>
  <si>
    <t>C168430581</t>
  </si>
  <si>
    <t>石枧村</t>
  </si>
  <si>
    <t>C16A430581</t>
  </si>
  <si>
    <t>凉山村</t>
  </si>
  <si>
    <t>八柏线</t>
  </si>
  <si>
    <t>C175430581</t>
  </si>
  <si>
    <t>邓家铺镇</t>
  </si>
  <si>
    <t>小康村</t>
  </si>
  <si>
    <t>其岩线</t>
  </si>
  <si>
    <t>C193430581</t>
  </si>
  <si>
    <t>大甸镇</t>
  </si>
  <si>
    <t>青龙村</t>
  </si>
  <si>
    <t>青断线</t>
  </si>
  <si>
    <t>C194430581</t>
  </si>
  <si>
    <t>双桥村    杨木村</t>
  </si>
  <si>
    <t>陈家塘-杨木桥</t>
  </si>
  <si>
    <t>C195430581</t>
  </si>
  <si>
    <t>水西门街道办事处</t>
  </si>
  <si>
    <t>罗伟村</t>
  </si>
  <si>
    <t>村红线</t>
  </si>
  <si>
    <t>C242430581</t>
  </si>
  <si>
    <t>食品站-磨石</t>
  </si>
  <si>
    <t>C243430581</t>
  </si>
  <si>
    <t>迎春亭街道办事处</t>
  </si>
  <si>
    <t>双峰村    托坪村</t>
  </si>
  <si>
    <t>新铺里-新铺里</t>
  </si>
  <si>
    <t>C264430581</t>
  </si>
  <si>
    <t>水乐村</t>
  </si>
  <si>
    <t>泡水凼-泡水凼</t>
  </si>
  <si>
    <t>C275430581</t>
  </si>
  <si>
    <t>白竹山村</t>
  </si>
  <si>
    <t>龙大线</t>
  </si>
  <si>
    <t>C277430581</t>
  </si>
  <si>
    <t>荷塘村</t>
  </si>
  <si>
    <t>西凼-县道</t>
  </si>
  <si>
    <t>C282430581</t>
  </si>
  <si>
    <t>法相岩街道办事处</t>
  </si>
  <si>
    <t>红星村    长安村</t>
  </si>
  <si>
    <t>周家院子-周家院子</t>
  </si>
  <si>
    <t>C300430581</t>
  </si>
  <si>
    <t>清水亭村    独山村</t>
  </si>
  <si>
    <t>乌龟桥-黑木岭</t>
  </si>
  <si>
    <t>C302430581</t>
  </si>
  <si>
    <t>中心小学-供销社</t>
  </si>
  <si>
    <t>C327430581</t>
  </si>
  <si>
    <t>陶田村</t>
  </si>
  <si>
    <t>罗栈线</t>
  </si>
  <si>
    <t>C330430581</t>
  </si>
  <si>
    <t>山底村    红联村</t>
  </si>
  <si>
    <t>石场-石场</t>
  </si>
  <si>
    <t>C334430581</t>
  </si>
  <si>
    <t>田塘村</t>
  </si>
  <si>
    <t>李小线</t>
  </si>
  <si>
    <t>C343430581</t>
  </si>
  <si>
    <t>龙富村    滨江村</t>
  </si>
  <si>
    <t>村小-花桥街</t>
  </si>
  <si>
    <t>C355430581</t>
  </si>
  <si>
    <t>晏田乡</t>
  </si>
  <si>
    <t>向东村    八角庙村    大胜村</t>
  </si>
  <si>
    <t>石知头-李家冲</t>
  </si>
  <si>
    <t>C373430581</t>
  </si>
  <si>
    <t>三井村    合心村</t>
  </si>
  <si>
    <t>晏田-王家</t>
  </si>
  <si>
    <t>C385430581</t>
  </si>
  <si>
    <t>秦桥镇</t>
  </si>
  <si>
    <t>东路村</t>
  </si>
  <si>
    <t>毛合堂-同会</t>
  </si>
  <si>
    <t>C389430581</t>
  </si>
  <si>
    <t>大山村    贺东村</t>
  </si>
  <si>
    <t>娄底塘-娄底塘</t>
  </si>
  <si>
    <t>C411430581</t>
  </si>
  <si>
    <t>大蒋线</t>
  </si>
  <si>
    <t>C414430581</t>
  </si>
  <si>
    <t>双牌镇</t>
  </si>
  <si>
    <t>大坝村    油岭村</t>
  </si>
  <si>
    <t>白果树-大屋里</t>
  </si>
  <si>
    <t>C436430581</t>
  </si>
  <si>
    <t>玉龙社区</t>
  </si>
  <si>
    <t>丁家山-长界岭</t>
  </si>
  <si>
    <t>CA64430581</t>
  </si>
  <si>
    <t>资源村</t>
  </si>
  <si>
    <t>右干渠-城步安福</t>
  </si>
  <si>
    <t>VQ75430581</t>
  </si>
  <si>
    <t>司马冲镇    文坪镇</t>
  </si>
  <si>
    <t>司马冲居委会         三林村</t>
  </si>
  <si>
    <t>司马冲-文坪</t>
  </si>
  <si>
    <t>X141430581</t>
  </si>
  <si>
    <t>司马冲镇    大甸镇</t>
  </si>
  <si>
    <t>田心村    正冲村    小铺村</t>
  </si>
  <si>
    <t>叉路口-南凤垄里</t>
  </si>
  <si>
    <t>X142430581</t>
  </si>
  <si>
    <t>沙洲村    木瓜桥村</t>
  </si>
  <si>
    <t>木瓜桥-钟家坊</t>
  </si>
  <si>
    <t>X159430581</t>
  </si>
  <si>
    <t>浩山村    长乐村</t>
  </si>
  <si>
    <t>众乐村-白莲村</t>
  </si>
  <si>
    <t>Y002430581</t>
  </si>
  <si>
    <t>水浸坪乡    晏田乡</t>
  </si>
  <si>
    <t>峦山村    大胜村</t>
  </si>
  <si>
    <t>峦山村-G901</t>
  </si>
  <si>
    <t>Y003430581</t>
  </si>
  <si>
    <t>红星村    紫甸村</t>
  </si>
  <si>
    <t>双圳村-紫田村</t>
  </si>
  <si>
    <t>Y024430581</t>
  </si>
  <si>
    <t>稠树塘镇    法相岩街道办事处</t>
  </si>
  <si>
    <t>龙田村    甘田村    新泽村    高桥村    清水亭村</t>
  </si>
  <si>
    <t>法新-清水亭</t>
  </si>
  <si>
    <t>Y035430581</t>
  </si>
  <si>
    <t>平原居委会    漠溪村</t>
  </si>
  <si>
    <t>漠溪村-漠溪村</t>
  </si>
  <si>
    <t>Y044430581</t>
  </si>
  <si>
    <t>水浸坪乡    邓家铺镇</t>
  </si>
  <si>
    <t>水浸坪村    新建村</t>
  </si>
  <si>
    <t>水浸坪村-新建村</t>
  </si>
  <si>
    <t>Y054430581</t>
  </si>
  <si>
    <t>司马冲镇</t>
  </si>
  <si>
    <t>田心村    东古村</t>
  </si>
  <si>
    <t>氽水村-东塘村</t>
  </si>
  <si>
    <t>Y059430581</t>
  </si>
  <si>
    <t>黄竹村    卧龙村    石龙兴村</t>
  </si>
  <si>
    <t>石桥-桐木坳</t>
  </si>
  <si>
    <t>Y062430581</t>
  </si>
  <si>
    <t>龙田村    马安村    罗伟村</t>
  </si>
  <si>
    <t>得胜村-龙井村</t>
  </si>
  <si>
    <t>Y064430581</t>
  </si>
  <si>
    <t>立新村    板桥村    黄沙居委会</t>
  </si>
  <si>
    <t>新民村-黄沙村</t>
  </si>
  <si>
    <t>Y065430581</t>
  </si>
  <si>
    <t>梅溪乡</t>
  </si>
  <si>
    <t>胥家桥村</t>
  </si>
  <si>
    <t>胥家桥村-胥家桥村</t>
  </si>
  <si>
    <t>YG08430602</t>
  </si>
  <si>
    <t>岳楼交建发[2017]25号</t>
  </si>
  <si>
    <t>云溪镇</t>
  </si>
  <si>
    <t>双花村</t>
  </si>
  <si>
    <t>05厂至柞木</t>
  </si>
  <si>
    <t>Y796430603</t>
  </si>
  <si>
    <t>岳云交发[2017]45号</t>
  </si>
  <si>
    <t>许市镇</t>
  </si>
  <si>
    <t>柿树岭村</t>
  </si>
  <si>
    <t>君岭五组-康王村</t>
  </si>
  <si>
    <t>Y741430611</t>
  </si>
  <si>
    <t>君交计[2017]18号</t>
  </si>
  <si>
    <t>荣家湾镇</t>
  </si>
  <si>
    <t>荣鹿新村</t>
  </si>
  <si>
    <t>粮陈线</t>
  </si>
  <si>
    <t>CJ76430621</t>
  </si>
  <si>
    <t>岳县交[2017]74号</t>
  </si>
  <si>
    <t>群力村</t>
  </si>
  <si>
    <t>荣乐线</t>
  </si>
  <si>
    <t>C089430621</t>
  </si>
  <si>
    <t>公田镇</t>
  </si>
  <si>
    <t>彭昌村</t>
  </si>
  <si>
    <t>彭王线</t>
  </si>
  <si>
    <t>C209430621</t>
  </si>
  <si>
    <t>月田镇</t>
  </si>
  <si>
    <t>村部-白石山</t>
  </si>
  <si>
    <t>C247430621</t>
  </si>
  <si>
    <t>洞口村</t>
  </si>
  <si>
    <t>双港桥-平江黄泥村</t>
  </si>
  <si>
    <t>C254430621</t>
  </si>
  <si>
    <t>西田村</t>
  </si>
  <si>
    <t>茨洞-西田</t>
  </si>
  <si>
    <t>C273430621</t>
  </si>
  <si>
    <t>步仙乡</t>
  </si>
  <si>
    <t>广福村</t>
  </si>
  <si>
    <t>山田园-进化</t>
  </si>
  <si>
    <t>C467430621</t>
  </si>
  <si>
    <t>胜利村</t>
  </si>
  <si>
    <t>东胜线</t>
  </si>
  <si>
    <t>C468430621</t>
  </si>
  <si>
    <t>积谷村</t>
  </si>
  <si>
    <t>积谷-凤凰</t>
  </si>
  <si>
    <t>C554430621</t>
  </si>
  <si>
    <t>东港村、杨山村、同乐村</t>
  </si>
  <si>
    <t>东港-杨山</t>
  </si>
  <si>
    <t>C557430621</t>
  </si>
  <si>
    <t>孟城村</t>
  </si>
  <si>
    <t>乱献线</t>
  </si>
  <si>
    <t>CAE3430621</t>
  </si>
  <si>
    <t>伏马村</t>
  </si>
  <si>
    <t>河塘线</t>
  </si>
  <si>
    <t>CD40430621</t>
  </si>
  <si>
    <t>大同村</t>
  </si>
  <si>
    <t>大成-陈家大屋</t>
  </si>
  <si>
    <t>CE21430621</t>
  </si>
  <si>
    <t>杨林乡</t>
  </si>
  <si>
    <t>琴田村</t>
  </si>
  <si>
    <t>城花线</t>
  </si>
  <si>
    <t>CJ02430621</t>
  </si>
  <si>
    <t>狮山村</t>
  </si>
  <si>
    <t>城杨线</t>
  </si>
  <si>
    <t>CL94430621</t>
  </si>
  <si>
    <t>红光村－花苗村</t>
  </si>
  <si>
    <t>红光村-花苗村</t>
  </si>
  <si>
    <t>Y200430621</t>
  </si>
  <si>
    <t>晏冲村-彭昌村</t>
  </si>
  <si>
    <t>Y356430621</t>
  </si>
  <si>
    <t>北斗岭村</t>
  </si>
  <si>
    <t>X039-石龙村</t>
  </si>
  <si>
    <t>YC27430621</t>
  </si>
  <si>
    <t>西塘镇</t>
  </si>
  <si>
    <t>巴山村</t>
  </si>
  <si>
    <t>周家-下王</t>
  </si>
  <si>
    <t>CK49430621</t>
  </si>
  <si>
    <t>华交复[2017]35号</t>
  </si>
  <si>
    <t>康王乡</t>
  </si>
  <si>
    <t>建新村、茶园村</t>
  </si>
  <si>
    <t>木茶线</t>
  </si>
  <si>
    <t>X099430621</t>
  </si>
  <si>
    <t>真力村、高城村</t>
  </si>
  <si>
    <t>迎高线</t>
  </si>
  <si>
    <t>X254430621</t>
  </si>
  <si>
    <t>华交复[2017]36号</t>
  </si>
  <si>
    <t>木安村</t>
  </si>
  <si>
    <t>茶柳线</t>
  </si>
  <si>
    <t>CK30430621</t>
  </si>
  <si>
    <t>章华镇</t>
  </si>
  <si>
    <t>凤形村</t>
  </si>
  <si>
    <t>筲女线</t>
  </si>
  <si>
    <t>C026430623</t>
  </si>
  <si>
    <t>北景港镇</t>
  </si>
  <si>
    <t>协和村</t>
  </si>
  <si>
    <t>下渔线</t>
  </si>
  <si>
    <t>C079430623</t>
  </si>
  <si>
    <t>华交复[2017]37号</t>
  </si>
  <si>
    <t>梅田湖镇</t>
  </si>
  <si>
    <t>新垱村、保合村</t>
  </si>
  <si>
    <t>清水河-天星洲</t>
  </si>
  <si>
    <t>C294430623</t>
  </si>
  <si>
    <t>万庾镇</t>
  </si>
  <si>
    <t>万庾村、月形村</t>
  </si>
  <si>
    <t>槐树-居委会</t>
  </si>
  <si>
    <t>CAA2430623</t>
  </si>
  <si>
    <t>鲁家村</t>
  </si>
  <si>
    <t>华家湾村－环城村</t>
  </si>
  <si>
    <t>CG02430623</t>
  </si>
  <si>
    <t>禹山镇</t>
  </si>
  <si>
    <t>老河口村</t>
  </si>
  <si>
    <t>联华村-下西湖渔场</t>
  </si>
  <si>
    <t>Y404430623</t>
  </si>
  <si>
    <t>三封寺镇</t>
  </si>
  <si>
    <t>松木桥村</t>
  </si>
  <si>
    <t>路口－村部</t>
  </si>
  <si>
    <t>YA04430623</t>
  </si>
  <si>
    <t>水产场-虎尾村</t>
  </si>
  <si>
    <t>YA05430623</t>
  </si>
  <si>
    <t>治河渡镇</t>
  </si>
  <si>
    <t>潘家渡村、严家河村</t>
  </si>
  <si>
    <t>润德村-润德村</t>
  </si>
  <si>
    <t>YA11430623</t>
  </si>
  <si>
    <t>湘阴交发[2017]74号</t>
  </si>
  <si>
    <t>建丰村</t>
  </si>
  <si>
    <t>联华村-建丰村</t>
  </si>
  <si>
    <t>YA15430623</t>
  </si>
  <si>
    <t>操军镇</t>
  </si>
  <si>
    <t>中咀村、白莲村</t>
  </si>
  <si>
    <t>中油线</t>
  </si>
  <si>
    <t>YA72430623</t>
  </si>
  <si>
    <t>注滋口镇</t>
  </si>
  <si>
    <t>东城村、杨林所村</t>
  </si>
  <si>
    <t>畜牧场-杨林村</t>
  </si>
  <si>
    <t>YB11430623</t>
  </si>
  <si>
    <t>文星镇</t>
  </si>
  <si>
    <t>大中村</t>
  </si>
  <si>
    <t>市上屋-思岩三组</t>
  </si>
  <si>
    <t>C123430624</t>
  </si>
  <si>
    <t>金龙镇</t>
  </si>
  <si>
    <t>天联路</t>
  </si>
  <si>
    <t>C154430624</t>
  </si>
  <si>
    <t>东塘镇</t>
  </si>
  <si>
    <t>杉塘坪村</t>
  </si>
  <si>
    <t>徐家大屋-丁头坝</t>
  </si>
  <si>
    <t>C241430624</t>
  </si>
  <si>
    <t>新泉镇</t>
  </si>
  <si>
    <t>金义湖村</t>
  </si>
  <si>
    <t>封黄路</t>
  </si>
  <si>
    <t>C284430624</t>
  </si>
  <si>
    <t>团义村</t>
  </si>
  <si>
    <t>团义路</t>
  </si>
  <si>
    <t>C294430624</t>
  </si>
  <si>
    <t>杨林寨乡</t>
  </si>
  <si>
    <t>蒋家渡村</t>
  </si>
  <si>
    <t>蒋家渡村-蒋家渡村</t>
  </si>
  <si>
    <t>CY54430624</t>
  </si>
  <si>
    <t>平交农[2017]305号</t>
  </si>
  <si>
    <t>八甲-香山</t>
  </si>
  <si>
    <t>X178430624</t>
  </si>
  <si>
    <t>原种场-长康镇</t>
  </si>
  <si>
    <t>X197430624</t>
  </si>
  <si>
    <t>石板后屋组-石板后屋组</t>
  </si>
  <si>
    <t>C120430624</t>
  </si>
  <si>
    <t>长寿镇</t>
  </si>
  <si>
    <t>清坪-关上</t>
  </si>
  <si>
    <t>Y015430626</t>
  </si>
  <si>
    <t>平交农[2017]302号</t>
  </si>
  <si>
    <t>大屋村、沙联村</t>
  </si>
  <si>
    <t>南坑-沙联</t>
  </si>
  <si>
    <t>Y016430626</t>
  </si>
  <si>
    <t>平交农[2017]306号</t>
  </si>
  <si>
    <t>汤塅村</t>
  </si>
  <si>
    <t>永联-汤段</t>
  </si>
  <si>
    <t>Y017430626</t>
  </si>
  <si>
    <t>平交农[2017]304号</t>
  </si>
  <si>
    <t>猫公石-抛石</t>
  </si>
  <si>
    <t>Y018430626</t>
  </si>
  <si>
    <t>木金乡</t>
  </si>
  <si>
    <t>南昌村</t>
  </si>
  <si>
    <t>和平-小江</t>
  </si>
  <si>
    <t>Y024430626</t>
  </si>
  <si>
    <t>石牛寨镇</t>
  </si>
  <si>
    <t>枫树村</t>
  </si>
  <si>
    <t>柘溪-枫树下</t>
  </si>
  <si>
    <t>Y026430626</t>
  </si>
  <si>
    <t>虹桥镇</t>
  </si>
  <si>
    <t>柘屋-水口</t>
  </si>
  <si>
    <t>Y034430626</t>
  </si>
  <si>
    <t>平交农[2017]307号</t>
  </si>
  <si>
    <t>高桥村、民建村</t>
  </si>
  <si>
    <t>高源-正东</t>
  </si>
  <si>
    <t>Y040430626</t>
  </si>
  <si>
    <t>平交农[2017]301号</t>
  </si>
  <si>
    <t>幕阜新村、天岳关村</t>
  </si>
  <si>
    <t>天岳-九眼</t>
  </si>
  <si>
    <t>Y072430626</t>
  </si>
  <si>
    <t>九龙新村</t>
  </si>
  <si>
    <t>龙黄-九眼</t>
  </si>
  <si>
    <t>Y407430626</t>
  </si>
  <si>
    <t>平交农[2017]298号</t>
  </si>
  <si>
    <t>三墩乡</t>
  </si>
  <si>
    <t>协洞村</t>
  </si>
  <si>
    <t>他山-协洞</t>
  </si>
  <si>
    <t>Y742430626</t>
  </si>
  <si>
    <t>平交农[2017]295号</t>
  </si>
  <si>
    <t>浯口镇</t>
  </si>
  <si>
    <t>四合村</t>
  </si>
  <si>
    <t>长江村-界上</t>
  </si>
  <si>
    <t>Y094430626</t>
  </si>
  <si>
    <t>双洞村、栗木村</t>
  </si>
  <si>
    <t>甘塘-双洞</t>
  </si>
  <si>
    <t>Y095430626</t>
  </si>
  <si>
    <t>平交农[2017]337号</t>
  </si>
  <si>
    <t>福寿山镇</t>
  </si>
  <si>
    <t>宝石村、沙塅村</t>
  </si>
  <si>
    <t>沙段-保丰</t>
  </si>
  <si>
    <t>Y014430626</t>
  </si>
  <si>
    <t>龙门镇、长寿镇</t>
  </si>
  <si>
    <t>泉水村、渔潭村、曲溪村，大屋村</t>
  </si>
  <si>
    <t>龙门镇-南桥乡</t>
  </si>
  <si>
    <t>X001430626</t>
  </si>
  <si>
    <t>福寿村</t>
  </si>
  <si>
    <t>大口段-何仙</t>
  </si>
  <si>
    <t>Y029430626</t>
  </si>
  <si>
    <t>平交农[2017]299号</t>
  </si>
  <si>
    <t>渣坪村</t>
  </si>
  <si>
    <t>大渔-官溪</t>
  </si>
  <si>
    <t>C418430626</t>
  </si>
  <si>
    <t>渔潭村</t>
  </si>
  <si>
    <t>渔潭桥至封神庙</t>
  </si>
  <si>
    <t>C420430626</t>
  </si>
  <si>
    <t>平交农[2017]297号</t>
  </si>
  <si>
    <t>车田村</t>
  </si>
  <si>
    <t>东田路口至车田大桥</t>
  </si>
  <si>
    <t>C430430626</t>
  </si>
  <si>
    <t>平交农[2017]339号</t>
  </si>
  <si>
    <t>平坳村</t>
  </si>
  <si>
    <t>木金-青芬</t>
  </si>
  <si>
    <t>Y035430626</t>
  </si>
  <si>
    <t>平交农[2017]309号</t>
  </si>
  <si>
    <t>和谐村</t>
  </si>
  <si>
    <t>大口段-黎家</t>
  </si>
  <si>
    <t>C429430626</t>
  </si>
  <si>
    <t>大洲乡</t>
  </si>
  <si>
    <t>清水-太平</t>
  </si>
  <si>
    <t>Y059430626</t>
  </si>
  <si>
    <t>平交农[2017]303号</t>
  </si>
  <si>
    <t>板江乡</t>
  </si>
  <si>
    <t>星月村</t>
  </si>
  <si>
    <t>碑计牌-老虎港</t>
  </si>
  <si>
    <t>C005430626</t>
  </si>
  <si>
    <t>平交农[2017]300号</t>
  </si>
  <si>
    <t>上塔市镇</t>
  </si>
  <si>
    <t>联星村</t>
  </si>
  <si>
    <t>井冲-湖北界</t>
  </si>
  <si>
    <t>Y064430626</t>
  </si>
  <si>
    <t>三江村</t>
  </si>
  <si>
    <t>三江桥-春树洞</t>
  </si>
  <si>
    <t>C006430626</t>
  </si>
  <si>
    <t>伍市镇</t>
  </si>
  <si>
    <t>秀水村</t>
  </si>
  <si>
    <t>长乐-秀水</t>
  </si>
  <si>
    <t>Y110430626</t>
  </si>
  <si>
    <t>瓮江镇</t>
  </si>
  <si>
    <t>段平村、昌平村、英集村、塔兴村、</t>
  </si>
  <si>
    <t>段平-塔兴</t>
  </si>
  <si>
    <t>Y113430626</t>
  </si>
  <si>
    <t>平交农[2017]338号</t>
  </si>
  <si>
    <t>源坪村、双潭村</t>
  </si>
  <si>
    <t>石坪-左源</t>
  </si>
  <si>
    <t>Y117430626</t>
  </si>
  <si>
    <t>和平新村-皮家垄</t>
  </si>
  <si>
    <t>C007430626</t>
  </si>
  <si>
    <t>板江村</t>
  </si>
  <si>
    <t>陈家段-南永线</t>
  </si>
  <si>
    <t>C008430626</t>
  </si>
  <si>
    <t>岑川镇</t>
  </si>
  <si>
    <t>高峰村</t>
  </si>
  <si>
    <t>平屋组-平屋组</t>
  </si>
  <si>
    <t>C014430626</t>
  </si>
  <si>
    <t>大义村</t>
  </si>
  <si>
    <t>黄桥-农机场</t>
  </si>
  <si>
    <t>C018430626</t>
  </si>
  <si>
    <t>平交农[2017]330号</t>
  </si>
  <si>
    <t>伍市镇、向家镇</t>
  </si>
  <si>
    <t>岱青村、新金龙村</t>
  </si>
  <si>
    <t>岱青-金段</t>
  </si>
  <si>
    <t>Y081430626</t>
  </si>
  <si>
    <t>龙福村</t>
  </si>
  <si>
    <t>黄桥-龙盘</t>
  </si>
  <si>
    <t>C020430626</t>
  </si>
  <si>
    <t>江沙等-石坳</t>
  </si>
  <si>
    <t>C022430626</t>
  </si>
  <si>
    <t>平交农[2017]311号</t>
  </si>
  <si>
    <t>都塘村</t>
  </si>
  <si>
    <t>铁路桥-大坪里</t>
  </si>
  <si>
    <t>C039430626</t>
  </si>
  <si>
    <t>桥头-张家</t>
  </si>
  <si>
    <t>C046430626</t>
  </si>
  <si>
    <t>上洲村</t>
  </si>
  <si>
    <t>黄苏-大源</t>
  </si>
  <si>
    <t>C049430626</t>
  </si>
  <si>
    <t>平交农[2017]322号</t>
  </si>
  <si>
    <t>加义镇</t>
  </si>
  <si>
    <t>村部-湾内组</t>
  </si>
  <si>
    <t>C466430626</t>
  </si>
  <si>
    <t>谢江村</t>
  </si>
  <si>
    <t>村部-潘柳路口</t>
  </si>
  <si>
    <t>CC15430626</t>
  </si>
  <si>
    <t>平交农[2017]332号</t>
  </si>
  <si>
    <t>邓家-邓家</t>
  </si>
  <si>
    <t>CC47430626</t>
  </si>
  <si>
    <t>京张村</t>
  </si>
  <si>
    <t>C284430626</t>
  </si>
  <si>
    <t>余坪镇</t>
  </si>
  <si>
    <t>深坑村</t>
  </si>
  <si>
    <t>湛公塘-雷公塝</t>
  </si>
  <si>
    <t>Y056430626</t>
  </si>
  <si>
    <t>梅仙镇</t>
  </si>
  <si>
    <t>团山村</t>
  </si>
  <si>
    <t>横板桥-杨巷埂</t>
  </si>
  <si>
    <t>C639430626</t>
  </si>
  <si>
    <t>瓮江镇、浯口镇</t>
  </si>
  <si>
    <t>喻公村、腾云村</t>
  </si>
  <si>
    <t>新岭-塘城</t>
  </si>
  <si>
    <t>Y123430626</t>
  </si>
  <si>
    <t>石坳村、兴和村、新棚村</t>
  </si>
  <si>
    <t>石坳-蒲塘</t>
  </si>
  <si>
    <t>Y126430626</t>
  </si>
  <si>
    <t>平交农[2017]335号</t>
  </si>
  <si>
    <t>茶调村、五里村</t>
  </si>
  <si>
    <t>五里-瓮江</t>
  </si>
  <si>
    <t>Y756430626</t>
  </si>
  <si>
    <t>三合村、谷溪村</t>
  </si>
  <si>
    <t>三合村-谷溪村</t>
  </si>
  <si>
    <t>Y757430626</t>
  </si>
  <si>
    <t>平交农[2017]327号</t>
  </si>
  <si>
    <t>大桥村、礼仁村</t>
  </si>
  <si>
    <t>礼仁-大桥</t>
  </si>
  <si>
    <t>Y759430626</t>
  </si>
  <si>
    <t>江洲村</t>
  </si>
  <si>
    <t>青山坡-青山坡</t>
  </si>
  <si>
    <t>C025430626</t>
  </si>
  <si>
    <t>都塘村、</t>
  </si>
  <si>
    <t>铁路桥-板口村</t>
  </si>
  <si>
    <t>YP73430626</t>
  </si>
  <si>
    <t>七里村</t>
  </si>
  <si>
    <t>七里-下星屋</t>
  </si>
  <si>
    <t>C056430626</t>
  </si>
  <si>
    <t>桥背村</t>
  </si>
  <si>
    <t>晒谷石-东源洞</t>
  </si>
  <si>
    <t>C031430626</t>
  </si>
  <si>
    <t>浯口镇、伍市镇</t>
  </si>
  <si>
    <t>兰桥村、马头村</t>
  </si>
  <si>
    <t>兰桥-马头</t>
  </si>
  <si>
    <t>XW04430626</t>
  </si>
  <si>
    <t>团山村、石岭村</t>
  </si>
  <si>
    <t>梧桐山-石岭</t>
  </si>
  <si>
    <t>X260430626</t>
  </si>
  <si>
    <t>余坪镇、大洲乡</t>
  </si>
  <si>
    <t>谈胥村、稻竹村、谢坪村，民主村</t>
  </si>
  <si>
    <t>茶蔸园-柘江</t>
  </si>
  <si>
    <t>X049430626</t>
  </si>
  <si>
    <t>三阳乡、城关镇</t>
  </si>
  <si>
    <t>金窝村、大西村、狮岩村</t>
  </si>
  <si>
    <t>密岩-浏家滩</t>
  </si>
  <si>
    <t>X022430626</t>
  </si>
  <si>
    <t>平交农[2017]324号</t>
  </si>
  <si>
    <t>泉源村</t>
  </si>
  <si>
    <t>江背-童坑坪</t>
  </si>
  <si>
    <t>C057430626</t>
  </si>
  <si>
    <t>桃坪村</t>
  </si>
  <si>
    <t>黄洞-栗树坪</t>
  </si>
  <si>
    <t>C063430626</t>
  </si>
  <si>
    <t>平交农[2017]328号</t>
  </si>
  <si>
    <t>梅仙镇、童市镇、三墩乡</t>
  </si>
  <si>
    <t>团山村、小源村、罗阳村</t>
  </si>
  <si>
    <t>团柘线</t>
  </si>
  <si>
    <t>X016430626</t>
  </si>
  <si>
    <t>平交农[2017]317号</t>
  </si>
  <si>
    <t>九龙村</t>
  </si>
  <si>
    <t>九龙庙-昌滨学校</t>
  </si>
  <si>
    <t>C080430626</t>
  </si>
  <si>
    <t>昌平村</t>
  </si>
  <si>
    <t>周家垅-喻家</t>
  </si>
  <si>
    <t>C084430626</t>
  </si>
  <si>
    <t>平交农[2017]353号</t>
  </si>
  <si>
    <t>安定镇</t>
  </si>
  <si>
    <t>龙坪村</t>
  </si>
  <si>
    <t>唐祖组-地坪组</t>
  </si>
  <si>
    <t>VW33430626</t>
  </si>
  <si>
    <t>平交农[2017]318号</t>
  </si>
  <si>
    <t>太平塅村</t>
  </si>
  <si>
    <t>长寿-晏家桥</t>
  </si>
  <si>
    <t>VS92430626</t>
  </si>
  <si>
    <t>浆坑村</t>
  </si>
  <si>
    <t>横岭铺-刘家</t>
  </si>
  <si>
    <t>C098430626</t>
  </si>
  <si>
    <t>泊头村</t>
  </si>
  <si>
    <t>S308-边山组</t>
  </si>
  <si>
    <t>V710430626</t>
  </si>
  <si>
    <t>公安村</t>
  </si>
  <si>
    <t>供销社至学校</t>
  </si>
  <si>
    <t>C105430626</t>
  </si>
  <si>
    <t>平交农[2017]320号</t>
  </si>
  <si>
    <t>保联村</t>
  </si>
  <si>
    <t>木金中学至江背</t>
  </si>
  <si>
    <t>C107430626</t>
  </si>
  <si>
    <t>青芬村</t>
  </si>
  <si>
    <t>C114430626</t>
  </si>
  <si>
    <t>平交农[2017]326号</t>
  </si>
  <si>
    <t>稻竹村</t>
  </si>
  <si>
    <t>高坡岭-小高坡</t>
  </si>
  <si>
    <t>CM02430626</t>
  </si>
  <si>
    <t>三市镇</t>
  </si>
  <si>
    <t>大洞口村</t>
  </si>
  <si>
    <t>大洞口-镇办林场</t>
  </si>
  <si>
    <t>C153430626</t>
  </si>
  <si>
    <t>CL87430626</t>
  </si>
  <si>
    <t>官塘坳-余家洞</t>
  </si>
  <si>
    <t>C182430626</t>
  </si>
  <si>
    <t>颜家村</t>
  </si>
  <si>
    <t>赵神庙-仕洞学校</t>
  </si>
  <si>
    <t>C187430626</t>
  </si>
  <si>
    <t>南塘村</t>
  </si>
  <si>
    <t>CL85430626</t>
  </si>
  <si>
    <t>马头村</t>
  </si>
  <si>
    <t>太阳咀-太阳咀</t>
  </si>
  <si>
    <t>C191430626</t>
  </si>
  <si>
    <t>童市镇</t>
  </si>
  <si>
    <t>童坪村</t>
  </si>
  <si>
    <t>除家路口-花门</t>
  </si>
  <si>
    <t>CE71430626</t>
  </si>
  <si>
    <t>东山村</t>
  </si>
  <si>
    <t>下星屋-杨家湾</t>
  </si>
  <si>
    <t>C192430626</t>
  </si>
  <si>
    <t>平交农[2017]325号</t>
  </si>
  <si>
    <t>河东大桥-昌滨路口</t>
  </si>
  <si>
    <t>CD25430626</t>
  </si>
  <si>
    <t>合胜村</t>
  </si>
  <si>
    <t>禾鸡岭-梓树坳</t>
  </si>
  <si>
    <t>C211430626</t>
  </si>
  <si>
    <t>飞跃村</t>
  </si>
  <si>
    <t>横山头至水口</t>
  </si>
  <si>
    <t>C217430626</t>
  </si>
  <si>
    <t>大备村</t>
  </si>
  <si>
    <t>关山岭-界木洞</t>
  </si>
  <si>
    <t>CAK1430626</t>
  </si>
  <si>
    <t>新港村</t>
  </si>
  <si>
    <t>路口至羊古头</t>
  </si>
  <si>
    <t>C226430626</t>
  </si>
  <si>
    <t>CAI8430626</t>
  </si>
  <si>
    <t>平交农[2017]319号</t>
  </si>
  <si>
    <t>双潭村、新建村</t>
  </si>
  <si>
    <t>市里-三合</t>
  </si>
  <si>
    <t>CAI6430626</t>
  </si>
  <si>
    <t>泗联村</t>
  </si>
  <si>
    <t>晏家嘴-晏家嘴</t>
  </si>
  <si>
    <t>C227430626</t>
  </si>
  <si>
    <t>新湖村</t>
  </si>
  <si>
    <t>桥上至徐家</t>
  </si>
  <si>
    <t>C238430626</t>
  </si>
  <si>
    <t>寒石村</t>
  </si>
  <si>
    <t>杨坡山-麻坡里</t>
  </si>
  <si>
    <t>C540430626</t>
  </si>
  <si>
    <t>洲上村</t>
  </si>
  <si>
    <t>猫公石至白沿</t>
  </si>
  <si>
    <t>C244430626</t>
  </si>
  <si>
    <t>西冲村</t>
  </si>
  <si>
    <t>西冲路口-西冲村</t>
  </si>
  <si>
    <t>C490430626</t>
  </si>
  <si>
    <t>大塘村、湖田村、</t>
  </si>
  <si>
    <t>梨家-K8+300</t>
  </si>
  <si>
    <t>C249430626</t>
  </si>
  <si>
    <t>中方村</t>
  </si>
  <si>
    <t>水库-西江中学</t>
  </si>
  <si>
    <t>C489430626</t>
  </si>
  <si>
    <t>栗木村</t>
  </si>
  <si>
    <t>双洞-栗木桥</t>
  </si>
  <si>
    <t>C487430626</t>
  </si>
  <si>
    <t>三阳乡</t>
  </si>
  <si>
    <t>石坪村</t>
  </si>
  <si>
    <t>小佛坳-梅树</t>
  </si>
  <si>
    <t>C295430626</t>
  </si>
  <si>
    <t>滑石坑-界上</t>
  </si>
  <si>
    <t>C485430626</t>
  </si>
  <si>
    <t>平交农[2017]323号</t>
  </si>
  <si>
    <t>大洞村</t>
  </si>
  <si>
    <t>干田咀-干田咀</t>
  </si>
  <si>
    <t>C305430626</t>
  </si>
  <si>
    <t>宴家村</t>
  </si>
  <si>
    <t>陈步滩-万沙岩</t>
  </si>
  <si>
    <t>C477430626</t>
  </si>
  <si>
    <t>潘洪村</t>
  </si>
  <si>
    <t>洪山-水泥厂</t>
  </si>
  <si>
    <t>C313430626</t>
  </si>
  <si>
    <t>义字村</t>
  </si>
  <si>
    <t>桥公潭-佛坳</t>
  </si>
  <si>
    <t>C389430626</t>
  </si>
  <si>
    <t>糙上-糙上</t>
  </si>
  <si>
    <t>C476430626</t>
  </si>
  <si>
    <t>田坪村</t>
  </si>
  <si>
    <t>油铺里至汤段</t>
  </si>
  <si>
    <t>C445430626</t>
  </si>
  <si>
    <t>汨交字[2017]65号</t>
  </si>
  <si>
    <t>金塘村</t>
  </si>
  <si>
    <t>凤形桥-古皮寺</t>
  </si>
  <si>
    <t>C471430626</t>
  </si>
  <si>
    <t>东南村</t>
  </si>
  <si>
    <t>下洞-下洞</t>
  </si>
  <si>
    <t>C455430626</t>
  </si>
  <si>
    <t>石堰村</t>
  </si>
  <si>
    <t>坳上至宋李坑</t>
  </si>
  <si>
    <t>C470430626</t>
  </si>
  <si>
    <t>川山坪镇</t>
  </si>
  <si>
    <t>川山村</t>
  </si>
  <si>
    <t>政石线</t>
  </si>
  <si>
    <t>C083430681</t>
  </si>
  <si>
    <t>汨罗镇</t>
  </si>
  <si>
    <t>九龙山村</t>
  </si>
  <si>
    <t>雁塘村-九龙山村</t>
  </si>
  <si>
    <t>YE27430681</t>
  </si>
  <si>
    <t>摇大线</t>
  </si>
  <si>
    <t>C319430681</t>
  </si>
  <si>
    <t>桃林寺镇</t>
  </si>
  <si>
    <t>汨罗镇-青山水库</t>
  </si>
  <si>
    <t>X154430681</t>
  </si>
  <si>
    <t>静江村</t>
  </si>
  <si>
    <t>静陈线</t>
  </si>
  <si>
    <t>C321430681</t>
  </si>
  <si>
    <t>临交发[2017]76号</t>
  </si>
  <si>
    <t>沙河村</t>
  </si>
  <si>
    <t>墩里线</t>
  </si>
  <si>
    <t>C107430681</t>
  </si>
  <si>
    <t>古培镇</t>
  </si>
  <si>
    <t>栗桥村</t>
  </si>
  <si>
    <t>粟张线</t>
  </si>
  <si>
    <t>C063430681</t>
  </si>
  <si>
    <t>归义镇</t>
  </si>
  <si>
    <t>上马村</t>
  </si>
  <si>
    <t>广汤线</t>
  </si>
  <si>
    <t>C001430681</t>
  </si>
  <si>
    <t>凤凰乡</t>
  </si>
  <si>
    <t>凤凰村</t>
  </si>
  <si>
    <t>凤凰村-凤凰村</t>
  </si>
  <si>
    <t>CB30430681</t>
  </si>
  <si>
    <t>河市镇</t>
  </si>
  <si>
    <t>禾大路</t>
  </si>
  <si>
    <t>CB41430681</t>
  </si>
  <si>
    <t>营田镇</t>
  </si>
  <si>
    <t>团湖村</t>
  </si>
  <si>
    <t>港南村-港南村</t>
  </si>
  <si>
    <t>Y415430681</t>
  </si>
  <si>
    <t>坦渡镇</t>
  </si>
  <si>
    <t>农胜村</t>
  </si>
  <si>
    <t>桐丘线</t>
  </si>
  <si>
    <t>C044430682</t>
  </si>
  <si>
    <t>羊楼司镇</t>
  </si>
  <si>
    <t>梅池村</t>
  </si>
  <si>
    <t>刘梅线</t>
  </si>
  <si>
    <t>C061430682</t>
  </si>
  <si>
    <t>临交发[2017]114号</t>
  </si>
  <si>
    <t>如斯村</t>
  </si>
  <si>
    <t>吴如线</t>
  </si>
  <si>
    <t>C064430682</t>
  </si>
  <si>
    <t>桃林镇</t>
  </si>
  <si>
    <t>旧李村</t>
  </si>
  <si>
    <t>苎旧线</t>
  </si>
  <si>
    <t>C139430682</t>
  </si>
  <si>
    <t>长塘镇</t>
  </si>
  <si>
    <t>柳厂村</t>
  </si>
  <si>
    <t>柘柳线</t>
  </si>
  <si>
    <t>C144430682</t>
  </si>
  <si>
    <t>白羊田镇</t>
  </si>
  <si>
    <t>合盘村</t>
  </si>
  <si>
    <t>南冲村-南冲村</t>
  </si>
  <si>
    <t>C155430682</t>
  </si>
  <si>
    <t>五里牌街道办事处</t>
  </si>
  <si>
    <t>楠木村</t>
  </si>
  <si>
    <t>欣溪村-荆竹村</t>
  </si>
  <si>
    <t>Y180430682</t>
  </si>
  <si>
    <t>武交字[2017]18号</t>
  </si>
  <si>
    <t>长安街道办事处</t>
  </si>
  <si>
    <t xml:space="preserve">三联村 </t>
  </si>
  <si>
    <t>太永路</t>
  </si>
  <si>
    <t>Y151430682</t>
  </si>
  <si>
    <t>分四线</t>
  </si>
  <si>
    <t>C062430682</t>
  </si>
  <si>
    <t>常鼎交报[2017]26号</t>
  </si>
  <si>
    <t>忠防镇</t>
  </si>
  <si>
    <t>雁峰村</t>
  </si>
  <si>
    <t>红小线</t>
  </si>
  <si>
    <t>C112430682</t>
  </si>
  <si>
    <t>万峰村</t>
  </si>
  <si>
    <t>桐子铺-明星</t>
  </si>
  <si>
    <t>Y134430682</t>
  </si>
  <si>
    <t>雅团村</t>
  </si>
  <si>
    <t>千针村-X154</t>
  </si>
  <si>
    <t>Y176430682</t>
  </si>
  <si>
    <t>古洞村</t>
  </si>
  <si>
    <t>岳彭村-古洞村</t>
  </si>
  <si>
    <t>Y188430682</t>
  </si>
  <si>
    <t>河伏镇</t>
  </si>
  <si>
    <t>岩桥、全美、洪流、南湖</t>
  </si>
  <si>
    <t>青林村-南湖村</t>
  </si>
  <si>
    <t>YJ17430702</t>
  </si>
  <si>
    <t>东江乡</t>
  </si>
  <si>
    <t>高坪头、 新安、浮桥</t>
  </si>
  <si>
    <t>浮桥村-高坪头村</t>
  </si>
  <si>
    <t>Y270430702</t>
  </si>
  <si>
    <t>周家店</t>
  </si>
  <si>
    <t>武岗寨村</t>
  </si>
  <si>
    <t>周家店至白云山</t>
  </si>
  <si>
    <t>X073430703</t>
  </si>
  <si>
    <t>镇德桥</t>
  </si>
  <si>
    <t>同心坝村</t>
  </si>
  <si>
    <t>西洋陂-镇德桥</t>
  </si>
  <si>
    <t>X076430703</t>
  </si>
  <si>
    <t>石公桥</t>
  </si>
  <si>
    <t>覃家岗村</t>
  </si>
  <si>
    <t>石公桥镇-镇德桥镇</t>
  </si>
  <si>
    <t>Y211430703</t>
  </si>
  <si>
    <t>龙子岗村</t>
  </si>
  <si>
    <t>十美堂同富村-石公桥马鞍山大桥</t>
  </si>
  <si>
    <t>X099430703</t>
  </si>
  <si>
    <t>鹅公桥村</t>
  </si>
  <si>
    <t>金家挡村部-娥公桥界</t>
  </si>
  <si>
    <t>C047430703</t>
  </si>
  <si>
    <t>团垱坪村</t>
  </si>
  <si>
    <t>团坪13组-瓦屋挡5组</t>
  </si>
  <si>
    <t>C053430703</t>
  </si>
  <si>
    <t>园艺场</t>
  </si>
  <si>
    <t>王家桥村</t>
  </si>
  <si>
    <t>小溪堰村部-万福庵九组</t>
  </si>
  <si>
    <t>C087430703</t>
  </si>
  <si>
    <t>尧天坪</t>
  </si>
  <si>
    <t>万寿山村</t>
  </si>
  <si>
    <t>黄金-六组</t>
  </si>
  <si>
    <t>C398430703</t>
  </si>
  <si>
    <t>烟云山村</t>
  </si>
  <si>
    <t>白洋坪6组-金岗岭10组</t>
  </si>
  <si>
    <t>C436430703</t>
  </si>
  <si>
    <t>黄土店</t>
  </si>
  <si>
    <t>黄土坡村</t>
  </si>
  <si>
    <t>村8线</t>
  </si>
  <si>
    <t>C468430703</t>
  </si>
  <si>
    <t>许家桥</t>
  </si>
  <si>
    <t>广城山村</t>
  </si>
  <si>
    <t>许家桥乡-S402</t>
  </si>
  <si>
    <t>X089430703</t>
  </si>
  <si>
    <t>韩公渡</t>
  </si>
  <si>
    <t>崇和村</t>
  </si>
  <si>
    <t>建丰村-崇河村</t>
  </si>
  <si>
    <t>Y637430703</t>
  </si>
  <si>
    <t>蔡家岗</t>
  </si>
  <si>
    <t>五里溪村</t>
  </si>
  <si>
    <t>五里溪村-高冲村</t>
  </si>
  <si>
    <t>Y643430703</t>
  </si>
  <si>
    <t>中堰村</t>
  </si>
  <si>
    <t>双堰岗村-中堰村</t>
  </si>
  <si>
    <t>Y634430703</t>
  </si>
  <si>
    <t>安交字[2017]118号</t>
  </si>
  <si>
    <t>陡水坡村</t>
  </si>
  <si>
    <t>八角楼村-陡水坡村</t>
  </si>
  <si>
    <t>Y586430703</t>
  </si>
  <si>
    <t>沧浪坪村</t>
  </si>
  <si>
    <t>九龙山村-Y263</t>
  </si>
  <si>
    <t>Y606430703</t>
  </si>
  <si>
    <t>武陵镇</t>
  </si>
  <si>
    <t>三叉湖村</t>
  </si>
  <si>
    <t>Y241-么堤村</t>
  </si>
  <si>
    <t>Y618430703</t>
  </si>
  <si>
    <t>花岩溪</t>
  </si>
  <si>
    <t>新庵冲村</t>
  </si>
  <si>
    <t>新庵冲村-S403</t>
  </si>
  <si>
    <t>Y610430703</t>
  </si>
  <si>
    <t>茄子冲村</t>
  </si>
  <si>
    <t>栀子岗村-S354</t>
  </si>
  <si>
    <t>Y612430703</t>
  </si>
  <si>
    <t>黄壁坪村</t>
  </si>
  <si>
    <t>X088-打鼓洲村</t>
  </si>
  <si>
    <t>Y627430703</t>
  </si>
  <si>
    <t>谢家铺</t>
  </si>
  <si>
    <t>葛藤桥村</t>
  </si>
  <si>
    <t>S354-S298</t>
  </si>
  <si>
    <t>Y595430703</t>
  </si>
  <si>
    <t>石门桥镇</t>
  </si>
  <si>
    <t>李保冲村</t>
  </si>
  <si>
    <t>G319-李保冲村</t>
  </si>
  <si>
    <t>YZ10430703</t>
  </si>
  <si>
    <t xml:space="preserve">  大坪村</t>
  </si>
  <si>
    <t>李保冲交界-Y246</t>
  </si>
  <si>
    <t>C319430703</t>
  </si>
  <si>
    <t>金刚闸一红道口</t>
  </si>
  <si>
    <t>C213430702</t>
  </si>
  <si>
    <t>深柳镇</t>
  </si>
  <si>
    <t>芝子湖村</t>
  </si>
  <si>
    <t>芝子湖村-孟家洲村</t>
  </si>
  <si>
    <t>YE51430721</t>
  </si>
  <si>
    <t>三岔河镇</t>
  </si>
  <si>
    <t>小河口村</t>
  </si>
  <si>
    <t>小和线</t>
  </si>
  <si>
    <t>C938430721</t>
  </si>
  <si>
    <t>沙咀村</t>
  </si>
  <si>
    <t>沙C线</t>
  </si>
  <si>
    <t>C427430721</t>
  </si>
  <si>
    <t>和平边界-格道湾边界</t>
  </si>
  <si>
    <t>CJD1430721</t>
  </si>
  <si>
    <t>格道湾村</t>
  </si>
  <si>
    <t>X格线</t>
  </si>
  <si>
    <t>C934430721</t>
  </si>
  <si>
    <t>CA05430721</t>
  </si>
  <si>
    <t>安全乡</t>
  </si>
  <si>
    <t>丁家洲村</t>
  </si>
  <si>
    <t>华容广兴洲-安障乡</t>
  </si>
  <si>
    <t>X186430721</t>
  </si>
  <si>
    <t>新建村</t>
  </si>
  <si>
    <t>新建-新建</t>
  </si>
  <si>
    <t>C005430721</t>
  </si>
  <si>
    <t>新沙线</t>
  </si>
  <si>
    <t>C431430721</t>
  </si>
  <si>
    <t>陈家嘴镇</t>
  </si>
  <si>
    <t>洪山村</t>
  </si>
  <si>
    <t>六角尾边界-联盟村</t>
  </si>
  <si>
    <t>Y510430721</t>
  </si>
  <si>
    <t>官垱镇</t>
  </si>
  <si>
    <t>五斗窖村</t>
  </si>
  <si>
    <t>官镇-三岔河镇</t>
  </si>
  <si>
    <t>X002430721</t>
  </si>
  <si>
    <t>大湖口镇</t>
  </si>
  <si>
    <t>松湖村</t>
  </si>
  <si>
    <t>安福乡-安凝乡</t>
  </si>
  <si>
    <t>X019430721</t>
  </si>
  <si>
    <t>安丰乡</t>
  </si>
  <si>
    <t>西南洲村</t>
  </si>
  <si>
    <t>安乡黄山头-屡丰</t>
  </si>
  <si>
    <t>X011430721</t>
  </si>
  <si>
    <t>下渔口镇</t>
  </si>
  <si>
    <t>永南村</t>
  </si>
  <si>
    <t>三西村-同兴</t>
  </si>
  <si>
    <t>X194430721</t>
  </si>
  <si>
    <t>汉交函[2017]60号</t>
  </si>
  <si>
    <t>双喜村</t>
  </si>
  <si>
    <t>六沙线</t>
  </si>
  <si>
    <t>X015430721</t>
  </si>
  <si>
    <t>百福村</t>
  </si>
  <si>
    <t>X014430721</t>
  </si>
  <si>
    <t>仁寿村</t>
  </si>
  <si>
    <t>六角尾-仁寿</t>
  </si>
  <si>
    <t>C195430721</t>
  </si>
  <si>
    <t>七星村</t>
  </si>
  <si>
    <t>七星一路</t>
  </si>
  <si>
    <t>C651430721</t>
  </si>
  <si>
    <t>黄田湖村</t>
  </si>
  <si>
    <t>大湖口大堤-黄田湖—徂</t>
  </si>
  <si>
    <t>CB01430721</t>
  </si>
  <si>
    <t>合兴村</t>
  </si>
  <si>
    <t>X098-保安村</t>
  </si>
  <si>
    <t>Y513430721</t>
  </si>
  <si>
    <t>永福村</t>
  </si>
  <si>
    <t>下渔口居委会-YE13</t>
  </si>
  <si>
    <t>YE15430721</t>
  </si>
  <si>
    <t>兴隆村</t>
  </si>
  <si>
    <t>兴隆村-安官渡村</t>
  </si>
  <si>
    <t>YE47430721</t>
  </si>
  <si>
    <t>张家拐村</t>
  </si>
  <si>
    <t>S288-张家拐村</t>
  </si>
  <si>
    <t>YE74430721</t>
  </si>
  <si>
    <t>崔家桥镇</t>
  </si>
  <si>
    <t>军山铺、崔家桥镇</t>
  </si>
  <si>
    <t>罗家湾-大桥</t>
  </si>
  <si>
    <t>X044430722</t>
  </si>
  <si>
    <t>军山铺镇</t>
  </si>
  <si>
    <t>月光塘村</t>
  </si>
  <si>
    <t>王家堤村-杏花村</t>
  </si>
  <si>
    <t>YK33430722</t>
  </si>
  <si>
    <t>蒋家嘴镇</t>
  </si>
  <si>
    <t>金家坝村</t>
  </si>
  <si>
    <t>S286-五里牌</t>
  </si>
  <si>
    <t>YK09430722</t>
  </si>
  <si>
    <t>白家铺村</t>
  </si>
  <si>
    <t>白晒界-白晒界</t>
  </si>
  <si>
    <t>C008430722</t>
  </si>
  <si>
    <t>姚家村、白家铺村、龙潭村</t>
  </si>
  <si>
    <t>龙潭冲村-S288</t>
  </si>
  <si>
    <t>X028430722</t>
  </si>
  <si>
    <t>东花村</t>
  </si>
  <si>
    <t>石坑-贺国高</t>
  </si>
  <si>
    <t>C026430722</t>
  </si>
  <si>
    <t>龙潭桥镇</t>
  </si>
  <si>
    <t>莲荷塘村</t>
  </si>
  <si>
    <t>文武桥村-大桥村</t>
  </si>
  <si>
    <t>Y366430722</t>
  </si>
  <si>
    <t>赤岗湾村、潘家桥村、龙王村</t>
  </si>
  <si>
    <t>赤港湾村-谷家冲村</t>
  </si>
  <si>
    <t>Y188430722</t>
  </si>
  <si>
    <t>太子庙镇</t>
  </si>
  <si>
    <t>涂家段村、龙津村</t>
  </si>
  <si>
    <t>毓德铺镇-太子庙镇</t>
  </si>
  <si>
    <t>X042430722</t>
  </si>
  <si>
    <t>朱家铺镇</t>
  </si>
  <si>
    <t>白鹤村</t>
  </si>
  <si>
    <t>白鹤村-赵家庵村</t>
  </si>
  <si>
    <t>Y670430722</t>
  </si>
  <si>
    <t>丰家铺镇</t>
  </si>
  <si>
    <t>仙人村</t>
  </si>
  <si>
    <t>村部-村部</t>
  </si>
  <si>
    <t>C169430722</t>
  </si>
  <si>
    <t>笔架村</t>
  </si>
  <si>
    <t>S205-东岳村</t>
  </si>
  <si>
    <t>Y201430722</t>
  </si>
  <si>
    <t>岩汪湖镇</t>
  </si>
  <si>
    <t>雷神庵村、周文庙社区</t>
  </si>
  <si>
    <t>S286-雷神庵村</t>
  </si>
  <si>
    <t>X020430722</t>
  </si>
  <si>
    <t>排子窖村</t>
  </si>
  <si>
    <t>S286-方嘴村</t>
  </si>
  <si>
    <t>Y947430722</t>
  </si>
  <si>
    <t>老竹山村</t>
  </si>
  <si>
    <t>村部一张公坝</t>
  </si>
  <si>
    <t>C286430722</t>
  </si>
  <si>
    <t>酉港镇</t>
  </si>
  <si>
    <t>中洲村</t>
  </si>
  <si>
    <t>村部至挂浦口</t>
  </si>
  <si>
    <t>C348430722</t>
  </si>
  <si>
    <t>株木山社区</t>
  </si>
  <si>
    <t>笑田村</t>
  </si>
  <si>
    <t>云台山林场-笑田村</t>
  </si>
  <si>
    <t>Y961430722</t>
  </si>
  <si>
    <t>冷铺山村、清水塘村</t>
  </si>
  <si>
    <t>大桥-王家</t>
  </si>
  <si>
    <t>CA62430722</t>
  </si>
  <si>
    <t>金马村</t>
  </si>
  <si>
    <t>金牛村-金马村</t>
  </si>
  <si>
    <t>Y386430722</t>
  </si>
  <si>
    <t>回龙潭村</t>
  </si>
  <si>
    <t>S288-九灵村</t>
  </si>
  <si>
    <t>Y367430722</t>
  </si>
  <si>
    <t>花墙村</t>
  </si>
  <si>
    <t>周家嘴村-马家冲村</t>
  </si>
  <si>
    <t>X043430722</t>
  </si>
  <si>
    <t>分水坳-下丁电排</t>
  </si>
  <si>
    <t>C104430722</t>
  </si>
  <si>
    <t>纸料洲村</t>
  </si>
  <si>
    <t>村部-纸料洲小学</t>
  </si>
  <si>
    <t>C105430722</t>
  </si>
  <si>
    <t>鹿尾塘村</t>
  </si>
  <si>
    <t>游家湾-丹若湾</t>
  </si>
  <si>
    <t>CA94430722</t>
  </si>
  <si>
    <t>月亮塘村、龙潭村</t>
  </si>
  <si>
    <t>月明山村-龙潭桥村</t>
  </si>
  <si>
    <t>YK40430722</t>
  </si>
  <si>
    <t>纸料洲村、赤岗湾村</t>
  </si>
  <si>
    <t>纸料洲村-赤港湾村</t>
  </si>
  <si>
    <t>YK02430722</t>
  </si>
  <si>
    <t>吉庆村</t>
  </si>
  <si>
    <t>李明勤-G319</t>
  </si>
  <si>
    <t>YK68430722</t>
  </si>
  <si>
    <t>涂家段村</t>
  </si>
  <si>
    <t>涂家段村-砖墙村</t>
  </si>
  <si>
    <t>Y387430722</t>
  </si>
  <si>
    <t>新堤村</t>
  </si>
  <si>
    <t>水管所-十字路</t>
  </si>
  <si>
    <t>C134430722</t>
  </si>
  <si>
    <t>五宝村</t>
  </si>
  <si>
    <t>朱家铺五宝村-钱家坪袁家湖村</t>
  </si>
  <si>
    <t>X025430722</t>
  </si>
  <si>
    <t>白马庙村</t>
  </si>
  <si>
    <t>白马一邱家</t>
  </si>
  <si>
    <t>C184430722</t>
  </si>
  <si>
    <t>包狮村</t>
  </si>
  <si>
    <t>C201430722</t>
  </si>
  <si>
    <t>东流冲村</t>
  </si>
  <si>
    <t>邱家一丁家</t>
  </si>
  <si>
    <t>C203430722</t>
  </si>
  <si>
    <t>毛家滩乡</t>
  </si>
  <si>
    <t>五丰村、史家桥村</t>
  </si>
  <si>
    <t>马井村-S293</t>
  </si>
  <si>
    <t>Y969430722</t>
  </si>
  <si>
    <t>柳林村</t>
  </si>
  <si>
    <t>砖厂-连安九队</t>
  </si>
  <si>
    <t>C349430722</t>
  </si>
  <si>
    <t>澧交发[2017]75号</t>
  </si>
  <si>
    <t>联酉村</t>
  </si>
  <si>
    <t>联酉村-莲花园村</t>
  </si>
  <si>
    <t>Y932430722</t>
  </si>
  <si>
    <t>洲口镇</t>
  </si>
  <si>
    <t>护校村</t>
  </si>
  <si>
    <t>护校村-小港村</t>
  </si>
  <si>
    <t>Y968430722</t>
  </si>
  <si>
    <t>侯王村</t>
  </si>
  <si>
    <t>一队-十队</t>
  </si>
  <si>
    <t>C363430722</t>
  </si>
  <si>
    <t>坡头镇</t>
  </si>
  <si>
    <t>跃进村</t>
  </si>
  <si>
    <t>Y934-太兴村</t>
  </si>
  <si>
    <t>Y917430722</t>
  </si>
  <si>
    <t>白杨村-明星村</t>
  </si>
  <si>
    <t>Y159430722</t>
  </si>
  <si>
    <t>仓兴村、丰临村</t>
  </si>
  <si>
    <t>牛角尖电排-丰临电排</t>
  </si>
  <si>
    <t>C416430722</t>
  </si>
  <si>
    <t>沧港镇</t>
  </si>
  <si>
    <t>友谊桥村、军刘村、先锋村</t>
  </si>
  <si>
    <t>新兴乡-沧港镇</t>
  </si>
  <si>
    <t>X033430722</t>
  </si>
  <si>
    <t>凰山村</t>
  </si>
  <si>
    <t>津武线-沧港镇</t>
  </si>
  <si>
    <t>X045430722</t>
  </si>
  <si>
    <t>金菱村-高卢家村</t>
  </si>
  <si>
    <t>Y376430722</t>
  </si>
  <si>
    <t>西湖镇</t>
  </si>
  <si>
    <t>鼎丰村</t>
  </si>
  <si>
    <t>鼎丰村-东湖村</t>
  </si>
  <si>
    <t>Y346430722</t>
  </si>
  <si>
    <t>旺福村</t>
  </si>
  <si>
    <t>平江三枣岭-西湖镇</t>
  </si>
  <si>
    <t>X049430722</t>
  </si>
  <si>
    <t>园艺村</t>
  </si>
  <si>
    <t>新桥村-凤凰村</t>
  </si>
  <si>
    <t>Y342430722</t>
  </si>
  <si>
    <t>鼎兴村</t>
  </si>
  <si>
    <t>X202-鼎港村</t>
  </si>
  <si>
    <t>Y347430722</t>
  </si>
  <si>
    <t>高楼村</t>
  </si>
  <si>
    <t>高楼村-小西湖村</t>
  </si>
  <si>
    <t>YJA8430722</t>
  </si>
  <si>
    <t>西洲乡</t>
  </si>
  <si>
    <t>福兴村</t>
  </si>
  <si>
    <t>围湖村-福兴村</t>
  </si>
  <si>
    <t>YL03430722</t>
  </si>
  <si>
    <t>建湖村</t>
  </si>
  <si>
    <t>高楼村-柳浪村</t>
  </si>
  <si>
    <t>YL05430722</t>
  </si>
  <si>
    <t>田园村</t>
  </si>
  <si>
    <t>观鱼村-小西湖村</t>
  </si>
  <si>
    <t>YL06430722</t>
  </si>
  <si>
    <t>金罗镇</t>
  </si>
  <si>
    <t>花树湾至玉溪村部</t>
  </si>
  <si>
    <t>C042430723</t>
  </si>
  <si>
    <t>甘溪滩镇</t>
  </si>
  <si>
    <t>马溪村</t>
  </si>
  <si>
    <t>马溪桥-双峰村部</t>
  </si>
  <si>
    <t>C065430723</t>
  </si>
  <si>
    <t>丰年村</t>
  </si>
  <si>
    <t>太谭村部-丰年村部</t>
  </si>
  <si>
    <t>C074430723</t>
  </si>
  <si>
    <t>官垸镇</t>
  </si>
  <si>
    <t>濠口村部-濠口村部</t>
  </si>
  <si>
    <t>C081430723</t>
  </si>
  <si>
    <t>常发村</t>
  </si>
  <si>
    <t>田家村部-田家村部</t>
  </si>
  <si>
    <t>C090430723</t>
  </si>
  <si>
    <t>鸟儿洲村</t>
  </si>
  <si>
    <t>学堤村至建武村</t>
  </si>
  <si>
    <t>C093430723</t>
  </si>
  <si>
    <t>清河村部至建武村</t>
  </si>
  <si>
    <t>C094430723</t>
  </si>
  <si>
    <t>余家台村</t>
  </si>
  <si>
    <t>保福公路至才家村</t>
  </si>
  <si>
    <t>C098430723</t>
  </si>
  <si>
    <t>小渡口镇</t>
  </si>
  <si>
    <t>土地洲村</t>
  </si>
  <si>
    <t>土地7组至土地村部</t>
  </si>
  <si>
    <t>C107430723</t>
  </si>
  <si>
    <t>黄丝村</t>
  </si>
  <si>
    <t>董家堰-黄丝村部</t>
  </si>
  <si>
    <t>C109430723</t>
  </si>
  <si>
    <t>火连坡镇</t>
  </si>
  <si>
    <t>芦桥村</t>
  </si>
  <si>
    <t>丰报1组-中学</t>
  </si>
  <si>
    <t>C253430723</t>
  </si>
  <si>
    <t>城头山镇</t>
  </si>
  <si>
    <t>彭头山村
詹家岗村</t>
  </si>
  <si>
    <t>二干渠-孟坪界</t>
  </si>
  <si>
    <t>C339430723</t>
  </si>
  <si>
    <t>澧南镇</t>
  </si>
  <si>
    <t>彭坪村</t>
  </si>
  <si>
    <t>鹿山村界-仙台界</t>
  </si>
  <si>
    <t>C390430723</t>
  </si>
  <si>
    <t>乔家河居委会</t>
  </si>
  <si>
    <t>娃娃堰至青山村部</t>
  </si>
  <si>
    <t>C397430723</t>
  </si>
  <si>
    <t>码头铺镇</t>
  </si>
  <si>
    <t>杨家坊村</t>
  </si>
  <si>
    <t>新街口-五一村部</t>
  </si>
  <si>
    <t>C402430723</t>
  </si>
  <si>
    <t>刻木村</t>
  </si>
  <si>
    <t>刻木村部-刻木村部</t>
  </si>
  <si>
    <t>C412430723</t>
  </si>
  <si>
    <t>石板村</t>
  </si>
  <si>
    <t>花竹桥至长岭</t>
  </si>
  <si>
    <t>C514430723</t>
  </si>
  <si>
    <t>张家滩村界至张家滩大桥</t>
  </si>
  <si>
    <t>C805430723</t>
  </si>
  <si>
    <t>S302王家铺至丰报小学</t>
  </si>
  <si>
    <t>C862430723</t>
  </si>
  <si>
    <t>翊武村</t>
  </si>
  <si>
    <t>群英8组至群力12组</t>
  </si>
  <si>
    <t>CAZ2430723</t>
  </si>
  <si>
    <t>城头山镇
大堰垱镇</t>
  </si>
  <si>
    <t>红星村
九旺村</t>
  </si>
  <si>
    <t>花云村部-临澧九里伏牛</t>
  </si>
  <si>
    <t>X105430723</t>
  </si>
  <si>
    <t>梦溪镇</t>
  </si>
  <si>
    <t>顺林驿村
八根松村
三元宫村</t>
  </si>
  <si>
    <t>杉林-S333</t>
  </si>
  <si>
    <t>X154430723</t>
  </si>
  <si>
    <t>毕陈村
土地洲村添围村</t>
  </si>
  <si>
    <t>S302-毕陈村</t>
  </si>
  <si>
    <t>X155430723</t>
  </si>
  <si>
    <t>毕陈村
毕黄村
甘家湾村</t>
  </si>
  <si>
    <t>毕陈村-S332</t>
  </si>
  <si>
    <t>X156430723</t>
  </si>
  <si>
    <t>丰年村
太青村</t>
  </si>
  <si>
    <t>长岭村-太青村</t>
  </si>
  <si>
    <t>Y022430723</t>
  </si>
  <si>
    <t>罗坪村</t>
  </si>
  <si>
    <t>S402-永红村</t>
  </si>
  <si>
    <t>YA07430723</t>
  </si>
  <si>
    <t>复兴镇</t>
  </si>
  <si>
    <t>顺林桥居委会</t>
  </si>
  <si>
    <t>顺林居委会-顺林居委会</t>
  </si>
  <si>
    <t>YA11430723</t>
  </si>
  <si>
    <t>金罗镇
火连坡镇</t>
  </si>
  <si>
    <t>界溪河村羊耳山村</t>
  </si>
  <si>
    <t>雨樟村-青岩村</t>
  </si>
  <si>
    <t>YA20430723</t>
  </si>
  <si>
    <t>莲花村</t>
  </si>
  <si>
    <t>岩河村-S402</t>
  </si>
  <si>
    <t>YA22430723</t>
  </si>
  <si>
    <t>临交建函[2017]95号</t>
  </si>
  <si>
    <t>杨家湾村</t>
  </si>
  <si>
    <t>杨家村-岩河村</t>
  </si>
  <si>
    <t>YA23430723</t>
  </si>
  <si>
    <t>龙洞峪村</t>
  </si>
  <si>
    <t>陈家村-X219</t>
  </si>
  <si>
    <t>YA24430723</t>
  </si>
  <si>
    <t>雷公塔居委会</t>
  </si>
  <si>
    <t>缸窑村-千官村</t>
  </si>
  <si>
    <t>YA30430723</t>
  </si>
  <si>
    <t>王家厂镇</t>
  </si>
  <si>
    <t>柳津村</t>
  </si>
  <si>
    <t>YA01-镇花园村</t>
  </si>
  <si>
    <t>YA34430723</t>
  </si>
  <si>
    <t>金山村</t>
  </si>
  <si>
    <t>杨木村-X185</t>
  </si>
  <si>
    <t>YA44430723</t>
  </si>
  <si>
    <t>澧淞村</t>
  </si>
  <si>
    <t>湖北危水镇王马堰村界-S302</t>
  </si>
  <si>
    <t>YA45430723</t>
  </si>
  <si>
    <t>甘溪村</t>
  </si>
  <si>
    <t>S402-陆家村</t>
  </si>
  <si>
    <t>YA46430723</t>
  </si>
  <si>
    <t>枫祥村-古塘村</t>
  </si>
  <si>
    <t>YA55430723</t>
  </si>
  <si>
    <t>S333-镇唐家峪村</t>
  </si>
  <si>
    <t>YA76430723</t>
  </si>
  <si>
    <t>仙峰村</t>
  </si>
  <si>
    <t>廖坪村-廖坪村界</t>
  </si>
  <si>
    <t>YA79430723</t>
  </si>
  <si>
    <t>涔南镇
城头山镇
澧西街道办事处</t>
  </si>
  <si>
    <t>双铺村
群功村
车溪河居委会
水莲社区居委会</t>
  </si>
  <si>
    <t>S293-车溪村</t>
  </si>
  <si>
    <t>YA81430723</t>
  </si>
  <si>
    <t>柏樟村
古城岗村</t>
  </si>
  <si>
    <t>官冲村-沿溪村</t>
  </si>
  <si>
    <t>YA89430723</t>
  </si>
  <si>
    <t>盐井镇</t>
  </si>
  <si>
    <t>万花村
豹子岭村
白马庙村</t>
  </si>
  <si>
    <t>地福村界-S337</t>
  </si>
  <si>
    <t>YB50430723</t>
  </si>
  <si>
    <t>界湖村
双龙村</t>
  </si>
  <si>
    <t>界湖村-S337</t>
  </si>
  <si>
    <t>YB57430723</t>
  </si>
  <si>
    <t>五福村</t>
  </si>
  <si>
    <t>S333-肖河村</t>
  </si>
  <si>
    <t>YB61430723</t>
  </si>
  <si>
    <t>陈德章家-YG05</t>
  </si>
  <si>
    <t>YG05430723</t>
  </si>
  <si>
    <t>鹿山-澧南乡</t>
  </si>
  <si>
    <t>X059430781</t>
  </si>
  <si>
    <t>柏枝乡</t>
  </si>
  <si>
    <t>荷花
永乐
老屋坪</t>
  </si>
  <si>
    <t>白龙井村-三门湾村</t>
  </si>
  <si>
    <t>X074430724</t>
  </si>
  <si>
    <t>官亭乡</t>
  </si>
  <si>
    <t>楼子</t>
  </si>
  <si>
    <t>凤兴线-甘新线</t>
  </si>
  <si>
    <t>X104430724</t>
  </si>
  <si>
    <t>合口镇</t>
  </si>
  <si>
    <t>回龙
三合
陈湖
楠桥</t>
  </si>
  <si>
    <t>澧县官垸-三合</t>
  </si>
  <si>
    <t>X111430724</t>
  </si>
  <si>
    <t>修梅镇</t>
  </si>
  <si>
    <t>沃沙</t>
  </si>
  <si>
    <t>停弦渡镇-陈二乡</t>
  </si>
  <si>
    <t>X115430724</t>
  </si>
  <si>
    <t>文家乡
陈二乡</t>
  </si>
  <si>
    <t>丰登
月亮岗</t>
  </si>
  <si>
    <t>津市窑坡-文家乡</t>
  </si>
  <si>
    <t>X116430724</t>
  </si>
  <si>
    <t>南江居
委会</t>
  </si>
  <si>
    <t>锡海线-国旗组</t>
  </si>
  <si>
    <t>Y012430724</t>
  </si>
  <si>
    <t>陈二乡</t>
  </si>
  <si>
    <t>金家</t>
  </si>
  <si>
    <t>大塘村-长冲村</t>
  </si>
  <si>
    <t>Y794430724</t>
  </si>
  <si>
    <t>九里</t>
  </si>
  <si>
    <t>S340-众丰村</t>
  </si>
  <si>
    <t>Y148430724</t>
  </si>
  <si>
    <t>杨板乡</t>
  </si>
  <si>
    <t>杨板</t>
  </si>
  <si>
    <t>唐家坪村-X081</t>
  </si>
  <si>
    <t>Y733430724</t>
  </si>
  <si>
    <t>石墨</t>
  </si>
  <si>
    <t>2石线</t>
  </si>
  <si>
    <t>C187430724</t>
  </si>
  <si>
    <t>佘市桥镇</t>
  </si>
  <si>
    <t>中心</t>
  </si>
  <si>
    <t>窑中线</t>
  </si>
  <si>
    <t>C220430724</t>
  </si>
  <si>
    <t>罗仙</t>
  </si>
  <si>
    <t>红太线</t>
  </si>
  <si>
    <t>C491430724</t>
  </si>
  <si>
    <t>荷花</t>
  </si>
  <si>
    <t>岩黄线</t>
  </si>
  <si>
    <t>C673430724</t>
  </si>
  <si>
    <t>刻木山乡</t>
  </si>
  <si>
    <t>同心
九里岗
长乐
楼子
太平</t>
  </si>
  <si>
    <t>X105430724</t>
  </si>
  <si>
    <t>文家乡</t>
  </si>
  <si>
    <t>余家
新屋</t>
  </si>
  <si>
    <t>白白线</t>
  </si>
  <si>
    <t>CD39430724</t>
  </si>
  <si>
    <t>青龙寺</t>
  </si>
  <si>
    <t>石陬公路-石门粟树</t>
  </si>
  <si>
    <t>CD35430724</t>
  </si>
  <si>
    <t>团岗</t>
  </si>
  <si>
    <t>荆坪红堰-赵家</t>
  </si>
  <si>
    <t>X114430724</t>
  </si>
  <si>
    <t>团岗村</t>
  </si>
  <si>
    <t>荆江公路-X173</t>
  </si>
  <si>
    <t>Y718430724</t>
  </si>
  <si>
    <t>枫树
德胜</t>
  </si>
  <si>
    <t>X180-枫树村</t>
  </si>
  <si>
    <t>Y803430724</t>
  </si>
  <si>
    <t>团岗
荆坪</t>
  </si>
  <si>
    <t>高峰村-双溪村</t>
  </si>
  <si>
    <t>YZ15430724</t>
  </si>
  <si>
    <t>敖山
七姑</t>
  </si>
  <si>
    <t>鳌山-王家咀</t>
  </si>
  <si>
    <t>CD51430724</t>
  </si>
  <si>
    <t>太浮镇</t>
  </si>
  <si>
    <t>八仙</t>
  </si>
  <si>
    <t>陈二村张家当-斋排线</t>
  </si>
  <si>
    <t>CJA1430724</t>
  </si>
  <si>
    <t>卞家塝</t>
  </si>
  <si>
    <t>六卞线</t>
  </si>
  <si>
    <t>C979430724</t>
  </si>
  <si>
    <t>白堰</t>
  </si>
  <si>
    <t>新溪-白堰村</t>
  </si>
  <si>
    <t>CH30430724</t>
  </si>
  <si>
    <t>鸡山</t>
  </si>
  <si>
    <t>福兴村-鸡山村</t>
  </si>
  <si>
    <t>Y132430724</t>
  </si>
  <si>
    <t>九里乡</t>
  </si>
  <si>
    <t>同心</t>
  </si>
  <si>
    <t>太同线</t>
  </si>
  <si>
    <t>CD06430724</t>
  </si>
  <si>
    <t>四新岗镇</t>
  </si>
  <si>
    <t>楼房
永丰
牯牛</t>
  </si>
  <si>
    <t>楼房村-S338</t>
  </si>
  <si>
    <t>Y783430724</t>
  </si>
  <si>
    <t>太平</t>
  </si>
  <si>
    <t>太平1组-伏牛16组</t>
  </si>
  <si>
    <t>CJE1430724</t>
  </si>
  <si>
    <t>和大线</t>
  </si>
  <si>
    <t>CE37430724</t>
  </si>
  <si>
    <t xml:space="preserve">群乐
青山寺
</t>
  </si>
  <si>
    <t>柏板乡-S299</t>
  </si>
  <si>
    <t>X065430724</t>
  </si>
  <si>
    <t>桃交发[2017]119</t>
  </si>
  <si>
    <t>望城乡</t>
  </si>
  <si>
    <t>杨岗
永安</t>
  </si>
  <si>
    <t>段伍线-高双线</t>
  </si>
  <si>
    <t>X207430724</t>
  </si>
  <si>
    <t>X168-石墨村</t>
  </si>
  <si>
    <t>Y002430724</t>
  </si>
  <si>
    <t>杉板乡</t>
  </si>
  <si>
    <t>潘当</t>
  </si>
  <si>
    <t>S298-潘当村部</t>
  </si>
  <si>
    <t>Y801430724</t>
  </si>
  <si>
    <t>安福镇</t>
  </si>
  <si>
    <t>望城</t>
  </si>
  <si>
    <t>窑望线</t>
  </si>
  <si>
    <t>Y004430724</t>
  </si>
  <si>
    <t>大山-伏牛村</t>
  </si>
  <si>
    <t>Y128430724</t>
  </si>
  <si>
    <t>牛麓
歇驾
川岗
白洋</t>
  </si>
  <si>
    <t>白珠线-何岗</t>
  </si>
  <si>
    <t>Y013430724</t>
  </si>
  <si>
    <t>新安镇</t>
  </si>
  <si>
    <t>梁冯
栗岗</t>
  </si>
  <si>
    <t>南闸居委会-栗岗村</t>
  </si>
  <si>
    <t>Y110430724</t>
  </si>
  <si>
    <t>永乐村</t>
  </si>
  <si>
    <t>接龙村-永乐村</t>
  </si>
  <si>
    <t>Y146430724</t>
  </si>
  <si>
    <t>停弦渡镇</t>
  </si>
  <si>
    <t>红岩</t>
  </si>
  <si>
    <t>红岩村-红土村</t>
  </si>
  <si>
    <t>Y715430724</t>
  </si>
  <si>
    <t>谭河
和平庄</t>
  </si>
  <si>
    <t>谭河-双凤8组</t>
  </si>
  <si>
    <t>Y800430724</t>
  </si>
  <si>
    <t>三公
高茂</t>
  </si>
  <si>
    <t>长湖村-大观村</t>
  </si>
  <si>
    <t>Y795430724</t>
  </si>
  <si>
    <t>宋玉</t>
  </si>
  <si>
    <t>宋玉村-石柏村</t>
  </si>
  <si>
    <t>Y778430724</t>
  </si>
  <si>
    <t>郭家村-王化村</t>
  </si>
  <si>
    <t>Y723430724</t>
  </si>
  <si>
    <t>福兴
卞家塝</t>
  </si>
  <si>
    <t>Y109-千人村</t>
  </si>
  <si>
    <t>Y771430724</t>
  </si>
  <si>
    <t>史家坪
铁湾</t>
  </si>
  <si>
    <t>G207-铁湾村</t>
  </si>
  <si>
    <t>Y747430724</t>
  </si>
  <si>
    <t>楚城</t>
  </si>
  <si>
    <t>看花村-G207</t>
  </si>
  <si>
    <t>Y725430724</t>
  </si>
  <si>
    <t>福兴村-Y132</t>
  </si>
  <si>
    <t>Y732430724</t>
  </si>
  <si>
    <t>龙潭镇</t>
  </si>
  <si>
    <t>王家溪村</t>
  </si>
  <si>
    <t>仙花山-王家溪</t>
  </si>
  <si>
    <t>C825430725</t>
  </si>
  <si>
    <t>漆河镇、
佘家坪乡</t>
  </si>
  <si>
    <t>展旗山村、金子山村、新港村</t>
  </si>
  <si>
    <t>漆河镇-佘家坪乡</t>
  </si>
  <si>
    <t>X171430725</t>
  </si>
  <si>
    <t>漆河镇</t>
  </si>
  <si>
    <t>关桥村</t>
  </si>
  <si>
    <t>罗汉山垭-八房坪</t>
  </si>
  <si>
    <t>C080430725</t>
  </si>
  <si>
    <t>双溪口镇</t>
  </si>
  <si>
    <t>郑家坪村</t>
  </si>
  <si>
    <t>大樟树-桂家嘴</t>
  </si>
  <si>
    <t>C105430725</t>
  </si>
  <si>
    <t>烽火岗村</t>
  </si>
  <si>
    <t>阳雀二组-Y460线</t>
  </si>
  <si>
    <t>C111430725</t>
  </si>
  <si>
    <t>傅家堉村</t>
  </si>
  <si>
    <t>岗陵二组-傅家育</t>
  </si>
  <si>
    <t>C117430725</t>
  </si>
  <si>
    <t>牛车河镇</t>
  </si>
  <si>
    <t>马家河村</t>
  </si>
  <si>
    <t>姜马线</t>
  </si>
  <si>
    <t>C149430725</t>
  </si>
  <si>
    <t>黄伞坪村</t>
  </si>
  <si>
    <t>黄伞坪-金家育</t>
  </si>
  <si>
    <t>C150430725</t>
  </si>
  <si>
    <t>三阳港镇</t>
  </si>
  <si>
    <t>金凤山村</t>
  </si>
  <si>
    <t>龙家育-青草坪</t>
  </si>
  <si>
    <t>C157430725</t>
  </si>
  <si>
    <t>热市镇</t>
  </si>
  <si>
    <t>龙家嘴村</t>
  </si>
  <si>
    <t>龙家嘴渡口-高速路涵洞</t>
  </si>
  <si>
    <t>C238430725</t>
  </si>
  <si>
    <t>明月村</t>
  </si>
  <si>
    <t>桥徐线</t>
  </si>
  <si>
    <t>C256430725</t>
  </si>
  <si>
    <t>华林岗村</t>
  </si>
  <si>
    <t>堂华线</t>
  </si>
  <si>
    <t>C265430725</t>
  </si>
  <si>
    <t>C32A430725</t>
  </si>
  <si>
    <t>理公港镇</t>
  </si>
  <si>
    <t>城关村</t>
  </si>
  <si>
    <t>水田冲-泉栗</t>
  </si>
  <si>
    <t>C346430725</t>
  </si>
  <si>
    <t>伍家坪村</t>
  </si>
  <si>
    <t>伍千线</t>
  </si>
  <si>
    <t>C348430725</t>
  </si>
  <si>
    <t>皮家堉村</t>
  </si>
  <si>
    <t>皮告线</t>
  </si>
  <si>
    <t>C357430725</t>
  </si>
  <si>
    <t>佘家坪乡</t>
  </si>
  <si>
    <t>石牛山村、简家坝村</t>
  </si>
  <si>
    <t>石牛山-洞湾</t>
  </si>
  <si>
    <t>C365430725</t>
  </si>
  <si>
    <t>青林乡</t>
  </si>
  <si>
    <t>杨家港村</t>
  </si>
  <si>
    <t>杨家港村-杨家港村</t>
  </si>
  <si>
    <t>C387430725</t>
  </si>
  <si>
    <t>盘塘镇</t>
  </si>
  <si>
    <t>白家堉村</t>
  </si>
  <si>
    <t>董家坪-白家峪村部</t>
  </si>
  <si>
    <t>C435430725</t>
  </si>
  <si>
    <t>张家桥村</t>
  </si>
  <si>
    <t>C436430725</t>
  </si>
  <si>
    <t>陬市镇</t>
  </si>
  <si>
    <t>毛家桥村</t>
  </si>
  <si>
    <t>毛家桥入口-黎家坡</t>
  </si>
  <si>
    <t>C443430725</t>
  </si>
  <si>
    <t>杨家巷村</t>
  </si>
  <si>
    <t>聂家桥-聂家桥</t>
  </si>
  <si>
    <t>C452430725</t>
  </si>
  <si>
    <t>木塘垸乡</t>
  </si>
  <si>
    <t>仁丰村</t>
  </si>
  <si>
    <t>玉帝岗-玉帝岗</t>
  </si>
  <si>
    <t>C470430725</t>
  </si>
  <si>
    <t>双港村、马鞍村</t>
  </si>
  <si>
    <t>马鞍十队-马鞍十队</t>
  </si>
  <si>
    <t>C472430725</t>
  </si>
  <si>
    <t>漳江镇</t>
  </si>
  <si>
    <t>发旺村、白鹤山村</t>
  </si>
  <si>
    <t>发旺桥-白鹤山村部</t>
  </si>
  <si>
    <t>C529430725</t>
  </si>
  <si>
    <t>沙坪镇</t>
  </si>
  <si>
    <t>金明村</t>
  </si>
  <si>
    <t>沙帽庄-老湾组</t>
  </si>
  <si>
    <t>C727430725</t>
  </si>
  <si>
    <t>小溪村</t>
  </si>
  <si>
    <t>西黄线</t>
  </si>
  <si>
    <t>C729430725</t>
  </si>
  <si>
    <t>茶庵铺镇</t>
  </si>
  <si>
    <t>茶庵铺村</t>
  </si>
  <si>
    <t>桥西-新店驿</t>
  </si>
  <si>
    <t>C743430725</t>
  </si>
  <si>
    <t>湖塘村</t>
  </si>
  <si>
    <t>烂湖线</t>
  </si>
  <si>
    <t>C767430725</t>
  </si>
  <si>
    <t>西安镇</t>
  </si>
  <si>
    <t>和平溪村、石板溪村</t>
  </si>
  <si>
    <t>楠竹园-楠竹园</t>
  </si>
  <si>
    <t>C780430725</t>
  </si>
  <si>
    <t>告木岭村</t>
  </si>
  <si>
    <t>株告线</t>
  </si>
  <si>
    <t>C830430725</t>
  </si>
  <si>
    <t>竹林寺村</t>
  </si>
  <si>
    <t>红岩当-介匠坪</t>
  </si>
  <si>
    <t>C850430725</t>
  </si>
  <si>
    <t>七里冲村</t>
  </si>
  <si>
    <t>沙树垭-六房垭</t>
  </si>
  <si>
    <t>C85B430725</t>
  </si>
  <si>
    <t>玉坪村</t>
  </si>
  <si>
    <t>溢王线</t>
  </si>
  <si>
    <t>CA86430725</t>
  </si>
  <si>
    <t>纱帽庄村</t>
  </si>
  <si>
    <t>红糖冲-红糖冲</t>
  </si>
  <si>
    <t>CB44430725</t>
  </si>
  <si>
    <t>太平寺村、明月村</t>
  </si>
  <si>
    <t>刘钱线</t>
  </si>
  <si>
    <t>CC50430725</t>
  </si>
  <si>
    <t>得五岗村</t>
  </si>
  <si>
    <t>戈儿潭水库-戈儿潭水库</t>
  </si>
  <si>
    <t>CE03430725</t>
  </si>
  <si>
    <t>狮子村、八房坪村</t>
  </si>
  <si>
    <t>新民-S306</t>
  </si>
  <si>
    <t>CJC1430725</t>
  </si>
  <si>
    <t>青林乡、
三阳港镇</t>
  </si>
  <si>
    <t>株林桥村、飞龙山村、九庄堉村</t>
  </si>
  <si>
    <t>青林乡-太平桥乡</t>
  </si>
  <si>
    <t>X162430725</t>
  </si>
  <si>
    <t>杨公桥村、千丈河村、城关村、黄家坪村</t>
  </si>
  <si>
    <t>钟家铺乡-龙潭镇</t>
  </si>
  <si>
    <t>X168430725</t>
  </si>
  <si>
    <t>方田堉村</t>
  </si>
  <si>
    <t>佘家坪乡-S407</t>
  </si>
  <si>
    <t>X172430725</t>
  </si>
  <si>
    <t>泥窝潭乡</t>
  </si>
  <si>
    <t>灵雨寺村</t>
  </si>
  <si>
    <t>深水港乡-泥窝潭乡</t>
  </si>
  <si>
    <t>X195430725</t>
  </si>
  <si>
    <t>观音桥村</t>
  </si>
  <si>
    <t>黄甲铺乡-理公港镇</t>
  </si>
  <si>
    <t>Y005430725</t>
  </si>
  <si>
    <t>展旗山村</t>
  </si>
  <si>
    <t>展旗山村-中心村</t>
  </si>
  <si>
    <t>Y290430725</t>
  </si>
  <si>
    <t>佘家坪乡
、龙潭镇</t>
  </si>
  <si>
    <t>赫曦堉村、盘龙山村、郭家桥村</t>
  </si>
  <si>
    <t>南岳殿村-X145</t>
  </si>
  <si>
    <t>Y316430725</t>
  </si>
  <si>
    <t>苏黄溪村、野毛坪村、六家冲村、小桃源村</t>
  </si>
  <si>
    <t>苏黄溪村-S227</t>
  </si>
  <si>
    <t>Y332430725</t>
  </si>
  <si>
    <t>新华村</t>
  </si>
  <si>
    <t>S227-新坪村</t>
  </si>
  <si>
    <t>Y402430725</t>
  </si>
  <si>
    <t>株木桥村</t>
  </si>
  <si>
    <t>S407-雁落坪村</t>
  </si>
  <si>
    <t>Y404430725</t>
  </si>
  <si>
    <t>新屋村</t>
  </si>
  <si>
    <t>茅叶寺村-新屋村</t>
  </si>
  <si>
    <t>Y406430725</t>
  </si>
  <si>
    <t>青草坪村、土黄坪村</t>
  </si>
  <si>
    <t>和生堉村-土黄坪村</t>
  </si>
  <si>
    <t>Y407430725</t>
  </si>
  <si>
    <t>株林桥村、明月山村</t>
  </si>
  <si>
    <t>株林桥村-金岩村</t>
  </si>
  <si>
    <t>Y408430725</t>
  </si>
  <si>
    <t>九溪镇、
热市镇</t>
  </si>
  <si>
    <t>白岩村、郭家垭村</t>
  </si>
  <si>
    <t>沙溪村-九溪村</t>
  </si>
  <si>
    <t>Y420430725</t>
  </si>
  <si>
    <t>十字路村、三圣殿村</t>
  </si>
  <si>
    <t>X156-三圣殿村</t>
  </si>
  <si>
    <t>Y426430725</t>
  </si>
  <si>
    <t>丁家坊村、杜家坊村、花香坪村</t>
  </si>
  <si>
    <t>丁家坊村-沉溪坪村</t>
  </si>
  <si>
    <t>Y430430725</t>
  </si>
  <si>
    <t>北斗溪村、马家峪村、飞旗河村</t>
  </si>
  <si>
    <t>S350-飞旗河村</t>
  </si>
  <si>
    <t>Y438430725</t>
  </si>
  <si>
    <t>丁家坪村</t>
  </si>
  <si>
    <t>殷家桥村-柿子坪村</t>
  </si>
  <si>
    <t>Y439430725</t>
  </si>
  <si>
    <t>石交通[2017]44号</t>
  </si>
  <si>
    <t>三圣殿村、龙阳坪村</t>
  </si>
  <si>
    <t>X156-赫曦堉村</t>
  </si>
  <si>
    <t>Y469430725</t>
  </si>
  <si>
    <t>夷望溪镇</t>
  </si>
  <si>
    <t>夷望村</t>
  </si>
  <si>
    <t>沙湾村-夷望村</t>
  </si>
  <si>
    <t>Y522430725</t>
  </si>
  <si>
    <t>观音寺镇</t>
  </si>
  <si>
    <t>曾家河村</t>
  </si>
  <si>
    <t>毛坪河坝-曾家河村</t>
  </si>
  <si>
    <t>Y531430725</t>
  </si>
  <si>
    <t>真龙桥村、龟龙山村、龙凤山村</t>
  </si>
  <si>
    <t>真龙桥村-龟龙山村</t>
  </si>
  <si>
    <t>YC01430725</t>
  </si>
  <si>
    <t>荣禄村、胜丰村</t>
  </si>
  <si>
    <t>龙家嘴村-胜丰村</t>
  </si>
  <si>
    <t>YD01430725</t>
  </si>
  <si>
    <t>三元潭村、尚寺坪村、成功坪村</t>
  </si>
  <si>
    <t>S354-成功坪村</t>
  </si>
  <si>
    <t>YD06430725</t>
  </si>
  <si>
    <t>荷花村</t>
  </si>
  <si>
    <t>彰善-X087</t>
  </si>
  <si>
    <t>YD10430725</t>
  </si>
  <si>
    <t>舒家坪村、灵岩村</t>
  </si>
  <si>
    <t>舒家坪村-S407</t>
  </si>
  <si>
    <t>YD11430725</t>
  </si>
  <si>
    <t>白鹤山村、木公桥村</t>
  </si>
  <si>
    <t>鸦鹊潭村-X148</t>
  </si>
  <si>
    <t>YD15430725</t>
  </si>
  <si>
    <t>樟木桥村</t>
  </si>
  <si>
    <t>X143-白马渡村</t>
  </si>
  <si>
    <t>YD19430725</t>
  </si>
  <si>
    <t>古岩育村</t>
  </si>
  <si>
    <t>S407-官宦坪村</t>
  </si>
  <si>
    <t>YD20430725</t>
  </si>
  <si>
    <t>枫树乡</t>
  </si>
  <si>
    <t>黎家坡村</t>
  </si>
  <si>
    <t>崇庆村-X138</t>
  </si>
  <si>
    <t>YD25430725</t>
  </si>
  <si>
    <t>星德山村</t>
  </si>
  <si>
    <t>Y415-星德山村</t>
  </si>
  <si>
    <t>YD26430725</t>
  </si>
  <si>
    <t>金鸡山村、老井村、牛场村</t>
  </si>
  <si>
    <t>S306-漆苏线</t>
  </si>
  <si>
    <t>YD33430725</t>
  </si>
  <si>
    <t>郑家驿镇</t>
  </si>
  <si>
    <t>麦市村、塘河村</t>
  </si>
  <si>
    <t>麦市村-白石铺村</t>
  </si>
  <si>
    <t>YD34430725</t>
  </si>
  <si>
    <t>桃子村</t>
  </si>
  <si>
    <t>彰善村-桃子村</t>
  </si>
  <si>
    <t>YD44430725</t>
  </si>
  <si>
    <t>前山桥村、告木岭村</t>
  </si>
  <si>
    <t>前山桥村-丁家坊村</t>
  </si>
  <si>
    <t>YD45430725</t>
  </si>
  <si>
    <t>壶瓶山镇</t>
  </si>
  <si>
    <t>咸泥村、后路村、杨树村</t>
  </si>
  <si>
    <t>狗泥线K7+200-村部</t>
  </si>
  <si>
    <t>C052430726</t>
  </si>
  <si>
    <t>簸箕山村</t>
  </si>
  <si>
    <t>望月湖-剩头桥头</t>
  </si>
  <si>
    <t>C058430726</t>
  </si>
  <si>
    <t>所街乡</t>
  </si>
  <si>
    <t>河合溪村</t>
  </si>
  <si>
    <t>拖柴垭-牛皮溪</t>
  </si>
  <si>
    <t>C105430726</t>
  </si>
  <si>
    <t>维新镇</t>
  </si>
  <si>
    <t>严家山村</t>
  </si>
  <si>
    <t>村部-唐家屋场</t>
  </si>
  <si>
    <t>C321430726</t>
  </si>
  <si>
    <t>三圣乡</t>
  </si>
  <si>
    <t>花园台村</t>
  </si>
  <si>
    <t>罗家湾口-城墙岩</t>
  </si>
  <si>
    <t>C366430726</t>
  </si>
  <si>
    <t>新铺乡、皂市镇</t>
  </si>
  <si>
    <t>西溪峪村、岳家铺村</t>
  </si>
  <si>
    <t>新铺乡-皂市镇</t>
  </si>
  <si>
    <t>X123430726</t>
  </si>
  <si>
    <t>刘家峪村、杜家岗村</t>
  </si>
  <si>
    <t>岗市桥头-万仞洞桥</t>
  </si>
  <si>
    <t>X129430726</t>
  </si>
  <si>
    <t>太平镇</t>
  </si>
  <si>
    <t>上马蹬村、推宝槽村</t>
  </si>
  <si>
    <t>窄口-穿山河</t>
  </si>
  <si>
    <t>X134430726</t>
  </si>
  <si>
    <t>雁池乡</t>
  </si>
  <si>
    <t>千斤坪村</t>
  </si>
  <si>
    <t>穿山河-重复桥</t>
  </si>
  <si>
    <t>X135430726</t>
  </si>
  <si>
    <t>南北镇</t>
  </si>
  <si>
    <t>清官渡村</t>
  </si>
  <si>
    <t>白垭村-南镇居委会</t>
  </si>
  <si>
    <t>Y001430726</t>
  </si>
  <si>
    <t>泉坪村、金钣山村</t>
  </si>
  <si>
    <t>江坪河村-泉坪村</t>
  </si>
  <si>
    <t>Y005430726</t>
  </si>
  <si>
    <t>蒙泉镇</t>
  </si>
  <si>
    <t>望仙树村</t>
  </si>
  <si>
    <t>望仙树村-潘家铺村</t>
  </si>
  <si>
    <t>Y048430726</t>
  </si>
  <si>
    <t>花薮坪村</t>
  </si>
  <si>
    <t>花薮坪村-茶垭村</t>
  </si>
  <si>
    <t>YG04430726</t>
  </si>
  <si>
    <t>两河口村</t>
  </si>
  <si>
    <t>X238-上午通村</t>
  </si>
  <si>
    <t>YG16430726</t>
  </si>
  <si>
    <t>天星寨村</t>
  </si>
  <si>
    <t>文家村-S337</t>
  </si>
  <si>
    <t>YG20430726</t>
  </si>
  <si>
    <t>马家湾村</t>
  </si>
  <si>
    <t>冷风垭村-S331</t>
  </si>
  <si>
    <t>YG28430726</t>
  </si>
  <si>
    <t>子良乡</t>
  </si>
  <si>
    <t>铁厂坡村</t>
  </si>
  <si>
    <t>S331-罗坪垭村</t>
  </si>
  <si>
    <t>YG31430726</t>
  </si>
  <si>
    <t>天鹅村</t>
  </si>
  <si>
    <t>S331-横断山村</t>
  </si>
  <si>
    <t>YG34430726</t>
  </si>
  <si>
    <t>马银溪村</t>
  </si>
  <si>
    <t>覃家塔村-覃家塘</t>
  </si>
  <si>
    <t>YG38430726</t>
  </si>
  <si>
    <t>皂市镇</t>
  </si>
  <si>
    <t>美盛桥村</t>
  </si>
  <si>
    <t>朱坪村-美盛桥村</t>
  </si>
  <si>
    <t>YG39430726</t>
  </si>
  <si>
    <t>新铺乡</t>
  </si>
  <si>
    <t>风垭头村</t>
  </si>
  <si>
    <t>S332-李家坡</t>
  </si>
  <si>
    <t>YG41430726</t>
  </si>
  <si>
    <t>子良乡、太平镇</t>
  </si>
  <si>
    <t>清涧溪村、犀牛坪村</t>
  </si>
  <si>
    <t>Y011-犀牛坪村</t>
  </si>
  <si>
    <t>YG45430726</t>
  </si>
  <si>
    <t>护城峪村、谭村</t>
  </si>
  <si>
    <t>护城峪村-接二坪村</t>
  </si>
  <si>
    <t>YG51430726</t>
  </si>
  <si>
    <t>三台村</t>
  </si>
  <si>
    <t>鼓锣村门-Y006</t>
  </si>
  <si>
    <t>YG52430726</t>
  </si>
  <si>
    <t>新关镇</t>
  </si>
  <si>
    <t>升子峪村</t>
  </si>
  <si>
    <t>白沙渡村-新关居委会</t>
  </si>
  <si>
    <t>YJA1430726</t>
  </si>
  <si>
    <t>鼓锣坪村、梅家村</t>
  </si>
  <si>
    <t>阴湾-阴湾</t>
  </si>
  <si>
    <t>C032430726</t>
  </si>
  <si>
    <t>东山峰农场</t>
  </si>
  <si>
    <t>凉伞寨队</t>
  </si>
  <si>
    <t>场部-凉伞寨</t>
  </si>
  <si>
    <t>C014430726</t>
  </si>
  <si>
    <t>长湖队</t>
  </si>
  <si>
    <t>三长线</t>
  </si>
  <si>
    <t>C017430726</t>
  </si>
  <si>
    <t>巫山溪队</t>
  </si>
  <si>
    <t>梨巫线</t>
  </si>
  <si>
    <t>C026430726</t>
  </si>
  <si>
    <t>水田村</t>
  </si>
  <si>
    <t>骑水线</t>
  </si>
  <si>
    <t>C028430726</t>
  </si>
  <si>
    <t>天坪村</t>
  </si>
  <si>
    <t>鼓天线</t>
  </si>
  <si>
    <t>C030430726</t>
  </si>
  <si>
    <t>李坪村</t>
  </si>
  <si>
    <t>临李线</t>
  </si>
  <si>
    <t>C035430726</t>
  </si>
  <si>
    <t>管山村</t>
  </si>
  <si>
    <t>石椿线</t>
  </si>
  <si>
    <t>C037430726</t>
  </si>
  <si>
    <t>石梨线</t>
  </si>
  <si>
    <t>C038430726</t>
  </si>
  <si>
    <t>花台村</t>
  </si>
  <si>
    <t>花台村-花台村部</t>
  </si>
  <si>
    <t>C044430726</t>
  </si>
  <si>
    <t>堰塘湾村、文峰村</t>
  </si>
  <si>
    <t>狮古岭-纸棚沟桥</t>
  </si>
  <si>
    <t>C046430726</t>
  </si>
  <si>
    <t>文峰村、红苋村</t>
  </si>
  <si>
    <t>茶园苞-红苋坪</t>
  </si>
  <si>
    <t>C047430726</t>
  </si>
  <si>
    <t>上磨山村、下磨山村</t>
  </si>
  <si>
    <t>樟树凸-樟树凸</t>
  </si>
  <si>
    <t>C049430726</t>
  </si>
  <si>
    <t>桐木山村</t>
  </si>
  <si>
    <t>猎黄线</t>
  </si>
  <si>
    <t>C059430726</t>
  </si>
  <si>
    <t>苏铺村、夹马村、青林村</t>
  </si>
  <si>
    <t>三叉路-青林村部</t>
  </si>
  <si>
    <t>C061430726</t>
  </si>
  <si>
    <t>罗坪乡</t>
  </si>
  <si>
    <t>栗子坪村、长梯隘村</t>
  </si>
  <si>
    <t>长梯隘界-孙家垭</t>
  </si>
  <si>
    <t>C065430726</t>
  </si>
  <si>
    <t>何家峪村</t>
  </si>
  <si>
    <t>火罗线K146十300-李家峪</t>
  </si>
  <si>
    <t>C074430726</t>
  </si>
  <si>
    <t>大龙坪村</t>
  </si>
  <si>
    <t>河边-五雷观</t>
  </si>
  <si>
    <t>C076430726</t>
  </si>
  <si>
    <t>鱼儿岩村</t>
  </si>
  <si>
    <t>石南线K95+800-寨子垭</t>
  </si>
  <si>
    <t>C086430726</t>
  </si>
  <si>
    <t>氽坪村</t>
  </si>
  <si>
    <t>南村线</t>
  </si>
  <si>
    <t>C089430726</t>
  </si>
  <si>
    <t>关上村</t>
  </si>
  <si>
    <t>关口-火罗线</t>
  </si>
  <si>
    <t>C094430726</t>
  </si>
  <si>
    <t>火氽线</t>
  </si>
  <si>
    <t>C095430726</t>
  </si>
  <si>
    <t>骏马村</t>
  </si>
  <si>
    <t>骏村线</t>
  </si>
  <si>
    <t>C096430726</t>
  </si>
  <si>
    <t>芙坪峪村</t>
  </si>
  <si>
    <t>郭砂线</t>
  </si>
  <si>
    <t>C103430726</t>
  </si>
  <si>
    <t>小峪村</t>
  </si>
  <si>
    <t>两村线</t>
  </si>
  <si>
    <t>C109430726</t>
  </si>
  <si>
    <t>梅子垭村、石水田村、邓家湾村</t>
  </si>
  <si>
    <t>七里垭-月亮坪</t>
  </si>
  <si>
    <t>C119430726</t>
  </si>
  <si>
    <t>石水田村</t>
  </si>
  <si>
    <t>唐汪线</t>
  </si>
  <si>
    <t>C123430726</t>
  </si>
  <si>
    <t>土家凸-村部</t>
  </si>
  <si>
    <t>C322430726</t>
  </si>
  <si>
    <t>上七里村</t>
  </si>
  <si>
    <t>田倒线</t>
  </si>
  <si>
    <t>C34E430726</t>
  </si>
  <si>
    <t>芦茅冲村</t>
  </si>
  <si>
    <t>马家墩-杨家界</t>
  </si>
  <si>
    <t>C362430726</t>
  </si>
  <si>
    <t>庚走山村</t>
  </si>
  <si>
    <t>接庚线</t>
  </si>
  <si>
    <t>C371430726</t>
  </si>
  <si>
    <t>白云山林场</t>
  </si>
  <si>
    <t>金环村</t>
  </si>
  <si>
    <t>水三线</t>
  </si>
  <si>
    <t>C41A430726</t>
  </si>
  <si>
    <t>C82G430726</t>
  </si>
  <si>
    <t>水南渡村、柳家台村</t>
  </si>
  <si>
    <t>张家渡-柳家台</t>
  </si>
  <si>
    <t>CJA1430726</t>
  </si>
  <si>
    <t>炉岩村</t>
  </si>
  <si>
    <t>狗卢线</t>
  </si>
  <si>
    <t>CZ10430726</t>
  </si>
  <si>
    <t>青岗峪村</t>
  </si>
  <si>
    <t>石村线</t>
  </si>
  <si>
    <t>CZ14430726</t>
  </si>
  <si>
    <t>东流溪村</t>
  </si>
  <si>
    <t>火罗线-龙井组</t>
  </si>
  <si>
    <t>CZ23430726</t>
  </si>
  <si>
    <t>袁家峪村</t>
  </si>
  <si>
    <t>黄袁线</t>
  </si>
  <si>
    <t>CZ32430726</t>
  </si>
  <si>
    <t>长梯隘村</t>
  </si>
  <si>
    <t>大帽尖-大帽尖界</t>
  </si>
  <si>
    <t>CZ81430726</t>
  </si>
  <si>
    <t>升子坪村</t>
  </si>
  <si>
    <t>升子坪村村道</t>
  </si>
  <si>
    <t>CZM2430726</t>
  </si>
  <si>
    <t>将军台村、北岔村</t>
  </si>
  <si>
    <t>周家桥-河口</t>
  </si>
  <si>
    <t>X124430726</t>
  </si>
  <si>
    <t>周家岭、澧阳村</t>
  </si>
  <si>
    <t>华容广兴洲-三圣乡</t>
  </si>
  <si>
    <t>X125430726</t>
  </si>
  <si>
    <t>三望坡村</t>
  </si>
  <si>
    <t>童子垱-万仞洞大桥</t>
  </si>
  <si>
    <t>X127430726</t>
  </si>
  <si>
    <t>磨市镇</t>
  </si>
  <si>
    <t>凤凰山村、岩门村</t>
  </si>
  <si>
    <t>木瓜-郑家院子</t>
  </si>
  <si>
    <t>X130430726</t>
  </si>
  <si>
    <t>白鳝峪村</t>
  </si>
  <si>
    <t>官石线-向家塌</t>
  </si>
  <si>
    <t>X131430726</t>
  </si>
  <si>
    <t>胡家坡村</t>
  </si>
  <si>
    <t>苏市工班-安溪</t>
  </si>
  <si>
    <t>X132430726</t>
  </si>
  <si>
    <t>津交[2017]61号</t>
  </si>
  <si>
    <t>二都街道</t>
  </si>
  <si>
    <t>花桥村、花山村</t>
  </si>
  <si>
    <t>鹅拱桥-跳土坡</t>
  </si>
  <si>
    <t>Y006430726</t>
  </si>
  <si>
    <t>松树垭村、清涧溪村、北界村</t>
  </si>
  <si>
    <t>松树垭村-青山峡桥</t>
  </si>
  <si>
    <t>Y011430726</t>
  </si>
  <si>
    <t>双龙村</t>
  </si>
  <si>
    <t>赵家坪-官渡桥</t>
  </si>
  <si>
    <t>Y013430726</t>
  </si>
  <si>
    <t>麻纳峪村、凉水井村</t>
  </si>
  <si>
    <t>麻纳口村-凉水井村</t>
  </si>
  <si>
    <t>Y014430726</t>
  </si>
  <si>
    <t>鹰子尖村、三河村</t>
  </si>
  <si>
    <t>南坪村-大洞坪</t>
  </si>
  <si>
    <t>Y477430726</t>
  </si>
  <si>
    <t>龙家坪村</t>
  </si>
  <si>
    <t>燕子山-石门土桥铺村</t>
  </si>
  <si>
    <t>Y482430726</t>
  </si>
  <si>
    <t>北界村</t>
  </si>
  <si>
    <t>清涧溪村-北界村</t>
  </si>
  <si>
    <t>YG02430726</t>
  </si>
  <si>
    <t>泉水洞村、岳家棚村、百丈坑村</t>
  </si>
  <si>
    <t>S402-邢家桥村</t>
  </si>
  <si>
    <t>YG08430726</t>
  </si>
  <si>
    <t>东山峰林场</t>
  </si>
  <si>
    <t>杨柳山队、陈家堰队、草头坡队</t>
  </si>
  <si>
    <t>S303-黄家塔队</t>
  </si>
  <si>
    <t>YG10430726</t>
  </si>
  <si>
    <t>张定交基[2017]05号</t>
  </si>
  <si>
    <t>枞木山村、重庆峪村</t>
  </si>
  <si>
    <t>S337-红鱼溪</t>
  </si>
  <si>
    <t>YG12430726</t>
  </si>
  <si>
    <t>雁池乡、罗坪乡</t>
  </si>
  <si>
    <t>皮家河村、寨垭村</t>
  </si>
  <si>
    <t>皮家河村-寨垭村</t>
  </si>
  <si>
    <t>YG13430726</t>
  </si>
  <si>
    <t>保宁桥村、白羊岗村</t>
  </si>
  <si>
    <t>保宁桥村-白羊岗村</t>
  </si>
  <si>
    <t>YG21430726</t>
  </si>
  <si>
    <t>神州台村、木荫当村</t>
  </si>
  <si>
    <t>S303-王官桥村</t>
  </si>
  <si>
    <t>YG26430726</t>
  </si>
  <si>
    <t>椿树榜村</t>
  </si>
  <si>
    <t>椿树榜村-椿树榜村</t>
  </si>
  <si>
    <t>YG29430726</t>
  </si>
  <si>
    <t>马鞍翘村</t>
  </si>
  <si>
    <t>艾家山村-永兴桥村</t>
  </si>
  <si>
    <t>YG42430726</t>
  </si>
  <si>
    <t>黄连棚村、李坪村</t>
  </si>
  <si>
    <t>龙洞村-黄连棚村</t>
  </si>
  <si>
    <t>YG54430726</t>
  </si>
  <si>
    <t>九条岭村</t>
  </si>
  <si>
    <t>石灰厂-S333</t>
  </si>
  <si>
    <t>YZ01430726</t>
  </si>
  <si>
    <t>药山镇</t>
  </si>
  <si>
    <t>三新垸村</t>
  </si>
  <si>
    <t>新福7组---新福</t>
  </si>
  <si>
    <t>C015430781</t>
  </si>
  <si>
    <t>白衣镇</t>
  </si>
  <si>
    <t>钟灵村</t>
  </si>
  <si>
    <t>钟灵---会云</t>
  </si>
  <si>
    <t>C051430781</t>
  </si>
  <si>
    <t>杨坝垱村</t>
  </si>
  <si>
    <t>李阳1O组---李阳</t>
  </si>
  <si>
    <t>CO18430781</t>
  </si>
  <si>
    <t>金鱼岭街道</t>
  </si>
  <si>
    <t>果园村</t>
  </si>
  <si>
    <t>盐矿---果园</t>
  </si>
  <si>
    <t>CO58430781</t>
  </si>
  <si>
    <t>新洲镇</t>
  </si>
  <si>
    <t>毛家岗村</t>
  </si>
  <si>
    <t>李家---复兴</t>
  </si>
  <si>
    <t>C080430781</t>
  </si>
  <si>
    <t>毛里湖镇</t>
  </si>
  <si>
    <t>清泉村</t>
  </si>
  <si>
    <t>道林村-双堰村</t>
  </si>
  <si>
    <t>Y103430781</t>
  </si>
  <si>
    <t>新合村-新福小学</t>
  </si>
  <si>
    <t>Y478430781</t>
  </si>
  <si>
    <t>青乐村-X201</t>
  </si>
  <si>
    <t>YI12430781</t>
  </si>
  <si>
    <t>箭楼村</t>
  </si>
  <si>
    <t>利兴7组-S205</t>
  </si>
  <si>
    <t>YI22430781</t>
  </si>
  <si>
    <t>沅古坪镇</t>
  </si>
  <si>
    <t>红土坪村</t>
  </si>
  <si>
    <t>省贫（2018拟脱贫县）</t>
  </si>
  <si>
    <t>红土坪-肖家湾</t>
  </si>
  <si>
    <t>C009430802</t>
  </si>
  <si>
    <t>长潭村、   榔木岭村</t>
  </si>
  <si>
    <t>红土坪工班-白岩溪</t>
  </si>
  <si>
    <t>C011430802</t>
  </si>
  <si>
    <t>茅岩河镇</t>
  </si>
  <si>
    <t>神堂坪村</t>
  </si>
  <si>
    <t>神堂坪-福儿界</t>
  </si>
  <si>
    <t>C069430802</t>
  </si>
  <si>
    <t>三家馆乡</t>
  </si>
  <si>
    <t>杜家岗村</t>
  </si>
  <si>
    <t>天园-杜家岗</t>
  </si>
  <si>
    <t>C124430802</t>
  </si>
  <si>
    <t>柏家峪村</t>
  </si>
  <si>
    <t>庄塔坪-柏家峪</t>
  </si>
  <si>
    <t>C139430802</t>
  </si>
  <si>
    <t>合作桥乡</t>
  </si>
  <si>
    <t>花果峪村</t>
  </si>
  <si>
    <t>王家湾-连三公</t>
  </si>
  <si>
    <t>C170430802</t>
  </si>
  <si>
    <t>谢家垭乡</t>
  </si>
  <si>
    <t>高坪村</t>
  </si>
  <si>
    <t>象狮垭-田家垭</t>
  </si>
  <si>
    <t>Y011430802</t>
  </si>
  <si>
    <t>天门山镇</t>
  </si>
  <si>
    <t>塘家村</t>
  </si>
  <si>
    <t>大坪-郭家峪</t>
  </si>
  <si>
    <t>Y014430802</t>
  </si>
  <si>
    <t>合作桥-下中</t>
  </si>
  <si>
    <t>Y023430802</t>
  </si>
  <si>
    <t>教字垭镇</t>
  </si>
  <si>
    <t>竹园坪村、七家坪村</t>
  </si>
  <si>
    <t>教字垭-大峪</t>
  </si>
  <si>
    <t>Y038430802</t>
  </si>
  <si>
    <t>沙堤街道</t>
  </si>
  <si>
    <t>板坪-大峪湾</t>
  </si>
  <si>
    <t>C136430802</t>
  </si>
  <si>
    <t>四都坪乡</t>
  </si>
  <si>
    <t>黄家河村</t>
  </si>
  <si>
    <t>岩门垭-红家界</t>
  </si>
  <si>
    <t>C039430802</t>
  </si>
  <si>
    <t>西溪坪街道</t>
  </si>
  <si>
    <t>杨家溪村、 幺公坡村</t>
  </si>
  <si>
    <t>杨家溪-朱良塔</t>
  </si>
  <si>
    <t>C042430802</t>
  </si>
  <si>
    <t>三山村</t>
  </si>
  <si>
    <t>樟树垭-红旗水库</t>
  </si>
  <si>
    <t>C048430802</t>
  </si>
  <si>
    <t>孙阳坪村</t>
  </si>
  <si>
    <t>胡家垭-三水坑</t>
  </si>
  <si>
    <t>C060430802</t>
  </si>
  <si>
    <t>罗塔坪乡</t>
  </si>
  <si>
    <t>槟榔坪村</t>
  </si>
  <si>
    <t>罗子塔-燕子湾</t>
  </si>
  <si>
    <t>C066430802</t>
  </si>
  <si>
    <t>天泉山村</t>
  </si>
  <si>
    <t>猪石头林场-椿木塔</t>
  </si>
  <si>
    <t>C073430802</t>
  </si>
  <si>
    <t>尹家溪镇</t>
  </si>
  <si>
    <t>立功桥-茅寨子</t>
  </si>
  <si>
    <t>C109430802</t>
  </si>
  <si>
    <t>栗山村</t>
  </si>
  <si>
    <t>高坎田-木岭岗</t>
  </si>
  <si>
    <t>C177430802</t>
  </si>
  <si>
    <t>和平村、   黄家河村</t>
  </si>
  <si>
    <t>酸子界-大北厢</t>
  </si>
  <si>
    <t>Y016430802</t>
  </si>
  <si>
    <t>沅溪村、熊家塔村</t>
  </si>
  <si>
    <t>李家村-乌木峪</t>
  </si>
  <si>
    <t>Y018430802</t>
  </si>
  <si>
    <t>黄茅溪村</t>
  </si>
  <si>
    <t>两岔溪-水洋池</t>
  </si>
  <si>
    <t>Y026430802</t>
  </si>
  <si>
    <t>官坪居委会、马口村</t>
  </si>
  <si>
    <t>官坪-马口</t>
  </si>
  <si>
    <t>Y033430802</t>
  </si>
  <si>
    <t>教字垭镇 桥头乡</t>
  </si>
  <si>
    <t>新路村、楠木村、拖船峪村</t>
  </si>
  <si>
    <t>新路-梅子溪</t>
  </si>
  <si>
    <t>Y040430802</t>
  </si>
  <si>
    <t>罗水乡</t>
  </si>
  <si>
    <t>堰垭-雷达站</t>
  </si>
  <si>
    <t>Y041430802</t>
  </si>
  <si>
    <t>阳湖坪街道</t>
  </si>
  <si>
    <t>竹园塔村</t>
  </si>
  <si>
    <t>安子岩-社溪桥</t>
  </si>
  <si>
    <t>Y058430802</t>
  </si>
  <si>
    <t>周家坊村</t>
  </si>
  <si>
    <t>分脉垭-柏果墉</t>
  </si>
  <si>
    <t>Y059430802</t>
  </si>
  <si>
    <t>宋家湾村</t>
  </si>
  <si>
    <t>宋家湾-禾家村</t>
  </si>
  <si>
    <t>Y062430802</t>
  </si>
  <si>
    <t>田家坊村、三山村</t>
  </si>
  <si>
    <t>三峪溪-黄石界</t>
  </si>
  <si>
    <t>Y063430802</t>
  </si>
  <si>
    <t>茅溪村、红石林村</t>
  </si>
  <si>
    <t>茅溪-犀牛</t>
  </si>
  <si>
    <t>Y030430802</t>
  </si>
  <si>
    <t>太极村、红石林村</t>
  </si>
  <si>
    <t>桑树塔-泉峪</t>
  </si>
  <si>
    <t>Y031430802</t>
  </si>
  <si>
    <t>南庄坪街道</t>
  </si>
  <si>
    <t>大悲庵居委会</t>
  </si>
  <si>
    <t>八米桥-岩门口</t>
  </si>
  <si>
    <t>C035430802</t>
  </si>
  <si>
    <t>桥头乡</t>
  </si>
  <si>
    <t>双岗村</t>
  </si>
  <si>
    <t>双岗-双岗</t>
  </si>
  <si>
    <t>C081430802</t>
  </si>
  <si>
    <t>张家塔村</t>
  </si>
  <si>
    <t>唐家湾-牛子岩</t>
  </si>
  <si>
    <t>C083430802</t>
  </si>
  <si>
    <t>宋柳村</t>
  </si>
  <si>
    <t>宋柳湾-兴隆</t>
  </si>
  <si>
    <t>C087430802</t>
  </si>
  <si>
    <t>兴隆村、朝天山村</t>
  </si>
  <si>
    <t>兴隆街-秋木湾</t>
  </si>
  <si>
    <t>C090430802</t>
  </si>
  <si>
    <t>阳光村</t>
  </si>
  <si>
    <t>柏杨-黄泥塔</t>
  </si>
  <si>
    <t>C091430802</t>
  </si>
  <si>
    <t>朝天山村</t>
  </si>
  <si>
    <t>罗家岗-黎明峪</t>
  </si>
  <si>
    <t>C093430802</t>
  </si>
  <si>
    <t>高铁站村</t>
  </si>
  <si>
    <t>凉水井-香炉山</t>
  </si>
  <si>
    <t>C097430802</t>
  </si>
  <si>
    <t>竹园坡村</t>
  </si>
  <si>
    <t>院垭-具马庄</t>
  </si>
  <si>
    <t>C120430802</t>
  </si>
  <si>
    <t>天门溪村</t>
  </si>
  <si>
    <t>小卖店-田湾</t>
  </si>
  <si>
    <t>C003430802</t>
  </si>
  <si>
    <t>红土堡-梨树榔</t>
  </si>
  <si>
    <t>C270430802</t>
  </si>
  <si>
    <t>桥头乡   罗水乡</t>
  </si>
  <si>
    <t>张家塔村、官庄村、罗水村</t>
  </si>
  <si>
    <t>桥头-罗水</t>
  </si>
  <si>
    <t>X041430802</t>
  </si>
  <si>
    <t>沅古坪镇 王家坪镇</t>
  </si>
  <si>
    <t>红星村、宋家溪村</t>
  </si>
  <si>
    <t>赵家-土溪</t>
  </si>
  <si>
    <t>Y002430802</t>
  </si>
  <si>
    <t>四都坪村、九龙村</t>
  </si>
  <si>
    <t>四都坪-王木垭</t>
  </si>
  <si>
    <t>Y019430802</t>
  </si>
  <si>
    <t>张武交发[2017]31号</t>
  </si>
  <si>
    <t>教字垭镇 罗水乡</t>
  </si>
  <si>
    <t>龙洞湖村、大明村</t>
  </si>
  <si>
    <t>万无桥-石排峪水库</t>
  </si>
  <si>
    <t>Y039430802</t>
  </si>
  <si>
    <t>云盘塔村、漩水村</t>
  </si>
  <si>
    <t>大塔-漩水林场</t>
  </si>
  <si>
    <t>Y047430802</t>
  </si>
  <si>
    <t>漩水村</t>
  </si>
  <si>
    <t>阙家庄-李家垭</t>
  </si>
  <si>
    <t>Y048430802</t>
  </si>
  <si>
    <t>王潭新村</t>
  </si>
  <si>
    <t>吴家咀-陷坑</t>
  </si>
  <si>
    <t>Y061430802</t>
  </si>
  <si>
    <t>官黎坪街道</t>
  </si>
  <si>
    <t>杆子坪村</t>
  </si>
  <si>
    <t>白羊坡-天门洞</t>
  </si>
  <si>
    <t>X038430802</t>
  </si>
  <si>
    <t>慈交计字[2017]31号</t>
  </si>
  <si>
    <t>桐木岗村</t>
  </si>
  <si>
    <t>新桥-沅当峪</t>
  </si>
  <si>
    <t>C047430802</t>
  </si>
  <si>
    <t>慈交计字[2017]32号</t>
  </si>
  <si>
    <t>罗水村、龙风村</t>
  </si>
  <si>
    <t>罗水-怀塔</t>
  </si>
  <si>
    <t>C074430802</t>
  </si>
  <si>
    <t>慈交计字[2017]33号</t>
  </si>
  <si>
    <t>罗水村</t>
  </si>
  <si>
    <t>罗水-马义泉</t>
  </si>
  <si>
    <t>C075430802</t>
  </si>
  <si>
    <t>慈交计字[2017]34号</t>
  </si>
  <si>
    <t>一家张村</t>
  </si>
  <si>
    <t>小溪边-一家张</t>
  </si>
  <si>
    <t>C157430802</t>
  </si>
  <si>
    <t>慈交计字[2017]35号</t>
  </si>
  <si>
    <t>栗子坪村</t>
  </si>
  <si>
    <t>红土坪-鸳鸯塔</t>
  </si>
  <si>
    <t>Y006430802</t>
  </si>
  <si>
    <t>慈交计字[2017]36号</t>
  </si>
  <si>
    <t>垕王村</t>
  </si>
  <si>
    <t>三家馆-黄土</t>
  </si>
  <si>
    <t>Y046430802</t>
  </si>
  <si>
    <t>慈交计字[2017]37号</t>
  </si>
  <si>
    <t>枫香岗街道</t>
  </si>
  <si>
    <t>宋家岗村</t>
  </si>
  <si>
    <t>宋家岗-丰泉村</t>
  </si>
  <si>
    <t>Y050430802</t>
  </si>
  <si>
    <t>慈交计字[2017]38号</t>
  </si>
  <si>
    <t>前社村</t>
  </si>
  <si>
    <t>社溪桥-新田垭</t>
  </si>
  <si>
    <t>Y057430802</t>
  </si>
  <si>
    <t>官黎坪街道后坪街道</t>
  </si>
  <si>
    <t>白羊坡村、侯家湾村</t>
  </si>
  <si>
    <t>仙人溪-付家河</t>
  </si>
  <si>
    <t>Y071430802</t>
  </si>
  <si>
    <t>四都坪村、和平村</t>
  </si>
  <si>
    <t>四都坪-醒家峪</t>
  </si>
  <si>
    <t>X032430802</t>
  </si>
  <si>
    <t>青云桥村、禹溪村、童家峪村</t>
  </si>
  <si>
    <t>唐家湾-十八山</t>
  </si>
  <si>
    <t>Y036430802</t>
  </si>
  <si>
    <t>向家坪桥-新屋</t>
  </si>
  <si>
    <t>C078430802</t>
  </si>
  <si>
    <t>16年脱贫</t>
  </si>
  <si>
    <t>协合乡</t>
  </si>
  <si>
    <t>协合村</t>
  </si>
  <si>
    <t>省贫（2016已脱贫县）</t>
  </si>
  <si>
    <t>红岩坝-土地峪</t>
  </si>
  <si>
    <t>C103430811</t>
  </si>
  <si>
    <t>中湖乡</t>
  </si>
  <si>
    <t>三家峪村</t>
  </si>
  <si>
    <t>三家峪-覃家峪</t>
  </si>
  <si>
    <t>C409430811</t>
  </si>
  <si>
    <t>青龙垭村</t>
  </si>
  <si>
    <t>隧道下-青龙垭</t>
  </si>
  <si>
    <t>C414430811</t>
  </si>
  <si>
    <t>索溪峪街道</t>
  </si>
  <si>
    <t>金杜村</t>
  </si>
  <si>
    <t>金杜村-旋丝洞</t>
  </si>
  <si>
    <t>Y601430811</t>
  </si>
  <si>
    <t>黄家坪村</t>
  </si>
  <si>
    <t>黄家坪-黄家坪村</t>
  </si>
  <si>
    <t>Y608430811</t>
  </si>
  <si>
    <t>通津铺镇</t>
  </si>
  <si>
    <t>氽湖至东岳观</t>
  </si>
  <si>
    <t>X016430821</t>
  </si>
  <si>
    <t>洞溪乡</t>
  </si>
  <si>
    <t>乐庄村</t>
  </si>
  <si>
    <t>乐庄至茅坡</t>
  </si>
  <si>
    <t>C190430821</t>
  </si>
  <si>
    <t>大浒村</t>
  </si>
  <si>
    <t>狗子垭至枧潭</t>
  </si>
  <si>
    <t>X027430821</t>
  </si>
  <si>
    <t>零阳镇</t>
  </si>
  <si>
    <t>石马桥-枫棚垭</t>
  </si>
  <si>
    <t>C122430821</t>
  </si>
  <si>
    <t>亮垭村</t>
  </si>
  <si>
    <t>铁桥至亮垭</t>
  </si>
  <si>
    <t>Y209430821</t>
  </si>
  <si>
    <t>苗山村</t>
  </si>
  <si>
    <t>庄塔水库-苗山三岔路</t>
  </si>
  <si>
    <t>C678430821</t>
  </si>
  <si>
    <t>象市镇</t>
  </si>
  <si>
    <t>坼岩村</t>
  </si>
  <si>
    <t>茶园塔-茶园塔</t>
  </si>
  <si>
    <t>C309430821</t>
  </si>
  <si>
    <t>杨柳铺乡</t>
  </si>
  <si>
    <t>北干水渠-渡口南岸</t>
  </si>
  <si>
    <t>C244430821</t>
  </si>
  <si>
    <t>杉木桥镇</t>
  </si>
  <si>
    <t>杨家塔至坼岩</t>
  </si>
  <si>
    <t>Y310430821</t>
  </si>
  <si>
    <t>二坊坪镇</t>
  </si>
  <si>
    <t>联合村</t>
  </si>
  <si>
    <t>联合至联合</t>
  </si>
  <si>
    <t>C020430821</t>
  </si>
  <si>
    <t>高溪村</t>
  </si>
  <si>
    <t>园艺场岔路-园艺场岔路</t>
  </si>
  <si>
    <t>C024430821</t>
  </si>
  <si>
    <t>东岳观镇</t>
  </si>
  <si>
    <t>广东村</t>
  </si>
  <si>
    <t>广东至苗山</t>
  </si>
  <si>
    <t>Y230430821</t>
  </si>
  <si>
    <t>东源村</t>
  </si>
  <si>
    <t>丁塔三岔路-关田溶</t>
  </si>
  <si>
    <t>C262430821</t>
  </si>
  <si>
    <t>道人山</t>
  </si>
  <si>
    <t>南家至天鹅</t>
  </si>
  <si>
    <t>Y248430821</t>
  </si>
  <si>
    <t>南岳村</t>
  </si>
  <si>
    <t>银泉至风洞</t>
  </si>
  <si>
    <t>Y341430821</t>
  </si>
  <si>
    <t>安理至茶坪</t>
  </si>
  <si>
    <t>Y274430821</t>
  </si>
  <si>
    <t>占家桥</t>
  </si>
  <si>
    <t>二坊坪至黄石</t>
  </si>
  <si>
    <t>X004430821</t>
  </si>
  <si>
    <t>墨园至二坊坪</t>
  </si>
  <si>
    <t>Y328430821</t>
  </si>
  <si>
    <t>青叶村</t>
  </si>
  <si>
    <t>新建至东升</t>
  </si>
  <si>
    <t>Y343430821</t>
  </si>
  <si>
    <t>景龙桥老卫生院-铁树潭</t>
  </si>
  <si>
    <t>C686430821</t>
  </si>
  <si>
    <t>甘堰乡</t>
  </si>
  <si>
    <t>白岩界-中心界</t>
  </si>
  <si>
    <t>C701430821</t>
  </si>
  <si>
    <t>东峪村</t>
  </si>
  <si>
    <t>金岩至桂竹</t>
  </si>
  <si>
    <t>C746430821</t>
  </si>
  <si>
    <t>金岩村</t>
  </si>
  <si>
    <t>太坪至金岩</t>
  </si>
  <si>
    <t>Y255430821</t>
  </si>
  <si>
    <t>阳和乡</t>
  </si>
  <si>
    <t>官坊村</t>
  </si>
  <si>
    <t>夹石至四坪</t>
  </si>
  <si>
    <t>Y252430821</t>
  </si>
  <si>
    <t>歇驾庄</t>
  </si>
  <si>
    <t>九龙村村道</t>
  </si>
  <si>
    <t>C139430821</t>
  </si>
  <si>
    <t>高峰乡</t>
  </si>
  <si>
    <t>东泉村</t>
  </si>
  <si>
    <t>东泉至茅庵</t>
  </si>
  <si>
    <t>C331430821</t>
  </si>
  <si>
    <t>茅庵村</t>
  </si>
  <si>
    <t>茅庵至茅庵</t>
  </si>
  <si>
    <t>C072430821</t>
  </si>
  <si>
    <t>双合至茅庵</t>
  </si>
  <si>
    <t>Y313430821</t>
  </si>
  <si>
    <t>富垭村</t>
  </si>
  <si>
    <t>长坪至富垭</t>
  </si>
  <si>
    <t>Y348430821</t>
  </si>
  <si>
    <t>长堰村</t>
  </si>
  <si>
    <t>材树至新山</t>
  </si>
  <si>
    <t>Y260430821</t>
  </si>
  <si>
    <t>砂场村</t>
  </si>
  <si>
    <t>高桥至砂场</t>
  </si>
  <si>
    <t>Y353430821</t>
  </si>
  <si>
    <t>花椒坪</t>
  </si>
  <si>
    <t>花椒坪至楸木山</t>
  </si>
  <si>
    <t>Y262430821</t>
  </si>
  <si>
    <t>新山村</t>
  </si>
  <si>
    <t>花椒坪至新山</t>
  </si>
  <si>
    <t>Y258430821</t>
  </si>
  <si>
    <t>新合村</t>
  </si>
  <si>
    <t>黄林峪-黄林峪</t>
  </si>
  <si>
    <t>C700430821</t>
  </si>
  <si>
    <t>亭子桥</t>
  </si>
  <si>
    <t>亭子桥至亭子桥</t>
  </si>
  <si>
    <t>CZ41430821</t>
  </si>
  <si>
    <t>阳坪至金堰</t>
  </si>
  <si>
    <t>Y261430821</t>
  </si>
  <si>
    <t>江垭镇</t>
  </si>
  <si>
    <t>熊家庄</t>
  </si>
  <si>
    <t>熊家庄至灰塘坪</t>
  </si>
  <si>
    <t>Y223430821</t>
  </si>
  <si>
    <t>三官寺乡</t>
  </si>
  <si>
    <t>吴王坡</t>
  </si>
  <si>
    <t>双坪至灰塘坪</t>
  </si>
  <si>
    <t>Y358430821</t>
  </si>
  <si>
    <t>八斗丘</t>
  </si>
  <si>
    <t>临临江至八斗丘</t>
  </si>
  <si>
    <t>Y360430821</t>
  </si>
  <si>
    <t>旭日塔</t>
  </si>
  <si>
    <t>旭日至枫垭</t>
  </si>
  <si>
    <t>C788430821</t>
  </si>
  <si>
    <t>旭日至青年电站</t>
  </si>
  <si>
    <t>Y217430821</t>
  </si>
  <si>
    <t>金岩乡</t>
  </si>
  <si>
    <t>荆竹山</t>
  </si>
  <si>
    <t>集总溪桥-寒水潭</t>
  </si>
  <si>
    <t>C184430821</t>
  </si>
  <si>
    <t>太平山</t>
  </si>
  <si>
    <t>土溪至土溪</t>
  </si>
  <si>
    <t>C183430821</t>
  </si>
  <si>
    <t>月潭至中坪</t>
  </si>
  <si>
    <t>Y322430821</t>
  </si>
  <si>
    <t>零溪镇</t>
  </si>
  <si>
    <t>洪源至三溶</t>
  </si>
  <si>
    <t>Y338430821</t>
  </si>
  <si>
    <t>燕子桥</t>
  </si>
  <si>
    <t>鸡公嘴-红星桥</t>
  </si>
  <si>
    <t>C086430821</t>
  </si>
  <si>
    <t>遗笔溪</t>
  </si>
  <si>
    <t>蒋家坪至杨柳铺</t>
  </si>
  <si>
    <t>X009430821</t>
  </si>
  <si>
    <t>星子山</t>
  </si>
  <si>
    <t>茶林至腊树</t>
  </si>
  <si>
    <t>Y245430821</t>
  </si>
  <si>
    <t>龙潭河镇</t>
  </si>
  <si>
    <t>铁树潭村</t>
  </si>
  <si>
    <t>铁树潭至楠木</t>
  </si>
  <si>
    <t>Y342430821</t>
  </si>
  <si>
    <t>苗市镇</t>
  </si>
  <si>
    <t>苗市社区</t>
  </si>
  <si>
    <t>大兴完小-大风凸</t>
  </si>
  <si>
    <t>C215430821</t>
  </si>
  <si>
    <t>南山坪乡</t>
  </si>
  <si>
    <t>白马村</t>
  </si>
  <si>
    <t>大湾沟-枫扬塔</t>
  </si>
  <si>
    <t>C677430821</t>
  </si>
  <si>
    <t>龙潭坡脚-村部</t>
  </si>
  <si>
    <t>C691430821</t>
  </si>
  <si>
    <t>沙湾村</t>
  </si>
  <si>
    <t>满家湾-土地垭</t>
  </si>
  <si>
    <t>C145430821</t>
  </si>
  <si>
    <t>盐市村</t>
  </si>
  <si>
    <t>南山至盐市</t>
  </si>
  <si>
    <t>Y205430821</t>
  </si>
  <si>
    <t>三合镇</t>
  </si>
  <si>
    <t>枫香坪</t>
  </si>
  <si>
    <t>国太桥至石榴坡</t>
  </si>
  <si>
    <t>Y222430821</t>
  </si>
  <si>
    <t>茶马村</t>
  </si>
  <si>
    <t>小溪峪至水垭</t>
  </si>
  <si>
    <t>Y221430821</t>
  </si>
  <si>
    <t>泗水坝至沅坪</t>
  </si>
  <si>
    <t>Y227430821</t>
  </si>
  <si>
    <t>中溶村</t>
  </si>
  <si>
    <t>泗虎坪至中溶</t>
  </si>
  <si>
    <t>Y233430821</t>
  </si>
  <si>
    <t>栗垭村村部-枫垭</t>
  </si>
  <si>
    <t>C333430821</t>
  </si>
  <si>
    <t>符坪村</t>
  </si>
  <si>
    <t>符坪至大市</t>
  </si>
  <si>
    <t>Y226430821</t>
  </si>
  <si>
    <t>大尖村</t>
  </si>
  <si>
    <t>大尖六组-大尖六组</t>
  </si>
  <si>
    <t>C312430821</t>
  </si>
  <si>
    <t>许家坊乡</t>
  </si>
  <si>
    <t>新界村</t>
  </si>
  <si>
    <t>邓界垭-邓界垭</t>
  </si>
  <si>
    <t>C680430821</t>
  </si>
  <si>
    <t>象鼻嘴桥-象鼻嘴桥</t>
  </si>
  <si>
    <t>CZ38430821</t>
  </si>
  <si>
    <t>岩泊渡镇</t>
  </si>
  <si>
    <t>白洋村</t>
  </si>
  <si>
    <t>凉水井-凉水井</t>
  </si>
  <si>
    <t>C113430821</t>
  </si>
  <si>
    <t>堆金村</t>
  </si>
  <si>
    <t>堆金村-堆金村</t>
  </si>
  <si>
    <t>C201430821</t>
  </si>
  <si>
    <t>杨柳铺</t>
  </si>
  <si>
    <t>四桥村</t>
  </si>
  <si>
    <t>四桥至俭庄</t>
  </si>
  <si>
    <t>C241430821</t>
  </si>
  <si>
    <t>龙跃村</t>
  </si>
  <si>
    <t>滕家湾-滕家湾</t>
  </si>
  <si>
    <t>C246430821</t>
  </si>
  <si>
    <t>宝景村</t>
  </si>
  <si>
    <t>芭茅溪至东岳观</t>
  </si>
  <si>
    <t>X008430821</t>
  </si>
  <si>
    <t>赵家岗乡</t>
  </si>
  <si>
    <t>银寨村</t>
  </si>
  <si>
    <t>新桥至碗田</t>
  </si>
  <si>
    <t>Y247430821</t>
  </si>
  <si>
    <t>江星村</t>
  </si>
  <si>
    <t>江星至江星</t>
  </si>
  <si>
    <t>C055430821</t>
  </si>
  <si>
    <t>易家溶-易家溶</t>
  </si>
  <si>
    <t>C057430821</t>
  </si>
  <si>
    <t>双峪村</t>
  </si>
  <si>
    <t>龙象庵至穿石</t>
  </si>
  <si>
    <t>Y306430821</t>
  </si>
  <si>
    <t>龙象庵</t>
  </si>
  <si>
    <t>失马至龙象庵</t>
  </si>
  <si>
    <t>X020430821</t>
  </si>
  <si>
    <t>洞溪村</t>
  </si>
  <si>
    <t>兰溪-大田八组</t>
  </si>
  <si>
    <t>C188430821</t>
  </si>
  <si>
    <t>五狮寨</t>
  </si>
  <si>
    <t>夹石至岩门</t>
  </si>
  <si>
    <t>Y203430821</t>
  </si>
  <si>
    <t>营盘村</t>
  </si>
  <si>
    <t>张家塔至大星</t>
  </si>
  <si>
    <t>Y336430821</t>
  </si>
  <si>
    <t>姚家峪-长潭河电站</t>
  </si>
  <si>
    <t>C089430821</t>
  </si>
  <si>
    <t>桑木溪</t>
  </si>
  <si>
    <t>水井垭-场子窝</t>
  </si>
  <si>
    <t>C093430821</t>
  </si>
  <si>
    <t>星岩村</t>
  </si>
  <si>
    <t>星岩-周家坡</t>
  </si>
  <si>
    <t>C095430821</t>
  </si>
  <si>
    <t>跑马岗</t>
  </si>
  <si>
    <t>张家岗-跑马岗</t>
  </si>
  <si>
    <t>C104430821</t>
  </si>
  <si>
    <t>幸福岗-王家台</t>
  </si>
  <si>
    <t>C119430821</t>
  </si>
  <si>
    <t>篢市村</t>
  </si>
  <si>
    <t>岩谷至红岩</t>
  </si>
  <si>
    <t>C135430821</t>
  </si>
  <si>
    <t>犀牛村</t>
  </si>
  <si>
    <t>合儿垭-合儿垭</t>
  </si>
  <si>
    <t>C152430821</t>
  </si>
  <si>
    <t>七相坪</t>
  </si>
  <si>
    <t>楠竹村部-楠竹村部</t>
  </si>
  <si>
    <t>C161430821</t>
  </si>
  <si>
    <t>水沐浴</t>
  </si>
  <si>
    <t>氽溪水泥路-氽溪村界</t>
  </si>
  <si>
    <t>C171430821</t>
  </si>
  <si>
    <t>敏家村</t>
  </si>
  <si>
    <t>和家峪桥-敏家</t>
  </si>
  <si>
    <t>C185430821</t>
  </si>
  <si>
    <t>七方峪</t>
  </si>
  <si>
    <t>七方峪村部-七方峪村部</t>
  </si>
  <si>
    <t>C199430821</t>
  </si>
  <si>
    <t>华岳村</t>
  </si>
  <si>
    <t>华岳小学-丁湾</t>
  </si>
  <si>
    <t>C248430821</t>
  </si>
  <si>
    <t>三合口</t>
  </si>
  <si>
    <t>划子垭-划子垭</t>
  </si>
  <si>
    <t>C260430821</t>
  </si>
  <si>
    <t>黄岗村</t>
  </si>
  <si>
    <t>杨湾-邢家台</t>
  </si>
  <si>
    <t>C281430821</t>
  </si>
  <si>
    <t>战马村</t>
  </si>
  <si>
    <t>周家垭-水井</t>
  </si>
  <si>
    <t>C294430821</t>
  </si>
  <si>
    <t>干洞河</t>
  </si>
  <si>
    <t>张家垭-石井</t>
  </si>
  <si>
    <t>C324430821</t>
  </si>
  <si>
    <t>康家坪</t>
  </si>
  <si>
    <t>丘家垭-中坪桥</t>
  </si>
  <si>
    <t>C334430821</t>
  </si>
  <si>
    <t>双湖村</t>
  </si>
  <si>
    <t>龙王岗至龙王岗</t>
  </si>
  <si>
    <t>C337430821</t>
  </si>
  <si>
    <t>卓家峪</t>
  </si>
  <si>
    <t>S305-八组</t>
  </si>
  <si>
    <t>C351430821</t>
  </si>
  <si>
    <t>逃驾峪-村部</t>
  </si>
  <si>
    <t>C357430821</t>
  </si>
  <si>
    <t>天台村</t>
  </si>
  <si>
    <t>天娥至新峪</t>
  </si>
  <si>
    <t>C367430821</t>
  </si>
  <si>
    <t>温家岗-杨家溶</t>
  </si>
  <si>
    <t>C426430821</t>
  </si>
  <si>
    <t>行溪村</t>
  </si>
  <si>
    <t>孟家堰-麻池峪</t>
  </si>
  <si>
    <t>C441430821</t>
  </si>
  <si>
    <t>大泉村</t>
  </si>
  <si>
    <t>胡家坪界-大泉界</t>
  </si>
  <si>
    <t>C582430821</t>
  </si>
  <si>
    <t>郝溪村</t>
  </si>
  <si>
    <t>洞溪乡政府-狗家垭</t>
  </si>
  <si>
    <t>C699430821</t>
  </si>
  <si>
    <t>龙王岗村甘田垭至孟家抱</t>
  </si>
  <si>
    <t>C973430821</t>
  </si>
  <si>
    <t>陈溪峪至陈溪峪</t>
  </si>
  <si>
    <t>CZ13430821</t>
  </si>
  <si>
    <t>白马至白马</t>
  </si>
  <si>
    <t>CZ20430821</t>
  </si>
  <si>
    <t>溪口镇</t>
  </si>
  <si>
    <t>双福坪</t>
  </si>
  <si>
    <t>双峪至同盟</t>
  </si>
  <si>
    <t>CZ21430821</t>
  </si>
  <si>
    <t>新安村</t>
  </si>
  <si>
    <t>三官寺至黄沙湾</t>
  </si>
  <si>
    <t>X067430821</t>
  </si>
  <si>
    <t>虎头村</t>
  </si>
  <si>
    <t>象市至关门岩</t>
  </si>
  <si>
    <t>Y224430821</t>
  </si>
  <si>
    <t>新泉至新坪</t>
  </si>
  <si>
    <t>Y225430821</t>
  </si>
  <si>
    <t>陈坪至杉木桥</t>
  </si>
  <si>
    <t>Y232430821</t>
  </si>
  <si>
    <t>桑交字[2017]34号</t>
  </si>
  <si>
    <t>尖角村</t>
  </si>
  <si>
    <t>赵家铺至尖角</t>
  </si>
  <si>
    <t>Y234430821</t>
  </si>
  <si>
    <t>黄家桥至战马</t>
  </si>
  <si>
    <t>Y235430821</t>
  </si>
  <si>
    <t>杨家塔</t>
  </si>
  <si>
    <t>杨家塔至战马</t>
  </si>
  <si>
    <t>Y236430821</t>
  </si>
  <si>
    <t>大塘至大坊</t>
  </si>
  <si>
    <t>Y256430821</t>
  </si>
  <si>
    <t>五四村</t>
  </si>
  <si>
    <t>江垭至白岩峪</t>
  </si>
  <si>
    <t>Y268430821</t>
  </si>
  <si>
    <t>规划4.294公里，2016年已备案0.985公里</t>
  </si>
  <si>
    <t>风鹤-楠木水库、C342 圻岩坪三岔路——圻岩坪三岔路两个项目超规，16年切块少报0.985，这个项目切0.985km项目到16年，</t>
  </si>
  <si>
    <t>风鹤-南大水库</t>
  </si>
  <si>
    <t>C480430821</t>
  </si>
  <si>
    <t>项目规划3.571公里，县市2017年报4.033公里计划，扣减超规0.462公里</t>
  </si>
  <si>
    <t>风鹤-楠木水库</t>
  </si>
  <si>
    <t>犀牛园村</t>
  </si>
  <si>
    <t>坼岩坪三岔路-坼岩坪三岔路</t>
  </si>
  <si>
    <t>C343430821</t>
  </si>
  <si>
    <t>项目规划0.887公里，县市2017年报3.734公里计划，扣减超规2.847公里</t>
  </si>
  <si>
    <t>圻岩坪三岔路——圻岩坪三岔路规划0.887km，2017年计划超规2.847km，此处调回</t>
  </si>
  <si>
    <t>湖坪至金鸡</t>
  </si>
  <si>
    <t>Y273430821</t>
  </si>
  <si>
    <t>英塔村</t>
  </si>
  <si>
    <t>封泉至英塔</t>
  </si>
  <si>
    <t>Y287430821</t>
  </si>
  <si>
    <t>湖丘至狮子</t>
  </si>
  <si>
    <t>Y294430821</t>
  </si>
  <si>
    <t>双河至长岭</t>
  </si>
  <si>
    <t>Y316430821</t>
  </si>
  <si>
    <t>保健至双山</t>
  </si>
  <si>
    <t>Y323430821</t>
  </si>
  <si>
    <t>溪口至寨峪</t>
  </si>
  <si>
    <t>Y324430821</t>
  </si>
  <si>
    <t>两岔溪</t>
  </si>
  <si>
    <t>二斗岗至两岔溪</t>
  </si>
  <si>
    <t>Y327430821</t>
  </si>
  <si>
    <t>明珠村</t>
  </si>
  <si>
    <t>阳坪至大峪</t>
  </si>
  <si>
    <t>Y330430821</t>
  </si>
  <si>
    <t>梨子坪</t>
  </si>
  <si>
    <t>梨子坪至大塘</t>
  </si>
  <si>
    <t>Y331430821</t>
  </si>
  <si>
    <t>白堰村</t>
  </si>
  <si>
    <t>江垭至白堰</t>
  </si>
  <si>
    <t>Y357430821</t>
  </si>
  <si>
    <t>新浦村</t>
  </si>
  <si>
    <t>双溪至双溪桥</t>
  </si>
  <si>
    <t>Y366430821</t>
  </si>
  <si>
    <t>麻山村</t>
  </si>
  <si>
    <t>双河至八斗丘</t>
  </si>
  <si>
    <t>Y243430821</t>
  </si>
  <si>
    <t>龙潭坪镇</t>
  </si>
  <si>
    <t>溪口</t>
  </si>
  <si>
    <t>塔场坪-平头岩</t>
  </si>
  <si>
    <t>C382430822</t>
  </si>
  <si>
    <t>吴家河-茶园坪</t>
  </si>
  <si>
    <t>C383430822</t>
  </si>
  <si>
    <t>溪口、四方溪</t>
  </si>
  <si>
    <t>四方溪-社仓坪</t>
  </si>
  <si>
    <t>Y545430822</t>
  </si>
  <si>
    <t>龙潭坪、红军</t>
  </si>
  <si>
    <t>龙潭坪-毛垭</t>
  </si>
  <si>
    <t>Z006430822</t>
  </si>
  <si>
    <t>沙塔坪乡</t>
  </si>
  <si>
    <t>唐家庄</t>
  </si>
  <si>
    <t>粑粟树垭-汪家垭</t>
  </si>
  <si>
    <t>Z042430822</t>
  </si>
  <si>
    <t>金子山、古罗界</t>
  </si>
  <si>
    <t>市尤坪-古罗界</t>
  </si>
  <si>
    <t>Y523430822</t>
  </si>
  <si>
    <t>大木塘、唐家庄</t>
  </si>
  <si>
    <t>大木塘－袁家桥</t>
  </si>
  <si>
    <t>Y409430822</t>
  </si>
  <si>
    <t>五道水</t>
  </si>
  <si>
    <t>岔角溪、茶叶</t>
  </si>
  <si>
    <t>岔角溪-茶叶</t>
  </si>
  <si>
    <t>Y596430822</t>
  </si>
  <si>
    <t>凉水口镇</t>
  </si>
  <si>
    <t>罗峪村</t>
  </si>
  <si>
    <t>罗潭村-候家湾</t>
  </si>
  <si>
    <t>C562430822</t>
  </si>
  <si>
    <t>益资交[2017]37号</t>
  </si>
  <si>
    <t>长潭河村</t>
  </si>
  <si>
    <t>四层界村－村部</t>
  </si>
  <si>
    <t>CZ96430822</t>
  </si>
  <si>
    <t>桥自湾镇</t>
  </si>
  <si>
    <t>谷罗山村</t>
  </si>
  <si>
    <t>谷罗山-牛洞口</t>
  </si>
  <si>
    <t>C569430822</t>
  </si>
  <si>
    <t>冷峰山村－冷峰山村部</t>
  </si>
  <si>
    <t>C700430822</t>
  </si>
  <si>
    <t>益资交[2016]62号</t>
  </si>
  <si>
    <t>白果村</t>
  </si>
  <si>
    <t>白果-大溪口</t>
  </si>
  <si>
    <t>C246430822</t>
  </si>
  <si>
    <t>益资交[2016]63号</t>
  </si>
  <si>
    <t>洪家关乡</t>
  </si>
  <si>
    <t>洪家关村</t>
  </si>
  <si>
    <t>二屋坪-梨树垭</t>
  </si>
  <si>
    <t>CL40430822</t>
  </si>
  <si>
    <t>益赫交批[2017]71号</t>
  </si>
  <si>
    <t>陈家院、水田坪</t>
  </si>
  <si>
    <t>廖家院－二层界</t>
  </si>
  <si>
    <t>Y514430822</t>
  </si>
  <si>
    <t>长坪村</t>
  </si>
  <si>
    <t>鸭儿池-张家峪</t>
  </si>
  <si>
    <t>Y521430822</t>
  </si>
  <si>
    <t>陈家河镇</t>
  </si>
  <si>
    <t>仓关峪村</t>
  </si>
  <si>
    <t>仓关峪－干溪</t>
  </si>
  <si>
    <t>C063430822</t>
  </si>
  <si>
    <t>河口、新民、西坪</t>
  </si>
  <si>
    <t>河口-沙地坪</t>
  </si>
  <si>
    <t>Y561430822</t>
  </si>
  <si>
    <t>上洞街乡</t>
  </si>
  <si>
    <t>二户坪村</t>
  </si>
  <si>
    <t>长岭岗-大地坪</t>
  </si>
  <si>
    <t>C004430822</t>
  </si>
  <si>
    <t>澧源镇</t>
  </si>
  <si>
    <t>何家坪、黄金塔</t>
  </si>
  <si>
    <t>何家坪-西界</t>
  </si>
  <si>
    <t>Y528430822</t>
  </si>
  <si>
    <t>高家坪、小田冲</t>
  </si>
  <si>
    <t>方家坪-方家峪</t>
  </si>
  <si>
    <t>C545430822</t>
  </si>
  <si>
    <t>瑞塔铺镇</t>
  </si>
  <si>
    <t>杨家洛、潮水河</t>
  </si>
  <si>
    <t>杨家洛－潮水河</t>
  </si>
  <si>
    <t>Y554430822</t>
  </si>
  <si>
    <t>芙蓉桥乡</t>
  </si>
  <si>
    <t>马安会、夹河坪</t>
  </si>
  <si>
    <t>马安会-大洞溪</t>
  </si>
  <si>
    <t>Y552430822</t>
  </si>
  <si>
    <t>官地坪镇</t>
  </si>
  <si>
    <t>湖坪村</t>
  </si>
  <si>
    <t>湖坪-平头界</t>
  </si>
  <si>
    <t>Y518430822</t>
  </si>
  <si>
    <t>走马坪乡</t>
  </si>
  <si>
    <t>前村坪村</t>
  </si>
  <si>
    <t>前村坪－金丰界</t>
  </si>
  <si>
    <t>C103430822</t>
  </si>
  <si>
    <t>红军村</t>
  </si>
  <si>
    <t>二岔河-文家界</t>
  </si>
  <si>
    <t>C40E430822</t>
  </si>
  <si>
    <t>迎风桥镇</t>
  </si>
  <si>
    <t>迎风桥村</t>
  </si>
  <si>
    <t>迎风桥村-白  塘村</t>
  </si>
  <si>
    <t>Y221430902</t>
  </si>
  <si>
    <t>张家塞乡</t>
  </si>
  <si>
    <t>齐头村</t>
  </si>
  <si>
    <t>金  甲村-齐头村</t>
  </si>
  <si>
    <t>YD09430902</t>
  </si>
  <si>
    <t>南交报[2017]64号</t>
  </si>
  <si>
    <t>大潭村</t>
  </si>
  <si>
    <t>Y204-大潭村</t>
  </si>
  <si>
    <t>Y205430902</t>
  </si>
  <si>
    <t>长春镇</t>
  </si>
  <si>
    <t>过鹿坪村</t>
  </si>
  <si>
    <t>过鹿坪村-稻香湾村</t>
  </si>
  <si>
    <t>YD21430902</t>
  </si>
  <si>
    <t>鲜鱼塘村</t>
  </si>
  <si>
    <t>鲜鱼塘村-邹家桥村</t>
  </si>
  <si>
    <t>YD58430902</t>
  </si>
  <si>
    <t>八字哨</t>
  </si>
  <si>
    <t>船头山</t>
  </si>
  <si>
    <t>船西线</t>
  </si>
  <si>
    <t>C042430903</t>
  </si>
  <si>
    <t>欧江岔</t>
  </si>
  <si>
    <t>新华</t>
  </si>
  <si>
    <t>新朱线</t>
  </si>
  <si>
    <t>C057430903</t>
  </si>
  <si>
    <t>谢林港</t>
  </si>
  <si>
    <t>光明</t>
  </si>
  <si>
    <t>电光线</t>
  </si>
  <si>
    <t>C143430903</t>
  </si>
  <si>
    <t>新市渡</t>
  </si>
  <si>
    <t>拌罗石</t>
  </si>
  <si>
    <t>拌镇线</t>
  </si>
  <si>
    <t>C248430903</t>
  </si>
  <si>
    <t>泉交河</t>
  </si>
  <si>
    <t>龙塘冲</t>
  </si>
  <si>
    <t>龙塘冲-龙塘冲</t>
  </si>
  <si>
    <t>C289430903</t>
  </si>
  <si>
    <t>衡龙桥</t>
  </si>
  <si>
    <t>烂泥塘</t>
  </si>
  <si>
    <t>分水地-烂泥塘</t>
  </si>
  <si>
    <t>CCC1430903</t>
  </si>
  <si>
    <t>笔架山</t>
  </si>
  <si>
    <t>合和垸</t>
  </si>
  <si>
    <t>凤凰湖乡-合和垸</t>
  </si>
  <si>
    <t>XE14430903</t>
  </si>
  <si>
    <t>桃交运发[2017]3号</t>
  </si>
  <si>
    <t>泥江口</t>
  </si>
  <si>
    <t>七里村-牛轭湾村</t>
  </si>
  <si>
    <t>YE15430903</t>
  </si>
  <si>
    <t>岳家桥</t>
  </si>
  <si>
    <t>叶家湾</t>
  </si>
  <si>
    <t>叶垛线</t>
  </si>
  <si>
    <t>C335430903</t>
  </si>
  <si>
    <t>罗家塘</t>
  </si>
  <si>
    <t>罗四线</t>
  </si>
  <si>
    <t>C344430903</t>
  </si>
  <si>
    <t>墟场</t>
  </si>
  <si>
    <t>墟桥线</t>
  </si>
  <si>
    <t>C351430903</t>
  </si>
  <si>
    <t>洞子冲</t>
  </si>
  <si>
    <t>永洞线</t>
  </si>
  <si>
    <t>C403430903</t>
  </si>
  <si>
    <t>沧水铺</t>
  </si>
  <si>
    <t>赵家岭</t>
  </si>
  <si>
    <t>赵禾线</t>
  </si>
  <si>
    <t>C665430903</t>
  </si>
  <si>
    <t>茅屋湾</t>
  </si>
  <si>
    <t>茅竹线</t>
  </si>
  <si>
    <t>CC47430903</t>
  </si>
  <si>
    <t>明山头镇</t>
  </si>
  <si>
    <t>南剅村</t>
  </si>
  <si>
    <t>友湖线</t>
  </si>
  <si>
    <t>C275430921</t>
  </si>
  <si>
    <t>青树嘴镇</t>
  </si>
  <si>
    <t>白鹤堂村</t>
  </si>
  <si>
    <t>八一桥-八一桥</t>
  </si>
  <si>
    <t>C331430921</t>
  </si>
  <si>
    <t>华阁镇</t>
  </si>
  <si>
    <t>华美村</t>
  </si>
  <si>
    <t>幸干线</t>
  </si>
  <si>
    <t>C760430921</t>
  </si>
  <si>
    <t>挖口村</t>
  </si>
  <si>
    <t>子幸线</t>
  </si>
  <si>
    <t>C770430921</t>
  </si>
  <si>
    <t>建华村、窑堡村</t>
  </si>
  <si>
    <t>河口村-14组</t>
  </si>
  <si>
    <t>C778430921</t>
  </si>
  <si>
    <t>红卫村</t>
  </si>
  <si>
    <t>立新桥-胜天闸</t>
  </si>
  <si>
    <t>CBB7430921</t>
  </si>
  <si>
    <t>三仙湖镇</t>
  </si>
  <si>
    <t>飞跃村路口-倒虹吸管渠</t>
  </si>
  <si>
    <t>Y830430921</t>
  </si>
  <si>
    <t>乌嘴乡</t>
  </si>
  <si>
    <t>朝宏村、大垸村</t>
  </si>
  <si>
    <t>虢三线</t>
  </si>
  <si>
    <t>Y810430921</t>
  </si>
  <si>
    <t>浪拔湖镇</t>
  </si>
  <si>
    <t>金桥村、浪拔湖村</t>
  </si>
  <si>
    <t>浪山线</t>
  </si>
  <si>
    <t>XA04430921</t>
  </si>
  <si>
    <t>武圣宫镇</t>
  </si>
  <si>
    <t>小麻河口－武圣宫镇</t>
  </si>
  <si>
    <t>XA05430921</t>
  </si>
  <si>
    <t>安交计基[2017]159号</t>
  </si>
  <si>
    <t>河坝镇</t>
  </si>
  <si>
    <t>河心洲</t>
  </si>
  <si>
    <t>龙河村-芸美村</t>
  </si>
  <si>
    <t>Y418430921</t>
  </si>
  <si>
    <t>北洲子镇</t>
  </si>
  <si>
    <t>北胜村</t>
  </si>
  <si>
    <t>中岭村-中岭村</t>
  </si>
  <si>
    <t>Y433430921</t>
  </si>
  <si>
    <t>武潭镇</t>
  </si>
  <si>
    <t>新铺子村</t>
  </si>
  <si>
    <t>桃花村-东流坳</t>
  </si>
  <si>
    <t>C251430922</t>
  </si>
  <si>
    <t>芳田村</t>
  </si>
  <si>
    <t>蛇芳线</t>
  </si>
  <si>
    <t>C263430922</t>
  </si>
  <si>
    <t>横溪村</t>
  </si>
  <si>
    <t>横石线</t>
  </si>
  <si>
    <t>XF04430922</t>
  </si>
  <si>
    <t>石崇线</t>
  </si>
  <si>
    <t>YF01430922</t>
  </si>
  <si>
    <t>大河口</t>
  </si>
  <si>
    <t>龙黄线</t>
  </si>
  <si>
    <t>XY08430922</t>
  </si>
  <si>
    <t>龙门坳村</t>
  </si>
  <si>
    <t>龙天线</t>
  </si>
  <si>
    <t>C944430922</t>
  </si>
  <si>
    <t>浮邱山乡</t>
  </si>
  <si>
    <t>齐心村</t>
  </si>
  <si>
    <t>九胜公-彭家门口</t>
  </si>
  <si>
    <t>C341430922</t>
  </si>
  <si>
    <t>鸬鹚渡镇</t>
  </si>
  <si>
    <t>板溪村</t>
  </si>
  <si>
    <t>大江口-三角占</t>
  </si>
  <si>
    <t>C521430922</t>
  </si>
  <si>
    <t>舒家庵村</t>
  </si>
  <si>
    <t>大枫树-上山组</t>
  </si>
  <si>
    <t>C533430922</t>
  </si>
  <si>
    <t>修山镇</t>
  </si>
  <si>
    <t>修山村</t>
  </si>
  <si>
    <t>铁修线</t>
  </si>
  <si>
    <t>Y569430922</t>
  </si>
  <si>
    <t>桃花江镇</t>
  </si>
  <si>
    <t>观桃村</t>
  </si>
  <si>
    <t>变半线</t>
  </si>
  <si>
    <t>YF08430922</t>
  </si>
  <si>
    <t>牛田镇</t>
  </si>
  <si>
    <t>清塘村</t>
  </si>
  <si>
    <t>大代线</t>
  </si>
  <si>
    <t>YF29430922</t>
  </si>
  <si>
    <t>洪桥头村</t>
  </si>
  <si>
    <t>十供线</t>
  </si>
  <si>
    <t>YF60430922</t>
  </si>
  <si>
    <t>董家桥村</t>
  </si>
  <si>
    <t>庙三线</t>
  </si>
  <si>
    <t>YF94430922</t>
  </si>
  <si>
    <t>三堂街镇</t>
  </si>
  <si>
    <t>虎形村</t>
  </si>
  <si>
    <t>王虎线</t>
  </si>
  <si>
    <t>Y538430922</t>
  </si>
  <si>
    <t>大屋山村</t>
  </si>
  <si>
    <t>跃七线</t>
  </si>
  <si>
    <t>YF63430922</t>
  </si>
  <si>
    <t>检龙线</t>
  </si>
  <si>
    <t>YY15430922</t>
  </si>
  <si>
    <t>羊角塘镇</t>
  </si>
  <si>
    <t>睦鲤</t>
  </si>
  <si>
    <t>易京线</t>
  </si>
  <si>
    <t>Y575430922</t>
  </si>
  <si>
    <t>大福镇</t>
  </si>
  <si>
    <t>西马庄</t>
  </si>
  <si>
    <t>猫公桥-山坳</t>
  </si>
  <si>
    <t>C138430923</t>
  </si>
  <si>
    <t>清塘铺镇</t>
  </si>
  <si>
    <t>山溪铺</t>
  </si>
  <si>
    <t>月形-月形</t>
  </si>
  <si>
    <t>C100430923</t>
  </si>
  <si>
    <t>云雾山</t>
  </si>
  <si>
    <t>规划点-规划点</t>
  </si>
  <si>
    <t>C108430923</t>
  </si>
  <si>
    <t>田庄乡</t>
  </si>
  <si>
    <t>茶酉</t>
  </si>
  <si>
    <t>渔胶溪口-陈家冲</t>
  </si>
  <si>
    <t>C038430923</t>
  </si>
  <si>
    <t>永平</t>
  </si>
  <si>
    <t>双溪桥头-六华园</t>
  </si>
  <si>
    <t>C040430923</t>
  </si>
  <si>
    <t>百竹园</t>
  </si>
  <si>
    <t>白竹线</t>
  </si>
  <si>
    <t>C046430923</t>
  </si>
  <si>
    <t>小淹镇</t>
  </si>
  <si>
    <t>双仙</t>
  </si>
  <si>
    <t>枫林桥-金家仑上</t>
  </si>
  <si>
    <t>C059430923</t>
  </si>
  <si>
    <t>金双</t>
  </si>
  <si>
    <t>苍米冲口-大茶园</t>
  </si>
  <si>
    <t>C060430923</t>
  </si>
  <si>
    <t>敷溪</t>
  </si>
  <si>
    <t>七斋线</t>
  </si>
  <si>
    <t>C068430923</t>
  </si>
  <si>
    <t>百花</t>
  </si>
  <si>
    <t>村口上-村口上</t>
  </si>
  <si>
    <t>C070430923</t>
  </si>
  <si>
    <t>印石</t>
  </si>
  <si>
    <t>黄古竹组-烂屋子园</t>
  </si>
  <si>
    <t>C149430923</t>
  </si>
  <si>
    <t>民利</t>
  </si>
  <si>
    <t>大塘角-陈家冲</t>
  </si>
  <si>
    <t>C247430923</t>
  </si>
  <si>
    <t>水回线</t>
  </si>
  <si>
    <t>C248430923</t>
  </si>
  <si>
    <t>中十线</t>
  </si>
  <si>
    <t>C942430923</t>
  </si>
  <si>
    <t>柳仙线</t>
  </si>
  <si>
    <t>Y680430923</t>
  </si>
  <si>
    <t>凤泉</t>
  </si>
  <si>
    <t>上白线</t>
  </si>
  <si>
    <t>YD97430923</t>
  </si>
  <si>
    <t>东坪镇</t>
  </si>
  <si>
    <t>木子、城西</t>
  </si>
  <si>
    <t>木大线</t>
  </si>
  <si>
    <t>Y674430923</t>
  </si>
  <si>
    <t>马渡、大园</t>
  </si>
  <si>
    <t>黄金坪-丰树湾</t>
  </si>
  <si>
    <t>C599430923</t>
  </si>
  <si>
    <t>大湖</t>
  </si>
  <si>
    <t>纸厂-秋家组</t>
  </si>
  <si>
    <t>C600430923</t>
  </si>
  <si>
    <t>崇阳观</t>
  </si>
  <si>
    <t>村小学-村小学</t>
  </si>
  <si>
    <t>C674430923</t>
  </si>
  <si>
    <t>通溪大队部-龟形坳</t>
  </si>
  <si>
    <t>C677430923</t>
  </si>
  <si>
    <t>任坪村</t>
  </si>
  <si>
    <t>蒋廖线</t>
  </si>
  <si>
    <t>C899430923</t>
  </si>
  <si>
    <t>岩湾新村</t>
  </si>
  <si>
    <t>龙岩线</t>
  </si>
  <si>
    <t>CBB6430923</t>
  </si>
  <si>
    <t>大园</t>
  </si>
  <si>
    <t>枣碳线</t>
  </si>
  <si>
    <t>CZ32430923</t>
  </si>
  <si>
    <t>伊溪、泥埠桥、烟竹</t>
  </si>
  <si>
    <t>大伊线</t>
  </si>
  <si>
    <t>Y636430923</t>
  </si>
  <si>
    <t>高明乡</t>
  </si>
  <si>
    <t>黑泥田</t>
  </si>
  <si>
    <t>百花坳-银孔坪</t>
  </si>
  <si>
    <t>C340430923</t>
  </si>
  <si>
    <t>阴山排</t>
  </si>
  <si>
    <t>规划点-江家</t>
  </si>
  <si>
    <t>C345430923</t>
  </si>
  <si>
    <t>建丰</t>
  </si>
  <si>
    <t>株木山-谭家山3米5</t>
  </si>
  <si>
    <t>C335430923</t>
  </si>
  <si>
    <t>百新线</t>
  </si>
  <si>
    <t>YD20430923</t>
  </si>
  <si>
    <t>富强</t>
  </si>
  <si>
    <t>观音塘-甘子坡</t>
  </si>
  <si>
    <t>C223430923</t>
  </si>
  <si>
    <t>建新</t>
  </si>
  <si>
    <t>杨家山-杨家山</t>
  </si>
  <si>
    <t>CG12430923</t>
  </si>
  <si>
    <t>江南镇</t>
  </si>
  <si>
    <t>友谊</t>
  </si>
  <si>
    <t>川坳里-辗子塘</t>
  </si>
  <si>
    <t>C468430923</t>
  </si>
  <si>
    <t>黄坪</t>
  </si>
  <si>
    <t>千金桥-村部</t>
  </si>
  <si>
    <t>C471430923</t>
  </si>
  <si>
    <t>新民</t>
  </si>
  <si>
    <t>木溪桥下-木溪桥下</t>
  </si>
  <si>
    <t>CC23430923</t>
  </si>
  <si>
    <t>高城</t>
  </si>
  <si>
    <t>农景山庄-香炉山</t>
  </si>
  <si>
    <t>CC28430923</t>
  </si>
  <si>
    <t>锡潭</t>
  </si>
  <si>
    <t>金田大桥-雨桐坳</t>
  </si>
  <si>
    <t>CC30430923</t>
  </si>
  <si>
    <t>洞市、竹林溪</t>
  </si>
  <si>
    <t>纱五线</t>
  </si>
  <si>
    <t>YD62430923</t>
  </si>
  <si>
    <t>红泥</t>
  </si>
  <si>
    <t>陈江线</t>
  </si>
  <si>
    <t>YD67430923</t>
  </si>
  <si>
    <t>奎溪镇</t>
  </si>
  <si>
    <t>白羊居委</t>
  </si>
  <si>
    <t>桥舒线</t>
  </si>
  <si>
    <t>CB39430923</t>
  </si>
  <si>
    <t>木榴</t>
  </si>
  <si>
    <t>石洞-松溪</t>
  </si>
  <si>
    <t>C558430923</t>
  </si>
  <si>
    <t>乐安镇</t>
  </si>
  <si>
    <t>张家仙湖</t>
  </si>
  <si>
    <t>易家里-规划点</t>
  </si>
  <si>
    <t>C359430923</t>
  </si>
  <si>
    <t>蚩尤</t>
  </si>
  <si>
    <t>双江口-大栗山</t>
  </si>
  <si>
    <t>C358430923</t>
  </si>
  <si>
    <t>伊水</t>
  </si>
  <si>
    <t>月形山-老屋冲</t>
  </si>
  <si>
    <t>C371430923</t>
  </si>
  <si>
    <t>团红</t>
  </si>
  <si>
    <t>四弯桥-竹山排</t>
  </si>
  <si>
    <t>C374430923</t>
  </si>
  <si>
    <t>熊耳</t>
  </si>
  <si>
    <t>浮青供销社-流香</t>
  </si>
  <si>
    <t>C392430923</t>
  </si>
  <si>
    <t>乐桥居委</t>
  </si>
  <si>
    <t>双江口-桃子坳</t>
  </si>
  <si>
    <t>C402430923</t>
  </si>
  <si>
    <t>匡林</t>
  </si>
  <si>
    <t>汤四线</t>
  </si>
  <si>
    <t>Y620430923</t>
  </si>
  <si>
    <t>冷市镇</t>
  </si>
  <si>
    <t>楠木</t>
  </si>
  <si>
    <t>响水洞-规划点</t>
  </si>
  <si>
    <t>C562430923</t>
  </si>
  <si>
    <t>梁家</t>
  </si>
  <si>
    <t>庙山界-茶亭村口</t>
  </si>
  <si>
    <t>C580430923</t>
  </si>
  <si>
    <t>大苍</t>
  </si>
  <si>
    <t>张家园-张家园</t>
  </si>
  <si>
    <t>CF04430923</t>
  </si>
  <si>
    <t>高桥村</t>
  </si>
  <si>
    <t>高宋线</t>
  </si>
  <si>
    <t>YD28430923</t>
  </si>
  <si>
    <t>玉新</t>
  </si>
  <si>
    <t>发东线</t>
  </si>
  <si>
    <t>YE34430923</t>
  </si>
  <si>
    <t>龙塘乡</t>
  </si>
  <si>
    <t>沙田溪</t>
  </si>
  <si>
    <t>叉竹线</t>
  </si>
  <si>
    <t>C527430923</t>
  </si>
  <si>
    <t>大百龙</t>
  </si>
  <si>
    <t>C531430923</t>
  </si>
  <si>
    <t>龙门</t>
  </si>
  <si>
    <t>C534430923</t>
  </si>
  <si>
    <t>封家</t>
  </si>
  <si>
    <t>C542430923</t>
  </si>
  <si>
    <t>和睦</t>
  </si>
  <si>
    <t>红岩线</t>
  </si>
  <si>
    <t>Y663430923</t>
  </si>
  <si>
    <t>淘金</t>
  </si>
  <si>
    <t>陶茅线</t>
  </si>
  <si>
    <t>YE36430923</t>
  </si>
  <si>
    <t>大和线</t>
  </si>
  <si>
    <t>YE37430923</t>
  </si>
  <si>
    <t>马路镇</t>
  </si>
  <si>
    <t>苍场</t>
  </si>
  <si>
    <t>乡政府-石家</t>
  </si>
  <si>
    <t>C205430923</t>
  </si>
  <si>
    <t>管坪和睦</t>
  </si>
  <si>
    <t>管双线</t>
  </si>
  <si>
    <t>XG16430923</t>
  </si>
  <si>
    <t>潺溪坪</t>
  </si>
  <si>
    <t>情人坡-情人坡</t>
  </si>
  <si>
    <t>C188430923</t>
  </si>
  <si>
    <t>湖南坡</t>
  </si>
  <si>
    <t>谢家溪口-上湾神</t>
  </si>
  <si>
    <t>C194430923</t>
  </si>
  <si>
    <t>严家庄</t>
  </si>
  <si>
    <t>黄小线</t>
  </si>
  <si>
    <t>C201430923</t>
  </si>
  <si>
    <t>折尔</t>
  </si>
  <si>
    <t>上石门溪-上石门溪</t>
  </si>
  <si>
    <t>C203430923</t>
  </si>
  <si>
    <t>云台山</t>
  </si>
  <si>
    <t>岩山边-岩山边</t>
  </si>
  <si>
    <t>CB18430923</t>
  </si>
  <si>
    <t>茅折线</t>
  </si>
  <si>
    <t>CB30430923</t>
  </si>
  <si>
    <t>网溪</t>
  </si>
  <si>
    <t>爱高线</t>
  </si>
  <si>
    <t>XG27430923</t>
  </si>
  <si>
    <t>江溪</t>
  </si>
  <si>
    <t>江友线</t>
  </si>
  <si>
    <t>XG35430923</t>
  </si>
  <si>
    <t>黄金</t>
  </si>
  <si>
    <t>牛小线</t>
  </si>
  <si>
    <t>XG39430923</t>
  </si>
  <si>
    <t>四房</t>
  </si>
  <si>
    <t>四白线</t>
  </si>
  <si>
    <t>Y652430923</t>
  </si>
  <si>
    <t>梅城镇</t>
  </si>
  <si>
    <t>三里</t>
  </si>
  <si>
    <t>河东电站-河东电站</t>
  </si>
  <si>
    <t>C699430923</t>
  </si>
  <si>
    <t>铺坳、苏梅</t>
  </si>
  <si>
    <t>医院排上-肖家坳Y616叉路口</t>
  </si>
  <si>
    <t>C723430923</t>
  </si>
  <si>
    <t>紫云</t>
  </si>
  <si>
    <t>马家桥-台子丘</t>
  </si>
  <si>
    <t>C741430923</t>
  </si>
  <si>
    <t>江湾</t>
  </si>
  <si>
    <t>老学校-横沙溪桥口</t>
  </si>
  <si>
    <t>C325430923</t>
  </si>
  <si>
    <t>十里</t>
  </si>
  <si>
    <t>河山口-白步塘</t>
  </si>
  <si>
    <t>C687430923</t>
  </si>
  <si>
    <t>大湾塘</t>
  </si>
  <si>
    <t>蔡家坪-付家仑</t>
  </si>
  <si>
    <t>C732430923</t>
  </si>
  <si>
    <t>任王线</t>
  </si>
  <si>
    <t>CD41430923</t>
  </si>
  <si>
    <t>双富</t>
  </si>
  <si>
    <t>双双线</t>
  </si>
  <si>
    <t>CD94430923</t>
  </si>
  <si>
    <t>群大线</t>
  </si>
  <si>
    <t>Y660430923</t>
  </si>
  <si>
    <t>茅田铺</t>
  </si>
  <si>
    <t>联横线</t>
  </si>
  <si>
    <t>YD08430923</t>
  </si>
  <si>
    <t>南金乡</t>
  </si>
  <si>
    <t>花木</t>
  </si>
  <si>
    <t>茶油坳-茶油坳</t>
  </si>
  <si>
    <t>CF91430923</t>
  </si>
  <si>
    <t>团陈线</t>
  </si>
  <si>
    <t>YD29430923</t>
  </si>
  <si>
    <t>龙坳</t>
  </si>
  <si>
    <t>黎龙线</t>
  </si>
  <si>
    <t>CD33430923</t>
  </si>
  <si>
    <t>碧岩、牛角塘</t>
  </si>
  <si>
    <t>太仙线</t>
  </si>
  <si>
    <t>XG47430923</t>
  </si>
  <si>
    <t>阴山排、眉毛</t>
  </si>
  <si>
    <t>廖建线</t>
  </si>
  <si>
    <t>YD19430923</t>
  </si>
  <si>
    <t>龙坳、栗山坳</t>
  </si>
  <si>
    <t>培栗线</t>
  </si>
  <si>
    <t>YD27430923</t>
  </si>
  <si>
    <t>鱼水</t>
  </si>
  <si>
    <t>陈毛线</t>
  </si>
  <si>
    <t>YD33430923</t>
  </si>
  <si>
    <t>滔溪镇</t>
  </si>
  <si>
    <t>文溪</t>
  </si>
  <si>
    <t>木瓜园-扁溪里</t>
  </si>
  <si>
    <t>C309430923</t>
  </si>
  <si>
    <t>上马社区</t>
  </si>
  <si>
    <t>英家坪-彩联</t>
  </si>
  <si>
    <t>CZ16430923</t>
  </si>
  <si>
    <t>方谷</t>
  </si>
  <si>
    <t>方关线</t>
  </si>
  <si>
    <t>YE21430923</t>
  </si>
  <si>
    <t>天子山</t>
  </si>
  <si>
    <t>蒿草坪-团鱼洞</t>
  </si>
  <si>
    <t>C836430923</t>
  </si>
  <si>
    <t>笔峰</t>
  </si>
  <si>
    <t>CBB4430923</t>
  </si>
  <si>
    <t>白沙、胜利、百莲</t>
  </si>
  <si>
    <t>白丹线</t>
  </si>
  <si>
    <t>YD65430923</t>
  </si>
  <si>
    <t>仙溪镇</t>
  </si>
  <si>
    <t>华天</t>
  </si>
  <si>
    <t>纸厂-大王冲</t>
  </si>
  <si>
    <t>C320430923</t>
  </si>
  <si>
    <t>三星</t>
  </si>
  <si>
    <t>三福桥-三十六湾</t>
  </si>
  <si>
    <t>C486430923</t>
  </si>
  <si>
    <t>泉塘</t>
  </si>
  <si>
    <t>余家湾桥-规划点</t>
  </si>
  <si>
    <t>C487430923</t>
  </si>
  <si>
    <t>芙蓉</t>
  </si>
  <si>
    <t>九雪线</t>
  </si>
  <si>
    <t>C927430923</t>
  </si>
  <si>
    <t>曹家-麦元里</t>
  </si>
  <si>
    <t>C975430923</t>
  </si>
  <si>
    <t>长安</t>
  </si>
  <si>
    <t>山早线</t>
  </si>
  <si>
    <t>XG04430923</t>
  </si>
  <si>
    <t>圳中</t>
  </si>
  <si>
    <t>山大线</t>
  </si>
  <si>
    <t>XG18430923</t>
  </si>
  <si>
    <t>河东</t>
  </si>
  <si>
    <t>XG23430923</t>
  </si>
  <si>
    <t>百花、刘家坪、幸福、罗溪</t>
  </si>
  <si>
    <t>永羊线</t>
  </si>
  <si>
    <t>Y698430923</t>
  </si>
  <si>
    <t>白莲</t>
  </si>
  <si>
    <t>叉路口-牛娃凸</t>
  </si>
  <si>
    <t>CH49430923</t>
  </si>
  <si>
    <t>杨思</t>
  </si>
  <si>
    <t>XG14430923</t>
  </si>
  <si>
    <t>烟溪镇</t>
  </si>
  <si>
    <t>陈竹</t>
  </si>
  <si>
    <t>陈竹-红挑园</t>
  </si>
  <si>
    <t>C457430923</t>
  </si>
  <si>
    <t>双邹线</t>
  </si>
  <si>
    <t>CH07430923</t>
  </si>
  <si>
    <t>野鸭塘、竹田</t>
  </si>
  <si>
    <t>冷田线</t>
  </si>
  <si>
    <t>XG45430923</t>
  </si>
  <si>
    <t>富泉</t>
  </si>
  <si>
    <t>卢家组-村部</t>
  </si>
  <si>
    <t>C646430923</t>
  </si>
  <si>
    <t>大裕社区</t>
  </si>
  <si>
    <t>太太线</t>
  </si>
  <si>
    <t>C650430923</t>
  </si>
  <si>
    <t>村廖线</t>
  </si>
  <si>
    <t>C653430923</t>
  </si>
  <si>
    <t>沅交计统[2017]5号</t>
  </si>
  <si>
    <t>板溪</t>
  </si>
  <si>
    <t>响烟线</t>
  </si>
  <si>
    <t>CF22430923</t>
  </si>
  <si>
    <t>常安</t>
  </si>
  <si>
    <t>汪家坳-汪家坳</t>
  </si>
  <si>
    <t>Y671430923</t>
  </si>
  <si>
    <t>野鸭塘、联兴</t>
  </si>
  <si>
    <t>洞柘线</t>
  </si>
  <si>
    <t>YD17430923</t>
  </si>
  <si>
    <t>高石线</t>
  </si>
  <si>
    <t>YE24430923</t>
  </si>
  <si>
    <t>董木溪、塘九</t>
  </si>
  <si>
    <t>人沙线</t>
  </si>
  <si>
    <t>YE25430923</t>
  </si>
  <si>
    <t>塘九</t>
  </si>
  <si>
    <t>晓田线</t>
  </si>
  <si>
    <t>YE28430923</t>
  </si>
  <si>
    <t>干金线</t>
  </si>
  <si>
    <t>YE31430923</t>
  </si>
  <si>
    <t>丫山</t>
  </si>
  <si>
    <t>黑塘湾-干溪巷口</t>
  </si>
  <si>
    <t>C419430923</t>
  </si>
  <si>
    <t>北交字[2017]48号</t>
  </si>
  <si>
    <t>大峰山</t>
  </si>
  <si>
    <t>蒋家冲-石花台</t>
  </si>
  <si>
    <t>C436430923</t>
  </si>
  <si>
    <t>合欣</t>
  </si>
  <si>
    <t>肖家湾-肖家湾</t>
  </si>
  <si>
    <t>C442430923</t>
  </si>
  <si>
    <t>洞毛线</t>
  </si>
  <si>
    <t>C984430923</t>
  </si>
  <si>
    <t>兰溪</t>
  </si>
  <si>
    <t>邓文线</t>
  </si>
  <si>
    <t>Y683430923</t>
  </si>
  <si>
    <t>镇林场公路</t>
  </si>
  <si>
    <t>Z141430923</t>
  </si>
  <si>
    <t>柘溪镇</t>
  </si>
  <si>
    <t>辰溪</t>
  </si>
  <si>
    <t>辰溪口-杉山界</t>
  </si>
  <si>
    <t>C625430923</t>
  </si>
  <si>
    <t>椒园</t>
  </si>
  <si>
    <t>管子坳-石家溪上</t>
  </si>
  <si>
    <t>C628430923</t>
  </si>
  <si>
    <t>苏交批字[2017]39号</t>
  </si>
  <si>
    <t>汪岩线</t>
  </si>
  <si>
    <t>C629430923</t>
  </si>
  <si>
    <t>唐溪</t>
  </si>
  <si>
    <t>祖山坡-祖山坡</t>
  </si>
  <si>
    <t>C632430923</t>
  </si>
  <si>
    <t>对溪</t>
  </si>
  <si>
    <t>吊桥-脚下冲</t>
  </si>
  <si>
    <t>CZ03430923</t>
  </si>
  <si>
    <t>广益</t>
  </si>
  <si>
    <t>柏梨线</t>
  </si>
  <si>
    <t>YD58430923</t>
  </si>
  <si>
    <t>共华镇</t>
  </si>
  <si>
    <t>蒿竹湖村</t>
  </si>
  <si>
    <t>定华村-内洲村</t>
  </si>
  <si>
    <t>YC33430981</t>
  </si>
  <si>
    <t>1</t>
  </si>
  <si>
    <t>东成村-新港村</t>
  </si>
  <si>
    <t>YC42430981</t>
  </si>
  <si>
    <t>黄茅洲镇</t>
  </si>
  <si>
    <t>俩仪村</t>
  </si>
  <si>
    <t>四季红镇-洞庭滨村</t>
  </si>
  <si>
    <t>XC01430981</t>
  </si>
  <si>
    <t>黄茅洲村</t>
  </si>
  <si>
    <t>C081-永高村</t>
  </si>
  <si>
    <t>YC40430981</t>
  </si>
  <si>
    <t>桂交字[2017]61号</t>
  </si>
  <si>
    <t>2</t>
  </si>
  <si>
    <t>南大膳镇</t>
  </si>
  <si>
    <t>南渔口村</t>
  </si>
  <si>
    <t>南乐线</t>
  </si>
  <si>
    <t>CN19430981</t>
  </si>
  <si>
    <t>众兴村</t>
  </si>
  <si>
    <t>义南村-南丰垸村</t>
  </si>
  <si>
    <t>YC06430981</t>
  </si>
  <si>
    <t>泗湖山镇</t>
  </si>
  <si>
    <t>中和村</t>
  </si>
  <si>
    <t>南朱线</t>
  </si>
  <si>
    <t>XC06430981</t>
  </si>
  <si>
    <t>3</t>
  </si>
  <si>
    <t>白仁线</t>
  </si>
  <si>
    <t>Y729430981</t>
  </si>
  <si>
    <t>仰天湖乡</t>
  </si>
  <si>
    <t>瑞丰村</t>
  </si>
  <si>
    <t>六角圩－笋坳上</t>
  </si>
  <si>
    <t>C008431002</t>
  </si>
  <si>
    <t>石盖塘街道</t>
  </si>
  <si>
    <t>下垅村</t>
  </si>
  <si>
    <t>大坝-上白菊塘</t>
  </si>
  <si>
    <t>C040431002</t>
  </si>
  <si>
    <t>功德岭村</t>
  </si>
  <si>
    <t>功德岭－前途</t>
  </si>
  <si>
    <t>X139431002</t>
  </si>
  <si>
    <t>华塘镇</t>
  </si>
  <si>
    <t>石山头村</t>
  </si>
  <si>
    <t>华塘－城郊樟树背</t>
  </si>
  <si>
    <t>X142431002</t>
  </si>
  <si>
    <t>瑞金村</t>
  </si>
  <si>
    <t>路口－蛾形叉</t>
  </si>
  <si>
    <t>C009431002</t>
  </si>
  <si>
    <t>板田脚村</t>
  </si>
  <si>
    <t>双飞粉厂-下垅水</t>
  </si>
  <si>
    <t>C022431002</t>
  </si>
  <si>
    <t>安源村</t>
  </si>
  <si>
    <t>生活区-云锡生活区</t>
  </si>
  <si>
    <t>C020431002</t>
  </si>
  <si>
    <t>栖凤渡镇</t>
  </si>
  <si>
    <t>云凤村</t>
  </si>
  <si>
    <t>岗脚-东成</t>
  </si>
  <si>
    <t>X012431003</t>
  </si>
  <si>
    <t>良田镇</t>
  </si>
  <si>
    <t>鱼网村</t>
  </si>
  <si>
    <t>吴溪-猴古田</t>
  </si>
  <si>
    <t>Y523431003</t>
  </si>
  <si>
    <t>新庄村</t>
  </si>
  <si>
    <t>栖凤渡-大丘铺</t>
  </si>
  <si>
    <t>Y543431003</t>
  </si>
  <si>
    <t>许家洞镇</t>
  </si>
  <si>
    <t>大禾村</t>
  </si>
  <si>
    <t>荷叶坪-毫里</t>
  </si>
  <si>
    <t>X120431003</t>
  </si>
  <si>
    <t>南水界瑶族村</t>
  </si>
  <si>
    <t>锁肖线</t>
  </si>
  <si>
    <t>C021431003</t>
  </si>
  <si>
    <t>板屋村</t>
  </si>
  <si>
    <t>大段线</t>
  </si>
  <si>
    <t>C112431003</t>
  </si>
  <si>
    <t>太和村</t>
  </si>
  <si>
    <t>塘塘线</t>
  </si>
  <si>
    <t>C228431003</t>
  </si>
  <si>
    <t>上云线</t>
  </si>
  <si>
    <t>C227431003</t>
  </si>
  <si>
    <t>洋市镇 东成片</t>
  </si>
  <si>
    <t>东成村、花麦村</t>
  </si>
  <si>
    <t>X012431021</t>
  </si>
  <si>
    <t>桥市乡</t>
  </si>
  <si>
    <t>大富村、枫树坪村</t>
  </si>
  <si>
    <t>桥市大富-枫木江</t>
  </si>
  <si>
    <t>X106431021</t>
  </si>
  <si>
    <t>方元镇</t>
  </si>
  <si>
    <t>神背村、长汾村、林溪村</t>
  </si>
  <si>
    <t>方元-镇南江口村</t>
  </si>
  <si>
    <t>X125431021</t>
  </si>
  <si>
    <t>樟市镇 团结片</t>
  </si>
  <si>
    <t>团结村</t>
  </si>
  <si>
    <t>墟上-大毛坪</t>
  </si>
  <si>
    <t>C408431021</t>
  </si>
  <si>
    <t>浩塘镇</t>
  </si>
  <si>
    <t>菖蒲村</t>
  </si>
  <si>
    <t>老鸭岭-扫村渡口</t>
  </si>
  <si>
    <t>C045431021</t>
  </si>
  <si>
    <t>宜交字[2017]56号</t>
  </si>
  <si>
    <t>雷坪镇 青兰片</t>
  </si>
  <si>
    <t>曲木村</t>
  </si>
  <si>
    <t>黄婆垄出口-林家</t>
  </si>
  <si>
    <t>Y607431021</t>
  </si>
  <si>
    <t>欧阳海镇</t>
  </si>
  <si>
    <t>神山下村</t>
  </si>
  <si>
    <t>长征岭-神山下听下</t>
  </si>
  <si>
    <t>C119431021</t>
  </si>
  <si>
    <t>和平镇</t>
  </si>
  <si>
    <t>和市村、上苍村</t>
  </si>
  <si>
    <t>和平-上苍黄家</t>
  </si>
  <si>
    <t>C148431021</t>
  </si>
  <si>
    <t>白水乡 华泉片</t>
  </si>
  <si>
    <t>水口村、丰城村</t>
  </si>
  <si>
    <t>丰发路口-丰城栗山下</t>
  </si>
  <si>
    <t>C254431021</t>
  </si>
  <si>
    <t>敖泉镇</t>
  </si>
  <si>
    <t>水星村</t>
  </si>
  <si>
    <t>马石背-水星铁炉下</t>
  </si>
  <si>
    <t>C102431021</t>
  </si>
  <si>
    <t>舂陵江镇  古楼片</t>
  </si>
  <si>
    <t>车溪村、苗元村</t>
  </si>
  <si>
    <t>坡头-苗元柏树下</t>
  </si>
  <si>
    <t>C082431021</t>
  </si>
  <si>
    <t>太和镇 清和片</t>
  </si>
  <si>
    <t>峰源村</t>
  </si>
  <si>
    <t>冷脚下电站-峰源</t>
  </si>
  <si>
    <t>Y682431021</t>
  </si>
  <si>
    <t>正和镇</t>
  </si>
  <si>
    <t>阳山村</t>
  </si>
  <si>
    <t>阳山桥－北湖十寺组</t>
  </si>
  <si>
    <t>Y610431021</t>
  </si>
  <si>
    <t>梧桐村、圳头村</t>
  </si>
  <si>
    <t>梧桐-桐岗</t>
  </si>
  <si>
    <t>C008431021</t>
  </si>
  <si>
    <t>架珊村、珠溪村</t>
  </si>
  <si>
    <t>架珊-南风</t>
  </si>
  <si>
    <t>C155431021</t>
  </si>
  <si>
    <t>仁义村、王泗村</t>
  </si>
  <si>
    <t>中心完小－王泗</t>
  </si>
  <si>
    <t>Y617431021</t>
  </si>
  <si>
    <t>舂陵江镇飞仙片</t>
  </si>
  <si>
    <t>洪家村、梓木村、理坪村</t>
  </si>
  <si>
    <t>洪家-理坪大岭</t>
  </si>
  <si>
    <t>Y637431021</t>
  </si>
  <si>
    <t>舂陵江镇樟木片  古楼片</t>
  </si>
  <si>
    <t>愁下村、西冲村、古楼村</t>
  </si>
  <si>
    <t>愁下-中学</t>
  </si>
  <si>
    <t>Y650431021</t>
  </si>
  <si>
    <t>社门村、下溪村</t>
  </si>
  <si>
    <t>白市-吴家树亭</t>
  </si>
  <si>
    <t>Y646431021</t>
  </si>
  <si>
    <t>史家桥村、幕庭村</t>
  </si>
  <si>
    <t>浩塘下桥-古岭庄上岭</t>
  </si>
  <si>
    <t>X105431021</t>
  </si>
  <si>
    <t>樟市村、梅塘村、龟上村</t>
  </si>
  <si>
    <t>团结深塘-樟市</t>
  </si>
  <si>
    <t>X157431021</t>
  </si>
  <si>
    <t>禹门村、四庄村、增源村</t>
  </si>
  <si>
    <t>禹门-增源</t>
  </si>
  <si>
    <t>Y669431021</t>
  </si>
  <si>
    <t>古楼村、五一村</t>
  </si>
  <si>
    <t>古楼-官田塘落虎</t>
  </si>
  <si>
    <t>C079431021</t>
  </si>
  <si>
    <t>莲塘镇</t>
  </si>
  <si>
    <t>莲塘村</t>
  </si>
  <si>
    <t>莲塘下山-光明九龙关</t>
  </si>
  <si>
    <t>X101431021</t>
  </si>
  <si>
    <t>迎春镇</t>
  </si>
  <si>
    <t>鹧鸪坪村</t>
  </si>
  <si>
    <t>刘家-塔桥</t>
  </si>
  <si>
    <t>Y751431022</t>
  </si>
  <si>
    <t>浆水乡</t>
  </si>
  <si>
    <t>茅栗村</t>
  </si>
  <si>
    <t>石窝塘-圣公坛</t>
  </si>
  <si>
    <t>Y772431022</t>
  </si>
  <si>
    <t>杨柳冲-大花岭头</t>
  </si>
  <si>
    <t>Y750431022</t>
  </si>
  <si>
    <t>畔头村</t>
  </si>
  <si>
    <t>樟木森一人形板上</t>
  </si>
  <si>
    <t>C019431022</t>
  </si>
  <si>
    <t>关溪乡</t>
  </si>
  <si>
    <t>深冲-沿河</t>
  </si>
  <si>
    <t>C149431022</t>
  </si>
  <si>
    <t>一六镇</t>
  </si>
  <si>
    <t>塘尾村</t>
  </si>
  <si>
    <t>陈家巷-吴机冲</t>
  </si>
  <si>
    <t>C263431022</t>
  </si>
  <si>
    <t>白石渡镇</t>
  </si>
  <si>
    <t>车湾村</t>
  </si>
  <si>
    <t>利甲冲-老虎坪</t>
  </si>
  <si>
    <t>C276431022</t>
  </si>
  <si>
    <t>观音寺村</t>
  </si>
  <si>
    <t>鸡场-桃树园</t>
  </si>
  <si>
    <t>C178431022</t>
  </si>
  <si>
    <t>玉溪镇</t>
  </si>
  <si>
    <t>杨树脚-曾家</t>
  </si>
  <si>
    <t>C344431022</t>
  </si>
  <si>
    <t>吴家村</t>
  </si>
  <si>
    <t>长坪上-大竹</t>
  </si>
  <si>
    <t>C470431022</t>
  </si>
  <si>
    <t>栗源镇</t>
  </si>
  <si>
    <t>复源村</t>
  </si>
  <si>
    <t>大弯上-上渡</t>
  </si>
  <si>
    <t>C478431022</t>
  </si>
  <si>
    <t>杨梅山镇</t>
  </si>
  <si>
    <t>良田-杨梅山</t>
  </si>
  <si>
    <t>X113431003</t>
  </si>
  <si>
    <t>瑶岗仙镇</t>
  </si>
  <si>
    <t>前进村</t>
  </si>
  <si>
    <t>五里坳-桃李湾</t>
  </si>
  <si>
    <t>X156431022</t>
  </si>
  <si>
    <t>里田镇</t>
  </si>
  <si>
    <t>上渡村</t>
  </si>
  <si>
    <t>东长坪-上洞</t>
  </si>
  <si>
    <t>X158431022</t>
  </si>
  <si>
    <t>杨梅山村</t>
  </si>
  <si>
    <t>汾市南岸-茅栗</t>
  </si>
  <si>
    <t>X163431025</t>
  </si>
  <si>
    <t>五岭镇</t>
  </si>
  <si>
    <t>沿江村</t>
  </si>
  <si>
    <t>团结-谭吴宁</t>
  </si>
  <si>
    <t>X161431022</t>
  </si>
  <si>
    <t>梅田镇</t>
  </si>
  <si>
    <t>荷叶塘、夏塘、曾冲、上洞</t>
  </si>
  <si>
    <t>新村－东堂坪</t>
  </si>
  <si>
    <t>X165431022</t>
  </si>
  <si>
    <t>洞江新村</t>
  </si>
  <si>
    <t>里田-中塘</t>
  </si>
  <si>
    <t>Y704431022</t>
  </si>
  <si>
    <t>梅田镇      浆水乡</t>
  </si>
  <si>
    <t>四溪、夏洛、锁石、茅栗等</t>
  </si>
  <si>
    <t>白清-新华</t>
  </si>
  <si>
    <t>Y705431022</t>
  </si>
  <si>
    <t>中塘村</t>
  </si>
  <si>
    <t>赤石-五里坳</t>
  </si>
  <si>
    <t>Y706431022</t>
  </si>
  <si>
    <t>赤石乡</t>
  </si>
  <si>
    <t>杨家冲-寺山坪</t>
  </si>
  <si>
    <t>Y723431022</t>
  </si>
  <si>
    <t>赤石乡     杨梅山</t>
  </si>
  <si>
    <t>渔溪村、长城岭、田舍村</t>
  </si>
  <si>
    <t>企业办-笆蕉冲</t>
  </si>
  <si>
    <t>Y742431022</t>
  </si>
  <si>
    <t>廖家湾村</t>
  </si>
  <si>
    <t>下章銮-金朝山</t>
  </si>
  <si>
    <t>Y753431022</t>
  </si>
  <si>
    <t>岩泉镇</t>
  </si>
  <si>
    <t>东河村、西河村、胡家村</t>
  </si>
  <si>
    <t>谢家-台宵</t>
  </si>
  <si>
    <t>Y759431022</t>
  </si>
  <si>
    <t>黄沙镇</t>
  </si>
  <si>
    <t>上章銮村</t>
  </si>
  <si>
    <t>车角店-麻田</t>
  </si>
  <si>
    <t>Y790431022</t>
  </si>
  <si>
    <t>永交发[2017]70号</t>
  </si>
  <si>
    <t>天塘镇</t>
  </si>
  <si>
    <t>太平山村</t>
  </si>
  <si>
    <t>四方凉亭-葛塘冲</t>
  </si>
  <si>
    <t>C127431022</t>
  </si>
  <si>
    <t>麻田村</t>
  </si>
  <si>
    <t>迎春中学-茶子坪</t>
  </si>
  <si>
    <t>C132431022</t>
  </si>
  <si>
    <t>广江村</t>
  </si>
  <si>
    <t>米筛坪-广江</t>
  </si>
  <si>
    <t>C503431022</t>
  </si>
  <si>
    <t>长村乡</t>
  </si>
  <si>
    <t>千家岸村</t>
  </si>
  <si>
    <t>长村-龙塘</t>
  </si>
  <si>
    <t>X160431022</t>
  </si>
  <si>
    <t>用口村</t>
  </si>
  <si>
    <t>冷水坑-用口</t>
  </si>
  <si>
    <t>Y710431022</t>
  </si>
  <si>
    <t>分水村、坦山村</t>
  </si>
  <si>
    <t>沙坪-坦山</t>
  </si>
  <si>
    <t>Y711431022</t>
  </si>
  <si>
    <t>上寮村</t>
  </si>
  <si>
    <t>上寮-岑水</t>
  </si>
  <si>
    <t>Y731431022</t>
  </si>
  <si>
    <t>杉树山-四方凉亭</t>
  </si>
  <si>
    <t>Y734431022</t>
  </si>
  <si>
    <t>苦竹村</t>
  </si>
  <si>
    <t>苦竹-三丫里</t>
  </si>
  <si>
    <t>Y740431022</t>
  </si>
  <si>
    <t>沙溪村</t>
  </si>
  <si>
    <t>狐狸坑-沙溪</t>
  </si>
  <si>
    <t>Y741431022</t>
  </si>
  <si>
    <t>一六村、北岸村</t>
  </si>
  <si>
    <t>一六-岩泉</t>
  </si>
  <si>
    <t>Y743431022</t>
  </si>
  <si>
    <t>石头寨、沙坪、水源山村</t>
  </si>
  <si>
    <t>万安寺工班-黄沙</t>
  </si>
  <si>
    <t>Y752431022</t>
  </si>
  <si>
    <t>黄沙-横冲</t>
  </si>
  <si>
    <t>Y755431022</t>
  </si>
  <si>
    <t>莽山乡</t>
  </si>
  <si>
    <t>永安村、塘坊村</t>
  </si>
  <si>
    <t>莽山-桥头电站</t>
  </si>
  <si>
    <t>Y762431022</t>
  </si>
  <si>
    <t>三联村,肖家村,孟家村</t>
  </si>
  <si>
    <t>谷粑井-曹家养路班</t>
  </si>
  <si>
    <t>Y765431022</t>
  </si>
  <si>
    <t>一六镇      岩泉镇</t>
  </si>
  <si>
    <t>香口村，毛坪头村，孙家村，上田村，东口洞村，盐冲村</t>
  </si>
  <si>
    <t>枫树脚-塘冲</t>
  </si>
  <si>
    <t>Y782431022</t>
  </si>
  <si>
    <t>周家湾村</t>
  </si>
  <si>
    <t>新邹家桥-大坪头</t>
  </si>
  <si>
    <t>Y799431022</t>
  </si>
  <si>
    <t>嘉交字[2017]36号</t>
  </si>
  <si>
    <t>龙村</t>
  </si>
  <si>
    <t>水楼下-三溪</t>
  </si>
  <si>
    <t>Y800431022</t>
  </si>
  <si>
    <t>东风圩-贺家</t>
  </si>
  <si>
    <t>Y796431022</t>
  </si>
  <si>
    <t>柏林镇</t>
  </si>
  <si>
    <t>朝阳村   杨树村</t>
  </si>
  <si>
    <t>洞口－红门</t>
  </si>
  <si>
    <t>Y470431023</t>
  </si>
  <si>
    <t>黄土洲－洞口</t>
  </si>
  <si>
    <t>X094431023</t>
  </si>
  <si>
    <t>高亭司镇</t>
  </si>
  <si>
    <t>新塔村</t>
  </si>
  <si>
    <t>廖王坪-油市</t>
  </si>
  <si>
    <t>X119431003</t>
  </si>
  <si>
    <t>太和镇</t>
  </si>
  <si>
    <t>七郎村</t>
  </si>
  <si>
    <t>乌萝－大枧头</t>
  </si>
  <si>
    <t>X131431023</t>
  </si>
  <si>
    <t>临交字[2017]125号</t>
  </si>
  <si>
    <t>七甲乡</t>
  </si>
  <si>
    <t xml:space="preserve">南湾村   </t>
  </si>
  <si>
    <t>四甲－西康</t>
  </si>
  <si>
    <t>Y402431023</t>
  </si>
  <si>
    <t>大布江乡</t>
  </si>
  <si>
    <t>江头村    东坑村</t>
  </si>
  <si>
    <t>七亩嘴－抄基</t>
  </si>
  <si>
    <t>Y404431023</t>
  </si>
  <si>
    <t>樟树镇</t>
  </si>
  <si>
    <t>坦泉村   洋佳村</t>
  </si>
  <si>
    <t>湖心－管理所</t>
  </si>
  <si>
    <t>Y414431023</t>
  </si>
  <si>
    <t>龙形市乡</t>
  </si>
  <si>
    <t>邓家村</t>
  </si>
  <si>
    <t>粮站-高塘</t>
  </si>
  <si>
    <t>Y421431023</t>
  </si>
  <si>
    <t>便江街道筹备办</t>
  </si>
  <si>
    <t>同意村</t>
  </si>
  <si>
    <t>枫木山－牌楼</t>
  </si>
  <si>
    <t>Y438431023</t>
  </si>
  <si>
    <t>湘阴渡街道筹备办</t>
  </si>
  <si>
    <t>复和－田心</t>
  </si>
  <si>
    <t>Y445431023</t>
  </si>
  <si>
    <t>湘阴村桥头村荷叶村南塘村</t>
  </si>
  <si>
    <t>湘阴-南塘</t>
  </si>
  <si>
    <t>Y479431023</t>
  </si>
  <si>
    <t>马田镇</t>
  </si>
  <si>
    <t>枣子村</t>
  </si>
  <si>
    <t>界牌－枣子</t>
  </si>
  <si>
    <t>C071431023</t>
  </si>
  <si>
    <t>黄泥镇</t>
  </si>
  <si>
    <t>木梓塘村</t>
  </si>
  <si>
    <t>围子湾－治都</t>
  </si>
  <si>
    <t>C191431023</t>
  </si>
  <si>
    <t>元木村   六合村</t>
  </si>
  <si>
    <t>元木－晒谷石</t>
  </si>
  <si>
    <t>C196431023</t>
  </si>
  <si>
    <t>晓源村</t>
  </si>
  <si>
    <t>大水桥－晓源</t>
  </si>
  <si>
    <t>C201431023</t>
  </si>
  <si>
    <t>盐塘村</t>
  </si>
  <si>
    <t>盐塘-蛇形</t>
  </si>
  <si>
    <t>C277431023</t>
  </si>
  <si>
    <t>高亭司镇 洋塘乡</t>
  </si>
  <si>
    <t>红花村   大杨村</t>
  </si>
  <si>
    <t>黄泥－油市塘</t>
  </si>
  <si>
    <t>Y465431023</t>
  </si>
  <si>
    <t>珠泉镇</t>
  </si>
  <si>
    <t>平田村</t>
  </si>
  <si>
    <t>刘猪线</t>
  </si>
  <si>
    <t>C039431024</t>
  </si>
  <si>
    <t>汝交[2017]156号</t>
  </si>
  <si>
    <t>南岭村</t>
  </si>
  <si>
    <t>甫瓦线</t>
  </si>
  <si>
    <t>C041431024</t>
  </si>
  <si>
    <t>广发镇</t>
  </si>
  <si>
    <t>儒峰村</t>
  </si>
  <si>
    <t>道老线</t>
  </si>
  <si>
    <t>C080431024</t>
  </si>
  <si>
    <t>山焦线</t>
  </si>
  <si>
    <t>C128431024</t>
  </si>
  <si>
    <t>普满乡</t>
  </si>
  <si>
    <t>田庄线</t>
  </si>
  <si>
    <t>C138431024</t>
  </si>
  <si>
    <t>田心镇</t>
  </si>
  <si>
    <t>满堂村</t>
  </si>
  <si>
    <t>白小线</t>
  </si>
  <si>
    <t>Y808431024</t>
  </si>
  <si>
    <t>西瑶乡</t>
  </si>
  <si>
    <t>华阴村</t>
  </si>
  <si>
    <t>下达水-华阴</t>
  </si>
  <si>
    <t>C145431025</t>
  </si>
  <si>
    <t>麦市镇</t>
  </si>
  <si>
    <t>上乔村</t>
  </si>
  <si>
    <t>上乔-高峰</t>
  </si>
  <si>
    <t>C025431025</t>
  </si>
  <si>
    <t>南强镇</t>
  </si>
  <si>
    <t>湾坵村</t>
  </si>
  <si>
    <t>叉路口-罗成山</t>
  </si>
  <si>
    <t>C028431025</t>
  </si>
  <si>
    <t>叉路口-东冲冷</t>
  </si>
  <si>
    <t>C031431025</t>
  </si>
  <si>
    <t>上磨村</t>
  </si>
  <si>
    <t>安富村-宜章太坪</t>
  </si>
  <si>
    <t>Y951431025</t>
  </si>
  <si>
    <t>水东镇</t>
  </si>
  <si>
    <t>花瓜冲-土地</t>
  </si>
  <si>
    <t>X164431025</t>
  </si>
  <si>
    <t>香花镇</t>
  </si>
  <si>
    <t>新甘村</t>
  </si>
  <si>
    <t>猴公井-南立</t>
  </si>
  <si>
    <t>C160431025</t>
  </si>
  <si>
    <t>寺湾村</t>
  </si>
  <si>
    <t>寺湾-大岭背</t>
  </si>
  <si>
    <t>Y948431025</t>
  </si>
  <si>
    <t>万水乡</t>
  </si>
  <si>
    <t>李罗村</t>
  </si>
  <si>
    <t>郭家-马罗代</t>
  </si>
  <si>
    <t>C164431024</t>
  </si>
  <si>
    <t>上下潢村</t>
  </si>
  <si>
    <t>大汉-上横村</t>
  </si>
  <si>
    <t>C090431025</t>
  </si>
  <si>
    <t>岭龟上-下潢</t>
  </si>
  <si>
    <t>C082431025</t>
  </si>
  <si>
    <t>武水镇</t>
  </si>
  <si>
    <t>圳上-东山变电站</t>
  </si>
  <si>
    <t>Y919431025</t>
  </si>
  <si>
    <t>马桥镇</t>
  </si>
  <si>
    <t>西览村</t>
  </si>
  <si>
    <t>冲头村-游子岭</t>
  </si>
  <si>
    <t>X016431026</t>
  </si>
  <si>
    <t>井坡乡</t>
  </si>
  <si>
    <t>上袁村、朱家村、阳星村</t>
  </si>
  <si>
    <t>中心校门-石榴墟</t>
  </si>
  <si>
    <t>Y106431026</t>
  </si>
  <si>
    <t>珠目村、梓里村</t>
  </si>
  <si>
    <t>碎石场-桑坪</t>
  </si>
  <si>
    <t>Y114431026</t>
  </si>
  <si>
    <t>南洞乡</t>
  </si>
  <si>
    <t>西边山村</t>
  </si>
  <si>
    <t>小水江口-椿树坪</t>
  </si>
  <si>
    <t>C018431026</t>
  </si>
  <si>
    <t>大坪镇</t>
  </si>
  <si>
    <t>联村</t>
  </si>
  <si>
    <t>大坪墟-大江背</t>
  </si>
  <si>
    <t>C069431026</t>
  </si>
  <si>
    <t>土桥镇</t>
  </si>
  <si>
    <t>永安村、足田村</t>
  </si>
  <si>
    <t>永安路口-杨家山</t>
  </si>
  <si>
    <t>C128431026</t>
  </si>
  <si>
    <t>延寿乡</t>
  </si>
  <si>
    <t>温坪村、坪坑村</t>
  </si>
  <si>
    <t>养子垅-坪坑村</t>
  </si>
  <si>
    <t>C150431026</t>
  </si>
  <si>
    <t>岭秀乡</t>
  </si>
  <si>
    <t>香岭村</t>
  </si>
  <si>
    <t>坳背-肖家口</t>
  </si>
  <si>
    <t>C158431026</t>
  </si>
  <si>
    <t>桂交字[2017]60号</t>
  </si>
  <si>
    <t>文明乡</t>
  </si>
  <si>
    <t>坳下村、新明村、新华村</t>
  </si>
  <si>
    <t>桃子冲-栗树坳</t>
  </si>
  <si>
    <t>C186431026</t>
  </si>
  <si>
    <t>卢阳镇</t>
  </si>
  <si>
    <t>向东村、联江村、东溪村</t>
  </si>
  <si>
    <t>道南村部-党校</t>
  </si>
  <si>
    <t>C222431026</t>
  </si>
  <si>
    <t>热水镇</t>
  </si>
  <si>
    <t>横瑞村</t>
  </si>
  <si>
    <t>横瑞村-黄勒</t>
  </si>
  <si>
    <t>C225431026</t>
  </si>
  <si>
    <t>宽量村</t>
  </si>
  <si>
    <t>大坝顶-谢家</t>
  </si>
  <si>
    <t>C455431026</t>
  </si>
  <si>
    <t>土桥镇、卢阳镇</t>
  </si>
  <si>
    <t>宽量村、道南村、联江村、津江村</t>
  </si>
  <si>
    <t>土桥-官亨</t>
  </si>
  <si>
    <t>X019431026</t>
  </si>
  <si>
    <t>下祝村</t>
  </si>
  <si>
    <t>营先-工业园</t>
  </si>
  <si>
    <t>X026431026</t>
  </si>
  <si>
    <t>集益乡</t>
  </si>
  <si>
    <t>园凼村</t>
  </si>
  <si>
    <t>上河坳-庾龙</t>
  </si>
  <si>
    <t>Y101431026</t>
  </si>
  <si>
    <t>濠头乡</t>
  </si>
  <si>
    <t>社溪村、高源村</t>
  </si>
  <si>
    <t>社溪-台湾岭</t>
  </si>
  <si>
    <t>Y102431026</t>
  </si>
  <si>
    <t>马桥村</t>
  </si>
  <si>
    <t>凉滩-马桥墟</t>
  </si>
  <si>
    <t>Y103431026</t>
  </si>
  <si>
    <t>云先村</t>
  </si>
  <si>
    <t>营先-白玉堂村</t>
  </si>
  <si>
    <t>Y107431026</t>
  </si>
  <si>
    <t>丰毛坳-大坪</t>
  </si>
  <si>
    <t>Y112431026</t>
  </si>
  <si>
    <t>育林村、育才村</t>
  </si>
  <si>
    <t>南洞墟-蛇形</t>
  </si>
  <si>
    <t>Y118431026</t>
  </si>
  <si>
    <t>黄家土村</t>
  </si>
  <si>
    <t>庙下店-樟溪桥</t>
  </si>
  <si>
    <t>Y122431026</t>
  </si>
  <si>
    <t>安交字[2017]119号</t>
  </si>
  <si>
    <t>邓家洞村</t>
  </si>
  <si>
    <t>斗垅工区-谭官坝</t>
  </si>
  <si>
    <t>Y133431026</t>
  </si>
  <si>
    <t>沙洲村</t>
  </si>
  <si>
    <t>红卫桥-将军寨</t>
  </si>
  <si>
    <t>Y136431026</t>
  </si>
  <si>
    <t>松树里-长城</t>
  </si>
  <si>
    <t>Y137431026</t>
  </si>
  <si>
    <t>中学-邓家洞</t>
  </si>
  <si>
    <t>Y139431026</t>
  </si>
  <si>
    <t>黄土村</t>
  </si>
  <si>
    <t>水库口-仙边</t>
  </si>
  <si>
    <t>Y140431026</t>
  </si>
  <si>
    <t>附城乡</t>
  </si>
  <si>
    <t>横迳村</t>
  </si>
  <si>
    <t>石油公司-山口洞村</t>
  </si>
  <si>
    <t>Y142431026</t>
  </si>
  <si>
    <t>清泉镇</t>
  </si>
  <si>
    <t>中坑村</t>
  </si>
  <si>
    <t>清泉-中坑</t>
  </si>
  <si>
    <t>C002431027</t>
  </si>
  <si>
    <t>横店村</t>
  </si>
  <si>
    <t>红桥-湖南洞</t>
  </si>
  <si>
    <t>C003431027</t>
  </si>
  <si>
    <t>沤江镇</t>
  </si>
  <si>
    <t>金洞村</t>
  </si>
  <si>
    <t>上东坑-凉亭</t>
  </si>
  <si>
    <t>C020431027</t>
  </si>
  <si>
    <t>禾坪村</t>
  </si>
  <si>
    <t>竹坑-三洞</t>
  </si>
  <si>
    <t>C024431027</t>
  </si>
  <si>
    <t>大塘镇</t>
  </si>
  <si>
    <t>蛟州村</t>
  </si>
  <si>
    <t>蛟州-黄泥田</t>
  </si>
  <si>
    <t>C034431027</t>
  </si>
  <si>
    <t>新坊乡</t>
  </si>
  <si>
    <t>何家地村</t>
  </si>
  <si>
    <t>长横里-针段里</t>
  </si>
  <si>
    <t>C037431027</t>
  </si>
  <si>
    <t>沙田镇</t>
  </si>
  <si>
    <t>大坑村</t>
  </si>
  <si>
    <t>大坑桥-上山</t>
  </si>
  <si>
    <t>C052431027</t>
  </si>
  <si>
    <t>流源乡</t>
  </si>
  <si>
    <t>长垅口-流洞</t>
  </si>
  <si>
    <t>C061431027</t>
  </si>
  <si>
    <t>上坪村</t>
  </si>
  <si>
    <t>槽里-流源</t>
  </si>
  <si>
    <t>X001431027</t>
  </si>
  <si>
    <t>大塘镇、寨前镇</t>
  </si>
  <si>
    <t>盆洞村、高峰村、槐村村</t>
  </si>
  <si>
    <t>大塘-槐村</t>
  </si>
  <si>
    <t>Y006431027</t>
  </si>
  <si>
    <t>增口乡</t>
  </si>
  <si>
    <t>江山村、泥湖村</t>
  </si>
  <si>
    <t>勒里-泥湖</t>
  </si>
  <si>
    <t>Y011431027</t>
  </si>
  <si>
    <t>四都镇、贝溪乡</t>
  </si>
  <si>
    <t>宝岭村、大岭村</t>
  </si>
  <si>
    <t>宝岭-贝溪</t>
  </si>
  <si>
    <t>Y013431027</t>
  </si>
  <si>
    <t>芳村村</t>
  </si>
  <si>
    <t>流源-马家洞</t>
  </si>
  <si>
    <t>Y016431027</t>
  </si>
  <si>
    <t>华王乡</t>
  </si>
  <si>
    <t>消湾村</t>
  </si>
  <si>
    <t>消湾-枣子</t>
  </si>
  <si>
    <t>C090431028</t>
  </si>
  <si>
    <t>渡口乡</t>
  </si>
  <si>
    <t>杀人坪-曾水塘</t>
  </si>
  <si>
    <t>C006431028</t>
  </si>
  <si>
    <t>陂头村</t>
  </si>
  <si>
    <t>渡口-尹家</t>
  </si>
  <si>
    <t>C003431028</t>
  </si>
  <si>
    <t>龙市乡</t>
  </si>
  <si>
    <t>三峰村</t>
  </si>
  <si>
    <t>村委会－塔下龙</t>
  </si>
  <si>
    <t>C044431028</t>
  </si>
  <si>
    <t>永乐江镇</t>
  </si>
  <si>
    <t>桥头-新南</t>
  </si>
  <si>
    <t>C058431028</t>
  </si>
  <si>
    <t>新垅村</t>
  </si>
  <si>
    <t>南坪街－张古组</t>
  </si>
  <si>
    <t>C078431028</t>
  </si>
  <si>
    <t>大源村</t>
  </si>
  <si>
    <t>新禾线</t>
  </si>
  <si>
    <t>C10D431028</t>
  </si>
  <si>
    <t>牌楼乡</t>
  </si>
  <si>
    <t>水口村</t>
  </si>
  <si>
    <t>水山-亭子的</t>
  </si>
  <si>
    <t>C116431028</t>
  </si>
  <si>
    <t>资交发[2017]36号</t>
  </si>
  <si>
    <t>谢湾桥-亭子的</t>
  </si>
  <si>
    <t>C119431028</t>
  </si>
  <si>
    <t>安平镇</t>
  </si>
  <si>
    <t>青岭村</t>
  </si>
  <si>
    <t>阳古-长塘仓库</t>
  </si>
  <si>
    <t>C128431028</t>
  </si>
  <si>
    <t>竹山乡</t>
  </si>
  <si>
    <t>梨树村</t>
  </si>
  <si>
    <t>石壁－田螺形</t>
  </si>
  <si>
    <t>C167431028</t>
  </si>
  <si>
    <t>涟源村</t>
  </si>
  <si>
    <t>竹山－谷家冲</t>
  </si>
  <si>
    <t>C168431028</t>
  </si>
  <si>
    <t>金紫仙镇</t>
  </si>
  <si>
    <t>塘岸－黄泥</t>
  </si>
  <si>
    <t>C183431028</t>
  </si>
  <si>
    <t>渡河村</t>
  </si>
  <si>
    <t>赤竹坪－新屋组</t>
  </si>
  <si>
    <t>C191431028</t>
  </si>
  <si>
    <t>兴安村</t>
  </si>
  <si>
    <t>新洲－南冲</t>
  </si>
  <si>
    <t>C193431028</t>
  </si>
  <si>
    <t>三公塘－腊树下</t>
  </si>
  <si>
    <t>C199431028</t>
  </si>
  <si>
    <t>西康村</t>
  </si>
  <si>
    <t>陈家－村委会</t>
  </si>
  <si>
    <t>C204431028</t>
  </si>
  <si>
    <t>谭湾村</t>
  </si>
  <si>
    <t>垄下-大坑</t>
  </si>
  <si>
    <t>C206431028</t>
  </si>
  <si>
    <t>岩鹰渐－田螺形</t>
  </si>
  <si>
    <t>V894431028</t>
  </si>
  <si>
    <t>宜河村</t>
  </si>
  <si>
    <t>洋际－大塘湾</t>
  </si>
  <si>
    <t>X034431028</t>
  </si>
  <si>
    <t>井头－新丰</t>
  </si>
  <si>
    <t>Y312431028</t>
  </si>
  <si>
    <t>祠背－洋冲</t>
  </si>
  <si>
    <t>Y322431028</t>
  </si>
  <si>
    <t>郁浪村</t>
  </si>
  <si>
    <t>前山-桥边</t>
  </si>
  <si>
    <t>Y335431028</t>
  </si>
  <si>
    <t>冷交发[2017]122号</t>
  </si>
  <si>
    <t>平背乡</t>
  </si>
  <si>
    <t>黄田村</t>
  </si>
  <si>
    <t>泮田冲-坳背冲</t>
  </si>
  <si>
    <t>Y339431028</t>
  </si>
  <si>
    <t>龙海乡</t>
  </si>
  <si>
    <t>官陂村</t>
  </si>
  <si>
    <t>禾鸡冲-豆氏组</t>
  </si>
  <si>
    <t>Y343431028</t>
  </si>
  <si>
    <t>曹婆村</t>
  </si>
  <si>
    <t>坐石亭-曹婆</t>
  </si>
  <si>
    <t>Y345431028</t>
  </si>
  <si>
    <t>洋际乡</t>
  </si>
  <si>
    <t>洋际村</t>
  </si>
  <si>
    <t>洋际街-壕头</t>
  </si>
  <si>
    <t>Y363431028</t>
  </si>
  <si>
    <t>蓼江镇</t>
  </si>
  <si>
    <t>鲁塘村</t>
  </si>
  <si>
    <t>大坪-西湖水库</t>
  </si>
  <si>
    <t>C026431081</t>
  </si>
  <si>
    <t>八面山瑶族乡</t>
  </si>
  <si>
    <t>连坪村</t>
  </si>
  <si>
    <t>路口-双十担</t>
  </si>
  <si>
    <t>C061431081</t>
  </si>
  <si>
    <t>州门司镇</t>
  </si>
  <si>
    <t>中坪村</t>
  </si>
  <si>
    <t>强盗窝-清华村部</t>
  </si>
  <si>
    <t>C102431081</t>
  </si>
  <si>
    <t>烟坪村</t>
  </si>
  <si>
    <t>彭市上湾－烟坪分水坳</t>
  </si>
  <si>
    <t>X028431081</t>
  </si>
  <si>
    <t>回龙山瑶族乡</t>
  </si>
  <si>
    <t>南营村</t>
  </si>
  <si>
    <t>蕉坪岭－柏树</t>
  </si>
  <si>
    <t>X033431023</t>
  </si>
  <si>
    <t>大坪村</t>
  </si>
  <si>
    <t>宇字－香花星塘</t>
  </si>
  <si>
    <t>X079431081</t>
  </si>
  <si>
    <t>豪园村</t>
  </si>
  <si>
    <t>毫元村部-利家岔</t>
  </si>
  <si>
    <t>Y205431081</t>
  </si>
  <si>
    <t>青腰-黎家岔</t>
  </si>
  <si>
    <t>Y208431081</t>
  </si>
  <si>
    <t>东兴村</t>
  </si>
  <si>
    <t>村部-排楼下</t>
  </si>
  <si>
    <t>Y216431081</t>
  </si>
  <si>
    <t>唐洞街道</t>
  </si>
  <si>
    <t>香花村</t>
  </si>
  <si>
    <t>碑记岭-石鼓八组</t>
  </si>
  <si>
    <t>Y218431081</t>
  </si>
  <si>
    <t>清江镇</t>
  </si>
  <si>
    <t>上堡瑶族村</t>
  </si>
  <si>
    <t>瑶族村大弯上－秕珠村叉路口</t>
  </si>
  <si>
    <t>Y242431081</t>
  </si>
  <si>
    <t>黄草镇</t>
  </si>
  <si>
    <t>羊兴村</t>
  </si>
  <si>
    <t>东风大桥－浙江</t>
  </si>
  <si>
    <t>Y246431081</t>
  </si>
  <si>
    <t>汤溪镇</t>
  </si>
  <si>
    <t>谷洞村</t>
  </si>
  <si>
    <t>推下－永兴七甲</t>
  </si>
  <si>
    <t>Y251431081</t>
  </si>
  <si>
    <t>七里十组－南营村</t>
  </si>
  <si>
    <t>Y254431081</t>
  </si>
  <si>
    <t>枫树－团结</t>
  </si>
  <si>
    <t>Y262431081</t>
  </si>
  <si>
    <t>大庆坪乡</t>
  </si>
  <si>
    <t>马山村、新田村
西边村、夫江仔村</t>
  </si>
  <si>
    <t>王马线</t>
  </si>
  <si>
    <t>X054431102</t>
  </si>
  <si>
    <t>梳子铺乡
石山脚街道</t>
  </si>
  <si>
    <t>白竹塘村、世豪村
马投江村、竹园背村</t>
  </si>
  <si>
    <t>竹坪线</t>
  </si>
  <si>
    <t>Y049431102</t>
  </si>
  <si>
    <t>邮亭圩镇</t>
  </si>
  <si>
    <t>井皮洞村</t>
  </si>
  <si>
    <t>黄林线</t>
  </si>
  <si>
    <t>Y056431102</t>
  </si>
  <si>
    <t>联仁村、小木口村</t>
  </si>
  <si>
    <t>小俄线</t>
  </si>
  <si>
    <t>Y111431102</t>
  </si>
  <si>
    <t>珠山镇</t>
  </si>
  <si>
    <t>坝上村、三支尾村</t>
  </si>
  <si>
    <t>珠山线</t>
  </si>
  <si>
    <t>Y250431102</t>
  </si>
  <si>
    <t>水埠头村、聊美村</t>
  </si>
  <si>
    <t>康聊线</t>
  </si>
  <si>
    <t>Y467431102</t>
  </si>
  <si>
    <t>水口山镇</t>
  </si>
  <si>
    <t>大树脚村、西楼村
岩门前村、夏大村</t>
  </si>
  <si>
    <t>水夏线</t>
  </si>
  <si>
    <t>Y474431102</t>
  </si>
  <si>
    <t>梳子铺乡</t>
  </si>
  <si>
    <t>坝上村、俄公坝村</t>
  </si>
  <si>
    <t>坝东线</t>
  </si>
  <si>
    <t>Y685431102</t>
  </si>
  <si>
    <t>菱角塘镇</t>
  </si>
  <si>
    <t>阳明村、克勤村</t>
  </si>
  <si>
    <t>阳包线</t>
  </si>
  <si>
    <t>C251431102</t>
  </si>
  <si>
    <t>喜塘村、花山岭村</t>
  </si>
  <si>
    <t>花喜线</t>
  </si>
  <si>
    <t>C258431102</t>
  </si>
  <si>
    <t>卉叶山村、中山井村</t>
  </si>
  <si>
    <t>长水线</t>
  </si>
  <si>
    <t>Y722431102</t>
  </si>
  <si>
    <t>罗川屋村</t>
  </si>
  <si>
    <t>界村线</t>
  </si>
  <si>
    <t>C342431102</t>
  </si>
  <si>
    <t>富家桥镇</t>
  </si>
  <si>
    <t>桃华洞村、高山岭村</t>
  </si>
  <si>
    <t>桃高线</t>
  </si>
  <si>
    <t>C369431102</t>
  </si>
  <si>
    <t>祁交发[2017]37号</t>
  </si>
  <si>
    <t>高田村</t>
  </si>
  <si>
    <t>坛高线</t>
  </si>
  <si>
    <t>C508431102</t>
  </si>
  <si>
    <t>圳头村、克路村</t>
  </si>
  <si>
    <t>圳克线</t>
  </si>
  <si>
    <t>C222431102</t>
  </si>
  <si>
    <t>黄田铺镇</t>
  </si>
  <si>
    <t>大竹山村、水口庙村
舜帝庙村</t>
  </si>
  <si>
    <t>蒋舜线</t>
  </si>
  <si>
    <t>X127431102</t>
  </si>
  <si>
    <t>大路边村</t>
  </si>
  <si>
    <t>沈芙线</t>
  </si>
  <si>
    <t>Y050431102</t>
  </si>
  <si>
    <t>石山脚街道</t>
  </si>
  <si>
    <t>马朝村、马回村</t>
  </si>
  <si>
    <t>马马线</t>
  </si>
  <si>
    <t>Y247431102</t>
  </si>
  <si>
    <t>岸山口村、晓宝田村</t>
  </si>
  <si>
    <t>据大线</t>
  </si>
  <si>
    <t>Y258431102</t>
  </si>
  <si>
    <t>灶背村、英塘村
米筛井村</t>
  </si>
  <si>
    <t>灶干线</t>
  </si>
  <si>
    <t>Y469431102</t>
  </si>
  <si>
    <t>石岩头镇</t>
  </si>
  <si>
    <t>樟树脚村</t>
  </si>
  <si>
    <t>汪樟线</t>
  </si>
  <si>
    <t>Y690431102</t>
  </si>
  <si>
    <t>西边村、毛坪里村</t>
  </si>
  <si>
    <t>新西线</t>
  </si>
  <si>
    <t>Y724431102</t>
  </si>
  <si>
    <t>石岩头村、加禾田村</t>
  </si>
  <si>
    <t>石加线</t>
  </si>
  <si>
    <t>Y726431102</t>
  </si>
  <si>
    <t>长吉头村</t>
  </si>
  <si>
    <t>C345431102</t>
  </si>
  <si>
    <t>邓家村、洞口庙村</t>
  </si>
  <si>
    <t>大邓线</t>
  </si>
  <si>
    <t>C386431102</t>
  </si>
  <si>
    <t>珠册</t>
  </si>
  <si>
    <t>汗塘村</t>
  </si>
  <si>
    <t>村汗线</t>
  </si>
  <si>
    <t>C546431102</t>
  </si>
  <si>
    <t>杨村甸乡</t>
  </si>
  <si>
    <t>陡角头村</t>
  </si>
  <si>
    <t>大横线</t>
  </si>
  <si>
    <t>C014431103</t>
  </si>
  <si>
    <t>普利桥镇</t>
  </si>
  <si>
    <t>石子塘村</t>
  </si>
  <si>
    <t>二二线</t>
  </si>
  <si>
    <t>C018431103</t>
  </si>
  <si>
    <t>八井村</t>
  </si>
  <si>
    <t>郭八线</t>
  </si>
  <si>
    <t>C016431103</t>
  </si>
  <si>
    <t>力塘村</t>
  </si>
  <si>
    <t>杉杉线</t>
  </si>
  <si>
    <t>C021431103</t>
  </si>
  <si>
    <t>黄阳司镇</t>
  </si>
  <si>
    <t>坪湖塘村</t>
  </si>
  <si>
    <t>当蔸线</t>
  </si>
  <si>
    <t>C033431103</t>
  </si>
  <si>
    <t>仁湾镇</t>
  </si>
  <si>
    <t>龙江桥村</t>
  </si>
  <si>
    <t>峦里线</t>
  </si>
  <si>
    <t>C045431103</t>
  </si>
  <si>
    <t>伊塘镇</t>
  </si>
  <si>
    <t>荷叶铺村</t>
  </si>
  <si>
    <t>荷荷线</t>
  </si>
  <si>
    <t>C046431103</t>
  </si>
  <si>
    <t>董安桥村</t>
  </si>
  <si>
    <t>溪溪线</t>
  </si>
  <si>
    <t>C055431103</t>
  </si>
  <si>
    <t>上岭桥镇</t>
  </si>
  <si>
    <t>青山村</t>
  </si>
  <si>
    <t>友青线</t>
  </si>
  <si>
    <t>C085431103</t>
  </si>
  <si>
    <t>C162431103</t>
  </si>
  <si>
    <t>花果园村</t>
  </si>
  <si>
    <t>冯李线</t>
  </si>
  <si>
    <t>C108431103</t>
  </si>
  <si>
    <t>瓦瓦线</t>
  </si>
  <si>
    <t>Y484431103</t>
  </si>
  <si>
    <t>蔡市镇</t>
  </si>
  <si>
    <t>池池线</t>
  </si>
  <si>
    <t>C144431103</t>
  </si>
  <si>
    <t>三联村</t>
  </si>
  <si>
    <t>油三线</t>
  </si>
  <si>
    <t>C348431103</t>
  </si>
  <si>
    <t>岚角山街道</t>
  </si>
  <si>
    <t>梅塘口村</t>
  </si>
  <si>
    <t>老梅线</t>
  </si>
  <si>
    <t>C117431103</t>
  </si>
  <si>
    <t>官禄塘村</t>
  </si>
  <si>
    <t>张四线</t>
  </si>
  <si>
    <t>C134431103</t>
  </si>
  <si>
    <t>庆桥村</t>
  </si>
  <si>
    <t>六八线</t>
  </si>
  <si>
    <t>C248431103</t>
  </si>
  <si>
    <t>珊瑚街道</t>
  </si>
  <si>
    <t>东零桥村</t>
  </si>
  <si>
    <t>湘东线</t>
  </si>
  <si>
    <t>C158431103</t>
  </si>
  <si>
    <t>台头村</t>
  </si>
  <si>
    <t>英大线</t>
  </si>
  <si>
    <t>C147431103</t>
  </si>
  <si>
    <t>黄甸村</t>
  </si>
  <si>
    <t>黄东线</t>
  </si>
  <si>
    <t>Y268431103</t>
  </si>
  <si>
    <t>沙坪里村</t>
  </si>
  <si>
    <t>九码线</t>
  </si>
  <si>
    <t>C140431103</t>
  </si>
  <si>
    <t>高溪市镇</t>
  </si>
  <si>
    <t>普口村</t>
  </si>
  <si>
    <t>排排线</t>
  </si>
  <si>
    <t>Y766431103</t>
  </si>
  <si>
    <t>峦丘头村</t>
  </si>
  <si>
    <t>破峦线</t>
  </si>
  <si>
    <t>C152431103</t>
  </si>
  <si>
    <t>沙子坳村</t>
  </si>
  <si>
    <t>泥沙线</t>
  </si>
  <si>
    <t>C164431103</t>
  </si>
  <si>
    <t>双合村</t>
  </si>
  <si>
    <t>C176431103</t>
  </si>
  <si>
    <t>岐山头村</t>
  </si>
  <si>
    <t>马岐线</t>
  </si>
  <si>
    <t>C223431103</t>
  </si>
  <si>
    <t>严家村</t>
  </si>
  <si>
    <t>门大线</t>
  </si>
  <si>
    <t>C240431103</t>
  </si>
  <si>
    <t>五福亭村</t>
  </si>
  <si>
    <t>钟地线</t>
  </si>
  <si>
    <t>Y490431103</t>
  </si>
  <si>
    <t>燕子塘村</t>
  </si>
  <si>
    <t>养黄线</t>
  </si>
  <si>
    <t>Y493431103</t>
  </si>
  <si>
    <t>上办线</t>
  </si>
  <si>
    <t>C40F431103</t>
  </si>
  <si>
    <t>罗建村</t>
  </si>
  <si>
    <t>蔡张线</t>
  </si>
  <si>
    <t>X079431103</t>
  </si>
  <si>
    <t>C014431104</t>
  </si>
  <si>
    <t>下马渡镇</t>
  </si>
  <si>
    <t>罗家岭村</t>
  </si>
  <si>
    <t>歇老线</t>
  </si>
  <si>
    <t>C135431121</t>
  </si>
  <si>
    <t>石湾村</t>
  </si>
  <si>
    <t>村村线</t>
  </si>
  <si>
    <t>CZX1431121</t>
  </si>
  <si>
    <t>水冲村</t>
  </si>
  <si>
    <t>水邹线</t>
  </si>
  <si>
    <t>CZX4431121</t>
  </si>
  <si>
    <t>七里桥镇</t>
  </si>
  <si>
    <t>马井动村</t>
  </si>
  <si>
    <t>丝丝线</t>
  </si>
  <si>
    <t>C073431121</t>
  </si>
  <si>
    <t>挂榜山乡</t>
  </si>
  <si>
    <t>高原村</t>
  </si>
  <si>
    <t>唐朱线</t>
  </si>
  <si>
    <t>CAJ0431121</t>
  </si>
  <si>
    <t>大忠桥镇</t>
  </si>
  <si>
    <t>金旗村</t>
  </si>
  <si>
    <t>镰金线</t>
  </si>
  <si>
    <t>Y524431121</t>
  </si>
  <si>
    <t>三口塘镇</t>
  </si>
  <si>
    <t>丝塘村</t>
  </si>
  <si>
    <t>C205431121</t>
  </si>
  <si>
    <t>坝黄线</t>
  </si>
  <si>
    <t>Y510431121</t>
  </si>
  <si>
    <t>进宝塘镇</t>
  </si>
  <si>
    <t>大塘村、鸟窝塘村</t>
  </si>
  <si>
    <t>朱先线</t>
  </si>
  <si>
    <t>Y040431121</t>
  </si>
  <si>
    <t>浯溪镇</t>
  </si>
  <si>
    <t>天马村</t>
  </si>
  <si>
    <t>天黄线</t>
  </si>
  <si>
    <t>Y749431121</t>
  </si>
  <si>
    <t>白级村</t>
  </si>
  <si>
    <t>油油线</t>
  </si>
  <si>
    <t>C130431121</t>
  </si>
  <si>
    <t>市门前村、赵家坳村、杨名山村</t>
  </si>
  <si>
    <t>六打线</t>
  </si>
  <si>
    <t>Y015431121</t>
  </si>
  <si>
    <t>曾家岭村</t>
  </si>
  <si>
    <t>酸费线</t>
  </si>
  <si>
    <t>Y013431121</t>
  </si>
  <si>
    <t>青竹村</t>
  </si>
  <si>
    <t>株六线</t>
  </si>
  <si>
    <t>C003431121</t>
  </si>
  <si>
    <t>潘市镇</t>
  </si>
  <si>
    <t>建溪村、龙潭村</t>
  </si>
  <si>
    <t>赤归线</t>
  </si>
  <si>
    <t>X063431121</t>
  </si>
  <si>
    <t>梅溪镇</t>
  </si>
  <si>
    <t>绍江村</t>
  </si>
  <si>
    <t>狮狮线</t>
  </si>
  <si>
    <t>Y210431121</t>
  </si>
  <si>
    <t>直祖村</t>
  </si>
  <si>
    <t>七永线</t>
  </si>
  <si>
    <t>X055431121</t>
  </si>
  <si>
    <t>大村甸镇</t>
  </si>
  <si>
    <t>毛塘村</t>
  </si>
  <si>
    <t>石小线</t>
  </si>
  <si>
    <t>CZ28431121</t>
  </si>
  <si>
    <t>毛塘村、麻托湾村、许家亭村</t>
  </si>
  <si>
    <t>麻许线</t>
  </si>
  <si>
    <t>Y500431121</t>
  </si>
  <si>
    <t>祁山村</t>
  </si>
  <si>
    <t>长长线</t>
  </si>
  <si>
    <t>C097431121</t>
  </si>
  <si>
    <t>石塘冲村</t>
  </si>
  <si>
    <t>周周线</t>
  </si>
  <si>
    <t>C105431121</t>
  </si>
  <si>
    <t>福星冲村</t>
  </si>
  <si>
    <t>罗罗线</t>
  </si>
  <si>
    <t>C133431121</t>
  </si>
  <si>
    <t>胡家台村</t>
  </si>
  <si>
    <t>唐吴线</t>
  </si>
  <si>
    <t>C136431121</t>
  </si>
  <si>
    <t>梅子坪村</t>
  </si>
  <si>
    <t>野郑线</t>
  </si>
  <si>
    <t>C141431121</t>
  </si>
  <si>
    <t>紫山冲村</t>
  </si>
  <si>
    <t>易易线</t>
  </si>
  <si>
    <t>C147431121</t>
  </si>
  <si>
    <t>杨名山村</t>
  </si>
  <si>
    <t>横横线</t>
  </si>
  <si>
    <t>C148431121</t>
  </si>
  <si>
    <t>藕塘村</t>
  </si>
  <si>
    <t>蛤王线</t>
  </si>
  <si>
    <t>C153431121</t>
  </si>
  <si>
    <t>泉塘村</t>
  </si>
  <si>
    <t>蒋水线</t>
  </si>
  <si>
    <t>CC89431121</t>
  </si>
  <si>
    <t>枣龙线</t>
  </si>
  <si>
    <t>CC93431121</t>
  </si>
  <si>
    <t>东溪园村</t>
  </si>
  <si>
    <t>周水线</t>
  </si>
  <si>
    <t>CZ84431121</t>
  </si>
  <si>
    <t>文明铺镇</t>
  </si>
  <si>
    <t>大福桥村</t>
  </si>
  <si>
    <t>龙村线</t>
  </si>
  <si>
    <t>X162431121</t>
  </si>
  <si>
    <t>梁家湾村、高子岭村</t>
  </si>
  <si>
    <t>Y058431121</t>
  </si>
  <si>
    <t>栗山坪村</t>
  </si>
  <si>
    <t>C113431121</t>
  </si>
  <si>
    <t>新甸村、排楼湾村、三门滩村</t>
  </si>
  <si>
    <t>新黄线</t>
  </si>
  <si>
    <t>Y508431121</t>
  </si>
  <si>
    <t>金竹山村</t>
  </si>
  <si>
    <t>邓唐线</t>
  </si>
  <si>
    <t>Y512431121</t>
  </si>
  <si>
    <t>黄家塘村、曾家湾村</t>
  </si>
  <si>
    <t>黄枣线</t>
  </si>
  <si>
    <t>Y750431121</t>
  </si>
  <si>
    <t>人堰村</t>
  </si>
  <si>
    <t>高高线</t>
  </si>
  <si>
    <t>C518431121</t>
  </si>
  <si>
    <t>茅大线</t>
  </si>
  <si>
    <t>C519431121</t>
  </si>
  <si>
    <t>显塘村</t>
  </si>
  <si>
    <t>吊李线</t>
  </si>
  <si>
    <t>C520431121</t>
  </si>
  <si>
    <t>松林脚村</t>
  </si>
  <si>
    <t>蒋新线</t>
  </si>
  <si>
    <t>Y761431121</t>
  </si>
  <si>
    <t>黎家坪镇</t>
  </si>
  <si>
    <t>枫树岭村</t>
  </si>
  <si>
    <t>杨四线</t>
  </si>
  <si>
    <t>C442431121</t>
  </si>
  <si>
    <t>文富市镇</t>
  </si>
  <si>
    <t>介介线</t>
  </si>
  <si>
    <t>C501431121</t>
  </si>
  <si>
    <t>三三线</t>
  </si>
  <si>
    <t>C502431121</t>
  </si>
  <si>
    <t>铁桥坳村</t>
  </si>
  <si>
    <t>长松线</t>
  </si>
  <si>
    <t>C401431121</t>
  </si>
  <si>
    <t>东交发[2017]34号</t>
  </si>
  <si>
    <t>观音滩镇</t>
  </si>
  <si>
    <t>龙井村</t>
  </si>
  <si>
    <t>工龙线</t>
  </si>
  <si>
    <t>CZ34431121</t>
  </si>
  <si>
    <t>联仙线</t>
  </si>
  <si>
    <t>Y744431121</t>
  </si>
  <si>
    <t>莲鸽冲村</t>
  </si>
  <si>
    <t>双莲线</t>
  </si>
  <si>
    <t>C300431121</t>
  </si>
  <si>
    <t>冲头村</t>
  </si>
  <si>
    <t>新永线</t>
  </si>
  <si>
    <t>Y522431121</t>
  </si>
  <si>
    <t>里村</t>
  </si>
  <si>
    <t>十杨线</t>
  </si>
  <si>
    <t>Y736431121</t>
  </si>
  <si>
    <t>三口塘村</t>
  </si>
  <si>
    <t>三不线</t>
  </si>
  <si>
    <t>C216431121</t>
  </si>
  <si>
    <t>崇山村</t>
  </si>
  <si>
    <t>嶷嶷线</t>
  </si>
  <si>
    <t>C233431121</t>
  </si>
  <si>
    <t>和青村</t>
  </si>
  <si>
    <t>Y禾线</t>
  </si>
  <si>
    <t>CG80431121</t>
  </si>
  <si>
    <t>马嘶村</t>
  </si>
  <si>
    <t>马嘶四组至塘边</t>
  </si>
  <si>
    <t>CO17431121</t>
  </si>
  <si>
    <t>马群线</t>
  </si>
  <si>
    <t>CZ59431121</t>
  </si>
  <si>
    <t>升宏村</t>
  </si>
  <si>
    <t>观三线</t>
  </si>
  <si>
    <t>X058431121</t>
  </si>
  <si>
    <t>升宝线</t>
  </si>
  <si>
    <t>Y032431121</t>
  </si>
  <si>
    <t>升和线</t>
  </si>
  <si>
    <t>Y033431121</t>
  </si>
  <si>
    <t>四方井村</t>
  </si>
  <si>
    <t>沙四线</t>
  </si>
  <si>
    <t>Y062431121</t>
  </si>
  <si>
    <t>肖家村镇</t>
  </si>
  <si>
    <t>九泥村</t>
  </si>
  <si>
    <t>九九线</t>
  </si>
  <si>
    <t>C316431121</t>
  </si>
  <si>
    <t>鸭婆亭村</t>
  </si>
  <si>
    <t>X004431121-鸭婆亭</t>
  </si>
  <si>
    <t>C325431121</t>
  </si>
  <si>
    <t>八庙村</t>
  </si>
  <si>
    <t>金八线</t>
  </si>
  <si>
    <t>C333431121</t>
  </si>
  <si>
    <t>欧家村</t>
  </si>
  <si>
    <t>豪鸭线</t>
  </si>
  <si>
    <t>CZ32431121</t>
  </si>
  <si>
    <t>下白田村</t>
  </si>
  <si>
    <t>下廖线</t>
  </si>
  <si>
    <t>Y514431121</t>
  </si>
  <si>
    <t>共和村</t>
  </si>
  <si>
    <t>太共线</t>
  </si>
  <si>
    <t>Y734431121</t>
  </si>
  <si>
    <t>八宝镇</t>
  </si>
  <si>
    <t>蕉溪村</t>
  </si>
  <si>
    <t>高蕉线</t>
  </si>
  <si>
    <t>C716431121</t>
  </si>
  <si>
    <t>林场村</t>
  </si>
  <si>
    <t>林隆线</t>
  </si>
  <si>
    <t>C735431121</t>
  </si>
  <si>
    <t>四木村</t>
  </si>
  <si>
    <t>四高线</t>
  </si>
  <si>
    <t>Y220431121</t>
  </si>
  <si>
    <t>坪八线</t>
  </si>
  <si>
    <t>Y221431121</t>
  </si>
  <si>
    <t>田合线</t>
  </si>
  <si>
    <t>Y237431121</t>
  </si>
  <si>
    <t>龙清线</t>
  </si>
  <si>
    <t>Y741431121</t>
  </si>
  <si>
    <t>大合线</t>
  </si>
  <si>
    <t>Y781431121</t>
  </si>
  <si>
    <t>白水镇</t>
  </si>
  <si>
    <t>桥口村</t>
  </si>
  <si>
    <t>桥花线</t>
  </si>
  <si>
    <t>C649431121</t>
  </si>
  <si>
    <t>刘福桥村</t>
  </si>
  <si>
    <t>火刘线</t>
  </si>
  <si>
    <t>C682431121</t>
  </si>
  <si>
    <t>唐家村</t>
  </si>
  <si>
    <t>茶唐线</t>
  </si>
  <si>
    <t>CR27431121</t>
  </si>
  <si>
    <t>人和村</t>
  </si>
  <si>
    <t>陈十线</t>
  </si>
  <si>
    <t>CR34431121</t>
  </si>
  <si>
    <t>人祠线</t>
  </si>
  <si>
    <t>CR35431121</t>
  </si>
  <si>
    <t>护国村</t>
  </si>
  <si>
    <t>护护线</t>
  </si>
  <si>
    <t>CR68431121</t>
  </si>
  <si>
    <t>杨桥村</t>
  </si>
  <si>
    <t>杨联线</t>
  </si>
  <si>
    <t>Y513431121</t>
  </si>
  <si>
    <t>佑兴村</t>
  </si>
  <si>
    <t>C784至Y054</t>
  </si>
  <si>
    <t>V772431121</t>
  </si>
  <si>
    <t>白龙村</t>
  </si>
  <si>
    <t>幸山线</t>
  </si>
  <si>
    <t>Y222431121</t>
  </si>
  <si>
    <t>满冠村</t>
  </si>
  <si>
    <t>满木线</t>
  </si>
  <si>
    <t>Y520431121</t>
  </si>
  <si>
    <t>大江林场</t>
  </si>
  <si>
    <t>彭家湾村</t>
  </si>
  <si>
    <t>桥吊线</t>
  </si>
  <si>
    <t>C805431121</t>
  </si>
  <si>
    <t>灯塔村</t>
  </si>
  <si>
    <t>唐均线</t>
  </si>
  <si>
    <t>C039431121</t>
  </si>
  <si>
    <t>五里村</t>
  </si>
  <si>
    <t>浯螺线</t>
  </si>
  <si>
    <t>C040431121</t>
  </si>
  <si>
    <t>孙孙线</t>
  </si>
  <si>
    <t>C041431121</t>
  </si>
  <si>
    <t>新埠头村</t>
  </si>
  <si>
    <t>舒茶线</t>
  </si>
  <si>
    <t>Y753431121</t>
  </si>
  <si>
    <t>双交发[2017]43号</t>
  </si>
  <si>
    <t>戴家湾村、张公坪村</t>
  </si>
  <si>
    <t>瑶戴线</t>
  </si>
  <si>
    <t>C088431121</t>
  </si>
  <si>
    <t>龚家坪镇</t>
  </si>
  <si>
    <t>香塘铺村</t>
  </si>
  <si>
    <t>四香线</t>
  </si>
  <si>
    <t>C373431121</t>
  </si>
  <si>
    <t>倒福桥村</t>
  </si>
  <si>
    <t>倒石线</t>
  </si>
  <si>
    <t>C425431121</t>
  </si>
  <si>
    <t>石古源乡</t>
  </si>
  <si>
    <t>借古岭村</t>
  </si>
  <si>
    <t>借升线</t>
  </si>
  <si>
    <t>CA28431121</t>
  </si>
  <si>
    <t>秧田村</t>
  </si>
  <si>
    <t>马西线</t>
  </si>
  <si>
    <t>CA47431121</t>
  </si>
  <si>
    <t>晒北滩乡</t>
  </si>
  <si>
    <t>高笋塘村</t>
  </si>
  <si>
    <t>野内线</t>
  </si>
  <si>
    <t>Y230431121</t>
  </si>
  <si>
    <t>三源线</t>
  </si>
  <si>
    <t>CA33431121</t>
  </si>
  <si>
    <t>万宝山乡</t>
  </si>
  <si>
    <t>黄大线</t>
  </si>
  <si>
    <t>Y530431121</t>
  </si>
  <si>
    <t>烟竹山村</t>
  </si>
  <si>
    <t>高小线</t>
  </si>
  <si>
    <t>CA14431121</t>
  </si>
  <si>
    <t>白果市乡</t>
  </si>
  <si>
    <t>大源岭村</t>
  </si>
  <si>
    <t>大四线</t>
  </si>
  <si>
    <t>CA83431121</t>
  </si>
  <si>
    <t>村复线</t>
  </si>
  <si>
    <t>CA23431121</t>
  </si>
  <si>
    <t>长田方村</t>
  </si>
  <si>
    <t>肖白线</t>
  </si>
  <si>
    <t>X181431121</t>
  </si>
  <si>
    <t>大坝头村</t>
  </si>
  <si>
    <t>惜麻线</t>
  </si>
  <si>
    <t>CA84431121</t>
  </si>
  <si>
    <t>CJH0431121</t>
  </si>
  <si>
    <t>小金洞乡</t>
  </si>
  <si>
    <t>牛头山至内下</t>
  </si>
  <si>
    <t>X166431121</t>
  </si>
  <si>
    <t>芦洪市镇</t>
  </si>
  <si>
    <t>南江、对江</t>
  </si>
  <si>
    <t>朱竹线</t>
  </si>
  <si>
    <t>Y028431122</t>
  </si>
  <si>
    <t>新圩江镇</t>
  </si>
  <si>
    <t>白石江</t>
  </si>
  <si>
    <t>石白线</t>
  </si>
  <si>
    <t>C070431122</t>
  </si>
  <si>
    <t>紫溪市镇</t>
  </si>
  <si>
    <t>渌埠头</t>
  </si>
  <si>
    <t>渌渌线</t>
  </si>
  <si>
    <t>C437431122</t>
  </si>
  <si>
    <t>水岭乡</t>
  </si>
  <si>
    <t>下丰</t>
  </si>
  <si>
    <t>下合线</t>
  </si>
  <si>
    <t>Y098431122</t>
  </si>
  <si>
    <t>燕桂、下丰</t>
  </si>
  <si>
    <t>燕石线</t>
  </si>
  <si>
    <t>Y666431122</t>
  </si>
  <si>
    <t>横塘镇</t>
  </si>
  <si>
    <t>石柱村</t>
  </si>
  <si>
    <t>中石线</t>
  </si>
  <si>
    <t>C314431122</t>
  </si>
  <si>
    <t>三公井村</t>
  </si>
  <si>
    <t>路三线</t>
  </si>
  <si>
    <t>C321431122</t>
  </si>
  <si>
    <t>端桥铺镇</t>
  </si>
  <si>
    <t>下岭山、麻子岭、厅上</t>
  </si>
  <si>
    <t>竹厅线</t>
  </si>
  <si>
    <t>Y536431122</t>
  </si>
  <si>
    <t>枣木村</t>
  </si>
  <si>
    <t>枣毛线</t>
  </si>
  <si>
    <t>C355431122</t>
  </si>
  <si>
    <t>道交发[2017]66号</t>
  </si>
  <si>
    <t>井头圩镇</t>
  </si>
  <si>
    <t>庙门口、李家铺、鲤鱼村</t>
  </si>
  <si>
    <t>宝大线</t>
  </si>
  <si>
    <t>X136431122</t>
  </si>
  <si>
    <t>晓岭</t>
  </si>
  <si>
    <t>大凡线</t>
  </si>
  <si>
    <t>Y095431122</t>
  </si>
  <si>
    <t>大江口乡</t>
  </si>
  <si>
    <t>银山、社塘、碗塘、大田头、</t>
  </si>
  <si>
    <t>银旺线</t>
  </si>
  <si>
    <t>Y539431122</t>
  </si>
  <si>
    <t>毛坪</t>
  </si>
  <si>
    <t>东木线</t>
  </si>
  <si>
    <t>Y542431122</t>
  </si>
  <si>
    <t>大庙口镇</t>
  </si>
  <si>
    <t>白马</t>
  </si>
  <si>
    <t>白老线</t>
  </si>
  <si>
    <t>C018431122</t>
  </si>
  <si>
    <t xml:space="preserve">南桥、大盛
</t>
  </si>
  <si>
    <t>井塘、土马</t>
  </si>
  <si>
    <t>石井线</t>
  </si>
  <si>
    <t>Y672431122</t>
  </si>
  <si>
    <t>三戈、杉木</t>
  </si>
  <si>
    <t>大粮线</t>
  </si>
  <si>
    <t>Y016431122</t>
  </si>
  <si>
    <t>慈巴铺、柘刺坪村、唐家桥</t>
  </si>
  <si>
    <t>兹柘线</t>
  </si>
  <si>
    <t>C057431122</t>
  </si>
  <si>
    <t>灌坝村</t>
  </si>
  <si>
    <t>小周线</t>
  </si>
  <si>
    <t>C225431122</t>
  </si>
  <si>
    <t>学灌线</t>
  </si>
  <si>
    <t>C090431122</t>
  </si>
  <si>
    <t>大竹村</t>
  </si>
  <si>
    <t>桂桂线</t>
  </si>
  <si>
    <t>C550431122</t>
  </si>
  <si>
    <t>茶园村</t>
  </si>
  <si>
    <t>军军线</t>
  </si>
  <si>
    <t>C561431122</t>
  </si>
  <si>
    <t>源塘村</t>
  </si>
  <si>
    <t>枧上四组至八丘</t>
  </si>
  <si>
    <t>C56D431122</t>
  </si>
  <si>
    <t>鹿马桥镇</t>
  </si>
  <si>
    <t>泉陶线</t>
  </si>
  <si>
    <t>C494431122</t>
  </si>
  <si>
    <t>白牙市镇</t>
  </si>
  <si>
    <t>小心田</t>
  </si>
  <si>
    <t>山小线</t>
  </si>
  <si>
    <t>C180431122</t>
  </si>
  <si>
    <t>C184431122</t>
  </si>
  <si>
    <t>大紫线</t>
  </si>
  <si>
    <t>C187431122</t>
  </si>
  <si>
    <t>大胡村</t>
  </si>
  <si>
    <t>路大线</t>
  </si>
  <si>
    <t>C213431122</t>
  </si>
  <si>
    <t>大江口镇</t>
  </si>
  <si>
    <t>南冲边</t>
  </si>
  <si>
    <t>大白线</t>
  </si>
  <si>
    <t>C283431122</t>
  </si>
  <si>
    <t>保坊村</t>
  </si>
  <si>
    <t>苦苦线</t>
  </si>
  <si>
    <t>C324431122</t>
  </si>
  <si>
    <t>石期市镇</t>
  </si>
  <si>
    <t>潭霞塘村</t>
  </si>
  <si>
    <t>C291431122</t>
  </si>
  <si>
    <t>陈陈线</t>
  </si>
  <si>
    <t>C292431122</t>
  </si>
  <si>
    <t>建河村</t>
  </si>
  <si>
    <t>建建线</t>
  </si>
  <si>
    <t>C301431122</t>
  </si>
  <si>
    <t>烟竹村</t>
  </si>
  <si>
    <t>曹老线</t>
  </si>
  <si>
    <t>C305431122</t>
  </si>
  <si>
    <t>上车村</t>
  </si>
  <si>
    <t>石上线</t>
  </si>
  <si>
    <t>C308431122</t>
  </si>
  <si>
    <t>枫木山</t>
  </si>
  <si>
    <t>九枫线</t>
  </si>
  <si>
    <t>C374431122</t>
  </si>
  <si>
    <t>寿竹塘村</t>
  </si>
  <si>
    <t>仇石线</t>
  </si>
  <si>
    <t>C504431122</t>
  </si>
  <si>
    <t>大塘屋村</t>
  </si>
  <si>
    <t>大一线</t>
  </si>
  <si>
    <t>C530431122</t>
  </si>
  <si>
    <t>井头圩村</t>
  </si>
  <si>
    <t>白井线</t>
  </si>
  <si>
    <t>C434431122</t>
  </si>
  <si>
    <t>蔡家村</t>
  </si>
  <si>
    <t>神蔡线</t>
  </si>
  <si>
    <t>C454431122</t>
  </si>
  <si>
    <t>新麻塘村、学仕桥村</t>
  </si>
  <si>
    <t>邓小线</t>
  </si>
  <si>
    <t>C277431122</t>
  </si>
  <si>
    <t>大盛镇</t>
  </si>
  <si>
    <t>严塘村</t>
  </si>
  <si>
    <t>粮严线</t>
  </si>
  <si>
    <t>C505431122</t>
  </si>
  <si>
    <t>马头塘村</t>
  </si>
  <si>
    <t>马坪线</t>
  </si>
  <si>
    <t>C105431122</t>
  </si>
  <si>
    <t>泷泊镇</t>
  </si>
  <si>
    <t>周冲村</t>
  </si>
  <si>
    <t>钢周线</t>
  </si>
  <si>
    <t>C010431123</t>
  </si>
  <si>
    <t>江村镇</t>
  </si>
  <si>
    <t>何家村</t>
  </si>
  <si>
    <t>八胡线</t>
  </si>
  <si>
    <t>C017431123</t>
  </si>
  <si>
    <t>江永交发[2017]77号</t>
  </si>
  <si>
    <t>金滩村</t>
  </si>
  <si>
    <t>龙老线</t>
  </si>
  <si>
    <t>C024431123</t>
  </si>
  <si>
    <t>上梧江乡</t>
  </si>
  <si>
    <t>新田铺村</t>
  </si>
  <si>
    <t>新新线</t>
  </si>
  <si>
    <t>C174431123</t>
  </si>
  <si>
    <t>C147431123</t>
  </si>
  <si>
    <t>塘底乡</t>
  </si>
  <si>
    <t>玉泉村</t>
  </si>
  <si>
    <t>低玉线</t>
  </si>
  <si>
    <t>C071431123</t>
  </si>
  <si>
    <t>尚仁里乡</t>
  </si>
  <si>
    <t>黄沙漯村</t>
  </si>
  <si>
    <t>黄黄线</t>
  </si>
  <si>
    <t>C034431123</t>
  </si>
  <si>
    <t>大坪江村</t>
  </si>
  <si>
    <t>国大线</t>
  </si>
  <si>
    <t>C035431123</t>
  </si>
  <si>
    <t>永江乡</t>
  </si>
  <si>
    <t>桃木漯村</t>
  </si>
  <si>
    <t>泥西线</t>
  </si>
  <si>
    <t>C037431123</t>
  </si>
  <si>
    <t>白沙江村</t>
  </si>
  <si>
    <t>拽十线</t>
  </si>
  <si>
    <t>C113431123</t>
  </si>
  <si>
    <t>打鼓坪乡</t>
  </si>
  <si>
    <t>西河源村</t>
  </si>
  <si>
    <t>双西线</t>
  </si>
  <si>
    <t>C040431123</t>
  </si>
  <si>
    <t>土地庙--马脊凹</t>
  </si>
  <si>
    <t>C05B431123</t>
  </si>
  <si>
    <t>大竹漯村</t>
  </si>
  <si>
    <t>C175431123</t>
  </si>
  <si>
    <t>麻江镇</t>
  </si>
  <si>
    <t>湾笋线</t>
  </si>
  <si>
    <t>C066431123</t>
  </si>
  <si>
    <t>理家坪乡</t>
  </si>
  <si>
    <t>零田洞村</t>
  </si>
  <si>
    <t>理群线</t>
  </si>
  <si>
    <t>C085431123</t>
  </si>
  <si>
    <t>五里牌镇</t>
  </si>
  <si>
    <t>盘大岭村</t>
  </si>
  <si>
    <t>五盘线</t>
  </si>
  <si>
    <t>C121431123</t>
  </si>
  <si>
    <t>何家洞镇</t>
  </si>
  <si>
    <t>大宅村</t>
  </si>
  <si>
    <t>水戴线</t>
  </si>
  <si>
    <t>C222431123</t>
  </si>
  <si>
    <t xml:space="preserve">清明田村 </t>
  </si>
  <si>
    <t>林上线</t>
  </si>
  <si>
    <t>X147431123</t>
  </si>
  <si>
    <t>卿家巷村</t>
  </si>
  <si>
    <t>尚江线</t>
  </si>
  <si>
    <t>X049431123</t>
  </si>
  <si>
    <t>宁交发[2017]76号</t>
  </si>
  <si>
    <t>青春村</t>
  </si>
  <si>
    <t>下新线</t>
  </si>
  <si>
    <t>Y549431123</t>
  </si>
  <si>
    <t>高枧村</t>
  </si>
  <si>
    <t>禾进线</t>
  </si>
  <si>
    <t>Y548431123</t>
  </si>
  <si>
    <t>麻滩村</t>
  </si>
  <si>
    <t>河密线</t>
  </si>
  <si>
    <t>Y732431123</t>
  </si>
  <si>
    <t>何家洞村</t>
  </si>
  <si>
    <t>何蒋线</t>
  </si>
  <si>
    <t>Y545431123</t>
  </si>
  <si>
    <t>田洞里村</t>
  </si>
  <si>
    <t>五大线</t>
  </si>
  <si>
    <t>Y546431123</t>
  </si>
  <si>
    <t>白马渡</t>
  </si>
  <si>
    <t>新团结</t>
  </si>
  <si>
    <t>青青线</t>
  </si>
  <si>
    <t>Y147431124</t>
  </si>
  <si>
    <t>东门街道办</t>
  </si>
  <si>
    <t>下浦线</t>
  </si>
  <si>
    <t>Y287431124</t>
  </si>
  <si>
    <t>柑子园</t>
  </si>
  <si>
    <t>刘家村</t>
  </si>
  <si>
    <t>柑柑线</t>
  </si>
  <si>
    <t>X035431124</t>
  </si>
  <si>
    <t>桥头</t>
  </si>
  <si>
    <t>清寿源</t>
  </si>
  <si>
    <t>清大线</t>
  </si>
  <si>
    <t>CAZ1431124</t>
  </si>
  <si>
    <t>坦口</t>
  </si>
  <si>
    <t>坦石线</t>
  </si>
  <si>
    <t>C013431124</t>
  </si>
  <si>
    <t>落洞</t>
  </si>
  <si>
    <t>落桥线</t>
  </si>
  <si>
    <t>C214431124</t>
  </si>
  <si>
    <t>白竹田</t>
  </si>
  <si>
    <t>白汉线</t>
  </si>
  <si>
    <t>C202431124</t>
  </si>
  <si>
    <t>清塘</t>
  </si>
  <si>
    <t>大神山</t>
  </si>
  <si>
    <t>上洪线</t>
  </si>
  <si>
    <t>Y682431124</t>
  </si>
  <si>
    <t>上关街道办</t>
  </si>
  <si>
    <t>郑家</t>
  </si>
  <si>
    <t>郑向线</t>
  </si>
  <si>
    <t>C795431124</t>
  </si>
  <si>
    <t>C798431124</t>
  </si>
  <si>
    <t>祥霖铺</t>
  </si>
  <si>
    <t>青松村</t>
  </si>
  <si>
    <t>青松村-G207</t>
  </si>
  <si>
    <t>VE34431124</t>
  </si>
  <si>
    <t>寿雁</t>
  </si>
  <si>
    <t>大乐海</t>
  </si>
  <si>
    <t>上大线</t>
  </si>
  <si>
    <t>CBL4431124</t>
  </si>
  <si>
    <t>CBL5431124</t>
  </si>
  <si>
    <t>接龙头</t>
  </si>
  <si>
    <t>斯接线</t>
  </si>
  <si>
    <t>Y568431124</t>
  </si>
  <si>
    <t>文家</t>
  </si>
  <si>
    <t>胡何线</t>
  </si>
  <si>
    <t>Y564431124</t>
  </si>
  <si>
    <t>平地尾</t>
  </si>
  <si>
    <t>平铁线</t>
  </si>
  <si>
    <t>Y575431124</t>
  </si>
  <si>
    <t>四马渡</t>
  </si>
  <si>
    <t>麻湾</t>
  </si>
  <si>
    <t>麻宁线</t>
  </si>
  <si>
    <t>C079431124</t>
  </si>
  <si>
    <t>仙子脚</t>
  </si>
  <si>
    <t>长余洞</t>
  </si>
  <si>
    <t>长竹线</t>
  </si>
  <si>
    <t>Y774431124</t>
  </si>
  <si>
    <t>田广洞</t>
  </si>
  <si>
    <t>田老线</t>
  </si>
  <si>
    <t>C020431124</t>
  </si>
  <si>
    <t>银山</t>
  </si>
  <si>
    <t>银银线</t>
  </si>
  <si>
    <t>C113431124</t>
  </si>
  <si>
    <t>清神线</t>
  </si>
  <si>
    <t>X082431124</t>
  </si>
  <si>
    <t>桐溪尾</t>
  </si>
  <si>
    <t>桐溪尾-河坝管理所</t>
  </si>
  <si>
    <t>C79N431124</t>
  </si>
  <si>
    <t>蒋家洞</t>
  </si>
  <si>
    <t>午莫线</t>
  </si>
  <si>
    <t>Y675431124</t>
  </si>
  <si>
    <t>白马渡村</t>
  </si>
  <si>
    <t>白东线</t>
  </si>
  <si>
    <t>Y151431124</t>
  </si>
  <si>
    <t>双塘</t>
  </si>
  <si>
    <t>白浦线</t>
  </si>
  <si>
    <t>Y577431124</t>
  </si>
  <si>
    <t>营乐源</t>
  </si>
  <si>
    <t>营营线</t>
  </si>
  <si>
    <t>CAR0431124</t>
  </si>
  <si>
    <t>石马山</t>
  </si>
  <si>
    <t>石坦线</t>
  </si>
  <si>
    <t>CBC4431124</t>
  </si>
  <si>
    <t>审章塘</t>
  </si>
  <si>
    <t>大车</t>
  </si>
  <si>
    <t>大审线</t>
  </si>
  <si>
    <t>Y681431124</t>
  </si>
  <si>
    <t>秋塘</t>
  </si>
  <si>
    <t>秋下线</t>
  </si>
  <si>
    <t>C015431124</t>
  </si>
  <si>
    <t>蚣坝</t>
  </si>
  <si>
    <t>夏柳</t>
  </si>
  <si>
    <t>夏糖线</t>
  </si>
  <si>
    <t>C471431124</t>
  </si>
  <si>
    <t>乐福堂</t>
  </si>
  <si>
    <t>杨柳塘</t>
  </si>
  <si>
    <t>杨田线</t>
  </si>
  <si>
    <t>C123431124</t>
  </si>
  <si>
    <t>营小线</t>
  </si>
  <si>
    <t>CAR1431124</t>
  </si>
  <si>
    <t>倒水洞</t>
  </si>
  <si>
    <t>青宁线</t>
  </si>
  <si>
    <t>Y562431124</t>
  </si>
  <si>
    <t>泥杨线</t>
  </si>
  <si>
    <t>Y552431124</t>
  </si>
  <si>
    <t>新村</t>
  </si>
  <si>
    <t>大小线</t>
  </si>
  <si>
    <t>C125431124</t>
  </si>
  <si>
    <t>松柏乡</t>
  </si>
  <si>
    <t>花楼村</t>
  </si>
  <si>
    <t>梳花线</t>
  </si>
  <si>
    <t>C017431125</t>
  </si>
  <si>
    <t>梳山村</t>
  </si>
  <si>
    <t>梳梳线</t>
  </si>
  <si>
    <t>C026431125</t>
  </si>
  <si>
    <t>桃川镇</t>
  </si>
  <si>
    <t>C167431125</t>
  </si>
  <si>
    <t>棠锦村</t>
  </si>
  <si>
    <t>棠梳线</t>
  </si>
  <si>
    <t>C237431125</t>
  </si>
  <si>
    <t>潮水村</t>
  </si>
  <si>
    <t>花潮线</t>
  </si>
  <si>
    <t>C286431125</t>
  </si>
  <si>
    <t>千家峒乡</t>
  </si>
  <si>
    <t>大栗源村</t>
  </si>
  <si>
    <t>C304431125</t>
  </si>
  <si>
    <t>源口乡</t>
  </si>
  <si>
    <t>白俸村</t>
  </si>
  <si>
    <t>源白线</t>
  </si>
  <si>
    <t>C307431125</t>
  </si>
  <si>
    <t>山峰村</t>
  </si>
  <si>
    <t>山山线</t>
  </si>
  <si>
    <t>C309431125</t>
  </si>
  <si>
    <t>上江圩镇</t>
  </si>
  <si>
    <t>兴福村</t>
  </si>
  <si>
    <t>下兴线</t>
  </si>
  <si>
    <t>Y094431125</t>
  </si>
  <si>
    <t>粗石江镇</t>
  </si>
  <si>
    <t>叠楼村</t>
  </si>
  <si>
    <t>新叠线</t>
  </si>
  <si>
    <t>Y728431125</t>
  </si>
  <si>
    <t>莲花洞村</t>
  </si>
  <si>
    <t>大莲线</t>
  </si>
  <si>
    <t>Y315431125</t>
  </si>
  <si>
    <t>西栎尾村</t>
  </si>
  <si>
    <t>西广线</t>
  </si>
  <si>
    <t>Y309431125</t>
  </si>
  <si>
    <t>蓝交发[2017]68号</t>
  </si>
  <si>
    <t>仙姑塘村</t>
  </si>
  <si>
    <t>仙下线</t>
  </si>
  <si>
    <t>Y174431125</t>
  </si>
  <si>
    <t>桐口村</t>
  </si>
  <si>
    <t>桐荆线</t>
  </si>
  <si>
    <t>C005431125</t>
  </si>
  <si>
    <t>兰溪乡</t>
  </si>
  <si>
    <t>狮形村</t>
  </si>
  <si>
    <t>狮大线</t>
  </si>
  <si>
    <t>C113431125</t>
  </si>
  <si>
    <t>杨家村</t>
  </si>
  <si>
    <t>杨杨线</t>
  </si>
  <si>
    <t>C004431125</t>
  </si>
  <si>
    <t>古调村</t>
  </si>
  <si>
    <t>古自线</t>
  </si>
  <si>
    <t>C103431125</t>
  </si>
  <si>
    <t>保安镇</t>
  </si>
  <si>
    <t>厂青线</t>
  </si>
  <si>
    <t>X115431126</t>
  </si>
  <si>
    <t>仁和镇</t>
  </si>
  <si>
    <t>C480431126</t>
  </si>
  <si>
    <t>水市镇</t>
  </si>
  <si>
    <t>冬瓜冲村</t>
  </si>
  <si>
    <t>白西线</t>
  </si>
  <si>
    <t>C005431126</t>
  </si>
  <si>
    <t>荒塘乡</t>
  </si>
  <si>
    <t>上庄源村</t>
  </si>
  <si>
    <t>上庄线</t>
  </si>
  <si>
    <t>C007431126</t>
  </si>
  <si>
    <t>桐木漯乡</t>
  </si>
  <si>
    <t>双大线</t>
  </si>
  <si>
    <t>C011431126</t>
  </si>
  <si>
    <t>清水桥镇</t>
  </si>
  <si>
    <t>联和村</t>
  </si>
  <si>
    <t>孔孔线</t>
  </si>
  <si>
    <t>C018431126</t>
  </si>
  <si>
    <t>中和镇</t>
  </si>
  <si>
    <t>慕投村</t>
  </si>
  <si>
    <t>百百线</t>
  </si>
  <si>
    <t>C041431126</t>
  </si>
  <si>
    <t>孔麻线</t>
  </si>
  <si>
    <t>C04D431126</t>
  </si>
  <si>
    <t>湾井镇</t>
  </si>
  <si>
    <t>黄花源村</t>
  </si>
  <si>
    <t>桥桐线</t>
  </si>
  <si>
    <t>C156431126</t>
  </si>
  <si>
    <t>石坝头村</t>
  </si>
  <si>
    <t>石石线</t>
  </si>
  <si>
    <t>C219431126</t>
  </si>
  <si>
    <t>西山村</t>
  </si>
  <si>
    <t>西王线</t>
  </si>
  <si>
    <t>C402431126</t>
  </si>
  <si>
    <t>立脚村</t>
  </si>
  <si>
    <t>新立线</t>
  </si>
  <si>
    <t>C404431126</t>
  </si>
  <si>
    <t>东溪街道</t>
  </si>
  <si>
    <t>大屋地村</t>
  </si>
  <si>
    <t>昌大线</t>
  </si>
  <si>
    <t>C453431126</t>
  </si>
  <si>
    <t>九嶷山乡</t>
  </si>
  <si>
    <t>向疑村</t>
  </si>
  <si>
    <t>老院子线</t>
  </si>
  <si>
    <t>C50N431126</t>
  </si>
  <si>
    <t>舂水村</t>
  </si>
  <si>
    <t>谷谷线</t>
  </si>
  <si>
    <t>C556431126</t>
  </si>
  <si>
    <t>冯环村</t>
  </si>
  <si>
    <t>下冯线</t>
  </si>
  <si>
    <t>C581431126</t>
  </si>
  <si>
    <t>柏家坪镇</t>
  </si>
  <si>
    <t>左家村</t>
  </si>
  <si>
    <t>坝左线</t>
  </si>
  <si>
    <t>C614431126</t>
  </si>
  <si>
    <t>礼仕湾村</t>
  </si>
  <si>
    <t>茄茄线</t>
  </si>
  <si>
    <t>C615431126</t>
  </si>
  <si>
    <t>文武冲村</t>
  </si>
  <si>
    <t>黄婆线</t>
  </si>
  <si>
    <t>C658431126</t>
  </si>
  <si>
    <t>黄沙坪村</t>
  </si>
  <si>
    <t>吾岔线</t>
  </si>
  <si>
    <t>C661431126</t>
  </si>
  <si>
    <t>江河源村</t>
  </si>
  <si>
    <t>再再线</t>
  </si>
  <si>
    <t>C663431126</t>
  </si>
  <si>
    <t>卜家岭村</t>
  </si>
  <si>
    <t>卜小线</t>
  </si>
  <si>
    <t>C66L431126</t>
  </si>
  <si>
    <t>鲤溪镇</t>
  </si>
  <si>
    <t>白云岩村</t>
  </si>
  <si>
    <t>燕大线</t>
  </si>
  <si>
    <t>C736431126</t>
  </si>
  <si>
    <t>东瓜井村</t>
  </si>
  <si>
    <t>东东线</t>
  </si>
  <si>
    <t>C771431126</t>
  </si>
  <si>
    <t>下龙盘村</t>
  </si>
  <si>
    <t>下下线</t>
  </si>
  <si>
    <t>C784431126</t>
  </si>
  <si>
    <t>保安乡</t>
  </si>
  <si>
    <t>坦头岩村</t>
  </si>
  <si>
    <t>新淌线</t>
  </si>
  <si>
    <t>C809431126</t>
  </si>
  <si>
    <t>新交发[2017]47号</t>
  </si>
  <si>
    <t>下盘线</t>
  </si>
  <si>
    <t>C84N431126</t>
  </si>
  <si>
    <t>向老线</t>
  </si>
  <si>
    <t>V386431126</t>
  </si>
  <si>
    <t>崇蓝线</t>
  </si>
  <si>
    <t>VB77431126</t>
  </si>
  <si>
    <t>麦鲁线</t>
  </si>
  <si>
    <t>X047431126</t>
  </si>
  <si>
    <t>鲤桐线</t>
  </si>
  <si>
    <t>X095431126</t>
  </si>
  <si>
    <t>白保线</t>
  </si>
  <si>
    <t>X101431126</t>
  </si>
  <si>
    <t>凤龙线</t>
  </si>
  <si>
    <t>Y113431126</t>
  </si>
  <si>
    <t>平嘉线</t>
  </si>
  <si>
    <t>Y128431126</t>
  </si>
  <si>
    <t>牛新线</t>
  </si>
  <si>
    <t>Y322431126</t>
  </si>
  <si>
    <t>虎郑线</t>
  </si>
  <si>
    <t>Y326431126</t>
  </si>
  <si>
    <t>谢龚线</t>
  </si>
  <si>
    <t>Y353431126</t>
  </si>
  <si>
    <t>冷水镇</t>
  </si>
  <si>
    <t>大东线</t>
  </si>
  <si>
    <t>Y359431126</t>
  </si>
  <si>
    <t>柏双线</t>
  </si>
  <si>
    <t>Y596431126</t>
  </si>
  <si>
    <t>妙西线</t>
  </si>
  <si>
    <t>Y599431126</t>
  </si>
  <si>
    <t>潘何线</t>
  </si>
  <si>
    <t>Y600431126</t>
  </si>
  <si>
    <t>旗半线</t>
  </si>
  <si>
    <t>Y605431126</t>
  </si>
  <si>
    <t>小社线</t>
  </si>
  <si>
    <t>Y608431126</t>
  </si>
  <si>
    <t>岭上线</t>
  </si>
  <si>
    <t>Y612431126</t>
  </si>
  <si>
    <t>湾茶线</t>
  </si>
  <si>
    <t>Y700431126</t>
  </si>
  <si>
    <t>桐上线</t>
  </si>
  <si>
    <t>Y703431126</t>
  </si>
  <si>
    <t>文庙街道</t>
  </si>
  <si>
    <t>福源村</t>
  </si>
  <si>
    <t>株范线</t>
  </si>
  <si>
    <t>Y706431126</t>
  </si>
  <si>
    <t>桐下线</t>
  </si>
  <si>
    <t>Y710431126</t>
  </si>
  <si>
    <t>塘龟线</t>
  </si>
  <si>
    <t>Y719431126</t>
  </si>
  <si>
    <t>天堂镇</t>
  </si>
  <si>
    <t>湾天线</t>
  </si>
  <si>
    <t>Y720431126</t>
  </si>
  <si>
    <t>瓦柏线</t>
  </si>
  <si>
    <t>Y721431126</t>
  </si>
  <si>
    <t>界下线</t>
  </si>
  <si>
    <t>Y767431126</t>
  </si>
  <si>
    <t>江交发[2017]78号</t>
  </si>
  <si>
    <t>塔峰</t>
  </si>
  <si>
    <t>团结</t>
  </si>
  <si>
    <t>Y163至龙泉</t>
  </si>
  <si>
    <t>C002431127</t>
  </si>
  <si>
    <t>毛俊</t>
  </si>
  <si>
    <t>上溪</t>
  </si>
  <si>
    <t>S107至上洞</t>
  </si>
  <si>
    <t>C070431127</t>
  </si>
  <si>
    <t>沙坪</t>
  </si>
  <si>
    <t>Y369至小垒</t>
  </si>
  <si>
    <t>C095431127</t>
  </si>
  <si>
    <t>楠市</t>
  </si>
  <si>
    <t>元竹</t>
  </si>
  <si>
    <t>Y206至上源</t>
  </si>
  <si>
    <t>C126431127</t>
  </si>
  <si>
    <t>新圩</t>
  </si>
  <si>
    <t>甘竹山</t>
  </si>
  <si>
    <t>竹山至上清水</t>
  </si>
  <si>
    <t>C164431127</t>
  </si>
  <si>
    <t>湘江源</t>
  </si>
  <si>
    <t>竹林</t>
  </si>
  <si>
    <t>S231至竹林</t>
  </si>
  <si>
    <t>C231431127</t>
  </si>
  <si>
    <t>杨家坊</t>
  </si>
  <si>
    <t>杨家坊至彭家</t>
  </si>
  <si>
    <t>C245431127</t>
  </si>
  <si>
    <t>厚冲</t>
  </si>
  <si>
    <t>厚冲至厚冲小学</t>
  </si>
  <si>
    <t>C247431127</t>
  </si>
  <si>
    <t>土市</t>
  </si>
  <si>
    <t>新村至新村小学</t>
  </si>
  <si>
    <t>C319431127</t>
  </si>
  <si>
    <t>里田</t>
  </si>
  <si>
    <t>里田至上里田</t>
  </si>
  <si>
    <t>C332431127</t>
  </si>
  <si>
    <t>尧仁</t>
  </si>
  <si>
    <t>走马冲至尧仁</t>
  </si>
  <si>
    <t>Y160431127</t>
  </si>
  <si>
    <t>所城</t>
  </si>
  <si>
    <t>清江源</t>
  </si>
  <si>
    <t>万年至幼江</t>
  </si>
  <si>
    <t>Y619431127</t>
  </si>
  <si>
    <t>大方</t>
  </si>
  <si>
    <t>总市至栗木爻</t>
  </si>
  <si>
    <t>Y624431127</t>
  </si>
  <si>
    <t>邹家</t>
  </si>
  <si>
    <t>雷家岭至山下</t>
  </si>
  <si>
    <t>Y695431127</t>
  </si>
  <si>
    <t>湾田至爻山</t>
  </si>
  <si>
    <t>C305431127</t>
  </si>
  <si>
    <t>荆竹</t>
  </si>
  <si>
    <t>新寨</t>
  </si>
  <si>
    <t>荆竹至新寨</t>
  </si>
  <si>
    <t>X139431127</t>
  </si>
  <si>
    <t>山湾至竹源</t>
  </si>
  <si>
    <t>C019431127</t>
  </si>
  <si>
    <t>犁头</t>
  </si>
  <si>
    <t>新屋地</t>
  </si>
  <si>
    <t>成家村至新屋地</t>
  </si>
  <si>
    <t>C038431127</t>
  </si>
  <si>
    <t>上洞至卢溪</t>
  </si>
  <si>
    <t>C071431127</t>
  </si>
  <si>
    <t>杨家洞</t>
  </si>
  <si>
    <t>禾家田至刘家寨</t>
  </si>
  <si>
    <t>C093431127</t>
  </si>
  <si>
    <t>福兴</t>
  </si>
  <si>
    <t>Y084至福兴</t>
  </si>
  <si>
    <t>C125431127</t>
  </si>
  <si>
    <t>舜源</t>
  </si>
  <si>
    <t>大河边至峡源</t>
  </si>
  <si>
    <t>C146431127</t>
  </si>
  <si>
    <t>大桥</t>
  </si>
  <si>
    <t>大源</t>
  </si>
  <si>
    <t>Y370至大冲</t>
  </si>
  <si>
    <t>C243431127</t>
  </si>
  <si>
    <t>蒲林</t>
  </si>
  <si>
    <t>X138至蒲林</t>
  </si>
  <si>
    <t>C249431127</t>
  </si>
  <si>
    <t>凌江河</t>
  </si>
  <si>
    <t>X138至石壁</t>
  </si>
  <si>
    <t>C253431127</t>
  </si>
  <si>
    <t>南岭</t>
  </si>
  <si>
    <t>S351至栗歧岭</t>
  </si>
  <si>
    <t>C261431127</t>
  </si>
  <si>
    <t>上泉洞</t>
  </si>
  <si>
    <t>新村至上泉洞</t>
  </si>
  <si>
    <t>C297431127</t>
  </si>
  <si>
    <t>新村至歧山</t>
  </si>
  <si>
    <t>C302431127</t>
  </si>
  <si>
    <t>所城至联村</t>
  </si>
  <si>
    <t>X114431127</t>
  </si>
  <si>
    <t>禾家田至枫木山</t>
  </si>
  <si>
    <t>Y369431127</t>
  </si>
  <si>
    <t>祠堂圩</t>
  </si>
  <si>
    <t>虎溪</t>
  </si>
  <si>
    <t>桃源至源桐</t>
  </si>
  <si>
    <t>Y620431127</t>
  </si>
  <si>
    <t>石羊镇</t>
  </si>
  <si>
    <t>塘罗村</t>
  </si>
  <si>
    <t>新塘线</t>
  </si>
  <si>
    <t>C025431128</t>
  </si>
  <si>
    <t>龙泉镇</t>
  </si>
  <si>
    <t>大历县村</t>
  </si>
  <si>
    <t>叉新线</t>
  </si>
  <si>
    <t>C079431128</t>
  </si>
  <si>
    <t>枧头镇</t>
  </si>
  <si>
    <t>永新村</t>
  </si>
  <si>
    <t>坪坪线</t>
  </si>
  <si>
    <t>C208431128</t>
  </si>
  <si>
    <t>C087431128</t>
  </si>
  <si>
    <t>三元头村</t>
  </si>
  <si>
    <t>山三线</t>
  </si>
  <si>
    <t>C190431128</t>
  </si>
  <si>
    <t>塘欧线</t>
  </si>
  <si>
    <t>C261431128</t>
  </si>
  <si>
    <t>金陵镇</t>
  </si>
  <si>
    <t>金陵圩村</t>
  </si>
  <si>
    <t>龙金线</t>
  </si>
  <si>
    <t>C360431128</t>
  </si>
  <si>
    <t>永桂城</t>
  </si>
  <si>
    <t>金永线</t>
  </si>
  <si>
    <t>C364431128</t>
  </si>
  <si>
    <t>三井镇</t>
  </si>
  <si>
    <t>石坠村</t>
  </si>
  <si>
    <t>叉杨线</t>
  </si>
  <si>
    <t>C401431128</t>
  </si>
  <si>
    <t>叉流线</t>
  </si>
  <si>
    <t>C430431128</t>
  </si>
  <si>
    <t>大坪塘镇</t>
  </si>
  <si>
    <t>大冲</t>
  </si>
  <si>
    <t>C437431128</t>
  </si>
  <si>
    <t>金盆镇</t>
  </si>
  <si>
    <t>骆伯二</t>
  </si>
  <si>
    <t>骆老线</t>
  </si>
  <si>
    <t>C499431128</t>
  </si>
  <si>
    <t>水落脚</t>
  </si>
  <si>
    <t>南燕线</t>
  </si>
  <si>
    <t>C507431128</t>
  </si>
  <si>
    <t>下塘窝</t>
  </si>
  <si>
    <t>石金线</t>
  </si>
  <si>
    <t>X104431128</t>
  </si>
  <si>
    <t>骥村镇</t>
  </si>
  <si>
    <t>黄公堂</t>
  </si>
  <si>
    <t>泥骥线</t>
  </si>
  <si>
    <t>X105431128</t>
  </si>
  <si>
    <t>龙兴村</t>
  </si>
  <si>
    <t>周梓线</t>
  </si>
  <si>
    <t>Y110431128</t>
  </si>
  <si>
    <t>小坪塘</t>
  </si>
  <si>
    <t>茂民线</t>
  </si>
  <si>
    <t>Y118431128</t>
  </si>
  <si>
    <t>石甑源</t>
  </si>
  <si>
    <t>新铁线</t>
  </si>
  <si>
    <t>Y378431128</t>
  </si>
  <si>
    <t>双溪岭</t>
  </si>
  <si>
    <t>大潭线</t>
  </si>
  <si>
    <t>Y380431128</t>
  </si>
  <si>
    <t>陶岭镇</t>
  </si>
  <si>
    <t>洪仁</t>
  </si>
  <si>
    <t>高邝线</t>
  </si>
  <si>
    <t>Y383431128</t>
  </si>
  <si>
    <t>鹤交发[2017]42号</t>
  </si>
  <si>
    <t>源头</t>
  </si>
  <si>
    <t>大源线</t>
  </si>
  <si>
    <t>Y395431128</t>
  </si>
  <si>
    <t>新圩镇</t>
  </si>
  <si>
    <t>道塘</t>
  </si>
  <si>
    <t>道大线</t>
  </si>
  <si>
    <t>Y633431128</t>
  </si>
  <si>
    <t>新隆镇</t>
  </si>
  <si>
    <t>城塘溪</t>
  </si>
  <si>
    <t>乐乐线</t>
  </si>
  <si>
    <t>Y636431128</t>
  </si>
  <si>
    <t>坪山</t>
  </si>
  <si>
    <t>Y640431128</t>
  </si>
  <si>
    <t>门楼下</t>
  </si>
  <si>
    <t>舍子源</t>
  </si>
  <si>
    <t>门舍线</t>
  </si>
  <si>
    <t>Y642431128</t>
  </si>
  <si>
    <t>富上</t>
  </si>
  <si>
    <t>龙富线</t>
  </si>
  <si>
    <t>Y776431128</t>
  </si>
  <si>
    <t>白芒营镇</t>
  </si>
  <si>
    <t>珠郎塘村</t>
  </si>
  <si>
    <t>白马线</t>
  </si>
  <si>
    <t>C481431129</t>
  </si>
  <si>
    <t>骥牛线</t>
  </si>
  <si>
    <t>C097431129</t>
  </si>
  <si>
    <t>C467431129</t>
  </si>
  <si>
    <t>大石桥乡</t>
  </si>
  <si>
    <t>沉塘村</t>
  </si>
  <si>
    <t>Y沉线</t>
  </si>
  <si>
    <t>C426431129</t>
  </si>
  <si>
    <t>中方交[2017]111号</t>
  </si>
  <si>
    <t>鹧鸪塘村</t>
  </si>
  <si>
    <t>C246431129</t>
  </si>
  <si>
    <t>沉岩线</t>
  </si>
  <si>
    <t>C254431129</t>
  </si>
  <si>
    <t>岩口村</t>
  </si>
  <si>
    <t>牛水线</t>
  </si>
  <si>
    <t>C471431129</t>
  </si>
  <si>
    <t>蕉源村</t>
  </si>
  <si>
    <t>沉蕉线</t>
  </si>
  <si>
    <t>C255431129</t>
  </si>
  <si>
    <t>油渡村</t>
  </si>
  <si>
    <t>一二线</t>
  </si>
  <si>
    <t>C362431129</t>
  </si>
  <si>
    <t>涔天河镇</t>
  </si>
  <si>
    <t>阳华庙</t>
  </si>
  <si>
    <t>新河线</t>
  </si>
  <si>
    <t>C032431129</t>
  </si>
  <si>
    <t>河路口</t>
  </si>
  <si>
    <t>白草营村</t>
  </si>
  <si>
    <t>C136431129</t>
  </si>
  <si>
    <t>日光村</t>
  </si>
  <si>
    <t>罗深线</t>
  </si>
  <si>
    <t>C155431129</t>
  </si>
  <si>
    <t>C165431129</t>
  </si>
  <si>
    <t>桥头铺镇</t>
  </si>
  <si>
    <t>赫洞</t>
  </si>
  <si>
    <t>赫赫线</t>
  </si>
  <si>
    <t>C042431129</t>
  </si>
  <si>
    <t>桥头铺村</t>
  </si>
  <si>
    <t>中变线</t>
  </si>
  <si>
    <t>C643431129</t>
  </si>
  <si>
    <t>邮桥线</t>
  </si>
  <si>
    <t>C644431129</t>
  </si>
  <si>
    <t>下蒋村</t>
  </si>
  <si>
    <t>C661431129</t>
  </si>
  <si>
    <t>务江冲</t>
  </si>
  <si>
    <t>两屯线</t>
  </si>
  <si>
    <t>C280431129</t>
  </si>
  <si>
    <t>湘江乡</t>
  </si>
  <si>
    <t>中央新村</t>
  </si>
  <si>
    <t>中中线</t>
  </si>
  <si>
    <t>C398431129</t>
  </si>
  <si>
    <t>小圩壮族乡</t>
  </si>
  <si>
    <t>勾挂岭村</t>
  </si>
  <si>
    <t>茶十线</t>
  </si>
  <si>
    <t>C284431129</t>
  </si>
  <si>
    <t>小大线</t>
  </si>
  <si>
    <t>C461431129</t>
  </si>
  <si>
    <t>青山口村</t>
  </si>
  <si>
    <t>桥青线</t>
  </si>
  <si>
    <t>C161431129</t>
  </si>
  <si>
    <t>青十线</t>
  </si>
  <si>
    <t>C162431129</t>
  </si>
  <si>
    <t>十三线</t>
  </si>
  <si>
    <t>C236431129</t>
  </si>
  <si>
    <t>练江村</t>
  </si>
  <si>
    <t>练练线</t>
  </si>
  <si>
    <t>C163431129</t>
  </si>
  <si>
    <t>涛圩镇、大圩镇</t>
  </si>
  <si>
    <t>源头村、沟边村、两岔河村、西凤村</t>
  </si>
  <si>
    <t>涛圩至大圩</t>
  </si>
  <si>
    <t>X155431129</t>
  </si>
  <si>
    <t>沉塘村、中洞村、</t>
  </si>
  <si>
    <t>龙广田至东辽线</t>
  </si>
  <si>
    <t>Y650431129</t>
  </si>
  <si>
    <t>油渡村、寨背洞村</t>
  </si>
  <si>
    <t>大石桥至油渡线</t>
  </si>
  <si>
    <t>Y651431129</t>
  </si>
  <si>
    <t>未竹口乡</t>
  </si>
  <si>
    <t>磨刀村</t>
  </si>
  <si>
    <t>X157至上塘线</t>
  </si>
  <si>
    <t>Y801431129</t>
  </si>
  <si>
    <t>湘中线</t>
  </si>
  <si>
    <t>C400431129</t>
  </si>
  <si>
    <t>C660431129</t>
  </si>
  <si>
    <t>源口村</t>
  </si>
  <si>
    <t>牛源线</t>
  </si>
  <si>
    <t>C256431129</t>
  </si>
  <si>
    <t>大圩镇</t>
  </si>
  <si>
    <t>长山村</t>
  </si>
  <si>
    <t>宝紫线</t>
  </si>
  <si>
    <t>C729431129</t>
  </si>
  <si>
    <t>河路口镇</t>
  </si>
  <si>
    <t>林家村</t>
  </si>
  <si>
    <t>林秀线</t>
  </si>
  <si>
    <t>C141431129</t>
  </si>
  <si>
    <t>六联村</t>
  </si>
  <si>
    <t>渔渔线</t>
  </si>
  <si>
    <t>C044431129</t>
  </si>
  <si>
    <t>沟三线</t>
  </si>
  <si>
    <t>C270431129</t>
  </si>
  <si>
    <t>码市镇</t>
  </si>
  <si>
    <t>斑竹村</t>
  </si>
  <si>
    <t>新班线</t>
  </si>
  <si>
    <t>C221431129</t>
  </si>
  <si>
    <t>梅子村</t>
  </si>
  <si>
    <t>新梅线</t>
  </si>
  <si>
    <t>C222431129</t>
  </si>
  <si>
    <t>梅子至梅子冲</t>
  </si>
  <si>
    <t>C332431129</t>
  </si>
  <si>
    <t>将军冲村</t>
  </si>
  <si>
    <t>上北线</t>
  </si>
  <si>
    <t>C265431129</t>
  </si>
  <si>
    <t>茅坪村</t>
  </si>
  <si>
    <t>C445431129</t>
  </si>
  <si>
    <t>枫源村</t>
  </si>
  <si>
    <t>荆枫线</t>
  </si>
  <si>
    <t>C153431129</t>
  </si>
  <si>
    <t>塘枫线</t>
  </si>
  <si>
    <t>C197431129</t>
  </si>
  <si>
    <t>涛圩镇</t>
  </si>
  <si>
    <t>栎湾村</t>
  </si>
  <si>
    <t>栎栎线</t>
  </si>
  <si>
    <t>C115431129</t>
  </si>
  <si>
    <t>水头村</t>
  </si>
  <si>
    <t>苍水线</t>
  </si>
  <si>
    <t>C130431129</t>
  </si>
  <si>
    <t>蔚竹口乡</t>
  </si>
  <si>
    <t>黄南口</t>
  </si>
  <si>
    <t>C435431129</t>
  </si>
  <si>
    <t>沅交复[2017]88号</t>
  </si>
  <si>
    <t>桐冲口村</t>
  </si>
  <si>
    <t>梅茅线</t>
  </si>
  <si>
    <t>C600431129</t>
  </si>
  <si>
    <t>桥头村</t>
  </si>
  <si>
    <t>小圩至深冲线</t>
  </si>
  <si>
    <t>Y168431129</t>
  </si>
  <si>
    <t>蔚竹口乡
大锡乡</t>
  </si>
  <si>
    <t>张家洞村、磨刀村、竹安村、大冲村</t>
  </si>
  <si>
    <t>未竹口至大锡</t>
  </si>
  <si>
    <t>X157431129</t>
  </si>
  <si>
    <t>大路铺镇</t>
  </si>
  <si>
    <t>大路铺村、香花井村、断石桥村、高家湾村</t>
  </si>
  <si>
    <t>大路铺至高家湾线</t>
  </si>
  <si>
    <t>Y655431129</t>
  </si>
  <si>
    <t>桥市村、上木园村、南冲村</t>
  </si>
  <si>
    <t>桥市至南冲线</t>
  </si>
  <si>
    <t>Y659431129</t>
  </si>
  <si>
    <t>芦坪乡</t>
  </si>
  <si>
    <t>水沙溪、楼城坳</t>
  </si>
  <si>
    <t>大门溪-芦坪乡</t>
  </si>
  <si>
    <t>X099431202</t>
  </si>
  <si>
    <t>黄金坳镇</t>
  </si>
  <si>
    <t>曹家坡、里三园</t>
  </si>
  <si>
    <t>曹家坡-黄金坳镇</t>
  </si>
  <si>
    <t>X103431202</t>
  </si>
  <si>
    <t>坨院办事处</t>
  </si>
  <si>
    <t>山下村</t>
  </si>
  <si>
    <t>新街一山下</t>
  </si>
  <si>
    <t>Y002431202</t>
  </si>
  <si>
    <t>江垅湾村</t>
  </si>
  <si>
    <t>长谭村-芦坪村</t>
  </si>
  <si>
    <t>Y004431202</t>
  </si>
  <si>
    <t>仇家村</t>
  </si>
  <si>
    <t>岩冲村-仇家村</t>
  </si>
  <si>
    <t>Y005431202</t>
  </si>
  <si>
    <t>贺家田乡</t>
  </si>
  <si>
    <t>枫木潭村</t>
  </si>
  <si>
    <t>C123-皂泥溪村</t>
  </si>
  <si>
    <t>Y011431202</t>
  </si>
  <si>
    <t>盈口乡</t>
  </si>
  <si>
    <t>朱溪村</t>
  </si>
  <si>
    <t>朱溪村-朱溪村</t>
  </si>
  <si>
    <t>Y012431202</t>
  </si>
  <si>
    <t>凉亭坳乡</t>
  </si>
  <si>
    <t>尹家岭、罗家溪</t>
  </si>
  <si>
    <t>CF65-罗家溪村</t>
  </si>
  <si>
    <t>Y014431202</t>
  </si>
  <si>
    <t>河西办事处</t>
  </si>
  <si>
    <t>凤坪村、方石坪</t>
  </si>
  <si>
    <t>白岩村-方石坪村</t>
  </si>
  <si>
    <t>Y015431202</t>
  </si>
  <si>
    <t>沙溪村-沙溪村</t>
  </si>
  <si>
    <t>YHB7431202</t>
  </si>
  <si>
    <t>新建镇</t>
  </si>
  <si>
    <t>大沙村</t>
  </si>
  <si>
    <t>黄立坪至大坪</t>
  </si>
  <si>
    <t>Y105431221</t>
  </si>
  <si>
    <t>泸阳镇</t>
  </si>
  <si>
    <t>江马塘至王家冲</t>
  </si>
  <si>
    <t>C001431221</t>
  </si>
  <si>
    <t>谭家冲至金家冲</t>
  </si>
  <si>
    <t>C002431221</t>
  </si>
  <si>
    <t>花桥村</t>
  </si>
  <si>
    <t>盘田湾至利花</t>
  </si>
  <si>
    <t>C006431221</t>
  </si>
  <si>
    <t>中方镇</t>
  </si>
  <si>
    <t>炉亭坳村</t>
  </si>
  <si>
    <t>坳脚至岩竹</t>
  </si>
  <si>
    <t>C009431221</t>
  </si>
  <si>
    <t>铜鼎镇</t>
  </si>
  <si>
    <t>谢家村</t>
  </si>
  <si>
    <t>地坪至赤岩湾</t>
  </si>
  <si>
    <t>C011431221</t>
  </si>
  <si>
    <t>龙场村</t>
  </si>
  <si>
    <t>龙场至亭子</t>
  </si>
  <si>
    <t>C012431221</t>
  </si>
  <si>
    <t>康龙村</t>
  </si>
  <si>
    <t>柳垄里至保良</t>
  </si>
  <si>
    <t>C019431221</t>
  </si>
  <si>
    <t>牌楼村</t>
  </si>
  <si>
    <t>加油站至罗渔</t>
  </si>
  <si>
    <t>C027431221</t>
  </si>
  <si>
    <t>新路河镇</t>
  </si>
  <si>
    <t>黄龙坪村</t>
  </si>
  <si>
    <t>澄渡江至黄土坡</t>
  </si>
  <si>
    <t>C030431221</t>
  </si>
  <si>
    <t>双龙溪村</t>
  </si>
  <si>
    <t>三洞溪至肖家坡</t>
  </si>
  <si>
    <t>C032431221</t>
  </si>
  <si>
    <t>接龙镇</t>
  </si>
  <si>
    <t>老屋村</t>
  </si>
  <si>
    <t>岩落冲至长建</t>
  </si>
  <si>
    <t>C036431221</t>
  </si>
  <si>
    <t>塘家田村</t>
  </si>
  <si>
    <t>白良至塘家田</t>
  </si>
  <si>
    <t>C049431221</t>
  </si>
  <si>
    <t>桐木镇</t>
  </si>
  <si>
    <t>半界村</t>
  </si>
  <si>
    <t>上丰坡至半界</t>
  </si>
  <si>
    <t>C054431221</t>
  </si>
  <si>
    <t>铁坡镇</t>
  </si>
  <si>
    <t>培丰村</t>
  </si>
  <si>
    <t>荒田垅至甲石村</t>
  </si>
  <si>
    <t>C063431221</t>
  </si>
  <si>
    <t>炉溪湾至黄建村</t>
  </si>
  <si>
    <t>C065431221</t>
  </si>
  <si>
    <t>芭蕉村</t>
  </si>
  <si>
    <t>龙家至芭蕉</t>
  </si>
  <si>
    <t>C068431221</t>
  </si>
  <si>
    <t>和安社区居委会</t>
  </si>
  <si>
    <t>一中至七房村</t>
  </si>
  <si>
    <t>C072431221</t>
  </si>
  <si>
    <t>小湾坪村</t>
  </si>
  <si>
    <t>大岩头至小湾坪</t>
  </si>
  <si>
    <t>C083431221</t>
  </si>
  <si>
    <t>白沙溪村</t>
  </si>
  <si>
    <t>刘马塘至白沙</t>
  </si>
  <si>
    <t>C085431221</t>
  </si>
  <si>
    <t>板栗坪至徐家</t>
  </si>
  <si>
    <t>Y104431221</t>
  </si>
  <si>
    <t>洞竹山村</t>
  </si>
  <si>
    <t>花桥至白泥铺</t>
  </si>
  <si>
    <t>Y108431221</t>
  </si>
  <si>
    <t>白良村</t>
  </si>
  <si>
    <t>陈家湾至白良</t>
  </si>
  <si>
    <t>Y109431221</t>
  </si>
  <si>
    <t xml:space="preserve"> 五里村</t>
  </si>
  <si>
    <t>高岩至莱门溪</t>
  </si>
  <si>
    <t>Y111431221</t>
  </si>
  <si>
    <t>荆坪村</t>
  </si>
  <si>
    <t>鸭嘴岩至荆坪</t>
  </si>
  <si>
    <t>Y112431221</t>
  </si>
  <si>
    <t>溪口村</t>
  </si>
  <si>
    <t>聂家村至溪口</t>
  </si>
  <si>
    <t>Y114431221</t>
  </si>
  <si>
    <t>泸西村</t>
  </si>
  <si>
    <t>岩子元至亭子树</t>
  </si>
  <si>
    <t>Y116431221</t>
  </si>
  <si>
    <t>金银村</t>
  </si>
  <si>
    <t>石里江至白竹山</t>
  </si>
  <si>
    <t>Y120431221</t>
  </si>
  <si>
    <t>字溪村</t>
  </si>
  <si>
    <t>岩坳至隘口</t>
  </si>
  <si>
    <t>Y122431221</t>
  </si>
  <si>
    <t>龙溪村</t>
  </si>
  <si>
    <t>龙溪至新庄</t>
  </si>
  <si>
    <t>Y125431221</t>
  </si>
  <si>
    <t>桥上村</t>
  </si>
  <si>
    <t>下坪至王古塘</t>
  </si>
  <si>
    <t>Y126431221</t>
  </si>
  <si>
    <t>长塘至房溪</t>
  </si>
  <si>
    <t>Y127431221</t>
  </si>
  <si>
    <t>水牛田村</t>
  </si>
  <si>
    <t>竹田至水牛田</t>
  </si>
  <si>
    <t>Y128431221</t>
  </si>
  <si>
    <t>桐木至宋信</t>
  </si>
  <si>
    <t>Y129431221</t>
  </si>
  <si>
    <t>蒿吉坪乡</t>
  </si>
  <si>
    <t>太坪村</t>
  </si>
  <si>
    <t>干田垄至青树坳</t>
  </si>
  <si>
    <t>Y131431221</t>
  </si>
  <si>
    <t>铜湾镇</t>
  </si>
  <si>
    <t>松坡村</t>
  </si>
  <si>
    <t>三岔至三家田</t>
  </si>
  <si>
    <t>Y136431221</t>
  </si>
  <si>
    <t>老树寨村</t>
  </si>
  <si>
    <t>淡溪至鲁溪</t>
  </si>
  <si>
    <t>Y138431221</t>
  </si>
  <si>
    <t>辰交计[2017]35号</t>
  </si>
  <si>
    <t>千丘田村</t>
  </si>
  <si>
    <t>千丘田至园艺场</t>
  </si>
  <si>
    <t>Z102431221</t>
  </si>
  <si>
    <t>宝寨村</t>
  </si>
  <si>
    <t>宝寨至桐木</t>
  </si>
  <si>
    <t>X051431221</t>
  </si>
  <si>
    <t>后溪至三洞溪</t>
  </si>
  <si>
    <t>Y107431221</t>
  </si>
  <si>
    <t>重义溪村</t>
  </si>
  <si>
    <t>四角坪至重义溪</t>
  </si>
  <si>
    <t>C037431221</t>
  </si>
  <si>
    <t>梨花村</t>
  </si>
  <si>
    <t>合田至活水乡</t>
  </si>
  <si>
    <t>X059431224</t>
  </si>
  <si>
    <t>北溶乡</t>
  </si>
  <si>
    <t>蛟口</t>
  </si>
  <si>
    <t>中里溪至蛟口</t>
  </si>
  <si>
    <t>C011431222</t>
  </si>
  <si>
    <t>五强溪镇</t>
  </si>
  <si>
    <t>四合头</t>
  </si>
  <si>
    <t>七冲湾至四合头</t>
  </si>
  <si>
    <t>C013431222</t>
  </si>
  <si>
    <t>凉水井镇</t>
  </si>
  <si>
    <t>冉溪</t>
  </si>
  <si>
    <t>张家坪一组至冉溪</t>
  </si>
  <si>
    <t>C034431222</t>
  </si>
  <si>
    <t>七甲坪镇</t>
  </si>
  <si>
    <t>洋泗溪</t>
  </si>
  <si>
    <t>汪家-七秋田</t>
  </si>
  <si>
    <t>C089431222</t>
  </si>
  <si>
    <t>塔园</t>
  </si>
  <si>
    <t>楠木至塔园</t>
  </si>
  <si>
    <t>C093431222</t>
  </si>
  <si>
    <t>辰塘溪</t>
  </si>
  <si>
    <t>桃湾垭至辰塘溪</t>
  </si>
  <si>
    <t>C110431222</t>
  </si>
  <si>
    <t>大合坪乡</t>
  </si>
  <si>
    <t>庄屋坪村</t>
  </si>
  <si>
    <t>余家至聋山界</t>
  </si>
  <si>
    <t>C144431222</t>
  </si>
  <si>
    <t>沅陵镇</t>
  </si>
  <si>
    <t>侯子坪村</t>
  </si>
  <si>
    <t>小茅坪-候子坪</t>
  </si>
  <si>
    <t>C159431222</t>
  </si>
  <si>
    <t>罗家村</t>
  </si>
  <si>
    <t>小湾至罗家</t>
  </si>
  <si>
    <t>C160431222</t>
  </si>
  <si>
    <t>槐子坪村</t>
  </si>
  <si>
    <t>梧桐溪-槐子坪</t>
  </si>
  <si>
    <t>C161431222</t>
  </si>
  <si>
    <t>借母溪乡</t>
  </si>
  <si>
    <t>罗茶院</t>
  </si>
  <si>
    <t>刘家塔至罗茶院</t>
  </si>
  <si>
    <t>C163431222</t>
  </si>
  <si>
    <t>二酉乡</t>
  </si>
  <si>
    <t>半溪村</t>
  </si>
  <si>
    <t>张家溪至半溪</t>
  </si>
  <si>
    <t>C165431222</t>
  </si>
  <si>
    <t>荔溪乡</t>
  </si>
  <si>
    <t>室病组至光明</t>
  </si>
  <si>
    <t>C183431222</t>
  </si>
  <si>
    <t>清浪乡</t>
  </si>
  <si>
    <t>翻身村</t>
  </si>
  <si>
    <t>白沙溪-翻身</t>
  </si>
  <si>
    <t>C211431222</t>
  </si>
  <si>
    <t>麻子溪村</t>
  </si>
  <si>
    <t>凤凰山至麻子溪</t>
  </si>
  <si>
    <t>C333431222</t>
  </si>
  <si>
    <t>张朝垭村</t>
  </si>
  <si>
    <t>方竹垭至张朝垭</t>
  </si>
  <si>
    <t>C337431222</t>
  </si>
  <si>
    <t>七家村</t>
  </si>
  <si>
    <t>芦坪至七家</t>
  </si>
  <si>
    <t>C359431222</t>
  </si>
  <si>
    <t>落鹤潭村</t>
  </si>
  <si>
    <t>四方溪至落鹤潭</t>
  </si>
  <si>
    <t>C366431222</t>
  </si>
  <si>
    <t>上马山</t>
  </si>
  <si>
    <t>鲢鱼洞至牛栏湾</t>
  </si>
  <si>
    <t>C390431222</t>
  </si>
  <si>
    <t>枫香坪村</t>
  </si>
  <si>
    <t>恰恰溶至枫香坪</t>
  </si>
  <si>
    <t>C391431222</t>
  </si>
  <si>
    <t>溆交[2017]82号</t>
  </si>
  <si>
    <t>筲箕湾镇</t>
  </si>
  <si>
    <t>思通溪村</t>
  </si>
  <si>
    <t>龙潭坪至思通溪</t>
  </si>
  <si>
    <t>C501431222</t>
  </si>
  <si>
    <t>麻溪铺乡</t>
  </si>
  <si>
    <t>庄田</t>
  </si>
  <si>
    <t>庄田至高洪溪</t>
  </si>
  <si>
    <t>C518431222</t>
  </si>
  <si>
    <t>明溪口镇</t>
  </si>
  <si>
    <t>黑木界村</t>
  </si>
  <si>
    <t>卢家村至黑木界</t>
  </si>
  <si>
    <t>C528431222</t>
  </si>
  <si>
    <t>张家山村</t>
  </si>
  <si>
    <t>窝棚溪至张家山</t>
  </si>
  <si>
    <t>C535431222</t>
  </si>
  <si>
    <t>杜家坪乡</t>
  </si>
  <si>
    <t>大金坪村</t>
  </si>
  <si>
    <t>杜家坪至大金坪</t>
  </si>
  <si>
    <t>C542431222</t>
  </si>
  <si>
    <t>盘古乡</t>
  </si>
  <si>
    <t>棕树潭</t>
  </si>
  <si>
    <t>高跳岩至棕树潭</t>
  </si>
  <si>
    <t>C561431222</t>
  </si>
  <si>
    <t>新建</t>
  </si>
  <si>
    <t>竹园敬老院-新建</t>
  </si>
  <si>
    <t>C588431222</t>
  </si>
  <si>
    <t>芦洞至桥头</t>
  </si>
  <si>
    <t>C589431222</t>
  </si>
  <si>
    <t>洞头</t>
  </si>
  <si>
    <t>松山边至洞头</t>
  </si>
  <si>
    <t>C612431222</t>
  </si>
  <si>
    <t>江家溪</t>
  </si>
  <si>
    <t>溪口至江家溪</t>
  </si>
  <si>
    <t>C696431222</t>
  </si>
  <si>
    <t>杨武溪村</t>
  </si>
  <si>
    <t>老头垭至杨武溪</t>
  </si>
  <si>
    <t>C741431222</t>
  </si>
  <si>
    <t>丑溪坡村</t>
  </si>
  <si>
    <t>木洲坪－坨里</t>
  </si>
  <si>
    <t>CA31431222</t>
  </si>
  <si>
    <t>碑岩山村、金溪村、寿山村、坳头村</t>
  </si>
  <si>
    <t>碑坳线</t>
  </si>
  <si>
    <t>X013431222</t>
  </si>
  <si>
    <t>田家坪村、金华山村</t>
  </si>
  <si>
    <t>舒董线</t>
  </si>
  <si>
    <t>Y408431222</t>
  </si>
  <si>
    <t>楠木铺乡</t>
  </si>
  <si>
    <t>庙王山</t>
  </si>
  <si>
    <t>庙王山至宜家湾</t>
  </si>
  <si>
    <t>Y417431222</t>
  </si>
  <si>
    <t>马底驿乡</t>
  </si>
  <si>
    <t>王家</t>
  </si>
  <si>
    <t>王蒙垭至王家</t>
  </si>
  <si>
    <t>Y425431222</t>
  </si>
  <si>
    <t>拖舟村</t>
  </si>
  <si>
    <t>楠木至拖舟</t>
  </si>
  <si>
    <t>Y429431222</t>
  </si>
  <si>
    <t>马鞍潭</t>
  </si>
  <si>
    <t>红岩嘴至马鞍潭</t>
  </si>
  <si>
    <t>Y436431222</t>
  </si>
  <si>
    <t>肖家桥</t>
  </si>
  <si>
    <t>高原</t>
  </si>
  <si>
    <t>肖高线</t>
  </si>
  <si>
    <t>Y437431222</t>
  </si>
  <si>
    <t>长界村、窄坪村</t>
  </si>
  <si>
    <t>长界村-窄坪村</t>
  </si>
  <si>
    <t>Y438431222</t>
  </si>
  <si>
    <t>梓木坪、枫香坪</t>
  </si>
  <si>
    <t>高砌头至枫香坪</t>
  </si>
  <si>
    <t>Y448431222</t>
  </si>
  <si>
    <t>廖家坪村、团坪</t>
  </si>
  <si>
    <t>凡谢线</t>
  </si>
  <si>
    <t>Y465431222</t>
  </si>
  <si>
    <t>田拗村</t>
  </si>
  <si>
    <t>拱白线</t>
  </si>
  <si>
    <t>Y468431222</t>
  </si>
  <si>
    <t>千丘田、马家、岭头、荔溪口</t>
  </si>
  <si>
    <t>千盘线</t>
  </si>
  <si>
    <t>Y470431222</t>
  </si>
  <si>
    <t>陈家滩乡</t>
  </si>
  <si>
    <t>砚石溪、胜坪</t>
  </si>
  <si>
    <t>瓦砚线</t>
  </si>
  <si>
    <t>Y481431222</t>
  </si>
  <si>
    <t>沙金滩</t>
  </si>
  <si>
    <t>验沙线</t>
  </si>
  <si>
    <t>Y484431222</t>
  </si>
  <si>
    <t>莲花池</t>
  </si>
  <si>
    <t>清楠线</t>
  </si>
  <si>
    <t>Y486431222</t>
  </si>
  <si>
    <t>官庄镇</t>
  </si>
  <si>
    <t>通溪、皇公坪</t>
  </si>
  <si>
    <t>皇官线</t>
  </si>
  <si>
    <t>Y491431222</t>
  </si>
  <si>
    <t>借母溪</t>
  </si>
  <si>
    <t>洪千线</t>
  </si>
  <si>
    <t>Y494431222</t>
  </si>
  <si>
    <t>牛狮坪村</t>
  </si>
  <si>
    <t>麻牛线</t>
  </si>
  <si>
    <t>Y498431222</t>
  </si>
  <si>
    <t>向家界</t>
  </si>
  <si>
    <t>大赵线</t>
  </si>
  <si>
    <t>Y500431222</t>
  </si>
  <si>
    <t>柳叶潭</t>
  </si>
  <si>
    <t>洞溪至叶家溪</t>
  </si>
  <si>
    <t>Y432431222</t>
  </si>
  <si>
    <t>田湾镇</t>
  </si>
  <si>
    <t>金坪村</t>
  </si>
  <si>
    <t>田家坳-金坪</t>
  </si>
  <si>
    <t>C001431223</t>
  </si>
  <si>
    <t>龙头庵乡</t>
  </si>
  <si>
    <t>皇滩村</t>
  </si>
  <si>
    <t>清水塘-皇滩桥</t>
  </si>
  <si>
    <t>C006431223</t>
  </si>
  <si>
    <t>孝坪镇</t>
  </si>
  <si>
    <t>中溪村</t>
  </si>
  <si>
    <t>中溪-溪口</t>
  </si>
  <si>
    <t>C008431223</t>
  </si>
  <si>
    <t>修溪镇</t>
  </si>
  <si>
    <t>长坡村</t>
  </si>
  <si>
    <t>竹坪坳-竹坪</t>
  </si>
  <si>
    <t>C009431223</t>
  </si>
  <si>
    <t>柿溪乡</t>
  </si>
  <si>
    <t>分庄垴村</t>
  </si>
  <si>
    <t>伍家坪-伍家坪</t>
  </si>
  <si>
    <t>C015431223</t>
  </si>
  <si>
    <t>苏木溪乡</t>
  </si>
  <si>
    <t>石门村</t>
  </si>
  <si>
    <t>石家洞-金鸡洞</t>
  </si>
  <si>
    <t>C031431223</t>
  </si>
  <si>
    <t>上蒲溪乡</t>
  </si>
  <si>
    <t>五宝田村</t>
  </si>
  <si>
    <t>尖坡垴-团山</t>
  </si>
  <si>
    <t>C036431223</t>
  </si>
  <si>
    <t>火马冲镇</t>
  </si>
  <si>
    <t>山岳坡村</t>
  </si>
  <si>
    <t>山丘坡-山丘坡</t>
  </si>
  <si>
    <t>C058431223</t>
  </si>
  <si>
    <t>大水田村</t>
  </si>
  <si>
    <t>中庄村</t>
  </si>
  <si>
    <t>中庄-高坡</t>
  </si>
  <si>
    <t>C106431223</t>
  </si>
  <si>
    <t>后塘乡</t>
  </si>
  <si>
    <t>丹山村</t>
  </si>
  <si>
    <t>丹山-叶家人</t>
  </si>
  <si>
    <t>C140431223</t>
  </si>
  <si>
    <t>罗子山乡</t>
  </si>
  <si>
    <t>老屋台村</t>
  </si>
  <si>
    <t>电站-电站</t>
  </si>
  <si>
    <t>C155431223</t>
  </si>
  <si>
    <t>茂兰冲村</t>
  </si>
  <si>
    <t>禾梨丫口-小溪</t>
  </si>
  <si>
    <t>C159431223</t>
  </si>
  <si>
    <t>锦滨镇</t>
  </si>
  <si>
    <t>石溪溶村</t>
  </si>
  <si>
    <t>喜鹊塘-山子坡</t>
  </si>
  <si>
    <t>C173431223</t>
  </si>
  <si>
    <t>紫金山村</t>
  </si>
  <si>
    <t>堆子冲-紫金山</t>
  </si>
  <si>
    <t>C177431223</t>
  </si>
  <si>
    <t>小黄埠村</t>
  </si>
  <si>
    <t>堆子冲-欧家人</t>
  </si>
  <si>
    <t>C178431223</t>
  </si>
  <si>
    <t>装粮埠村</t>
  </si>
  <si>
    <t>华中子校-洞垴上</t>
  </si>
  <si>
    <t>C189431223</t>
  </si>
  <si>
    <t>船溪乡</t>
  </si>
  <si>
    <t>渔业村</t>
  </si>
  <si>
    <t>桑木溪-桑木溪</t>
  </si>
  <si>
    <t>C263431223</t>
  </si>
  <si>
    <t>排子坡村</t>
  </si>
  <si>
    <t>圳头-计议界</t>
  </si>
  <si>
    <t>C299431223</t>
  </si>
  <si>
    <t>小溪河村</t>
  </si>
  <si>
    <t>小溪河-岩头河</t>
  </si>
  <si>
    <t>C327431223</t>
  </si>
  <si>
    <t>田坳村</t>
  </si>
  <si>
    <t>黑冲坳至田坳</t>
  </si>
  <si>
    <t>CF56431223</t>
  </si>
  <si>
    <t>谭家场乡</t>
  </si>
  <si>
    <t>草子坳村</t>
  </si>
  <si>
    <t>扶地湾-修溪乡</t>
  </si>
  <si>
    <t>X036431223</t>
  </si>
  <si>
    <t>千里坪村</t>
  </si>
  <si>
    <t>孝坪镇-锦滨乡</t>
  </si>
  <si>
    <t>X041431223</t>
  </si>
  <si>
    <t>修溪乡-水井湾</t>
  </si>
  <si>
    <t>X044431223</t>
  </si>
  <si>
    <t>安坪镇</t>
  </si>
  <si>
    <t>安坪村</t>
  </si>
  <si>
    <t>安坪村-XA10</t>
  </si>
  <si>
    <t>Y666431223</t>
  </si>
  <si>
    <t xml:space="preserve"> 天门洞村</t>
  </si>
  <si>
    <t>天门洞村-三家塘村</t>
  </si>
  <si>
    <t>Y671431223</t>
  </si>
  <si>
    <t>低庄镇</t>
  </si>
  <si>
    <t>金凤村</t>
  </si>
  <si>
    <t>栗子坪-金凤</t>
  </si>
  <si>
    <t>C268431224</t>
  </si>
  <si>
    <t>会交计[2017]57号</t>
  </si>
  <si>
    <t>观音阁镇</t>
  </si>
  <si>
    <t>双江口村</t>
  </si>
  <si>
    <t>川水-桐坡</t>
  </si>
  <si>
    <t>C809431224</t>
  </si>
  <si>
    <t>祖市殿镇</t>
  </si>
  <si>
    <t>赤溪村</t>
  </si>
  <si>
    <t>学校-学校</t>
  </si>
  <si>
    <t>C102431224</t>
  </si>
  <si>
    <t>令吉冲村</t>
  </si>
  <si>
    <t>水田庄至杉木垴</t>
  </si>
  <si>
    <t>C123431224</t>
  </si>
  <si>
    <t>鲁家溪村</t>
  </si>
  <si>
    <t>水田庄-鲁家溪</t>
  </si>
  <si>
    <t>C127431224</t>
  </si>
  <si>
    <t>北斗溪镇</t>
  </si>
  <si>
    <t>来凤村</t>
  </si>
  <si>
    <t>岩湾-下王山上</t>
  </si>
  <si>
    <t>C249431224</t>
  </si>
  <si>
    <t>华荣村</t>
  </si>
  <si>
    <t>光明至华荣</t>
  </si>
  <si>
    <t>C253431224</t>
  </si>
  <si>
    <t>茅坡村</t>
  </si>
  <si>
    <t>茅坡垅至桐林</t>
  </si>
  <si>
    <t>C805431224</t>
  </si>
  <si>
    <t>油炸林-文岭坳</t>
  </si>
  <si>
    <t>CF41431224</t>
  </si>
  <si>
    <t>两丫坪镇</t>
  </si>
  <si>
    <t>江溪垅村、、当家村</t>
  </si>
  <si>
    <t>当家村-江溪龙村</t>
  </si>
  <si>
    <t>Y524431224</t>
  </si>
  <si>
    <t>舒溶溪乡</t>
  </si>
  <si>
    <t>龙角桥村</t>
  </si>
  <si>
    <t>火炉溪-十一组</t>
  </si>
  <si>
    <t>CF51431224</t>
  </si>
  <si>
    <t>双井镇</t>
  </si>
  <si>
    <t>举福塘村-黄潭村</t>
  </si>
  <si>
    <t>Y512431224</t>
  </si>
  <si>
    <t>水东镇、两丫坪镇</t>
  </si>
  <si>
    <t>标东垅村、提高村</t>
  </si>
  <si>
    <t>提高村-标东垅村</t>
  </si>
  <si>
    <t>Y523431224</t>
  </si>
  <si>
    <t>陶金坪乡</t>
  </si>
  <si>
    <t>令溪塘村</t>
  </si>
  <si>
    <t>王溪-乡门</t>
  </si>
  <si>
    <t>C018431224</t>
  </si>
  <si>
    <t>沿溪乡</t>
  </si>
  <si>
    <t>烂泥湾村</t>
  </si>
  <si>
    <t>烂泥湾-黄土坎</t>
  </si>
  <si>
    <t>CA66431224</t>
  </si>
  <si>
    <t>旺坪村</t>
  </si>
  <si>
    <t>石蒜坪-旺溪</t>
  </si>
  <si>
    <t>C236431224</t>
  </si>
  <si>
    <t>清潭村</t>
  </si>
  <si>
    <t>中坡至杨柳</t>
  </si>
  <si>
    <t>C121431224</t>
  </si>
  <si>
    <t>灶溪村</t>
  </si>
  <si>
    <t>白竹村-双庄村</t>
  </si>
  <si>
    <t>Y556431224</t>
  </si>
  <si>
    <t>伏水-伏水界</t>
  </si>
  <si>
    <t>C055431224</t>
  </si>
  <si>
    <t>金子湖村</t>
  </si>
  <si>
    <t>一组-洞潭</t>
  </si>
  <si>
    <t>C288431224</t>
  </si>
  <si>
    <t>葛竹坪镇</t>
  </si>
  <si>
    <t>鹿山村</t>
  </si>
  <si>
    <t>洞上线</t>
  </si>
  <si>
    <t>C323431224</t>
  </si>
  <si>
    <t>红岩村</t>
  </si>
  <si>
    <t>红岭村-小黄村</t>
  </si>
  <si>
    <t>Y532431224</t>
  </si>
  <si>
    <t>贵和村</t>
  </si>
  <si>
    <t>新桥村-莲荷村</t>
  </si>
  <si>
    <t>Y545431224</t>
  </si>
  <si>
    <t>深子湖镇</t>
  </si>
  <si>
    <t>铁山溪村</t>
  </si>
  <si>
    <t>铁山溪小学-茫溪口</t>
  </si>
  <si>
    <t>CZ38431224</t>
  </si>
  <si>
    <t>马家溪村</t>
  </si>
  <si>
    <t>让家溪-马家溪</t>
  </si>
  <si>
    <t>C302431224</t>
  </si>
  <si>
    <t>黄溪湾村、炉场坪村</t>
  </si>
  <si>
    <t>炉场坪村-黄溪湾村</t>
  </si>
  <si>
    <t>Y580431224</t>
  </si>
  <si>
    <t>思蒙镇</t>
  </si>
  <si>
    <t>上虾溪村</t>
  </si>
  <si>
    <t>烟冲垅-上虾溪</t>
  </si>
  <si>
    <t>CZ57431224</t>
  </si>
  <si>
    <t>黄马田村</t>
  </si>
  <si>
    <t>乡门桥-村部</t>
  </si>
  <si>
    <t>C020431224</t>
  </si>
  <si>
    <t>小横垅乡</t>
  </si>
  <si>
    <t>雷坡村</t>
  </si>
  <si>
    <t>C032431224</t>
  </si>
  <si>
    <t>中都乡</t>
  </si>
  <si>
    <t>桂花-长坪</t>
  </si>
  <si>
    <t>C238431224</t>
  </si>
  <si>
    <t>同等村</t>
  </si>
  <si>
    <t>光明坳-同等</t>
  </si>
  <si>
    <t>C243431224</t>
  </si>
  <si>
    <t>小黄村</t>
  </si>
  <si>
    <t>小黄-百家田</t>
  </si>
  <si>
    <t>CA68431224</t>
  </si>
  <si>
    <t>黄江村</t>
  </si>
  <si>
    <t>黄江村-S272</t>
  </si>
  <si>
    <t>Y546431224</t>
  </si>
  <si>
    <t>后溪垅村、龙王江村、白竹坪村</t>
  </si>
  <si>
    <t>龙王江村-牛溪村</t>
  </si>
  <si>
    <t>Y586431224</t>
  </si>
  <si>
    <t>诏家垴村</t>
  </si>
  <si>
    <t>准溪-准溪</t>
  </si>
  <si>
    <t>C021431224</t>
  </si>
  <si>
    <t>泥塘村</t>
  </si>
  <si>
    <t>村部-瓦板冲</t>
  </si>
  <si>
    <t>CA05431224</t>
  </si>
  <si>
    <t>茅坡-北头溪</t>
  </si>
  <si>
    <t>X037431224</t>
  </si>
  <si>
    <t>油垅村</t>
  </si>
  <si>
    <t>梁天坳-梁天坳</t>
  </si>
  <si>
    <t>C258431224</t>
  </si>
  <si>
    <t>桥头至茅坡</t>
  </si>
  <si>
    <t>C577431224</t>
  </si>
  <si>
    <t>回春村</t>
  </si>
  <si>
    <t>回春-回春</t>
  </si>
  <si>
    <t>C246431224</t>
  </si>
  <si>
    <t>斯文溪村</t>
  </si>
  <si>
    <t>斯文溪村部-斯文溪村部</t>
  </si>
  <si>
    <t>C063431224</t>
  </si>
  <si>
    <t>上斯文村</t>
  </si>
  <si>
    <t>希望亭至向家院子</t>
  </si>
  <si>
    <t>C703431224</t>
  </si>
  <si>
    <t>卢峰镇</t>
  </si>
  <si>
    <t>横岩村</t>
  </si>
  <si>
    <t>城南至横岩</t>
  </si>
  <si>
    <t>X080431224</t>
  </si>
  <si>
    <t>三江镇</t>
  </si>
  <si>
    <t>朱溪村-大兴村</t>
  </si>
  <si>
    <t>Y593431224</t>
  </si>
  <si>
    <t>深子湖村</t>
  </si>
  <si>
    <t>深子湖村-深子湖村</t>
  </si>
  <si>
    <t>Y502431224</t>
  </si>
  <si>
    <t>油洋乡</t>
  </si>
  <si>
    <t>麻溪村、红花村</t>
  </si>
  <si>
    <t>油洋村-CF38</t>
  </si>
  <si>
    <t>Y569431224</t>
  </si>
  <si>
    <t>群山村</t>
  </si>
  <si>
    <t>电站-蛇岭上</t>
  </si>
  <si>
    <t>C239431224</t>
  </si>
  <si>
    <t>上平塘-上平塘</t>
  </si>
  <si>
    <t>C240431224</t>
  </si>
  <si>
    <t>岩落冲村</t>
  </si>
  <si>
    <t>岩落冲村部-岩落冲村部</t>
  </si>
  <si>
    <t>C122431224</t>
  </si>
  <si>
    <t>荆峰村</t>
  </si>
  <si>
    <t>张家-张家</t>
  </si>
  <si>
    <t>C126431224</t>
  </si>
  <si>
    <t>青垅村、陈家田村、横阳村</t>
  </si>
  <si>
    <t>横阳-祖市天镇</t>
  </si>
  <si>
    <t>X011431224</t>
  </si>
  <si>
    <t>舒溶溪乡、大江口镇</t>
  </si>
  <si>
    <t>曹家溪村、曹家溪村</t>
  </si>
  <si>
    <t>舒溶溪村-高桥村</t>
  </si>
  <si>
    <t>YA92431224</t>
  </si>
  <si>
    <t>岩坪村</t>
  </si>
  <si>
    <t>木溪-仑斗坪</t>
  </si>
  <si>
    <t>CF53431224</t>
  </si>
  <si>
    <t>木松溪村</t>
  </si>
  <si>
    <t>朱家垴-朱家垴</t>
  </si>
  <si>
    <t>C290431224</t>
  </si>
  <si>
    <t>罗山溪村</t>
  </si>
  <si>
    <t>大渭溪-罗山溪</t>
  </si>
  <si>
    <t>C291431224</t>
  </si>
  <si>
    <t>铁溪村</t>
  </si>
  <si>
    <t>水田-水田</t>
  </si>
  <si>
    <t>C163431224</t>
  </si>
  <si>
    <t>田家溪村</t>
  </si>
  <si>
    <t>田家溪村部-田家溪村部</t>
  </si>
  <si>
    <t>C279431224</t>
  </si>
  <si>
    <t>准溪村</t>
  </si>
  <si>
    <t>淮溪口至上准溪</t>
  </si>
  <si>
    <t>CZ95431224</t>
  </si>
  <si>
    <t>林城镇</t>
  </si>
  <si>
    <t>小茶溪村</t>
  </si>
  <si>
    <t>木器厂-小茶溪</t>
  </si>
  <si>
    <t>C006431225</t>
  </si>
  <si>
    <t>白岩村</t>
  </si>
  <si>
    <t>白岩-凉溪桥</t>
  </si>
  <si>
    <t>C012431225</t>
  </si>
  <si>
    <t>岩壁村</t>
  </si>
  <si>
    <t>木臻-岩壁</t>
  </si>
  <si>
    <t>C017431225</t>
  </si>
  <si>
    <t>堡子镇</t>
  </si>
  <si>
    <t>炉冲村</t>
  </si>
  <si>
    <t>猫咀脚-炉冲</t>
  </si>
  <si>
    <t>C023431225</t>
  </si>
  <si>
    <t>广坪镇</t>
  </si>
  <si>
    <t>杨家渡村</t>
  </si>
  <si>
    <t>冲榨坪-冬冲</t>
  </si>
  <si>
    <t>C025431225</t>
  </si>
  <si>
    <t>青朗乡</t>
  </si>
  <si>
    <t>蛤蟆塘村</t>
  </si>
  <si>
    <t>朗江-蛤蟆塘</t>
  </si>
  <si>
    <t>C034431225</t>
  </si>
  <si>
    <t>马鞍镇</t>
  </si>
  <si>
    <t>北厂村</t>
  </si>
  <si>
    <t>落交冲-北厂</t>
  </si>
  <si>
    <t>C036431225</t>
  </si>
  <si>
    <t>地灵乡</t>
  </si>
  <si>
    <t>桥冲村</t>
  </si>
  <si>
    <t>地湖-桥冲口</t>
  </si>
  <si>
    <t>C038431225</t>
  </si>
  <si>
    <t>金子岩乡</t>
  </si>
  <si>
    <t>洪口脚至前进</t>
  </si>
  <si>
    <t>C039431225</t>
  </si>
  <si>
    <t>若水镇</t>
  </si>
  <si>
    <t>丰山村</t>
  </si>
  <si>
    <t>屙屎坳-沙子坳</t>
  </si>
  <si>
    <t>C040431225</t>
  </si>
  <si>
    <t>板塘村</t>
  </si>
  <si>
    <t>晚塘-板塘</t>
  </si>
  <si>
    <t>C041431225</t>
  </si>
  <si>
    <t>麻交计[2017]1号</t>
  </si>
  <si>
    <t>白市村</t>
  </si>
  <si>
    <t>白市-茶溪</t>
  </si>
  <si>
    <t>C043431225</t>
  </si>
  <si>
    <t>宝田乡</t>
  </si>
  <si>
    <t>三溪-检查站</t>
  </si>
  <si>
    <t>C049431225</t>
  </si>
  <si>
    <t>桂干村</t>
  </si>
  <si>
    <t>桂干至庵堂形</t>
  </si>
  <si>
    <t>C052431225</t>
  </si>
  <si>
    <t>降吉村</t>
  </si>
  <si>
    <t>草里冲-降吉</t>
  </si>
  <si>
    <t>C056431225</t>
  </si>
  <si>
    <t>庙坳村</t>
  </si>
  <si>
    <t>住冲-庙坳</t>
  </si>
  <si>
    <t>C058431225</t>
  </si>
  <si>
    <t>鹰嘴界村</t>
  </si>
  <si>
    <t>村部-长边溪</t>
  </si>
  <si>
    <t>C059431225</t>
  </si>
  <si>
    <t>炮团乡</t>
  </si>
  <si>
    <t>新开-团结</t>
  </si>
  <si>
    <t>C061431225</t>
  </si>
  <si>
    <t>龙貌-黑塘头</t>
  </si>
  <si>
    <t>C062431225</t>
  </si>
  <si>
    <t>炮团村</t>
  </si>
  <si>
    <t>大坳脚-炮团</t>
  </si>
  <si>
    <t>C066431225</t>
  </si>
  <si>
    <t>漠滨乡</t>
  </si>
  <si>
    <t>漠滨村</t>
  </si>
  <si>
    <t>岩板溪口-白岩坡</t>
  </si>
  <si>
    <t>C067431225</t>
  </si>
  <si>
    <t>团河镇</t>
  </si>
  <si>
    <t>小江村</t>
  </si>
  <si>
    <t>小江口至小江村部</t>
  </si>
  <si>
    <t>C073431225</t>
  </si>
  <si>
    <t>坪见村</t>
  </si>
  <si>
    <t>楼牙门至小水</t>
  </si>
  <si>
    <t>C074431225</t>
  </si>
  <si>
    <t>晃交计[2016]5号</t>
  </si>
  <si>
    <t>翁杓村</t>
  </si>
  <si>
    <t>和木洞-翁杓</t>
  </si>
  <si>
    <t>C076431225</t>
  </si>
  <si>
    <t>晃交计[2017]5号</t>
  </si>
  <si>
    <t>翁宝村</t>
  </si>
  <si>
    <t>岔路口-翁宝</t>
  </si>
  <si>
    <t>C078431225</t>
  </si>
  <si>
    <t>七溪村</t>
  </si>
  <si>
    <t>七溪至唐家总</t>
  </si>
  <si>
    <t>C080431225</t>
  </si>
  <si>
    <t>坪村镇</t>
  </si>
  <si>
    <t>枫木村</t>
  </si>
  <si>
    <t>枫木至清江冲</t>
  </si>
  <si>
    <t>C088431225</t>
  </si>
  <si>
    <t>木臻村</t>
  </si>
  <si>
    <t>埔脚团至万宜</t>
  </si>
  <si>
    <t>C090431225</t>
  </si>
  <si>
    <t>交粮村</t>
  </si>
  <si>
    <t>张家冲至上交粮</t>
  </si>
  <si>
    <t>C093431225</t>
  </si>
  <si>
    <t>洒口村</t>
  </si>
  <si>
    <t>双溪口至翁报</t>
  </si>
  <si>
    <t>C122431225</t>
  </si>
  <si>
    <t>阳湾团村</t>
  </si>
  <si>
    <t>阳湾团至长贡界</t>
  </si>
  <si>
    <t>C148431225</t>
  </si>
  <si>
    <t>长寨联合村</t>
  </si>
  <si>
    <t>小柿溪口-九寸塘</t>
  </si>
  <si>
    <t>C168431225</t>
  </si>
  <si>
    <t>代销店至梨家</t>
  </si>
  <si>
    <t>C169431225</t>
  </si>
  <si>
    <t>金竹镇</t>
  </si>
  <si>
    <t>划皮村</t>
  </si>
  <si>
    <t>划皮至半山</t>
  </si>
  <si>
    <t>C177431225</t>
  </si>
  <si>
    <t>蒲稳乡</t>
  </si>
  <si>
    <t>阳溪村</t>
  </si>
  <si>
    <t>蒲稳－阳溪</t>
  </si>
  <si>
    <t>C179431225</t>
  </si>
  <si>
    <t>苏溪口至兴隆</t>
  </si>
  <si>
    <t>C180431225</t>
  </si>
  <si>
    <t>望东村</t>
  </si>
  <si>
    <t>金桃坳-大界山</t>
  </si>
  <si>
    <t>CB13431225</t>
  </si>
  <si>
    <t>岩头村</t>
  </si>
  <si>
    <t>岩头乡-会同</t>
  </si>
  <si>
    <t>V247431225</t>
  </si>
  <si>
    <t>芷交计[2017]41号</t>
  </si>
  <si>
    <t>坪村镇，宝田乡</t>
  </si>
  <si>
    <t>毛田村，宝田村</t>
  </si>
  <si>
    <t>蓑衣场-坪村镇</t>
  </si>
  <si>
    <t>X162431225</t>
  </si>
  <si>
    <t>肖家乡-马鞍镇</t>
  </si>
  <si>
    <t>X166431225</t>
  </si>
  <si>
    <t>小洪江村</t>
  </si>
  <si>
    <t>小洪-栗木</t>
  </si>
  <si>
    <t>X167431225</t>
  </si>
  <si>
    <t>吊塘村</t>
  </si>
  <si>
    <t>官舟村-吊塘村</t>
  </si>
  <si>
    <t>Y204431225</t>
  </si>
  <si>
    <t>卫东村</t>
  </si>
  <si>
    <t>五里冲-卫东村</t>
  </si>
  <si>
    <t>Y205431225</t>
  </si>
  <si>
    <t>划皮村-老团村</t>
  </si>
  <si>
    <t>Y207431225</t>
  </si>
  <si>
    <t>石其村</t>
  </si>
  <si>
    <t>金坪－石其村</t>
  </si>
  <si>
    <t>Y209431225</t>
  </si>
  <si>
    <t>清江村</t>
  </si>
  <si>
    <t>黄土坝村-清江村</t>
  </si>
  <si>
    <t>Y211431225</t>
  </si>
  <si>
    <t>坪见至弄溪</t>
  </si>
  <si>
    <t>Y214431225</t>
  </si>
  <si>
    <t>墓脚村</t>
  </si>
  <si>
    <t>检查站-八门口</t>
  </si>
  <si>
    <t>Y218431225</t>
  </si>
  <si>
    <t>连山乡</t>
  </si>
  <si>
    <t>六黄村</t>
  </si>
  <si>
    <t>连山建设－六黄村</t>
  </si>
  <si>
    <t>Y220431225</t>
  </si>
  <si>
    <t>鲁冲村</t>
  </si>
  <si>
    <t>鲁冲村-排子村</t>
  </si>
  <si>
    <t>Y225431225</t>
  </si>
  <si>
    <t>两江村</t>
  </si>
  <si>
    <t>金子岩村-两江村</t>
  </si>
  <si>
    <t>Y226431225</t>
  </si>
  <si>
    <t>排子村</t>
  </si>
  <si>
    <t>茶溪村-山田村</t>
  </si>
  <si>
    <t>Y227431225</t>
  </si>
  <si>
    <t>竹坡村</t>
  </si>
  <si>
    <t>洒溪-竹坡村</t>
  </si>
  <si>
    <t>Y229431225</t>
  </si>
  <si>
    <t>岩寨村</t>
  </si>
  <si>
    <t>岩寨村-蒲稳</t>
  </si>
  <si>
    <t>Y230431225</t>
  </si>
  <si>
    <t>上坊村</t>
  </si>
  <si>
    <t>上坊村-翁老村</t>
  </si>
  <si>
    <t>Y235431225</t>
  </si>
  <si>
    <t>姚家村</t>
  </si>
  <si>
    <t>姚家村－古村</t>
  </si>
  <si>
    <t>Y233431225</t>
  </si>
  <si>
    <t>棕坪村</t>
  </si>
  <si>
    <t>铺坪村-棕坪村</t>
  </si>
  <si>
    <t>Y237431225</t>
  </si>
  <si>
    <t>堡子-凉山村</t>
  </si>
  <si>
    <t>Y238431225</t>
  </si>
  <si>
    <t>高村</t>
  </si>
  <si>
    <t>高村-苗寨村</t>
  </si>
  <si>
    <t>Y239431225</t>
  </si>
  <si>
    <t>落溪村-墓脚</t>
  </si>
  <si>
    <t>Y240431225</t>
  </si>
  <si>
    <t>翁溪村</t>
  </si>
  <si>
    <t>翁溪村-水其冲</t>
  </si>
  <si>
    <t>Y241431225</t>
  </si>
  <si>
    <t>肖家村</t>
  </si>
  <si>
    <t>肖家村-竹瓦溪</t>
  </si>
  <si>
    <t>Y244431225</t>
  </si>
  <si>
    <t>廖家村</t>
  </si>
  <si>
    <t>三溪村-廖家村</t>
  </si>
  <si>
    <t>Y245431225</t>
  </si>
  <si>
    <t>闹溪村</t>
  </si>
  <si>
    <t>梨子坳-黄家山</t>
  </si>
  <si>
    <t>Y246431225</t>
  </si>
  <si>
    <t>饭香嵊村</t>
  </si>
  <si>
    <t>洪头塘村-饭香嵊村</t>
  </si>
  <si>
    <t>Y247431225</t>
  </si>
  <si>
    <t>地灵村</t>
  </si>
  <si>
    <t>地灵村-罗家湾村</t>
  </si>
  <si>
    <t>Y248431225</t>
  </si>
  <si>
    <t>高椅乡</t>
  </si>
  <si>
    <t>高椅村</t>
  </si>
  <si>
    <t>长寨-高椅客运站</t>
  </si>
  <si>
    <t>Y253431225</t>
  </si>
  <si>
    <t>胡家村</t>
  </si>
  <si>
    <t>若水-尖坡溪</t>
  </si>
  <si>
    <t>Y243431225</t>
  </si>
  <si>
    <t>吕家坪镇</t>
  </si>
  <si>
    <t>九曲湾至新屋</t>
  </si>
  <si>
    <t>YZ09431226</t>
  </si>
  <si>
    <t>黄桑乡</t>
  </si>
  <si>
    <t>亲爱村、旧县村</t>
  </si>
  <si>
    <t>县道-亲爱村部</t>
  </si>
  <si>
    <t>C160431226</t>
  </si>
  <si>
    <t>空石溪村、观察村</t>
  </si>
  <si>
    <t>观察-空石溪</t>
  </si>
  <si>
    <t>C163431226</t>
  </si>
  <si>
    <t>燕溪村、石婆田村</t>
  </si>
  <si>
    <t>燕溪桥-报木林</t>
  </si>
  <si>
    <t>C986431226</t>
  </si>
  <si>
    <t>湖池村、郑家潭村</t>
  </si>
  <si>
    <t>黄双乡-郑家潭</t>
  </si>
  <si>
    <t>X096431226</t>
  </si>
  <si>
    <t>锦和镇</t>
  </si>
  <si>
    <t>新场村、杨柳坪村</t>
  </si>
  <si>
    <t>横溪桥至杨柳坪</t>
  </si>
  <si>
    <t>Y765431226</t>
  </si>
  <si>
    <t>郭公坪乡</t>
  </si>
  <si>
    <t>碰溪村、杜庄村</t>
  </si>
  <si>
    <t>碰溪垅村-杜庄村</t>
  </si>
  <si>
    <t>YZ22431226</t>
  </si>
  <si>
    <t>尧市乡</t>
  </si>
  <si>
    <t>蒲罗坪村、大溪村</t>
  </si>
  <si>
    <t>马江口村-Y756</t>
  </si>
  <si>
    <t>Y767431226</t>
  </si>
  <si>
    <t>桥冲村、兰山村</t>
  </si>
  <si>
    <t>桥冲村-兰山村</t>
  </si>
  <si>
    <t>Y768431226</t>
  </si>
  <si>
    <t>岩门镇、隆家堡乡</t>
  </si>
  <si>
    <t>三角坳村、双冲村、鲁草田村、江口溪村</t>
  </si>
  <si>
    <t>S291-三角坳村</t>
  </si>
  <si>
    <t>Y759431226</t>
  </si>
  <si>
    <t>谭家寨乡</t>
  </si>
  <si>
    <t>弄里村、太平头村</t>
  </si>
  <si>
    <t>弄里至太平头</t>
  </si>
  <si>
    <t>Y773431226</t>
  </si>
  <si>
    <t>大桥江乡</t>
  </si>
  <si>
    <t>石垅溪村、洞塘溪村</t>
  </si>
  <si>
    <t>石垅溪村-洞塘溪村</t>
  </si>
  <si>
    <t>YZ19431226</t>
  </si>
  <si>
    <t>林冲镇</t>
  </si>
  <si>
    <t>宋阳村</t>
  </si>
  <si>
    <t>石马坪-卧曼</t>
  </si>
  <si>
    <t>Y974431227</t>
  </si>
  <si>
    <t>波州镇</t>
  </si>
  <si>
    <t>长塘坪村、暮山坪村</t>
  </si>
  <si>
    <t>胜利-田垄头</t>
  </si>
  <si>
    <t>Y953431227</t>
  </si>
  <si>
    <t>晃州镇</t>
  </si>
  <si>
    <t>水洞村</t>
  </si>
  <si>
    <t>水泥厂-川岩</t>
  </si>
  <si>
    <t>Y960431227</t>
  </si>
  <si>
    <t>凉伞镇</t>
  </si>
  <si>
    <t>凳寨村</t>
  </si>
  <si>
    <t>凳寨-绞海</t>
  </si>
  <si>
    <t>Y963431227</t>
  </si>
  <si>
    <t>丁字坳村</t>
  </si>
  <si>
    <t>丁字坳—干田坎</t>
  </si>
  <si>
    <t>C022431227</t>
  </si>
  <si>
    <t>长乐坪村</t>
  </si>
  <si>
    <t>收费站—岩尖坡</t>
  </si>
  <si>
    <t>C030431227</t>
  </si>
  <si>
    <t>禾滩镇</t>
  </si>
  <si>
    <t>姑召村</t>
  </si>
  <si>
    <t>烂桥边-大坪坡</t>
  </si>
  <si>
    <t>C026431227</t>
  </si>
  <si>
    <t>步头降乡</t>
  </si>
  <si>
    <t>土鹿坪村</t>
  </si>
  <si>
    <t>桐木坳-小秉溪</t>
  </si>
  <si>
    <t>C033431227</t>
  </si>
  <si>
    <t>大田村</t>
  </si>
  <si>
    <t>大田-岑棚</t>
  </si>
  <si>
    <t>C075431227</t>
  </si>
  <si>
    <t>地习村</t>
  </si>
  <si>
    <t>岔口-栗山村</t>
  </si>
  <si>
    <t>C082431227</t>
  </si>
  <si>
    <t>黄阳村</t>
  </si>
  <si>
    <t>大仕溪桥—姑巴溪</t>
  </si>
  <si>
    <t>CZ44431227</t>
  </si>
  <si>
    <t>贡溪镇</t>
  </si>
  <si>
    <t>田家村</t>
  </si>
  <si>
    <t>贡溪-高寨</t>
  </si>
  <si>
    <t>Y925431227</t>
  </si>
  <si>
    <t>中寨镇</t>
  </si>
  <si>
    <t>半江村</t>
  </si>
  <si>
    <t>三甲—江米</t>
  </si>
  <si>
    <t>C018431227</t>
  </si>
  <si>
    <t>学校—坝上</t>
  </si>
  <si>
    <t>C025431227</t>
  </si>
  <si>
    <t>绞寿村</t>
  </si>
  <si>
    <t>烂泥田坳－寿里</t>
  </si>
  <si>
    <t>C070431227</t>
  </si>
  <si>
    <t>罗旧镇</t>
  </si>
  <si>
    <t>跑田坪村</t>
  </si>
  <si>
    <t>瓦棚子-贺家坪</t>
  </si>
  <si>
    <t>C004431228</t>
  </si>
  <si>
    <t>芷江镇</t>
  </si>
  <si>
    <t>沙溪口-雨塘坪</t>
  </si>
  <si>
    <t>C028431228</t>
  </si>
  <si>
    <t>草鞋坳村</t>
  </si>
  <si>
    <t>草鞋坳-团木溪水库</t>
  </si>
  <si>
    <t>C039431228</t>
  </si>
  <si>
    <t>禾梨坳乡</t>
  </si>
  <si>
    <t>桥边-岩垅</t>
  </si>
  <si>
    <t>C049431228</t>
  </si>
  <si>
    <t>山下冲村</t>
  </si>
  <si>
    <t>毛坪垠-荒田坳</t>
  </si>
  <si>
    <t>C052431228</t>
  </si>
  <si>
    <t>靖交[2017]91号</t>
  </si>
  <si>
    <t>罗卜田乡</t>
  </si>
  <si>
    <t>沙田坡村</t>
  </si>
  <si>
    <t>新店-烂土地</t>
  </si>
  <si>
    <t>C054431228</t>
  </si>
  <si>
    <t>浪圭山村</t>
  </si>
  <si>
    <t>杨公庙-小浪圭山</t>
  </si>
  <si>
    <t>C060431228</t>
  </si>
  <si>
    <t>竹溪村</t>
  </si>
  <si>
    <t>凉水井-竹溪组</t>
  </si>
  <si>
    <t>C064431228</t>
  </si>
  <si>
    <t>三道坑镇</t>
  </si>
  <si>
    <t>千公牛村</t>
  </si>
  <si>
    <t>三叶溪-千公牛</t>
  </si>
  <si>
    <t>C076431228</t>
  </si>
  <si>
    <t>新店坪镇</t>
  </si>
  <si>
    <t>团木溪村</t>
  </si>
  <si>
    <t>团木溪水库-村部</t>
  </si>
  <si>
    <t>C909431228</t>
  </si>
  <si>
    <t>分水坳村</t>
  </si>
  <si>
    <t>分水坳村村道</t>
  </si>
  <si>
    <t>C912431228</t>
  </si>
  <si>
    <t>楠木坪镇</t>
  </si>
  <si>
    <t>岩山背村</t>
  </si>
  <si>
    <t>兔田坪-岩山背</t>
  </si>
  <si>
    <t>CA01431228</t>
  </si>
  <si>
    <t>碧涌镇</t>
  </si>
  <si>
    <t>碧河村</t>
  </si>
  <si>
    <t>茶林坪-碧河村</t>
  </si>
  <si>
    <t>CA03431228</t>
  </si>
  <si>
    <t>枞树坪村</t>
  </si>
  <si>
    <t>山坡冲-枞树坪</t>
  </si>
  <si>
    <t>CA04431228</t>
  </si>
  <si>
    <t>深坑溪村</t>
  </si>
  <si>
    <t>子茶坡-上冲</t>
  </si>
  <si>
    <t>CA09431228</t>
  </si>
  <si>
    <t>天星塘村</t>
  </si>
  <si>
    <t>皇后滩-天星塘</t>
  </si>
  <si>
    <t>CA18431228</t>
  </si>
  <si>
    <t>洞下场乡</t>
  </si>
  <si>
    <t>碑冲村</t>
  </si>
  <si>
    <t>管理所-边山湾</t>
  </si>
  <si>
    <t>CA32431228</t>
  </si>
  <si>
    <t>竹坪铺村</t>
  </si>
  <si>
    <t>国道-洞子口</t>
  </si>
  <si>
    <t>CA48431228</t>
  </si>
  <si>
    <t>长田村</t>
  </si>
  <si>
    <t>山长线</t>
  </si>
  <si>
    <t>CA59431228</t>
  </si>
  <si>
    <t>冷水溪乡</t>
  </si>
  <si>
    <t>桐油坪村</t>
  </si>
  <si>
    <t>深坳-村部</t>
  </si>
  <si>
    <t>CA65431228</t>
  </si>
  <si>
    <t>白吉冲村</t>
  </si>
  <si>
    <t>小白线</t>
  </si>
  <si>
    <t>CA76431228</t>
  </si>
  <si>
    <t>晓坪乡</t>
  </si>
  <si>
    <t>学堂垠-大水田</t>
  </si>
  <si>
    <t>CA96431228</t>
  </si>
  <si>
    <t>宝龙山村</t>
  </si>
  <si>
    <t>鸭沈线</t>
  </si>
  <si>
    <t>CB03431228</t>
  </si>
  <si>
    <t>岩桥镇</t>
  </si>
  <si>
    <t>郭家界村</t>
  </si>
  <si>
    <t>山木线</t>
  </si>
  <si>
    <t>CB32431228</t>
  </si>
  <si>
    <t>炉坪村</t>
  </si>
  <si>
    <t>炉坪-炉坪</t>
  </si>
  <si>
    <t>CT35431228</t>
  </si>
  <si>
    <t>苗溪村</t>
  </si>
  <si>
    <t>向家湾-苗溪</t>
  </si>
  <si>
    <t>C901431228</t>
  </si>
  <si>
    <t>井水冲村</t>
  </si>
  <si>
    <t>鸡公溪口-大坳脚</t>
  </si>
  <si>
    <t>CT39431228</t>
  </si>
  <si>
    <t>两口田村</t>
  </si>
  <si>
    <t>两口田村-龙孔溪</t>
  </si>
  <si>
    <t>CT48431228</t>
  </si>
  <si>
    <t>毛岔线</t>
  </si>
  <si>
    <t>CZ12431228</t>
  </si>
  <si>
    <t>水宽乡</t>
  </si>
  <si>
    <t>干塘坪村</t>
  </si>
  <si>
    <t>水甘线</t>
  </si>
  <si>
    <t>CZ13431228</t>
  </si>
  <si>
    <t>陡山村</t>
  </si>
  <si>
    <t>陡山村部-陡山村部</t>
  </si>
  <si>
    <t>CZ43431228</t>
  </si>
  <si>
    <t>沈家坪村五组-宝龙山</t>
  </si>
  <si>
    <t>CZ63431228</t>
  </si>
  <si>
    <t>木叶溪村、千公牛村、细米溪村</t>
  </si>
  <si>
    <t>木叶溪-细米溪</t>
  </si>
  <si>
    <t>X116431228</t>
  </si>
  <si>
    <t>大坳村</t>
  </si>
  <si>
    <t>半坡田-三岔路口</t>
  </si>
  <si>
    <t>X120431228</t>
  </si>
  <si>
    <t>蜈蚣坡、学坪村</t>
  </si>
  <si>
    <t>桥头口-洞子口</t>
  </si>
  <si>
    <t>X124431228</t>
  </si>
  <si>
    <t>黄潭桥村</t>
  </si>
  <si>
    <t>李步-洞下</t>
  </si>
  <si>
    <t>X131431228</t>
  </si>
  <si>
    <t>三合新村</t>
  </si>
  <si>
    <t>子孙桥-溪口</t>
  </si>
  <si>
    <t>Y055431228</t>
  </si>
  <si>
    <t>垅口村</t>
  </si>
  <si>
    <t>罗家地-龙口</t>
  </si>
  <si>
    <t>Y705431228</t>
  </si>
  <si>
    <t>牛形村、郭家界村、黄梨坳村</t>
  </si>
  <si>
    <t>岩桥-巽公坡</t>
  </si>
  <si>
    <t>Y706431228</t>
  </si>
  <si>
    <t>柳树坪村</t>
  </si>
  <si>
    <t>七里桥-柳树坪</t>
  </si>
  <si>
    <t>Y709431228</t>
  </si>
  <si>
    <t>曲溪垅村</t>
  </si>
  <si>
    <t>窑湾塘-曲溪垅</t>
  </si>
  <si>
    <t>Y710431228</t>
  </si>
  <si>
    <t>地婆溪村</t>
  </si>
  <si>
    <t>李家坪-地婆溪</t>
  </si>
  <si>
    <t>Y711431228</t>
  </si>
  <si>
    <t>冬瓜坡村、青竹溪村</t>
  </si>
  <si>
    <t>新田湾-大湾田</t>
  </si>
  <si>
    <t>Y731431228</t>
  </si>
  <si>
    <t>杨公庙村</t>
  </si>
  <si>
    <t>杨公庙-盐井</t>
  </si>
  <si>
    <t>Y733431228</t>
  </si>
  <si>
    <t>公坪镇</t>
  </si>
  <si>
    <t>顺溪铺村</t>
  </si>
  <si>
    <t>公坪-鹤城</t>
  </si>
  <si>
    <t>Y735431228</t>
  </si>
  <si>
    <t>青鹤溪村</t>
  </si>
  <si>
    <t>三溪铺-白石坡</t>
  </si>
  <si>
    <t>Y736431228</t>
  </si>
  <si>
    <t>石板溪村</t>
  </si>
  <si>
    <t>四方背-罗家组</t>
  </si>
  <si>
    <t>Y744431228</t>
  </si>
  <si>
    <t>新店-沙田坡</t>
  </si>
  <si>
    <t>YZ01431228</t>
  </si>
  <si>
    <t>孙家冲村、青鹤溪村</t>
  </si>
  <si>
    <t>菊家桥-贺家坪</t>
  </si>
  <si>
    <t>YZ13431228</t>
  </si>
  <si>
    <t>两头田村</t>
  </si>
  <si>
    <t>乡政府门口-磨四冲</t>
  </si>
  <si>
    <t>YZ15431228</t>
  </si>
  <si>
    <t>洛家井村</t>
  </si>
  <si>
    <t>小河口-洛家井</t>
  </si>
  <si>
    <t>YZ17431228</t>
  </si>
  <si>
    <t>学堂湾村</t>
  </si>
  <si>
    <t>荷巴丘-黔阳坪</t>
  </si>
  <si>
    <t>YZ19431228</t>
  </si>
  <si>
    <t>电冲村</t>
  </si>
  <si>
    <t>学校-电冲</t>
  </si>
  <si>
    <t>YZ21431228</t>
  </si>
  <si>
    <t>岩田冲村</t>
  </si>
  <si>
    <t>杨华州-土桥</t>
  </si>
  <si>
    <t>YZ22431228</t>
  </si>
  <si>
    <t>潘家田村</t>
  </si>
  <si>
    <t>三门坡-张柳溪</t>
  </si>
  <si>
    <t>YZ23431228</t>
  </si>
  <si>
    <t>桃花溪村</t>
  </si>
  <si>
    <t>糯溪口-傍竹溪</t>
  </si>
  <si>
    <t>YZ26431228</t>
  </si>
  <si>
    <t>麻缨塘乡</t>
  </si>
  <si>
    <t>报家冲-黄谭桥桥头</t>
  </si>
  <si>
    <t>YZ27431228</t>
  </si>
  <si>
    <t>杨公庙-禾梨坪</t>
  </si>
  <si>
    <t>YZ28431228</t>
  </si>
  <si>
    <t>黄双坪村</t>
  </si>
  <si>
    <t>大思乐-一里街</t>
  </si>
  <si>
    <t>YZ35431228</t>
  </si>
  <si>
    <t>王家庄村</t>
  </si>
  <si>
    <t>村部-托口电站</t>
  </si>
  <si>
    <t>YZ37431228</t>
  </si>
  <si>
    <t>塘铺-向家湾</t>
  </si>
  <si>
    <t>CB15431228</t>
  </si>
  <si>
    <t>马坡村</t>
  </si>
  <si>
    <t>湾泉坳-古坡界村</t>
  </si>
  <si>
    <t>X126431228</t>
  </si>
  <si>
    <t>甘棠镇</t>
  </si>
  <si>
    <t>建国村</t>
  </si>
  <si>
    <t>小桥-木里堂</t>
  </si>
  <si>
    <t>C004431229</t>
  </si>
  <si>
    <t>文溪乡</t>
  </si>
  <si>
    <t>朗溪村</t>
  </si>
  <si>
    <t>鲍家团—胡家团</t>
  </si>
  <si>
    <t>C007431229</t>
  </si>
  <si>
    <t>通交发[2017]27号</t>
  </si>
  <si>
    <t>坳上镇</t>
  </si>
  <si>
    <t>响水村</t>
  </si>
  <si>
    <t>响水坝-山坡头</t>
  </si>
  <si>
    <t>C015431229</t>
  </si>
  <si>
    <t>大开村</t>
  </si>
  <si>
    <t>大开-蓑衣冲</t>
  </si>
  <si>
    <t>C017431229</t>
  </si>
  <si>
    <t>木洞村</t>
  </si>
  <si>
    <t>木洞-官田冲</t>
  </si>
  <si>
    <t>C018431229</t>
  </si>
  <si>
    <t>王家界-毛坡路</t>
  </si>
  <si>
    <t>C022431229</t>
  </si>
  <si>
    <t>戈盈村</t>
  </si>
  <si>
    <t>桥头-小坪</t>
  </si>
  <si>
    <t>C023431229</t>
  </si>
  <si>
    <t>金竹湾-拜正</t>
  </si>
  <si>
    <t>C024431229</t>
  </si>
  <si>
    <t>大堡子镇</t>
  </si>
  <si>
    <t>黄潭村</t>
  </si>
  <si>
    <t>杨家坪-木塘</t>
  </si>
  <si>
    <t>C027431229</t>
  </si>
  <si>
    <t>三江-茶坪</t>
  </si>
  <si>
    <t>C031431229</t>
  </si>
  <si>
    <t>塘款村</t>
  </si>
  <si>
    <t>塘款-略冲</t>
  </si>
  <si>
    <t>C032431229</t>
  </si>
  <si>
    <t>岩湾村</t>
  </si>
  <si>
    <t>三步桥-九脉</t>
  </si>
  <si>
    <t>C035431229</t>
  </si>
  <si>
    <t>长溪村</t>
  </si>
  <si>
    <t>坳脚-肖家</t>
  </si>
  <si>
    <t>C037431229</t>
  </si>
  <si>
    <t>金溪-五水</t>
  </si>
  <si>
    <t>C038431229</t>
  </si>
  <si>
    <t>渠阳镇</t>
  </si>
  <si>
    <t>三里村</t>
  </si>
  <si>
    <t>高竹坡-三里</t>
  </si>
  <si>
    <t>C048431229</t>
  </si>
  <si>
    <t>大树村</t>
  </si>
  <si>
    <t>金堡铺-大树</t>
  </si>
  <si>
    <t>C049431229</t>
  </si>
  <si>
    <t>八一村</t>
  </si>
  <si>
    <t>水泥厂-艮山口火车站</t>
  </si>
  <si>
    <t>C050431229</t>
  </si>
  <si>
    <t>戈村</t>
  </si>
  <si>
    <t>党校-戈村</t>
  </si>
  <si>
    <t>C054431229</t>
  </si>
  <si>
    <t>东宝村</t>
  </si>
  <si>
    <t>东升-下坡脚</t>
  </si>
  <si>
    <t>C061431229</t>
  </si>
  <si>
    <t>雄家-羊丝冲</t>
  </si>
  <si>
    <t>C076431229</t>
  </si>
  <si>
    <t>铺口村</t>
  </si>
  <si>
    <t>舒家团-同乐</t>
  </si>
  <si>
    <t>C079431229</t>
  </si>
  <si>
    <t>洪区交[2017]69号</t>
  </si>
  <si>
    <t>林源村</t>
  </si>
  <si>
    <t>虫孔-坝阳</t>
  </si>
  <si>
    <t>C081431229</t>
  </si>
  <si>
    <t>横江桥村</t>
  </si>
  <si>
    <t>青龙界-冬笋塘</t>
  </si>
  <si>
    <t>C082431229</t>
  </si>
  <si>
    <t>渡槽-地宋</t>
  </si>
  <si>
    <t>C083431229</t>
  </si>
  <si>
    <t>寨牙乡</t>
  </si>
  <si>
    <t>汕头村</t>
  </si>
  <si>
    <t>隘口-坛竹山</t>
  </si>
  <si>
    <t>C085431229</t>
  </si>
  <si>
    <t>寨牙村</t>
  </si>
  <si>
    <t>磨石电站-磨石</t>
  </si>
  <si>
    <t>C088431229</t>
  </si>
  <si>
    <t>洪交字〔2017〕93号</t>
  </si>
  <si>
    <t>杨家坪-陡溪坪</t>
  </si>
  <si>
    <t>C093431229</t>
  </si>
  <si>
    <t>藕团乡</t>
  </si>
  <si>
    <t>板团-小溪</t>
  </si>
  <si>
    <t>C098431229</t>
  </si>
  <si>
    <t>新陇村</t>
  </si>
  <si>
    <t>陇团小学-陇团</t>
  </si>
  <si>
    <t>C099431229</t>
  </si>
  <si>
    <t>塘湖村</t>
  </si>
  <si>
    <t>接官亭-新园团</t>
  </si>
  <si>
    <t>C106431229</t>
  </si>
  <si>
    <t>二凉亭村</t>
  </si>
  <si>
    <t>潘家坪-陈家冲</t>
  </si>
  <si>
    <t>C113431229</t>
  </si>
  <si>
    <t>尧管村</t>
  </si>
  <si>
    <t>下尧管-老虎冲</t>
  </si>
  <si>
    <t>C114431229</t>
  </si>
  <si>
    <t>平茶镇</t>
  </si>
  <si>
    <t>小岔村</t>
  </si>
  <si>
    <t>田坝-陆家坡</t>
  </si>
  <si>
    <t>C133431229</t>
  </si>
  <si>
    <t>三锹乡</t>
  </si>
  <si>
    <t>三锹村</t>
  </si>
  <si>
    <t>三锹-小流</t>
  </si>
  <si>
    <t>C157431229</t>
  </si>
  <si>
    <t>大桥村</t>
  </si>
  <si>
    <t>哨卡-山门</t>
  </si>
  <si>
    <t>C158431229</t>
  </si>
  <si>
    <t>卢家寨-李显冲</t>
  </si>
  <si>
    <t>C183431229</t>
  </si>
  <si>
    <t>平茶村</t>
  </si>
  <si>
    <t>四马山-小学后</t>
  </si>
  <si>
    <t>V360431229</t>
  </si>
  <si>
    <t>田铺心村</t>
  </si>
  <si>
    <t>江东-宝溪</t>
  </si>
  <si>
    <t>X170431229</t>
  </si>
  <si>
    <t>梅园村</t>
  </si>
  <si>
    <t>江东—马鞍洞</t>
  </si>
  <si>
    <t>X172431229</t>
  </si>
  <si>
    <t>元贞凤村</t>
  </si>
  <si>
    <t>凉柳坳-元贞</t>
  </si>
  <si>
    <t>Y801431229</t>
  </si>
  <si>
    <t>占家-贾家界</t>
  </si>
  <si>
    <t>Y814431229</t>
  </si>
  <si>
    <t>下宝村</t>
  </si>
  <si>
    <t>下堡-地灵</t>
  </si>
  <si>
    <t>Y818431229</t>
  </si>
  <si>
    <t>太阳坪乡</t>
  </si>
  <si>
    <t>土溪-沙溪铺</t>
  </si>
  <si>
    <t>Y820431229</t>
  </si>
  <si>
    <t>贯堡渡村</t>
  </si>
  <si>
    <t>丘条湾-堡子上</t>
  </si>
  <si>
    <t>Y823431229</t>
  </si>
  <si>
    <t>夏乡村</t>
  </si>
  <si>
    <t>艮山口-民主</t>
  </si>
  <si>
    <t>Y827431229</t>
  </si>
  <si>
    <t>新华-舒家团</t>
  </si>
  <si>
    <t>Y831431229</t>
  </si>
  <si>
    <t>大开-南山</t>
  </si>
  <si>
    <t>Y833431229</t>
  </si>
  <si>
    <t>鑫龙村</t>
  </si>
  <si>
    <t>老荒田-湘龙</t>
  </si>
  <si>
    <t>Y836431229</t>
  </si>
  <si>
    <t>防疆村</t>
  </si>
  <si>
    <t>防江-中河</t>
  </si>
  <si>
    <t>Y838431229</t>
  </si>
  <si>
    <t>新厂镇</t>
  </si>
  <si>
    <t>潘团-古文冲</t>
  </si>
  <si>
    <t>Y842431229</t>
  </si>
  <si>
    <t>姚家-和家坪</t>
  </si>
  <si>
    <t>Y843431229</t>
  </si>
  <si>
    <t>康头村</t>
  </si>
  <si>
    <t>三江溪-高营</t>
  </si>
  <si>
    <t>Y848431229</t>
  </si>
  <si>
    <t>岩寨-苗冲</t>
  </si>
  <si>
    <t>Y856431229</t>
  </si>
  <si>
    <t>地笋村</t>
  </si>
  <si>
    <t>夹塘-茶溪壕</t>
  </si>
  <si>
    <t>Y860431229</t>
  </si>
  <si>
    <t>春阳村</t>
  </si>
  <si>
    <t>刘家铺-春阳</t>
  </si>
  <si>
    <t>Y861431229</t>
  </si>
  <si>
    <t>覃团村</t>
  </si>
  <si>
    <t>三岔路口-丁洞</t>
  </si>
  <si>
    <t>Y864431229</t>
  </si>
  <si>
    <t>官团村</t>
  </si>
  <si>
    <t>三步桥-大坝子</t>
  </si>
  <si>
    <t>Y866431229</t>
  </si>
  <si>
    <t>营寨村</t>
  </si>
  <si>
    <t>和家坪-营寨</t>
  </si>
  <si>
    <t>Y867431229</t>
  </si>
  <si>
    <t>五里坡-小榴</t>
  </si>
  <si>
    <t>Z013431229</t>
  </si>
  <si>
    <t>县溪镇</t>
  </si>
  <si>
    <t>棉花坪村</t>
  </si>
  <si>
    <t>大桥头—木溪</t>
  </si>
  <si>
    <t>C008431230</t>
  </si>
  <si>
    <t>万佛山镇</t>
  </si>
  <si>
    <t>中团村</t>
  </si>
  <si>
    <t>窑门口—中团</t>
  </si>
  <si>
    <t>C023431230</t>
  </si>
  <si>
    <t>菁芜洲镇</t>
  </si>
  <si>
    <t>九龙桥口—九龙桥</t>
  </si>
  <si>
    <t>C037431230</t>
  </si>
  <si>
    <t>小水路口-小水村</t>
  </si>
  <si>
    <t>Y997431230</t>
  </si>
  <si>
    <t>西流村</t>
  </si>
  <si>
    <t>西流—地黄</t>
  </si>
  <si>
    <t>C055431230</t>
  </si>
  <si>
    <t>龙塘村</t>
  </si>
  <si>
    <t>茅坪口-新立</t>
  </si>
  <si>
    <t>C068431230</t>
  </si>
  <si>
    <t>双江镇</t>
  </si>
  <si>
    <t>芋头村</t>
  </si>
  <si>
    <t>红香—上团二桥</t>
  </si>
  <si>
    <t>Y995431230</t>
  </si>
  <si>
    <t>龙塘村-十字路</t>
  </si>
  <si>
    <t>Y980431230</t>
  </si>
  <si>
    <t>生棋村</t>
  </si>
  <si>
    <t>进路口—生棋</t>
  </si>
  <si>
    <t>C079431230</t>
  </si>
  <si>
    <t>坪坦乡</t>
  </si>
  <si>
    <t>联坪村</t>
  </si>
  <si>
    <t>老寨-弄盘</t>
  </si>
  <si>
    <t>C086431230</t>
  </si>
  <si>
    <t>陇城镇</t>
  </si>
  <si>
    <t>东江村</t>
  </si>
  <si>
    <t>东江-城旋</t>
  </si>
  <si>
    <t>C097431230</t>
  </si>
  <si>
    <t>播阳镇</t>
  </si>
  <si>
    <t>水塔村</t>
  </si>
  <si>
    <t>东门—水塔</t>
  </si>
  <si>
    <t>CZ10431230</t>
  </si>
  <si>
    <t>兵书阁</t>
  </si>
  <si>
    <t>肯溪-占字</t>
  </si>
  <si>
    <t>C057431230</t>
  </si>
  <si>
    <t>曹家冲村</t>
  </si>
  <si>
    <t>曹家冲口-曹家冲</t>
  </si>
  <si>
    <t>C030431230</t>
  </si>
  <si>
    <t>八路村</t>
  </si>
  <si>
    <t>下八路-下八路</t>
  </si>
  <si>
    <t>C040431230</t>
  </si>
  <si>
    <t>寨头堡村</t>
  </si>
  <si>
    <t>寨头堡口—寨头堡</t>
  </si>
  <si>
    <t>C036431230</t>
  </si>
  <si>
    <t>半坡村</t>
  </si>
  <si>
    <t>甲江口—半坡</t>
  </si>
  <si>
    <t>Y994431230</t>
  </si>
  <si>
    <t>肯溪村-肯溪村</t>
  </si>
  <si>
    <t>Y989431230</t>
  </si>
  <si>
    <t>江口-沙团</t>
  </si>
  <si>
    <t>YHL6431230</t>
  </si>
  <si>
    <t>桂花园乡</t>
  </si>
  <si>
    <t>洪高村</t>
  </si>
  <si>
    <t>黄茅乡-高椅乡</t>
  </si>
  <si>
    <t>X164431225</t>
  </si>
  <si>
    <t>滩头村</t>
  </si>
  <si>
    <t>黎桃线</t>
  </si>
  <si>
    <t>X150431281</t>
  </si>
  <si>
    <t>林家溪村-高峰村</t>
  </si>
  <si>
    <t>Y201431281</t>
  </si>
  <si>
    <t>纺洪线</t>
  </si>
  <si>
    <t>Y320431281</t>
  </si>
  <si>
    <t>堆边村</t>
  </si>
  <si>
    <t>团湾线</t>
  </si>
  <si>
    <t>YZ09431281</t>
  </si>
  <si>
    <t>群峰乡</t>
  </si>
  <si>
    <t>芙蓉溪村</t>
  </si>
  <si>
    <t>八草线</t>
  </si>
  <si>
    <t>C014431281</t>
  </si>
  <si>
    <t>安江镇</t>
  </si>
  <si>
    <t>古溪</t>
  </si>
  <si>
    <t>懒古线</t>
  </si>
  <si>
    <t>C103431281</t>
  </si>
  <si>
    <t>铁山乡</t>
  </si>
  <si>
    <t>凉竹湾</t>
  </si>
  <si>
    <t>坳冷线</t>
  </si>
  <si>
    <t>C108431281</t>
  </si>
  <si>
    <t>沙湾乡</t>
  </si>
  <si>
    <t>独田</t>
  </si>
  <si>
    <t>盘鸬线</t>
  </si>
  <si>
    <t>CF10431281</t>
  </si>
  <si>
    <t>沅河镇</t>
  </si>
  <si>
    <t>富团</t>
  </si>
  <si>
    <t>下富线</t>
  </si>
  <si>
    <t>Y334431281</t>
  </si>
  <si>
    <t>洗马乡</t>
  </si>
  <si>
    <t>铁山溪</t>
  </si>
  <si>
    <t>羊下线</t>
  </si>
  <si>
    <t>Y337431281</t>
  </si>
  <si>
    <t>娄星交计[2017]77号</t>
  </si>
  <si>
    <t>黔城镇</t>
  </si>
  <si>
    <t>长坡</t>
  </si>
  <si>
    <t>下长线</t>
  </si>
  <si>
    <t>Y348431281</t>
  </si>
  <si>
    <t>江市镇</t>
  </si>
  <si>
    <t>红莲</t>
  </si>
  <si>
    <t>则周线</t>
  </si>
  <si>
    <t>CF12431281</t>
  </si>
  <si>
    <t>双交字[2017]101号</t>
  </si>
  <si>
    <t>雪峰镇</t>
  </si>
  <si>
    <t>桥金线</t>
  </si>
  <si>
    <t>C016431281</t>
  </si>
  <si>
    <t>青山洞</t>
  </si>
  <si>
    <t>野青线</t>
  </si>
  <si>
    <t>C017431281</t>
  </si>
  <si>
    <t>铁山村</t>
  </si>
  <si>
    <t>大高线</t>
  </si>
  <si>
    <t>C022431281</t>
  </si>
  <si>
    <t>沈家坡</t>
  </si>
  <si>
    <t>芭沈线</t>
  </si>
  <si>
    <t>C023431281</t>
  </si>
  <si>
    <t>竹溪线</t>
  </si>
  <si>
    <t>C028431281</t>
  </si>
  <si>
    <t>石修</t>
  </si>
  <si>
    <t>牛石线</t>
  </si>
  <si>
    <t>C029431281</t>
  </si>
  <si>
    <t>深渡乡</t>
  </si>
  <si>
    <t>深渡</t>
  </si>
  <si>
    <t>深深线</t>
  </si>
  <si>
    <t>C035431281</t>
  </si>
  <si>
    <t>龙船塘乡</t>
  </si>
  <si>
    <t>小熟坪</t>
  </si>
  <si>
    <t>风小线</t>
  </si>
  <si>
    <t>C039431281</t>
  </si>
  <si>
    <t>水田溪</t>
  </si>
  <si>
    <t>坳水线</t>
  </si>
  <si>
    <t>C045431281</t>
  </si>
  <si>
    <t>岔头乡</t>
  </si>
  <si>
    <t>高坡村</t>
  </si>
  <si>
    <t>重高线</t>
  </si>
  <si>
    <t>C048431281</t>
  </si>
  <si>
    <t>大年溪</t>
  </si>
  <si>
    <t>平翁线</t>
  </si>
  <si>
    <t>C049431281</t>
  </si>
  <si>
    <t>高坪</t>
  </si>
  <si>
    <t>黄空线</t>
  </si>
  <si>
    <t>C054431281</t>
  </si>
  <si>
    <t>明亮</t>
  </si>
  <si>
    <t>牛岩线</t>
  </si>
  <si>
    <t>C055431281</t>
  </si>
  <si>
    <t>大塘</t>
  </si>
  <si>
    <t>禾大线</t>
  </si>
  <si>
    <t>C067431281</t>
  </si>
  <si>
    <t>海富线</t>
  </si>
  <si>
    <t>C070431281</t>
  </si>
  <si>
    <t>岩垅乡</t>
  </si>
  <si>
    <t>江丘</t>
  </si>
  <si>
    <t>青山坳-龙家堰</t>
  </si>
  <si>
    <t>C079431281</t>
  </si>
  <si>
    <t>毛田</t>
  </si>
  <si>
    <t>大毛线</t>
  </si>
  <si>
    <t>C081431281</t>
  </si>
  <si>
    <t>大禾田</t>
  </si>
  <si>
    <t>剪大线</t>
  </si>
  <si>
    <t>C082431281</t>
  </si>
  <si>
    <t>梓木冲</t>
  </si>
  <si>
    <t>C083431281</t>
  </si>
  <si>
    <t>梅园冲</t>
  </si>
  <si>
    <t>坝梅线</t>
  </si>
  <si>
    <t>C086431281</t>
  </si>
  <si>
    <t>熟坪乡</t>
  </si>
  <si>
    <t>平山界</t>
  </si>
  <si>
    <t>王平线</t>
  </si>
  <si>
    <t>C095431281</t>
  </si>
  <si>
    <t>城西</t>
  </si>
  <si>
    <t>城西-电杆厂</t>
  </si>
  <si>
    <t>C100431281</t>
  </si>
  <si>
    <t>高山</t>
  </si>
  <si>
    <t>桐高线</t>
  </si>
  <si>
    <t>C120431281</t>
  </si>
  <si>
    <t>双溪口</t>
  </si>
  <si>
    <t>山新线</t>
  </si>
  <si>
    <t>C122431281</t>
  </si>
  <si>
    <t>桐坪</t>
  </si>
  <si>
    <t>小塘线</t>
  </si>
  <si>
    <t>C127431281</t>
  </si>
  <si>
    <t>仁建</t>
  </si>
  <si>
    <t>分仁线</t>
  </si>
  <si>
    <t>C150431281</t>
  </si>
  <si>
    <t>大崇乡</t>
  </si>
  <si>
    <t>赤溪</t>
  </si>
  <si>
    <t>牛叉线</t>
  </si>
  <si>
    <t>C153431281</t>
  </si>
  <si>
    <t>深渡江</t>
  </si>
  <si>
    <t>大深线</t>
  </si>
  <si>
    <t>C156431281</t>
  </si>
  <si>
    <t>蒋公溪</t>
  </si>
  <si>
    <t>叉四线</t>
  </si>
  <si>
    <t>C47B431281</t>
  </si>
  <si>
    <t>竹山园</t>
  </si>
  <si>
    <t>大岩线</t>
  </si>
  <si>
    <t>C720431281</t>
  </si>
  <si>
    <t>茅渡乡</t>
  </si>
  <si>
    <t>芒冬村</t>
  </si>
  <si>
    <t>下金飞达线</t>
  </si>
  <si>
    <t>C723431281</t>
  </si>
  <si>
    <t>烟溪村</t>
  </si>
  <si>
    <t>苗磨线</t>
  </si>
  <si>
    <t>C727431281</t>
  </si>
  <si>
    <t>托口镇</t>
  </si>
  <si>
    <t>裕农村</t>
  </si>
  <si>
    <t>大普线</t>
  </si>
  <si>
    <t>C731431281</t>
  </si>
  <si>
    <t>星火村</t>
  </si>
  <si>
    <t>清叉线</t>
  </si>
  <si>
    <t>CF03431281</t>
  </si>
  <si>
    <t>徐家洞村</t>
  </si>
  <si>
    <t>水乌线</t>
  </si>
  <si>
    <t>CF06431281</t>
  </si>
  <si>
    <t>土溪乡</t>
  </si>
  <si>
    <t>双龙溪</t>
  </si>
  <si>
    <t>对黄线</t>
  </si>
  <si>
    <t>CF08431281</t>
  </si>
  <si>
    <t>竹峰村</t>
  </si>
  <si>
    <t>叉大线</t>
  </si>
  <si>
    <t>CF14431281</t>
  </si>
  <si>
    <t>凤凰</t>
  </si>
  <si>
    <t>杨圆线</t>
  </si>
  <si>
    <t>CZ05431281</t>
  </si>
  <si>
    <t>公平</t>
  </si>
  <si>
    <t>坳公线</t>
  </si>
  <si>
    <t>CZ10431281</t>
  </si>
  <si>
    <t>申坳</t>
  </si>
  <si>
    <t>自申线</t>
  </si>
  <si>
    <t>CZ13431281</t>
  </si>
  <si>
    <t>板桥线</t>
  </si>
  <si>
    <t>CZ16431281</t>
  </si>
  <si>
    <t>塘湾镇</t>
  </si>
  <si>
    <t>浆溪村</t>
  </si>
  <si>
    <t>浆浆线</t>
  </si>
  <si>
    <t>CZ21431281</t>
  </si>
  <si>
    <t>鸭池村</t>
  </si>
  <si>
    <t>响红线</t>
  </si>
  <si>
    <t>CZ24431281</t>
  </si>
  <si>
    <t>十里村</t>
  </si>
  <si>
    <t>沅十线</t>
  </si>
  <si>
    <t>CZ33431281</t>
  </si>
  <si>
    <t>大泥村</t>
  </si>
  <si>
    <t>瓦大线</t>
  </si>
  <si>
    <t>CZ35431281</t>
  </si>
  <si>
    <t>红心村</t>
  </si>
  <si>
    <t>大红线</t>
  </si>
  <si>
    <t>CZ40431281</t>
  </si>
  <si>
    <t>江沙线</t>
  </si>
  <si>
    <t>CZ47431281</t>
  </si>
  <si>
    <t>网塘</t>
  </si>
  <si>
    <t>新小线</t>
  </si>
  <si>
    <t>CZ65431281</t>
  </si>
  <si>
    <t>鸡公坡</t>
  </si>
  <si>
    <t>安江大桥-鸡公坡</t>
  </si>
  <si>
    <t>X156431281</t>
  </si>
  <si>
    <t>双杨线</t>
  </si>
  <si>
    <t>Y303431281</t>
  </si>
  <si>
    <t>大沅</t>
  </si>
  <si>
    <t>岩大线</t>
  </si>
  <si>
    <t>Y328431281</t>
  </si>
  <si>
    <t>平阳</t>
  </si>
  <si>
    <t>Y314-X130</t>
  </si>
  <si>
    <t>Y331431281</t>
  </si>
  <si>
    <t>洒溪</t>
  </si>
  <si>
    <t>粟黄线</t>
  </si>
  <si>
    <t>Y343431281</t>
  </si>
  <si>
    <t>寨头</t>
  </si>
  <si>
    <t>长楠线</t>
  </si>
  <si>
    <t>YZ02431281</t>
  </si>
  <si>
    <t>光华</t>
  </si>
  <si>
    <t>羊喇线</t>
  </si>
  <si>
    <t>Y344431281</t>
  </si>
  <si>
    <t>杉山镇</t>
  </si>
  <si>
    <t>同安村</t>
  </si>
  <si>
    <t>同安-兴家组</t>
  </si>
  <si>
    <t>C110431302</t>
  </si>
  <si>
    <t>黄泥街道、石井镇</t>
  </si>
  <si>
    <t>恩口村、石江村</t>
  </si>
  <si>
    <t>铁路口-石江</t>
  </si>
  <si>
    <t>Y670431302</t>
  </si>
  <si>
    <t>走马街镇</t>
  </si>
  <si>
    <t>石潭村、洋潭村、杉树村、高冲村、大源村、万家村</t>
  </si>
  <si>
    <t>子乔-万家</t>
  </si>
  <si>
    <t>X132431321</t>
  </si>
  <si>
    <t>洪山殿镇</t>
  </si>
  <si>
    <t>梓木村、堑塘村、杨柳村</t>
  </si>
  <si>
    <t>洪家山-陈家</t>
  </si>
  <si>
    <t>X065431321</t>
  </si>
  <si>
    <t>梓门桥镇</t>
  </si>
  <si>
    <t>新庄村、金溪村</t>
  </si>
  <si>
    <t>永胜-金溪</t>
  </si>
  <si>
    <t>X096431321</t>
  </si>
  <si>
    <t>杏子铺镇</t>
  </si>
  <si>
    <t>和目-坪上</t>
  </si>
  <si>
    <t>X115431321</t>
  </si>
  <si>
    <t>蛇形山镇</t>
  </si>
  <si>
    <t>蛇形村、凤形村、冲口村、檀湾村、油铺村</t>
  </si>
  <si>
    <t>蛇形-太和</t>
  </si>
  <si>
    <t>X116431321</t>
  </si>
  <si>
    <t>千金村</t>
  </si>
  <si>
    <t>青石-大西</t>
  </si>
  <si>
    <t>X117431321</t>
  </si>
  <si>
    <t>民主村</t>
  </si>
  <si>
    <t>仁里-坳头</t>
  </si>
  <si>
    <t>X119431321</t>
  </si>
  <si>
    <t>同福村</t>
  </si>
  <si>
    <t>双丰-同福</t>
  </si>
  <si>
    <t>X123431321</t>
  </si>
  <si>
    <t>密阳峰村、甘棠村、甘棠村</t>
  </si>
  <si>
    <t>段家-甘棠</t>
  </si>
  <si>
    <t>X124431321</t>
  </si>
  <si>
    <t>桃林-山丰</t>
  </si>
  <si>
    <t>X126431321</t>
  </si>
  <si>
    <t>石牛乡</t>
  </si>
  <si>
    <t>古云村、石虎村</t>
  </si>
  <si>
    <t>常汉-石虎</t>
  </si>
  <si>
    <t>X578431321</t>
  </si>
  <si>
    <t>牌头村</t>
  </si>
  <si>
    <t>牌头-永和</t>
  </si>
  <si>
    <t>Y212431321</t>
  </si>
  <si>
    <t>苏家村</t>
  </si>
  <si>
    <t>千金-苏家</t>
  </si>
  <si>
    <t>Y214431321</t>
  </si>
  <si>
    <t>聚珍村、同兴村</t>
  </si>
  <si>
    <t>龙返-民主</t>
  </si>
  <si>
    <t>Y471431321</t>
  </si>
  <si>
    <t>赛田村、白龙潭村</t>
  </si>
  <si>
    <t>赛田-兴无</t>
  </si>
  <si>
    <t>Y504431321</t>
  </si>
  <si>
    <t>三塘铺镇</t>
  </si>
  <si>
    <t>大云村、柘石村</t>
  </si>
  <si>
    <t>红星-相思</t>
  </si>
  <si>
    <t>Y506431321</t>
  </si>
  <si>
    <t>石坑村</t>
  </si>
  <si>
    <t>高枧-水口</t>
  </si>
  <si>
    <t>Y512431321</t>
  </si>
  <si>
    <t>枫树山村</t>
  </si>
  <si>
    <t>茶冲-枫树山</t>
  </si>
  <si>
    <t>Y519431321</t>
  </si>
  <si>
    <t>景福村、塘底村</t>
  </si>
  <si>
    <t>双中-塘底</t>
  </si>
  <si>
    <t>Y771431321</t>
  </si>
  <si>
    <t>龙返村</t>
  </si>
  <si>
    <t>云庭-龙返</t>
  </si>
  <si>
    <t>Y782431321</t>
  </si>
  <si>
    <t>泉山村、泉冲村、四方村、杨柳村</t>
  </si>
  <si>
    <t>柞子-杨柳</t>
  </si>
  <si>
    <t>Y785431321</t>
  </si>
  <si>
    <t>新交[2017]128号</t>
  </si>
  <si>
    <t>益丰村、周家村、太和村</t>
  </si>
  <si>
    <t>益丰-熬头</t>
  </si>
  <si>
    <t>Y801431321</t>
  </si>
  <si>
    <t>洪福村、枫树台村</t>
  </si>
  <si>
    <t>杉和-进步</t>
  </si>
  <si>
    <t>Y812431321</t>
  </si>
  <si>
    <t>三坝桥村、龙集村、岩门村、山斗村</t>
  </si>
  <si>
    <t>三坝桥-岩门</t>
  </si>
  <si>
    <t>Y831431321</t>
  </si>
  <si>
    <t>冲口村</t>
  </si>
  <si>
    <t>新建-游子</t>
  </si>
  <si>
    <t>Y849431321</t>
  </si>
  <si>
    <t>花门镇</t>
  </si>
  <si>
    <t>人民村</t>
  </si>
  <si>
    <t>九江-百荣堂</t>
  </si>
  <si>
    <t>Y854431321</t>
  </si>
  <si>
    <t>古田村、丰星村、塘星村、木排村、芭蕉村、向阳村</t>
  </si>
  <si>
    <t>古田-芭蕉</t>
  </si>
  <si>
    <t>Y880431321</t>
  </si>
  <si>
    <t>完西村、龙家村、大冲村</t>
  </si>
  <si>
    <t>完西-石门</t>
  </si>
  <si>
    <t>Y936431321</t>
  </si>
  <si>
    <t>印塘乡</t>
  </si>
  <si>
    <t>宋江村、石湾村、大枫树村</t>
  </si>
  <si>
    <t>檀山-大枫树</t>
  </si>
  <si>
    <t>YA09431321</t>
  </si>
  <si>
    <t>荷叶镇</t>
  </si>
  <si>
    <t>神冲村、凤鸣村</t>
  </si>
  <si>
    <t>神冲街-龙潭</t>
  </si>
  <si>
    <t>YA10431321</t>
  </si>
  <si>
    <t>大乇村</t>
  </si>
  <si>
    <t>大乇-洲上</t>
  </si>
  <si>
    <t>YA12431321</t>
  </si>
  <si>
    <t>两峰村、嘉祥村</t>
  </si>
  <si>
    <t>潭龙山口-左间渠桥</t>
  </si>
  <si>
    <t>C090431321</t>
  </si>
  <si>
    <t>锁石镇</t>
  </si>
  <si>
    <t>畜牧堂-扎冲</t>
  </si>
  <si>
    <t>C120431321</t>
  </si>
  <si>
    <t>九江-人民村部</t>
  </si>
  <si>
    <t>C170431321</t>
  </si>
  <si>
    <t>理江村、瓦窑村</t>
  </si>
  <si>
    <t>上塘-新元里</t>
  </si>
  <si>
    <t>C191431321</t>
  </si>
  <si>
    <t>两粒塘-石龙小学</t>
  </si>
  <si>
    <t>C196431321</t>
  </si>
  <si>
    <t>青树坪镇</t>
  </si>
  <si>
    <t>石咀坳-石咀坳</t>
  </si>
  <si>
    <t>C239431321</t>
  </si>
  <si>
    <t>石力村</t>
  </si>
  <si>
    <t>古业堂-双江</t>
  </si>
  <si>
    <t>C254431321</t>
  </si>
  <si>
    <t>九亩-石洞</t>
  </si>
  <si>
    <t>C258431321</t>
  </si>
  <si>
    <t>匡沙村</t>
  </si>
  <si>
    <t>老屋-太阳</t>
  </si>
  <si>
    <t>C266431321</t>
  </si>
  <si>
    <t>匡沙村、山田村</t>
  </si>
  <si>
    <t>太阳-丫居</t>
  </si>
  <si>
    <t>C267431321</t>
  </si>
  <si>
    <t>星辉村</t>
  </si>
  <si>
    <t>农冲-黄鹂</t>
  </si>
  <si>
    <t>C294431321</t>
  </si>
  <si>
    <t>冷交字[2017]82号</t>
  </si>
  <si>
    <t>杨须-杨须</t>
  </si>
  <si>
    <t>C343431321</t>
  </si>
  <si>
    <t>合兴村、床石村、木加村</t>
  </si>
  <si>
    <t>金锋-石坳</t>
  </si>
  <si>
    <t>C406431321</t>
  </si>
  <si>
    <t>合亿村</t>
  </si>
  <si>
    <t>八组-八组</t>
  </si>
  <si>
    <t>C418431321</t>
  </si>
  <si>
    <t>立爱村</t>
  </si>
  <si>
    <t>草塘-林场</t>
  </si>
  <si>
    <t>C420431321</t>
  </si>
  <si>
    <t>虎冲村</t>
  </si>
  <si>
    <t>上龚家屋-常业</t>
  </si>
  <si>
    <t>C446431321</t>
  </si>
  <si>
    <t>黄河村</t>
  </si>
  <si>
    <t>小易组-小易组</t>
  </si>
  <si>
    <t>C472431321</t>
  </si>
  <si>
    <t>高峰村、黄河村</t>
  </si>
  <si>
    <t>姚家坪-渡槽</t>
  </si>
  <si>
    <t>C473431321</t>
  </si>
  <si>
    <t>井字镇</t>
  </si>
  <si>
    <t>约溪村</t>
  </si>
  <si>
    <t>张家-细屋</t>
  </si>
  <si>
    <t>C494431321</t>
  </si>
  <si>
    <t>涟交发〔2017〕339号</t>
  </si>
  <si>
    <t>石球村、杨球村</t>
  </si>
  <si>
    <t>茶树坳-细屋</t>
  </si>
  <si>
    <t>C507431321</t>
  </si>
  <si>
    <t>小村</t>
  </si>
  <si>
    <t>枫树坪-枫树坪</t>
  </si>
  <si>
    <t>C536431321</t>
  </si>
  <si>
    <t>正江村</t>
  </si>
  <si>
    <t>大坝角-野猪山</t>
  </si>
  <si>
    <t>C557431321</t>
  </si>
  <si>
    <t>双江桥-村部</t>
  </si>
  <si>
    <t>C589431321</t>
  </si>
  <si>
    <t>昌家村</t>
  </si>
  <si>
    <t>响水潭-响水潭</t>
  </si>
  <si>
    <t>C595431321</t>
  </si>
  <si>
    <t>天津村</t>
  </si>
  <si>
    <t>公屋里-西冲</t>
  </si>
  <si>
    <t>C646431321</t>
  </si>
  <si>
    <t>岩石村</t>
  </si>
  <si>
    <t>增福堂-大阳溪坑</t>
  </si>
  <si>
    <t>C659431321</t>
  </si>
  <si>
    <t>新增村</t>
  </si>
  <si>
    <t>增加-交果</t>
  </si>
  <si>
    <t>C731431321</t>
  </si>
  <si>
    <t>曹来村</t>
  </si>
  <si>
    <t>殷家-上华</t>
  </si>
  <si>
    <t>C765431321</t>
  </si>
  <si>
    <t>蛇形村、万福村</t>
  </si>
  <si>
    <t>当湾-石冲</t>
  </si>
  <si>
    <t>C771431321</t>
  </si>
  <si>
    <t>沙塘乡</t>
  </si>
  <si>
    <t>石星村</t>
  </si>
  <si>
    <t>曾步-塘坳</t>
  </si>
  <si>
    <t>C857431321</t>
  </si>
  <si>
    <t>星斗-香炉</t>
  </si>
  <si>
    <t>C858431321</t>
  </si>
  <si>
    <t>石桥村、燕霄村</t>
  </si>
  <si>
    <t>桐子铺-架子塘</t>
  </si>
  <si>
    <t>C877431321</t>
  </si>
  <si>
    <t>永丰镇</t>
  </si>
  <si>
    <t>金山村、四安村</t>
  </si>
  <si>
    <t>金山-金山砖厂</t>
  </si>
  <si>
    <t>C951431321</t>
  </si>
  <si>
    <t>光彩村</t>
  </si>
  <si>
    <t>长塘口-光彩</t>
  </si>
  <si>
    <t>C980431321</t>
  </si>
  <si>
    <t>春山村、理江村</t>
  </si>
  <si>
    <t>花门一中-楼底上</t>
  </si>
  <si>
    <t>CA68431321</t>
  </si>
  <si>
    <t>齐心村、新石村</t>
  </si>
  <si>
    <t>下堂湾桥-解渴坳</t>
  </si>
  <si>
    <t>CA78431321</t>
  </si>
  <si>
    <t>仙女村、金峰村</t>
  </si>
  <si>
    <t>香花-瓦铺子</t>
  </si>
  <si>
    <t>CB37431321</t>
  </si>
  <si>
    <t>石洞村</t>
  </si>
  <si>
    <t>梨子堂-边山煤矿</t>
  </si>
  <si>
    <t>CD13431321</t>
  </si>
  <si>
    <t>单家村</t>
  </si>
  <si>
    <t>联营碎石场-水晶堂</t>
  </si>
  <si>
    <t>CD46431321</t>
  </si>
  <si>
    <t>禾村</t>
  </si>
  <si>
    <t>铜里-虾米坝</t>
  </si>
  <si>
    <t>CF44431321</t>
  </si>
  <si>
    <t>油园村</t>
  </si>
  <si>
    <t>三角塘-正冲水库</t>
  </si>
  <si>
    <t>CH19431321</t>
  </si>
  <si>
    <t>永进-天津金矿</t>
  </si>
  <si>
    <t>CH33431321</t>
  </si>
  <si>
    <t>小村、象形村、泥塘村</t>
  </si>
  <si>
    <t>白沙嘴-巷子口</t>
  </si>
  <si>
    <t>CY62431321</t>
  </si>
  <si>
    <t>檀木村</t>
  </si>
  <si>
    <t>檀木学校-建新</t>
  </si>
  <si>
    <t>VJ83431321</t>
  </si>
  <si>
    <t>伍林村</t>
  </si>
  <si>
    <t>锣鼓脑-四时</t>
  </si>
  <si>
    <t>C052431321</t>
  </si>
  <si>
    <t>民建-新屋</t>
  </si>
  <si>
    <t>C379431321</t>
  </si>
  <si>
    <t>樟树坪-檀木</t>
  </si>
  <si>
    <t>C53B431321</t>
  </si>
  <si>
    <t>水车镇</t>
  </si>
  <si>
    <t>山溪村</t>
  </si>
  <si>
    <t>粟树下-吉山一组</t>
  </si>
  <si>
    <t>C185431322</t>
  </si>
  <si>
    <t>槎溪镇</t>
  </si>
  <si>
    <t>杨家边村</t>
  </si>
  <si>
    <t>碾米桥-洪家岭</t>
  </si>
  <si>
    <t>CD37431322</t>
  </si>
  <si>
    <t>孟公镇</t>
  </si>
  <si>
    <t>塘坪村</t>
  </si>
  <si>
    <t>诊所至红旗坡</t>
  </si>
  <si>
    <t>C264431322</t>
  </si>
  <si>
    <t>温塘镇</t>
  </si>
  <si>
    <t>邱住村</t>
  </si>
  <si>
    <t>邱住村-梅家村9组</t>
  </si>
  <si>
    <t>C566431322</t>
  </si>
  <si>
    <t>吉庆镇</t>
  </si>
  <si>
    <t>杉木冲-杉木冲</t>
  </si>
  <si>
    <t>C627431322</t>
  </si>
  <si>
    <t>漆树坪村</t>
  </si>
  <si>
    <t>油溪桥村-S379</t>
  </si>
  <si>
    <t>Y561431322</t>
  </si>
  <si>
    <t>炉观镇</t>
  </si>
  <si>
    <t>墙巷村</t>
  </si>
  <si>
    <t>桐子岗至垅山村部</t>
  </si>
  <si>
    <t>C663431322</t>
  </si>
  <si>
    <t>六竹村</t>
  </si>
  <si>
    <t>六竹村-郎山村</t>
  </si>
  <si>
    <t>YE97431322</t>
  </si>
  <si>
    <t>吉交字[2017]267号</t>
  </si>
  <si>
    <t>圳上镇</t>
  </si>
  <si>
    <t>海和村</t>
  </si>
  <si>
    <t>海南村界-海南村界</t>
  </si>
  <si>
    <t>C765431322</t>
  </si>
  <si>
    <t>荣华乡</t>
  </si>
  <si>
    <t>栗树村</t>
  </si>
  <si>
    <t>栗树-白溪陆家</t>
  </si>
  <si>
    <t>CE74431322</t>
  </si>
  <si>
    <t>田坪镇</t>
  </si>
  <si>
    <t>天台山村</t>
  </si>
  <si>
    <t>塘上至杨柳冲</t>
  </si>
  <si>
    <t>CH90431322</t>
  </si>
  <si>
    <t>天门乡</t>
  </si>
  <si>
    <t>青围村</t>
  </si>
  <si>
    <t>青围至蛇坪</t>
  </si>
  <si>
    <t>CK01431322</t>
  </si>
  <si>
    <t>桑梓镇</t>
  </si>
  <si>
    <t>大皂村</t>
  </si>
  <si>
    <t>发娥冲至新屋里</t>
  </si>
  <si>
    <t>CP14431322</t>
  </si>
  <si>
    <t>上梅镇</t>
  </si>
  <si>
    <t>接龙村</t>
  </si>
  <si>
    <t>光义叉路口至炉门前码头</t>
  </si>
  <si>
    <t>CT01431322</t>
  </si>
  <si>
    <t>游家镇</t>
  </si>
  <si>
    <t>黄家岭村</t>
  </si>
  <si>
    <t>群键村-群键村</t>
  </si>
  <si>
    <t>YE01431322</t>
  </si>
  <si>
    <t>歇凉山村</t>
  </si>
  <si>
    <t>歇凉-龙潭村</t>
  </si>
  <si>
    <t>Y354431322</t>
  </si>
  <si>
    <t>石冲口镇</t>
  </si>
  <si>
    <t>福众村</t>
  </si>
  <si>
    <t>铁矿岭村-南烟村</t>
  </si>
  <si>
    <t>Y335431322</t>
  </si>
  <si>
    <t>洋溪镇</t>
  </si>
  <si>
    <t>集星村</t>
  </si>
  <si>
    <t>芷溪桥至洋溪镇七星村</t>
  </si>
  <si>
    <t>X164431322</t>
  </si>
  <si>
    <t>兴龙村</t>
  </si>
  <si>
    <t>光阴山至村中心</t>
  </si>
  <si>
    <t>CC33431322</t>
  </si>
  <si>
    <t>辇溪至长田</t>
  </si>
  <si>
    <t>CA27431322</t>
  </si>
  <si>
    <t>泸交发〔2017〕108号</t>
  </si>
  <si>
    <t>西河镇</t>
  </si>
  <si>
    <t>双蹄村</t>
  </si>
  <si>
    <t>西河广场-老红砖厂</t>
  </si>
  <si>
    <t>C206431322</t>
  </si>
  <si>
    <t>铎山镇</t>
  </si>
  <si>
    <t>红安村</t>
  </si>
  <si>
    <t>石柱村-大冲村</t>
  </si>
  <si>
    <t>Y036431381</t>
  </si>
  <si>
    <t>矿山街道办</t>
  </si>
  <si>
    <t>龙虎山村</t>
  </si>
  <si>
    <t>龙虎山村-龙虎山村</t>
  </si>
  <si>
    <t>YD61431381</t>
  </si>
  <si>
    <t>船山村</t>
  </si>
  <si>
    <t>毛矿线-官家村</t>
  </si>
  <si>
    <t>YY17431381</t>
  </si>
  <si>
    <t>渣渡镇</t>
  </si>
  <si>
    <t>梓芳村</t>
  </si>
  <si>
    <t>双丰—梓芳</t>
  </si>
  <si>
    <t>C055431381</t>
  </si>
  <si>
    <t>三尖镇</t>
  </si>
  <si>
    <t>上青村</t>
  </si>
  <si>
    <t>九江村-新屋村</t>
  </si>
  <si>
    <t>Y581431381</t>
  </si>
  <si>
    <t>中连乡</t>
  </si>
  <si>
    <t>南宫村</t>
  </si>
  <si>
    <t>丛岭村-坝塘村</t>
  </si>
  <si>
    <t>Y578431381</t>
  </si>
  <si>
    <t>禾青镇</t>
  </si>
  <si>
    <t>建新村</t>
  </si>
  <si>
    <t>建新村-S297</t>
  </si>
  <si>
    <t>YY39431381</t>
  </si>
  <si>
    <t>石船村</t>
  </si>
  <si>
    <t>石船村-S217</t>
  </si>
  <si>
    <t>YY13431381</t>
  </si>
  <si>
    <t>田心山村</t>
  </si>
  <si>
    <t>枫树村-井坑村</t>
  </si>
  <si>
    <t>X137431322</t>
  </si>
  <si>
    <t>石等村</t>
  </si>
  <si>
    <t>樟树-老屋组</t>
  </si>
  <si>
    <t>C146431382</t>
  </si>
  <si>
    <t>湄江镇</t>
  </si>
  <si>
    <t>屋边-砂坪</t>
  </si>
  <si>
    <t>C335431382</t>
  </si>
  <si>
    <t>叉口-后溪组</t>
  </si>
  <si>
    <t>C338431382</t>
  </si>
  <si>
    <t>伏口镇</t>
  </si>
  <si>
    <t>红卫桥村</t>
  </si>
  <si>
    <t>三五变-似民排</t>
  </si>
  <si>
    <t>C367431382</t>
  </si>
  <si>
    <t>凤交复[2017]38号</t>
  </si>
  <si>
    <t>道宗村</t>
  </si>
  <si>
    <t>罗洞-罗洞</t>
  </si>
  <si>
    <t>C385431382</t>
  </si>
  <si>
    <t>水冲-郭家学校</t>
  </si>
  <si>
    <t>C409431382</t>
  </si>
  <si>
    <t>古塘乡</t>
  </si>
  <si>
    <t>大湾里村</t>
  </si>
  <si>
    <t>坟山-回水湾</t>
  </si>
  <si>
    <t>C411431382</t>
  </si>
  <si>
    <t>望岩村            大湾里村</t>
  </si>
  <si>
    <t>竹山凼-腊树湾</t>
  </si>
  <si>
    <t>C413431382</t>
  </si>
  <si>
    <t>花交路字〔2017〕109号</t>
  </si>
  <si>
    <t>枫木林村</t>
  </si>
  <si>
    <t>石坑湾-杉树冲</t>
  </si>
  <si>
    <t>C423431382</t>
  </si>
  <si>
    <t>七星街镇</t>
  </si>
  <si>
    <t>大木村</t>
  </si>
  <si>
    <t>南岸-大木</t>
  </si>
  <si>
    <t>C735431382</t>
  </si>
  <si>
    <t>土珠村</t>
  </si>
  <si>
    <t>栗树小学-栗树小学</t>
  </si>
  <si>
    <t>C777431382</t>
  </si>
  <si>
    <t>王家坳-合家组</t>
  </si>
  <si>
    <t>CZ69431382</t>
  </si>
  <si>
    <t>唐家社区</t>
  </si>
  <si>
    <t>沃草-唐家</t>
  </si>
  <si>
    <t>X189431382</t>
  </si>
  <si>
    <t>洪界山村</t>
  </si>
  <si>
    <t>马家境-龙塘</t>
  </si>
  <si>
    <t>X196431382</t>
  </si>
  <si>
    <t>六亩塘镇</t>
  </si>
  <si>
    <t>康坪村</t>
  </si>
  <si>
    <t>洞庭-童家</t>
  </si>
  <si>
    <t>X204431382</t>
  </si>
  <si>
    <t>常林村、   黄石村</t>
  </si>
  <si>
    <t>梨子-沙塘</t>
  </si>
  <si>
    <t>X206431382</t>
  </si>
  <si>
    <t>毛坪社区</t>
  </si>
  <si>
    <t>树亭-良溪</t>
  </si>
  <si>
    <t>X242431382</t>
  </si>
  <si>
    <t>茅塘镇</t>
  </si>
  <si>
    <t>石碑村                   水泉村                                   石校村</t>
  </si>
  <si>
    <t>茅塘-石牌</t>
  </si>
  <si>
    <t>Y137431382</t>
  </si>
  <si>
    <t>龙泉峡村                                祝融峰村</t>
  </si>
  <si>
    <t>托林-深坑</t>
  </si>
  <si>
    <t>YC86431382</t>
  </si>
  <si>
    <t>荷塘镇                     杨市镇</t>
  </si>
  <si>
    <t>古楼村            湴里村                            秀溪新村                              蓉峰村</t>
  </si>
  <si>
    <t>古楼-蓉峰</t>
  </si>
  <si>
    <t>YC03431382</t>
  </si>
  <si>
    <t>三甲乡</t>
  </si>
  <si>
    <t>硐下村</t>
  </si>
  <si>
    <t>金竹-落马江</t>
  </si>
  <si>
    <t>YC62431382</t>
  </si>
  <si>
    <t>斗笠山镇</t>
  </si>
  <si>
    <t>裕源村、花萼村</t>
  </si>
  <si>
    <t>建设-杉元</t>
  </si>
  <si>
    <t>YC66431382</t>
  </si>
  <si>
    <t>荷塘镇</t>
  </si>
  <si>
    <t>岺上村</t>
  </si>
  <si>
    <t>新丰-集坪</t>
  </si>
  <si>
    <t>YB86431382</t>
  </si>
  <si>
    <t>湄峰湖村                      马方溪村</t>
  </si>
  <si>
    <t>蒎田-王江</t>
  </si>
  <si>
    <t>YC05431382</t>
  </si>
  <si>
    <t>梳装村</t>
  </si>
  <si>
    <t>龙溪-梳装</t>
  </si>
  <si>
    <t>YC15431382</t>
  </si>
  <si>
    <t>马白堂村</t>
  </si>
  <si>
    <t>甘泉-塘溪</t>
  </si>
  <si>
    <t>YC55431382</t>
  </si>
  <si>
    <t>雷鸣洞村</t>
  </si>
  <si>
    <t>栗溪-栗溪</t>
  </si>
  <si>
    <t>YC70431382</t>
  </si>
  <si>
    <t>万寿桥－张家</t>
  </si>
  <si>
    <t>Y443431382</t>
  </si>
  <si>
    <t>坪岭村</t>
  </si>
  <si>
    <t>洞门口-坪上</t>
  </si>
  <si>
    <t>Y445431382</t>
  </si>
  <si>
    <t>湴塘村</t>
  </si>
  <si>
    <t>茹光-高颜</t>
  </si>
  <si>
    <t>Y452431382</t>
  </si>
  <si>
    <t>新石桥村</t>
  </si>
  <si>
    <t>田心湾-观塘</t>
  </si>
  <si>
    <t>YB39431382</t>
  </si>
  <si>
    <t>保交〔2018〕255号</t>
  </si>
  <si>
    <t>湄塘村                         石陶村</t>
  </si>
  <si>
    <t>枧头-石陶</t>
  </si>
  <si>
    <t>YB75431382</t>
  </si>
  <si>
    <t>石校村</t>
  </si>
  <si>
    <t>石校-白马</t>
  </si>
  <si>
    <t>Y428431382</t>
  </si>
  <si>
    <t>长禾村</t>
  </si>
  <si>
    <t>长坳-跑马</t>
  </si>
  <si>
    <t>YB76431382</t>
  </si>
  <si>
    <t>白马镇</t>
  </si>
  <si>
    <t>赵家村</t>
  </si>
  <si>
    <t>铜盆-桃子</t>
  </si>
  <si>
    <t>YC67431382</t>
  </si>
  <si>
    <t>乾州街道</t>
  </si>
  <si>
    <t>小溪桥村</t>
  </si>
  <si>
    <t>小溪桥-七一厂</t>
  </si>
  <si>
    <t>C028433101</t>
  </si>
  <si>
    <t>矮寨镇</t>
  </si>
  <si>
    <t>金叶村</t>
  </si>
  <si>
    <t>阳孟-高筹</t>
  </si>
  <si>
    <t>C101433101</t>
  </si>
  <si>
    <t>古交计基〔2017〕80号</t>
  </si>
  <si>
    <t>金叶-烟草基地</t>
  </si>
  <si>
    <t>Z004433101</t>
  </si>
  <si>
    <t>马颈坳镇</t>
  </si>
  <si>
    <t>汨比村</t>
  </si>
  <si>
    <t>下寨-聋子岩</t>
  </si>
  <si>
    <t>C068433101</t>
  </si>
  <si>
    <t>双塘街道</t>
  </si>
  <si>
    <t>联兴村</t>
  </si>
  <si>
    <t>塘坝-科木寨</t>
  </si>
  <si>
    <t>C034433101</t>
  </si>
  <si>
    <t>双塘村</t>
  </si>
  <si>
    <t>周家寨-夯家溪</t>
  </si>
  <si>
    <t>Y020433101</t>
  </si>
  <si>
    <t>双河社区</t>
  </si>
  <si>
    <t>大坳-双河</t>
  </si>
  <si>
    <t>Y013433101</t>
  </si>
  <si>
    <t>己略乡</t>
  </si>
  <si>
    <t>红坪村</t>
  </si>
  <si>
    <t>矾古线</t>
  </si>
  <si>
    <t>C015433101</t>
  </si>
  <si>
    <t>树岩桥村</t>
  </si>
  <si>
    <t>树岩桥村-江丰村</t>
  </si>
  <si>
    <t>Y018433101</t>
  </si>
  <si>
    <t>镇溪街道</t>
  </si>
  <si>
    <t>坪山坡村</t>
  </si>
  <si>
    <t>三中坡脚-寨垅</t>
  </si>
  <si>
    <t>Y012433101</t>
  </si>
  <si>
    <t>几比村</t>
  </si>
  <si>
    <t>夯斗冲-几比</t>
  </si>
  <si>
    <t>C023433101</t>
  </si>
  <si>
    <t>丹青镇</t>
  </si>
  <si>
    <t>梁家潭</t>
  </si>
  <si>
    <t>梁家潭-响水滩</t>
  </si>
  <si>
    <t>C308433122</t>
  </si>
  <si>
    <t>武溪镇</t>
  </si>
  <si>
    <t>变电站-天门溪</t>
  </si>
  <si>
    <t>C015433122</t>
  </si>
  <si>
    <t>洗溪镇</t>
  </si>
  <si>
    <t>洞头寨村</t>
  </si>
  <si>
    <t>胡子滩坡-洞头寨</t>
  </si>
  <si>
    <t>C022433122</t>
  </si>
  <si>
    <t>永交计基〔2017〕70号</t>
  </si>
  <si>
    <t>白羊溪乡</t>
  </si>
  <si>
    <t>白羊溪村</t>
  </si>
  <si>
    <t>白打线</t>
  </si>
  <si>
    <t>C046433122</t>
  </si>
  <si>
    <t>大坡流村</t>
  </si>
  <si>
    <t>大陂流-火马坪</t>
  </si>
  <si>
    <t>C028433122</t>
  </si>
  <si>
    <t>兴隆场镇</t>
  </si>
  <si>
    <t>下广村</t>
  </si>
  <si>
    <t>下广-三冲坪</t>
  </si>
  <si>
    <t>C055433122</t>
  </si>
  <si>
    <t>烂泥田村</t>
  </si>
  <si>
    <t>松羊线</t>
  </si>
  <si>
    <t>C067433122</t>
  </si>
  <si>
    <t>解放岩乡</t>
  </si>
  <si>
    <t>都蛮村</t>
  </si>
  <si>
    <t>C072433122</t>
  </si>
  <si>
    <t>六里村</t>
  </si>
  <si>
    <t>白头溪-六里</t>
  </si>
  <si>
    <t>C105433122</t>
  </si>
  <si>
    <t>合水镇</t>
  </si>
  <si>
    <t>胡塘线</t>
  </si>
  <si>
    <t>C126433122</t>
  </si>
  <si>
    <t>龙交计基〔2017〕86号</t>
  </si>
  <si>
    <t>石榴坪乡</t>
  </si>
  <si>
    <t>兰村</t>
  </si>
  <si>
    <t>羊牯恼-板桥</t>
  </si>
  <si>
    <t>C129433122</t>
  </si>
  <si>
    <t>塘弯-碧溪</t>
  </si>
  <si>
    <t>C306433122</t>
  </si>
  <si>
    <t>浦市镇</t>
  </si>
  <si>
    <t>长坪-六一</t>
  </si>
  <si>
    <t>Y307433122</t>
  </si>
  <si>
    <t>碧溪村-Y320</t>
  </si>
  <si>
    <t>Y321433122</t>
  </si>
  <si>
    <t>龙交计基〔2017〕87号</t>
  </si>
  <si>
    <t>兴隆场社区</t>
  </si>
  <si>
    <t>兴隆场-彭总管</t>
  </si>
  <si>
    <t>Y304433122</t>
  </si>
  <si>
    <t>沱江镇</t>
  </si>
  <si>
    <t>坪里村</t>
  </si>
  <si>
    <t>官庄-塘冲</t>
  </si>
  <si>
    <t>C150433123</t>
  </si>
  <si>
    <t>千工坪镇</t>
  </si>
  <si>
    <t>岩板井社区</t>
  </si>
  <si>
    <t>千工坪-板当禾小学</t>
  </si>
  <si>
    <t>C212433123</t>
  </si>
  <si>
    <t>林峰乡</t>
  </si>
  <si>
    <t>毛都村</t>
  </si>
  <si>
    <t>江家坪-曹家</t>
  </si>
  <si>
    <t>Y047433123</t>
  </si>
  <si>
    <t>阿拉营镇</t>
  </si>
  <si>
    <t>黄合社区</t>
  </si>
  <si>
    <t>大坪新场-茶场</t>
  </si>
  <si>
    <t>C046433123</t>
  </si>
  <si>
    <t>雅酉镇</t>
  </si>
  <si>
    <t>五斗村</t>
  </si>
  <si>
    <t>分界桥-五斗</t>
  </si>
  <si>
    <t>C024433124</t>
  </si>
  <si>
    <t>长乐乡</t>
  </si>
  <si>
    <t>雀儿庄村</t>
  </si>
  <si>
    <t>桃雀交界-桃雀交界</t>
  </si>
  <si>
    <t>C055433124</t>
  </si>
  <si>
    <t>花垣镇</t>
  </si>
  <si>
    <t>花香村</t>
  </si>
  <si>
    <t>卜花交界-卜花交界</t>
  </si>
  <si>
    <t>C066433124</t>
  </si>
  <si>
    <t>登高村</t>
  </si>
  <si>
    <t>尖山-排楼</t>
  </si>
  <si>
    <t>C072433124</t>
  </si>
  <si>
    <t>石栏镇</t>
  </si>
  <si>
    <t>排吾村</t>
  </si>
  <si>
    <t>水库-梅花井</t>
  </si>
  <si>
    <t>C132433124</t>
  </si>
  <si>
    <t>竹子村</t>
  </si>
  <si>
    <t>石拱桥-竹子寨村</t>
  </si>
  <si>
    <t>C146433124</t>
  </si>
  <si>
    <t>双龙镇</t>
  </si>
  <si>
    <t>排角卫-毛坪</t>
  </si>
  <si>
    <t>C179433124</t>
  </si>
  <si>
    <t>排腊村</t>
  </si>
  <si>
    <t>排腊寨-如腊村</t>
  </si>
  <si>
    <t>C191433124</t>
  </si>
  <si>
    <t>吉卫镇</t>
  </si>
  <si>
    <t>双排村</t>
  </si>
  <si>
    <t>务乍-排座</t>
  </si>
  <si>
    <t>C199433124</t>
  </si>
  <si>
    <t>民乐镇</t>
  </si>
  <si>
    <t>毛岗村</t>
  </si>
  <si>
    <t>土屯村路岔口-土屯村路岔口</t>
  </si>
  <si>
    <t>C207433124</t>
  </si>
  <si>
    <t>两河村</t>
  </si>
  <si>
    <t>野牛塘-野牛塘</t>
  </si>
  <si>
    <t>C208433124</t>
  </si>
  <si>
    <t>补抽乡</t>
  </si>
  <si>
    <t>董哨村</t>
  </si>
  <si>
    <t>高娄-小哨</t>
  </si>
  <si>
    <t>C228433124</t>
  </si>
  <si>
    <t>猫儿乡</t>
  </si>
  <si>
    <t>太阳山村</t>
  </si>
  <si>
    <t>岔口-太阳山</t>
  </si>
  <si>
    <t>C364433124</t>
  </si>
  <si>
    <t>雷公村</t>
  </si>
  <si>
    <t>排连龙-洞冲</t>
  </si>
  <si>
    <t>C386433124</t>
  </si>
  <si>
    <t>盐井村道</t>
  </si>
  <si>
    <t>C390433124</t>
  </si>
  <si>
    <t>下水田—桐木</t>
  </si>
  <si>
    <t>C438433124</t>
  </si>
  <si>
    <t>排楼村</t>
  </si>
  <si>
    <t>登高至排楼村道</t>
  </si>
  <si>
    <t>C453433124</t>
  </si>
  <si>
    <t>岳经建交发[2017]25号</t>
  </si>
  <si>
    <t>良冒村</t>
  </si>
  <si>
    <t>农场-良帽杉木冲</t>
  </si>
  <si>
    <t>C780433124</t>
  </si>
  <si>
    <t>朝岗村</t>
  </si>
  <si>
    <t>朝岗－麻家</t>
  </si>
  <si>
    <t>Y007433124</t>
  </si>
  <si>
    <t>大卡村</t>
  </si>
  <si>
    <t>夯尚-大卡</t>
  </si>
  <si>
    <t>Y037433124</t>
  </si>
  <si>
    <t>漏那村</t>
  </si>
  <si>
    <t>岔口-漏那</t>
  </si>
  <si>
    <t>Y043433124</t>
  </si>
  <si>
    <t>屈交批[2017]10号</t>
  </si>
  <si>
    <t>莲花山村</t>
  </si>
  <si>
    <t>白岩坪-小辗</t>
  </si>
  <si>
    <t>Y046433124</t>
  </si>
  <si>
    <t>沿坝塘村</t>
  </si>
  <si>
    <t>花龙线-岔口</t>
  </si>
  <si>
    <t>Y041433124</t>
  </si>
  <si>
    <t>迁陵镇</t>
  </si>
  <si>
    <t>新码村</t>
  </si>
  <si>
    <t>新码头村道</t>
  </si>
  <si>
    <t>C047433125</t>
  </si>
  <si>
    <t>普戎镇</t>
  </si>
  <si>
    <t>三山-业铁</t>
  </si>
  <si>
    <t>C054433125</t>
  </si>
  <si>
    <t>德建管发[2017]02号</t>
  </si>
  <si>
    <t>龙溪村道</t>
  </si>
  <si>
    <t>C102433125</t>
  </si>
  <si>
    <t>碗米坡镇</t>
  </si>
  <si>
    <t>迎风村</t>
  </si>
  <si>
    <t>驼背-迎风</t>
  </si>
  <si>
    <t>C151433125</t>
  </si>
  <si>
    <t>西交发[2017]14号</t>
  </si>
  <si>
    <t>驼背村</t>
  </si>
  <si>
    <t>驼背村道</t>
  </si>
  <si>
    <t>C152433125</t>
  </si>
  <si>
    <t>西交发[2017]7号</t>
  </si>
  <si>
    <t>夜咱村</t>
  </si>
  <si>
    <t>夜咱村道</t>
  </si>
  <si>
    <t>C192433125</t>
  </si>
  <si>
    <t>西交发[2017]8号</t>
  </si>
  <si>
    <t>古阳镇</t>
  </si>
  <si>
    <t>罗依村</t>
  </si>
  <si>
    <t>半溪-坳家湖</t>
  </si>
  <si>
    <t>C024433126</t>
  </si>
  <si>
    <t>西交发[2017]9号</t>
  </si>
  <si>
    <t>默戎镇</t>
  </si>
  <si>
    <t>牛角山村</t>
  </si>
  <si>
    <t>榔木坳-岩寨</t>
  </si>
  <si>
    <t>C042433126</t>
  </si>
  <si>
    <t>西交发[2017]10号</t>
  </si>
  <si>
    <t>高峰镇</t>
  </si>
  <si>
    <t>岩坨村</t>
  </si>
  <si>
    <t>顶堂-麻溪</t>
  </si>
  <si>
    <t>C052433126</t>
  </si>
  <si>
    <t>西交发[2017]11号</t>
  </si>
  <si>
    <t>石门寨村</t>
  </si>
  <si>
    <t>张家山坳口-石门寨</t>
  </si>
  <si>
    <t>C057433126</t>
  </si>
  <si>
    <t>西交发[2017]12号</t>
  </si>
  <si>
    <t>岩头寨镇</t>
  </si>
  <si>
    <t>岩头寨村</t>
  </si>
  <si>
    <t>电站-银坪</t>
  </si>
  <si>
    <t>C060433126</t>
  </si>
  <si>
    <t>西交发[2017]13号</t>
  </si>
  <si>
    <t>古阳镇
坪坝镇</t>
  </si>
  <si>
    <t>苏家村
窝瓢村</t>
  </si>
  <si>
    <t>苏家-阿瓢</t>
  </si>
  <si>
    <t>C087433126</t>
  </si>
  <si>
    <t>大建交环发[2017]86号</t>
  </si>
  <si>
    <t>栖凤湖村</t>
  </si>
  <si>
    <t>三叉路口-康家寨</t>
  </si>
  <si>
    <t>C149433126</t>
  </si>
  <si>
    <t>李家洞村</t>
  </si>
  <si>
    <t>木材公司-观音山</t>
  </si>
  <si>
    <t>C183433126</t>
  </si>
  <si>
    <t>零交发[2017]185号</t>
  </si>
  <si>
    <t>茶叶村</t>
  </si>
  <si>
    <t>茶叶村-茶叶村</t>
  </si>
  <si>
    <t>C406433126</t>
  </si>
  <si>
    <t>CZ57433126</t>
  </si>
  <si>
    <t>高坳村</t>
  </si>
  <si>
    <t>十字路口-二岗村</t>
  </si>
  <si>
    <t>Y016433126</t>
  </si>
  <si>
    <t>三坪村</t>
  </si>
  <si>
    <t>三坪-沅陵</t>
  </si>
  <si>
    <t>Y022433126</t>
  </si>
  <si>
    <t>石堤镇</t>
  </si>
  <si>
    <t>铜瓦村</t>
  </si>
  <si>
    <t>铜瓦-摆腊</t>
  </si>
  <si>
    <t>C044433127</t>
  </si>
  <si>
    <t>芙蓉镇</t>
  </si>
  <si>
    <t>新元村</t>
  </si>
  <si>
    <t>枫香塘-砂坝</t>
  </si>
  <si>
    <t>C040433127</t>
  </si>
  <si>
    <t>首车镇</t>
  </si>
  <si>
    <t>中坝村</t>
  </si>
  <si>
    <t>花果山-环里坡</t>
  </si>
  <si>
    <t>C104433127</t>
  </si>
  <si>
    <t>伴湖村</t>
  </si>
  <si>
    <t>凉水井-马时田</t>
  </si>
  <si>
    <t>C111433127</t>
  </si>
  <si>
    <t>毛坝乡</t>
  </si>
  <si>
    <t>五寨村</t>
  </si>
  <si>
    <t>五寨-二湾</t>
  </si>
  <si>
    <t>C185433127</t>
  </si>
  <si>
    <t>灵溪镇</t>
  </si>
  <si>
    <t>泽树村</t>
  </si>
  <si>
    <t>杨柳湾-泽树</t>
  </si>
  <si>
    <t>C419433127</t>
  </si>
  <si>
    <t>泽家镇</t>
  </si>
  <si>
    <t>海洛村</t>
  </si>
  <si>
    <t>大米岔-海洛</t>
  </si>
  <si>
    <t>Y527433127</t>
  </si>
  <si>
    <t>石牌镇</t>
  </si>
  <si>
    <t>红桥村</t>
  </si>
  <si>
    <t>红桥至湖北</t>
  </si>
  <si>
    <t>Y123433130</t>
  </si>
  <si>
    <t>兴隆街道</t>
  </si>
  <si>
    <t>堰坝村</t>
  </si>
  <si>
    <t>桶车村-桶车村</t>
  </si>
  <si>
    <t>C900433130</t>
  </si>
  <si>
    <t>新桥-桶车</t>
  </si>
  <si>
    <t>C403433130</t>
  </si>
  <si>
    <t>大茶园村</t>
  </si>
  <si>
    <t>新城-桶车</t>
  </si>
  <si>
    <t>Y124433130</t>
  </si>
  <si>
    <t>茅坪乡</t>
  </si>
  <si>
    <t>茶园坪村</t>
  </si>
  <si>
    <t>209-水沙坪</t>
  </si>
  <si>
    <t>Y006433130</t>
  </si>
  <si>
    <t>红岩溪镇</t>
  </si>
  <si>
    <t>梭堡村</t>
  </si>
  <si>
    <t>梯子岩-梭堡</t>
  </si>
  <si>
    <t>Y067433130</t>
  </si>
  <si>
    <t>桂塘镇</t>
  </si>
  <si>
    <t>老寨村</t>
  </si>
  <si>
    <t>老兴-老寨</t>
  </si>
  <si>
    <t>C276433130</t>
  </si>
  <si>
    <t>召市镇</t>
  </si>
  <si>
    <t>兴合村</t>
  </si>
  <si>
    <t>兴合至安塘</t>
  </si>
  <si>
    <t>C659433130</t>
  </si>
  <si>
    <t>农车镇</t>
  </si>
  <si>
    <t>富坪村</t>
  </si>
  <si>
    <t>农车-富坪</t>
  </si>
  <si>
    <t>Y070433130</t>
  </si>
  <si>
    <t>艾溪村</t>
  </si>
  <si>
    <t>农车-艾溪</t>
  </si>
  <si>
    <t>Y071433130</t>
  </si>
  <si>
    <t>里耶镇</t>
  </si>
  <si>
    <t>红花村</t>
  </si>
  <si>
    <t>红坡-红花</t>
  </si>
  <si>
    <t>C555433130</t>
  </si>
  <si>
    <t>内溪乡</t>
  </si>
  <si>
    <t>沙湖村</t>
  </si>
  <si>
    <t>和尚井-沙湖</t>
  </si>
  <si>
    <t>C743433130</t>
  </si>
  <si>
    <t>苗儿滩镇</t>
  </si>
  <si>
    <t>庙溪桥-金星水库</t>
  </si>
  <si>
    <t>C574433130</t>
  </si>
  <si>
    <t>双景村</t>
  </si>
  <si>
    <t>风车坳-桃子</t>
  </si>
  <si>
    <t>C269433130</t>
  </si>
  <si>
    <t>咱果乡</t>
  </si>
  <si>
    <t>连界村</t>
  </si>
  <si>
    <t>咱果-连界</t>
  </si>
  <si>
    <t>C297433130</t>
  </si>
  <si>
    <t>金交发[2017]12号</t>
  </si>
  <si>
    <t>龙岩村</t>
  </si>
  <si>
    <t>里耶镇-龙岩村</t>
  </si>
  <si>
    <t>Y116433130</t>
  </si>
  <si>
    <t>大安乡</t>
  </si>
  <si>
    <t>大红村</t>
  </si>
  <si>
    <t>大红-朝阳</t>
  </si>
  <si>
    <t>Y113433130</t>
  </si>
  <si>
    <t>新桥村</t>
  </si>
  <si>
    <t>桶车乡-水泥厂</t>
  </si>
  <si>
    <t>Y119433130</t>
  </si>
  <si>
    <t>水田坝镇</t>
  </si>
  <si>
    <t>车拉坪村</t>
  </si>
  <si>
    <t>车拉坪-苦竹桥</t>
  </si>
  <si>
    <t>Y127433130</t>
  </si>
  <si>
    <t>白坪村</t>
  </si>
  <si>
    <t>白坪-兴隆桥</t>
  </si>
  <si>
    <t>Y086433130</t>
  </si>
  <si>
    <t>民安街道</t>
  </si>
  <si>
    <t>竹园社区</t>
  </si>
  <si>
    <t>竹园-垃圾场</t>
  </si>
  <si>
    <t>C587433130</t>
  </si>
  <si>
    <t>城郊村-洗洛村</t>
  </si>
  <si>
    <t>Y019433130</t>
  </si>
  <si>
    <t>蒲家河村</t>
  </si>
  <si>
    <t>欧溪-浦家河</t>
  </si>
  <si>
    <t>Y089433130</t>
  </si>
  <si>
    <t>龙口村</t>
  </si>
  <si>
    <t>大安-龙口</t>
  </si>
  <si>
    <t>Y033433130</t>
  </si>
  <si>
    <t>西壁村</t>
  </si>
  <si>
    <t>猛必-西壁</t>
  </si>
  <si>
    <t>Y142433130</t>
  </si>
  <si>
    <t>纸厂村</t>
  </si>
  <si>
    <t>纸厂-他砂</t>
  </si>
  <si>
    <t>Y121433130</t>
  </si>
  <si>
    <t>附件3-1-3</t>
  </si>
  <si>
    <t>2019年农村公路（窄路加宽工程）建设投资计划明细表</t>
  </si>
  <si>
    <t>项目所在地区</t>
  </si>
  <si>
    <t>项 目 编 码</t>
  </si>
  <si>
    <t>2019年新建项目基本情况</t>
  </si>
  <si>
    <t>计划编报状态</t>
  </si>
  <si>
    <t>流转单位</t>
  </si>
  <si>
    <t>填报单位</t>
  </si>
  <si>
    <t>脱贫摘帽</t>
  </si>
  <si>
    <t>县区</t>
  </si>
  <si>
    <t>建设项目</t>
  </si>
  <si>
    <t>建设里程</t>
  </si>
  <si>
    <t>项 目 名 称</t>
  </si>
  <si>
    <t>地区性质</t>
  </si>
  <si>
    <t>贫困类别</t>
  </si>
  <si>
    <t>建设
性质</t>
  </si>
  <si>
    <t>总建设规模</t>
  </si>
  <si>
    <t>下达国省补助</t>
  </si>
  <si>
    <t>部补助</t>
  </si>
  <si>
    <t>原项目投资</t>
  </si>
  <si>
    <t>化字塘-张家塘</t>
  </si>
  <si>
    <t>C554430104</t>
  </si>
  <si>
    <t>三类地区</t>
  </si>
  <si>
    <t/>
  </si>
  <si>
    <t>升级改造（提质改造）</t>
  </si>
  <si>
    <t>待审核</t>
  </si>
  <si>
    <t>湖南省公路管理局</t>
  </si>
  <si>
    <t>2019430181002</t>
  </si>
  <si>
    <t>贯头坳-增加公路</t>
  </si>
  <si>
    <t>C335430181</t>
  </si>
  <si>
    <t>已提报</t>
  </si>
  <si>
    <t>浏阳市交通运输局</t>
  </si>
  <si>
    <t>2019430124045</t>
  </si>
  <si>
    <t>八角亭桥一龟山校</t>
  </si>
  <si>
    <t>C416430124</t>
  </si>
  <si>
    <t>宁乡县交通运输局</t>
  </si>
  <si>
    <t>2019430124042</t>
  </si>
  <si>
    <t>长山塘—林基塘</t>
  </si>
  <si>
    <t>C834430124</t>
  </si>
  <si>
    <t>2019430124008</t>
  </si>
  <si>
    <t>川塔一石灰冲</t>
  </si>
  <si>
    <t>C320430124</t>
  </si>
  <si>
    <t>2019430124028</t>
  </si>
  <si>
    <t>枫树坳-信文</t>
  </si>
  <si>
    <t>C328430124</t>
  </si>
  <si>
    <t>2019430124018</t>
  </si>
  <si>
    <t>福宜桥一坝湾</t>
  </si>
  <si>
    <t>C886430124</t>
  </si>
  <si>
    <t>2019430124011</t>
  </si>
  <si>
    <t>弓潭—五星</t>
  </si>
  <si>
    <t>C880430124</t>
  </si>
  <si>
    <t>2019430124040</t>
  </si>
  <si>
    <t>古乡学校—河西</t>
  </si>
  <si>
    <t>C076430124</t>
  </si>
  <si>
    <t>2019430124014</t>
  </si>
  <si>
    <t>国税—朱华场</t>
  </si>
  <si>
    <t>C061430124</t>
  </si>
  <si>
    <t>2019430124033</t>
  </si>
  <si>
    <t>黄金湾-株树咀</t>
  </si>
  <si>
    <t>C760430124</t>
  </si>
  <si>
    <t>2019430124004</t>
  </si>
  <si>
    <t>黄祖沩—王家冲</t>
  </si>
  <si>
    <t>C868430124</t>
  </si>
  <si>
    <t>2019430124034</t>
  </si>
  <si>
    <t>金山桥-石龙山</t>
  </si>
  <si>
    <t>C621430124</t>
  </si>
  <si>
    <t>2019430124017</t>
  </si>
  <si>
    <t>井冲-苏家亭</t>
  </si>
  <si>
    <t>Y658430124</t>
  </si>
  <si>
    <t>2019430124021</t>
  </si>
  <si>
    <t>兰花尾—押石</t>
  </si>
  <si>
    <t>C323430124</t>
  </si>
  <si>
    <t>2019430124024</t>
  </si>
  <si>
    <t>兰花屋场—阳西塘</t>
  </si>
  <si>
    <t>C568430124</t>
  </si>
  <si>
    <t>2019430124012</t>
  </si>
  <si>
    <t>老屋-水库尾</t>
  </si>
  <si>
    <t>C825430124</t>
  </si>
  <si>
    <t>2019430124015</t>
  </si>
  <si>
    <t>李家坝-胡基塘</t>
  </si>
  <si>
    <t>CC29430124</t>
  </si>
  <si>
    <t>2019430124046</t>
  </si>
  <si>
    <t>粮站-益阳界</t>
  </si>
  <si>
    <t>Y652430124</t>
  </si>
  <si>
    <t>2019430124035</t>
  </si>
  <si>
    <t>刘家湾—李家台</t>
  </si>
  <si>
    <t>C506430124</t>
  </si>
  <si>
    <t>2019430124030</t>
  </si>
  <si>
    <t>柳树—横冲</t>
  </si>
  <si>
    <t>C813430124</t>
  </si>
  <si>
    <t>2019430124044</t>
  </si>
  <si>
    <t>卢福泰—鸦雀塘</t>
  </si>
  <si>
    <t>C838430124</t>
  </si>
  <si>
    <t>2019430124029</t>
  </si>
  <si>
    <t>乱莽山—庆功塘</t>
  </si>
  <si>
    <t>C086430124</t>
  </si>
  <si>
    <t>2019430124010</t>
  </si>
  <si>
    <t>麻田闸-东风</t>
  </si>
  <si>
    <t>Y648430124</t>
  </si>
  <si>
    <t>2019430124039</t>
  </si>
  <si>
    <t>麦子园-雷洞坡</t>
  </si>
  <si>
    <t>C013430124</t>
  </si>
  <si>
    <t>2019430124037</t>
  </si>
  <si>
    <t>毛家—小卫</t>
  </si>
  <si>
    <t>CB57430124</t>
  </si>
  <si>
    <t>2019430124013</t>
  </si>
  <si>
    <t>梅双公路－野猫塘</t>
  </si>
  <si>
    <t>Y618430124</t>
  </si>
  <si>
    <t>2019430124043</t>
  </si>
  <si>
    <t>木瓜冲—廖家山</t>
  </si>
  <si>
    <t>CC34430124</t>
  </si>
  <si>
    <t>2019430124020</t>
  </si>
  <si>
    <t>宁安桥—青山</t>
  </si>
  <si>
    <t>C884430124</t>
  </si>
  <si>
    <t>2019430124007</t>
  </si>
  <si>
    <t>宁峰—云山书院</t>
  </si>
  <si>
    <t>C795430124</t>
  </si>
  <si>
    <t>2019430124005</t>
  </si>
  <si>
    <t>宁黄路口一水泥厂</t>
  </si>
  <si>
    <t>C819430124</t>
  </si>
  <si>
    <t>2019430124031</t>
  </si>
  <si>
    <t>农市场—乱莽山</t>
  </si>
  <si>
    <t>CB74430124</t>
  </si>
  <si>
    <t>2019430124006</t>
  </si>
  <si>
    <t>秦家—许家</t>
  </si>
  <si>
    <t>C066430124</t>
  </si>
  <si>
    <t>2019430124016</t>
  </si>
  <si>
    <t>胜溪水库-擂拳咀</t>
  </si>
  <si>
    <t>C821430124</t>
  </si>
  <si>
    <t>2019430124027</t>
  </si>
  <si>
    <t>狮子冲—王家湾</t>
  </si>
  <si>
    <t>C321430124</t>
  </si>
  <si>
    <t>2019430124023</t>
  </si>
  <si>
    <t>十中—中小</t>
  </si>
  <si>
    <t>C879430124</t>
  </si>
  <si>
    <t>2019430124038</t>
  </si>
  <si>
    <t>双溪-铁家</t>
  </si>
  <si>
    <t>C790430124</t>
  </si>
  <si>
    <t>2019430124032</t>
  </si>
  <si>
    <t>檀木桥一龚家冲</t>
  </si>
  <si>
    <t>C482430124</t>
  </si>
  <si>
    <t>2019430124036</t>
  </si>
  <si>
    <t>潭溪—灵光坳</t>
  </si>
  <si>
    <t>C313430124</t>
  </si>
  <si>
    <t>2019430124025</t>
  </si>
  <si>
    <t>炭素厂—老宁横线</t>
  </si>
  <si>
    <t>X214430124</t>
  </si>
  <si>
    <t>2019430124003</t>
  </si>
  <si>
    <t>峡山管理所—新塘桥</t>
  </si>
  <si>
    <t>C026430124</t>
  </si>
  <si>
    <t>2019430124009</t>
  </si>
  <si>
    <t>新塘—吴家井</t>
  </si>
  <si>
    <t>C810430124</t>
  </si>
  <si>
    <t>2019430124026</t>
  </si>
  <si>
    <t>亚光饭店—金坪</t>
  </si>
  <si>
    <t>C625430124</t>
  </si>
  <si>
    <t>2019430124041</t>
  </si>
  <si>
    <t>油榨塘—千公塘</t>
  </si>
  <si>
    <t>CA15430124</t>
  </si>
  <si>
    <t>2019430124002</t>
  </si>
  <si>
    <t>皂谷湾一高兰峰</t>
  </si>
  <si>
    <t>C638430124</t>
  </si>
  <si>
    <t>2019430124022</t>
  </si>
  <si>
    <t>竹湾桥—油梓</t>
  </si>
  <si>
    <t>CB59430124</t>
  </si>
  <si>
    <t>2019430124019</t>
  </si>
  <si>
    <t>茆田学校-先锋垄</t>
  </si>
  <si>
    <t>VK11430124</t>
  </si>
  <si>
    <t>2019430281009</t>
  </si>
  <si>
    <t>CJD1-黄沙村</t>
  </si>
  <si>
    <t>Y232430281</t>
  </si>
  <si>
    <t>醴陵市交通运输局</t>
  </si>
  <si>
    <t>2019430281012</t>
  </si>
  <si>
    <t>XH14-温塘村</t>
  </si>
  <si>
    <t>Y277430281</t>
  </si>
  <si>
    <t>2019430281011</t>
  </si>
  <si>
    <t>白石塘桥-花桥村</t>
  </si>
  <si>
    <t>X081430281</t>
  </si>
  <si>
    <t>长岭坳村-株洲县</t>
  </si>
  <si>
    <t>Y282430281</t>
  </si>
  <si>
    <t>2019430281006</t>
  </si>
  <si>
    <t>芳塘铺-新联</t>
  </si>
  <si>
    <t>X098430281</t>
  </si>
  <si>
    <t>2019430281010</t>
  </si>
  <si>
    <t>黄鸭塘-光明塘</t>
  </si>
  <si>
    <t>X089430281</t>
  </si>
  <si>
    <t>2019430281008</t>
  </si>
  <si>
    <t>交警队-东岗</t>
  </si>
  <si>
    <t>X085430281</t>
  </si>
  <si>
    <t>2019430281003</t>
  </si>
  <si>
    <t>马脑潭组-东旦</t>
  </si>
  <si>
    <t>C044430281</t>
  </si>
  <si>
    <t>2019430281007</t>
  </si>
  <si>
    <t>贸易市场-蛇济头</t>
  </si>
  <si>
    <t>X067430281</t>
  </si>
  <si>
    <t>2019430281005</t>
  </si>
  <si>
    <t>七栋坟-七栋坟</t>
  </si>
  <si>
    <t>C592430281</t>
  </si>
  <si>
    <t>2019430281013</t>
  </si>
  <si>
    <t>水坪村-S348</t>
  </si>
  <si>
    <t>Y231430281</t>
  </si>
  <si>
    <t>2019430281004</t>
  </si>
  <si>
    <t>唐家坳-土株岭</t>
  </si>
  <si>
    <t>X092430281</t>
  </si>
  <si>
    <t>2019430281002</t>
  </si>
  <si>
    <t>新关村-石里浦村</t>
  </si>
  <si>
    <t>Y270430281</t>
  </si>
  <si>
    <t>2019430203002</t>
  </si>
  <si>
    <t>花贯线</t>
  </si>
  <si>
    <t>C154430203</t>
  </si>
  <si>
    <t>芦淞区交通运输局</t>
  </si>
  <si>
    <t>2019430223033</t>
  </si>
  <si>
    <t>宝山村-严湖村</t>
  </si>
  <si>
    <t>Y329430223</t>
  </si>
  <si>
    <t>攸县交通运输局</t>
  </si>
  <si>
    <t>2019430223016</t>
  </si>
  <si>
    <t>冲肖线</t>
  </si>
  <si>
    <t>C509430223</t>
  </si>
  <si>
    <t>2019430223028</t>
  </si>
  <si>
    <t>村大线</t>
  </si>
  <si>
    <t>C725430223</t>
  </si>
  <si>
    <t>村委-牌坊</t>
  </si>
  <si>
    <t>C424430223</t>
  </si>
  <si>
    <t>2019430223007</t>
  </si>
  <si>
    <t>存垅村-旺田村</t>
  </si>
  <si>
    <t>Y384430223</t>
  </si>
  <si>
    <t>大龙线</t>
  </si>
  <si>
    <t>C434430223</t>
  </si>
  <si>
    <t>2019430223019</t>
  </si>
  <si>
    <t>大田线</t>
  </si>
  <si>
    <t>C603430223</t>
  </si>
  <si>
    <t>2019430223034</t>
  </si>
  <si>
    <t>大屋村-巨田村</t>
  </si>
  <si>
    <t>X122430223</t>
  </si>
  <si>
    <t>2019430223027</t>
  </si>
  <si>
    <t>扶竹冲村-扶竹冲村</t>
  </si>
  <si>
    <t>Y365430223</t>
  </si>
  <si>
    <t>2019430223038</t>
  </si>
  <si>
    <t>荷冲-董家铺</t>
  </si>
  <si>
    <t>C458430223</t>
  </si>
  <si>
    <t>胡沈线</t>
  </si>
  <si>
    <t>C052430223</t>
  </si>
  <si>
    <t>2019430223008</t>
  </si>
  <si>
    <t>黄双桥村-龙湖村</t>
  </si>
  <si>
    <t>X117430223</t>
  </si>
  <si>
    <t>2019430223006</t>
  </si>
  <si>
    <t>佳联村-黄家垅村</t>
  </si>
  <si>
    <t>Y361430223</t>
  </si>
  <si>
    <t>2019430223025</t>
  </si>
  <si>
    <t>江口大桥-过家塘</t>
  </si>
  <si>
    <t>C322430223</t>
  </si>
  <si>
    <t>2019430223037</t>
  </si>
  <si>
    <t>库前村-大丰村</t>
  </si>
  <si>
    <t>X126430223</t>
  </si>
  <si>
    <t>2019430223030</t>
  </si>
  <si>
    <t>2019430223005</t>
  </si>
  <si>
    <t>龙泉-龙泉</t>
  </si>
  <si>
    <t>C507430223</t>
  </si>
  <si>
    <t>2019430223004</t>
  </si>
  <si>
    <t>龙旺村-北联村</t>
  </si>
  <si>
    <t>Y321430223</t>
  </si>
  <si>
    <t>2019430223024</t>
  </si>
  <si>
    <t>皮塘-皮塘</t>
  </si>
  <si>
    <t>C405430223</t>
  </si>
  <si>
    <t>2019430223039</t>
  </si>
  <si>
    <t>桥头-麻土岸</t>
  </si>
  <si>
    <t>C667430223</t>
  </si>
  <si>
    <t>株洲市交通运输局</t>
  </si>
  <si>
    <t>2019430223026</t>
  </si>
  <si>
    <t>杉萍线</t>
  </si>
  <si>
    <t>C456430223</t>
  </si>
  <si>
    <t>2019430223031</t>
  </si>
  <si>
    <t>C505430223</t>
  </si>
  <si>
    <t>2019430223014</t>
  </si>
  <si>
    <t>塔下线</t>
  </si>
  <si>
    <t>C018430223</t>
  </si>
  <si>
    <t>2019430223036</t>
  </si>
  <si>
    <t>台摇线</t>
  </si>
  <si>
    <t>C312430223</t>
  </si>
  <si>
    <t>2019430223018</t>
  </si>
  <si>
    <t>潭家垅村-平田村</t>
  </si>
  <si>
    <t>Y363430223</t>
  </si>
  <si>
    <t>2019430223023</t>
  </si>
  <si>
    <t>桐毛岭-联明村</t>
  </si>
  <si>
    <t>C614430223</t>
  </si>
  <si>
    <t>2019430223009</t>
  </si>
  <si>
    <t>王沙亚-彭家坡</t>
  </si>
  <si>
    <t>C080430223</t>
  </si>
  <si>
    <t>2019430223021</t>
  </si>
  <si>
    <t>枧头村-月龙村</t>
  </si>
  <si>
    <t>Y345430223</t>
  </si>
  <si>
    <t>2017430223201</t>
  </si>
  <si>
    <t>柘木桥-下中庵</t>
  </si>
  <si>
    <t>C009430223</t>
  </si>
  <si>
    <t>金韶线</t>
  </si>
  <si>
    <t>X027430382</t>
  </si>
  <si>
    <t>韶山市交通运输局</t>
  </si>
  <si>
    <t>2019430321403</t>
  </si>
  <si>
    <t>碑窑线</t>
  </si>
  <si>
    <t>C210430321</t>
  </si>
  <si>
    <t>湘潭县交通运输局</t>
  </si>
  <si>
    <t>2019430321186</t>
  </si>
  <si>
    <t>高六线</t>
  </si>
  <si>
    <t>C204430321</t>
  </si>
  <si>
    <t>CQ06430321</t>
  </si>
  <si>
    <t>2019430321443</t>
  </si>
  <si>
    <t>麻园岭-金盘岭</t>
  </si>
  <si>
    <t>C724430321</t>
  </si>
  <si>
    <t>2019430321169</t>
  </si>
  <si>
    <t>群闸线</t>
  </si>
  <si>
    <t>Y092430321</t>
  </si>
  <si>
    <t>2019430321278</t>
  </si>
  <si>
    <t>又八线</t>
  </si>
  <si>
    <t>Y091430321</t>
  </si>
  <si>
    <t>2019430381384</t>
  </si>
  <si>
    <t>北下线</t>
  </si>
  <si>
    <t>Y242430381</t>
  </si>
  <si>
    <t>湘乡市交通运输局</t>
  </si>
  <si>
    <t>2019430381424</t>
  </si>
  <si>
    <t>长朱线</t>
  </si>
  <si>
    <t>CN80430381</t>
  </si>
  <si>
    <t>2019430381202</t>
  </si>
  <si>
    <t>东喜线</t>
  </si>
  <si>
    <t>X130430381</t>
  </si>
  <si>
    <t>2019430381323</t>
  </si>
  <si>
    <t>葛家大屋-楠木冲</t>
  </si>
  <si>
    <t>CG56430381</t>
  </si>
  <si>
    <t>2019430381038</t>
  </si>
  <si>
    <t>黑山线</t>
  </si>
  <si>
    <t>V652430381</t>
  </si>
  <si>
    <t>2019430381315</t>
  </si>
  <si>
    <t>两韶线</t>
  </si>
  <si>
    <t>Y108430381</t>
  </si>
  <si>
    <t>2019430381069</t>
  </si>
  <si>
    <t>马其线</t>
  </si>
  <si>
    <t>X095430381</t>
  </si>
  <si>
    <t>2019430381402</t>
  </si>
  <si>
    <t>麦子坪-窑头</t>
  </si>
  <si>
    <t>X009430381</t>
  </si>
  <si>
    <t>2019430381374</t>
  </si>
  <si>
    <t>南岳村-潭溪村</t>
  </si>
  <si>
    <t>X087430381</t>
  </si>
  <si>
    <t>2019430381248</t>
  </si>
  <si>
    <t>日高线</t>
  </si>
  <si>
    <t>Y188430381</t>
  </si>
  <si>
    <t>2019430381309</t>
  </si>
  <si>
    <t>上肖线</t>
  </si>
  <si>
    <t>Y233430381</t>
  </si>
  <si>
    <t>2019430381420</t>
  </si>
  <si>
    <t>石洪线</t>
  </si>
  <si>
    <t>X013430381</t>
  </si>
  <si>
    <t>2019430381252</t>
  </si>
  <si>
    <t>石龙线</t>
  </si>
  <si>
    <t>CX71430381</t>
  </si>
  <si>
    <t>2019430381457</t>
  </si>
  <si>
    <t>石卫线</t>
  </si>
  <si>
    <t>X134430381</t>
  </si>
  <si>
    <t>2019430381008</t>
  </si>
  <si>
    <t>石下线</t>
  </si>
  <si>
    <t>X124430381</t>
  </si>
  <si>
    <t>2019430381250</t>
  </si>
  <si>
    <t>双菜线</t>
  </si>
  <si>
    <t>X119430381</t>
  </si>
  <si>
    <t>2019430381265</t>
  </si>
  <si>
    <t>水邓线</t>
  </si>
  <si>
    <t>CA48430381</t>
  </si>
  <si>
    <t>2019430381020</t>
  </si>
  <si>
    <t>太万线</t>
  </si>
  <si>
    <t>Y129430381</t>
  </si>
  <si>
    <t>桃新线</t>
  </si>
  <si>
    <t>X102430381</t>
  </si>
  <si>
    <t>2016430381003</t>
  </si>
  <si>
    <t>天玉线</t>
  </si>
  <si>
    <t>C841430381</t>
  </si>
  <si>
    <t>2019430381161</t>
  </si>
  <si>
    <t>峡布线</t>
  </si>
  <si>
    <t>Y162430381</t>
  </si>
  <si>
    <t>2019430381023</t>
  </si>
  <si>
    <t>下油麻塘-上山塘冲水库</t>
  </si>
  <si>
    <t>CE65430381</t>
  </si>
  <si>
    <t>2019430381432</t>
  </si>
  <si>
    <t>学校-廖家棚</t>
  </si>
  <si>
    <t>CC98430381</t>
  </si>
  <si>
    <t>2019430381327</t>
  </si>
  <si>
    <t>涌张线</t>
  </si>
  <si>
    <t>Y359430381</t>
  </si>
  <si>
    <t>2019430381449</t>
  </si>
  <si>
    <t>育泉线</t>
  </si>
  <si>
    <t>X114430381</t>
  </si>
  <si>
    <t>2019430381230</t>
  </si>
  <si>
    <t>樟树大山-木皮潭</t>
  </si>
  <si>
    <t>CA46430381</t>
  </si>
  <si>
    <t>张家塘-黄泥坳</t>
  </si>
  <si>
    <t>C185430381</t>
  </si>
  <si>
    <t>待提报</t>
  </si>
  <si>
    <t>未报到省，暂采用</t>
  </si>
  <si>
    <t>2019430381115</t>
  </si>
  <si>
    <t>周栗线</t>
  </si>
  <si>
    <t>Y152430381</t>
  </si>
  <si>
    <t>2019430381293</t>
  </si>
  <si>
    <t>竹倒线</t>
  </si>
  <si>
    <t>Y136430381</t>
  </si>
  <si>
    <t>2019430381430</t>
  </si>
  <si>
    <t>砖青线</t>
  </si>
  <si>
    <t>Y231430381</t>
  </si>
  <si>
    <t>2019430381421</t>
  </si>
  <si>
    <t>岐大线</t>
  </si>
  <si>
    <t>X090430381</t>
  </si>
  <si>
    <t>2019430381203</t>
  </si>
  <si>
    <t>庵金线</t>
  </si>
  <si>
    <t>Y121430381</t>
  </si>
  <si>
    <t>2019430302005</t>
  </si>
  <si>
    <t>茶安组-塘头</t>
  </si>
  <si>
    <t>C329430321</t>
  </si>
  <si>
    <t>湘潭市交通运输局</t>
  </si>
  <si>
    <t>2019430302006</t>
  </si>
  <si>
    <t>红卫线</t>
  </si>
  <si>
    <t>Y321430302</t>
  </si>
  <si>
    <t>2019430302002</t>
  </si>
  <si>
    <t>栗永线</t>
  </si>
  <si>
    <t>Y314430302</t>
  </si>
  <si>
    <t>2019430302004</t>
  </si>
  <si>
    <t>彭马线</t>
  </si>
  <si>
    <t>C073430302</t>
  </si>
  <si>
    <t>2019430482019</t>
  </si>
  <si>
    <t>Y520-马竹坪</t>
  </si>
  <si>
    <t>C669430482</t>
  </si>
  <si>
    <t>常宁市交通运输局</t>
  </si>
  <si>
    <t>2019430482032</t>
  </si>
  <si>
    <t>白家-白家</t>
  </si>
  <si>
    <t>C001430482</t>
  </si>
  <si>
    <t>2019430482044</t>
  </si>
  <si>
    <t>白沙洲-白沙洲</t>
  </si>
  <si>
    <t>C335430482</t>
  </si>
  <si>
    <t>2019430482045</t>
  </si>
  <si>
    <t>板陈线</t>
  </si>
  <si>
    <t>C210430482</t>
  </si>
  <si>
    <t>2019430482016</t>
  </si>
  <si>
    <t>波塘-五星</t>
  </si>
  <si>
    <t>C722430482</t>
  </si>
  <si>
    <t>2019430482024</t>
  </si>
  <si>
    <t>长塘组-新湾</t>
  </si>
  <si>
    <t>C343430482</t>
  </si>
  <si>
    <t>2019430482031</t>
  </si>
  <si>
    <t>长田至松塔小学</t>
  </si>
  <si>
    <t>C219430482</t>
  </si>
  <si>
    <t>2019430482048</t>
  </si>
  <si>
    <t>稠树村-X080</t>
  </si>
  <si>
    <t>YB34430482</t>
  </si>
  <si>
    <t>2019430482042</t>
  </si>
  <si>
    <t>村口－村部</t>
  </si>
  <si>
    <t>CK83430482</t>
  </si>
  <si>
    <t>2019430482002</t>
  </si>
  <si>
    <t>大坝－野马村</t>
  </si>
  <si>
    <t>C125430482</t>
  </si>
  <si>
    <t>2019430482012</t>
  </si>
  <si>
    <t>丁家组-丁家组</t>
  </si>
  <si>
    <t>C348430482</t>
  </si>
  <si>
    <t>2019430482011</t>
  </si>
  <si>
    <t>二栗线</t>
  </si>
  <si>
    <t>C671430482</t>
  </si>
  <si>
    <t>枫利-桂阳</t>
  </si>
  <si>
    <t>C029430482</t>
  </si>
  <si>
    <t>2019430482046</t>
  </si>
  <si>
    <t>港子口村-Y535</t>
  </si>
  <si>
    <t>YB18430482</t>
  </si>
  <si>
    <t>2019430482013</t>
  </si>
  <si>
    <t>更新一组-村部</t>
  </si>
  <si>
    <t>CK87430482</t>
  </si>
  <si>
    <t>过路塘-过路塘</t>
  </si>
  <si>
    <t>C752430482</t>
  </si>
  <si>
    <t>2019430482005</t>
  </si>
  <si>
    <t>合心-大堡乡</t>
  </si>
  <si>
    <t>X212430482</t>
  </si>
  <si>
    <t>2019430482027</t>
  </si>
  <si>
    <t>红旗村-板桥村</t>
  </si>
  <si>
    <t>Y510430482</t>
  </si>
  <si>
    <t>2019430482040</t>
  </si>
  <si>
    <t>荆子山-荆子山</t>
  </si>
  <si>
    <t>C393430482</t>
  </si>
  <si>
    <t>2019430482006</t>
  </si>
  <si>
    <t>颈塘-土地庙</t>
  </si>
  <si>
    <t>C135430482</t>
  </si>
  <si>
    <t>2019430482038</t>
  </si>
  <si>
    <t>老高线</t>
  </si>
  <si>
    <t>C148430482</t>
  </si>
  <si>
    <t>2019430482037</t>
  </si>
  <si>
    <t>老屋山谭家-玉沙村部</t>
  </si>
  <si>
    <t>C620430482</t>
  </si>
  <si>
    <t>2019430482049</t>
  </si>
  <si>
    <t>老屋塘村-观音村</t>
  </si>
  <si>
    <t>YB31430482</t>
  </si>
  <si>
    <t>2019430482039</t>
  </si>
  <si>
    <t>乐园村-新瓦村</t>
  </si>
  <si>
    <t>Y536430482</t>
  </si>
  <si>
    <t>2019430482014</t>
  </si>
  <si>
    <t>莲花村-元山村</t>
  </si>
  <si>
    <t>Y517430482</t>
  </si>
  <si>
    <t>2019430482035</t>
  </si>
  <si>
    <t>连江村-源头村</t>
  </si>
  <si>
    <t>YB30430482</t>
  </si>
  <si>
    <t>2019430482018</t>
  </si>
  <si>
    <t>良林村-杉树村</t>
  </si>
  <si>
    <t>Y532430482</t>
  </si>
  <si>
    <t>2019430482009</t>
  </si>
  <si>
    <t>廖叉口-山群村部</t>
  </si>
  <si>
    <t>C143430482</t>
  </si>
  <si>
    <t>2019430482029</t>
  </si>
  <si>
    <t>岭大线</t>
  </si>
  <si>
    <t>C141430482</t>
  </si>
  <si>
    <t>2019430482008</t>
  </si>
  <si>
    <t>路口-石盘</t>
  </si>
  <si>
    <t>C064430482</t>
  </si>
  <si>
    <t>2019430482022</t>
  </si>
  <si>
    <t>欧家湾-马门前</t>
  </si>
  <si>
    <t>C673430482</t>
  </si>
  <si>
    <t>2019430482015</t>
  </si>
  <si>
    <t>欧家湾-永群村村部</t>
  </si>
  <si>
    <t>CL01430482</t>
  </si>
  <si>
    <t>2019430482021</t>
  </si>
  <si>
    <t>三黄村-永红村</t>
  </si>
  <si>
    <t>YB46430482</t>
  </si>
  <si>
    <t>2019430482051</t>
  </si>
  <si>
    <t>三圹镇-樟树</t>
  </si>
  <si>
    <t>X225430482</t>
  </si>
  <si>
    <t>2019430482041</t>
  </si>
  <si>
    <t>沙欧线</t>
  </si>
  <si>
    <t>C193430482</t>
  </si>
  <si>
    <t>2019430482030</t>
  </si>
  <si>
    <t>山口-邓家</t>
  </si>
  <si>
    <t>C066430482</t>
  </si>
  <si>
    <t>2019430482010</t>
  </si>
  <si>
    <t>上河村-大和村</t>
  </si>
  <si>
    <t>YB15430482</t>
  </si>
  <si>
    <t>2019430482043</t>
  </si>
  <si>
    <t>十里塘九组-十里塘九组</t>
  </si>
  <si>
    <t>C601430482</t>
  </si>
  <si>
    <t>2019430482028</t>
  </si>
  <si>
    <t>树匝-鲁塘冲</t>
  </si>
  <si>
    <t>C843430482</t>
  </si>
  <si>
    <t>2019430482017</t>
  </si>
  <si>
    <t>太荷线</t>
  </si>
  <si>
    <t>C482430482</t>
  </si>
  <si>
    <t>2019430482004</t>
  </si>
  <si>
    <t>桃滕线</t>
  </si>
  <si>
    <t>C164430482</t>
  </si>
  <si>
    <t>2019430482007</t>
  </si>
  <si>
    <t>五张线</t>
  </si>
  <si>
    <t>C222430482</t>
  </si>
  <si>
    <t>2019430482052</t>
  </si>
  <si>
    <t>下埠头-下埠头</t>
  </si>
  <si>
    <t>C334430482</t>
  </si>
  <si>
    <t>2019430482050</t>
  </si>
  <si>
    <t>香龙山-叶家山拱桥</t>
  </si>
  <si>
    <t>C682430482</t>
  </si>
  <si>
    <t>2019430482020</t>
  </si>
  <si>
    <t>香路线</t>
  </si>
  <si>
    <t>C213430482</t>
  </si>
  <si>
    <t>2019430482036</t>
  </si>
  <si>
    <t>象星村-X118</t>
  </si>
  <si>
    <t>YB41430482</t>
  </si>
  <si>
    <t>2019430482026</t>
  </si>
  <si>
    <t>肖更线</t>
  </si>
  <si>
    <t>C046430482</t>
  </si>
  <si>
    <t>2019430482025</t>
  </si>
  <si>
    <t>肖张线</t>
  </si>
  <si>
    <t>C318430482</t>
  </si>
  <si>
    <t>2019430482023</t>
  </si>
  <si>
    <t>新塘－锅底塘</t>
  </si>
  <si>
    <t>C748430482</t>
  </si>
  <si>
    <t>2019430482003</t>
  </si>
  <si>
    <t>幸江线</t>
  </si>
  <si>
    <t>C139430482</t>
  </si>
  <si>
    <t>2019430482033</t>
  </si>
  <si>
    <t>炎帝寺下-井边村</t>
  </si>
  <si>
    <t>YB03430482</t>
  </si>
  <si>
    <t>2019430482047</t>
  </si>
  <si>
    <t>宜元村-S374</t>
  </si>
  <si>
    <t>YB42430482</t>
  </si>
  <si>
    <t>2019430482034</t>
  </si>
  <si>
    <t>朱家冲-朱家冲</t>
  </si>
  <si>
    <t>C056430482</t>
  </si>
  <si>
    <t>2019430424026</t>
  </si>
  <si>
    <t>Y320线-巷子</t>
  </si>
  <si>
    <t>C326430424</t>
  </si>
  <si>
    <t>衡东县交通运输局</t>
  </si>
  <si>
    <t>2019430424010</t>
  </si>
  <si>
    <t>蔡家坊~金盆滩</t>
  </si>
  <si>
    <t>CJPD430424</t>
  </si>
  <si>
    <t>2019430424011</t>
  </si>
  <si>
    <t>柴埠村至豆垅村</t>
  </si>
  <si>
    <t>CD07430424</t>
  </si>
  <si>
    <t>2019430424016</t>
  </si>
  <si>
    <t>车头村-龙西湖村</t>
  </si>
  <si>
    <t>YC14430424</t>
  </si>
  <si>
    <t>2019430424043</t>
  </si>
  <si>
    <t>陈山头村-陈山头村</t>
  </si>
  <si>
    <t>Y588430424</t>
  </si>
  <si>
    <t>2019430424053</t>
  </si>
  <si>
    <t>大江~杨梅</t>
  </si>
  <si>
    <t>C194430424</t>
  </si>
  <si>
    <t>2019430424019</t>
  </si>
  <si>
    <t>大七线-锣塘</t>
  </si>
  <si>
    <t>C250430424</t>
  </si>
  <si>
    <t>2019430424023</t>
  </si>
  <si>
    <t>大洲村-石塘界</t>
  </si>
  <si>
    <t>CJG4430424</t>
  </si>
  <si>
    <t>2019430424028</t>
  </si>
  <si>
    <t>导子坪-导子坪村</t>
  </si>
  <si>
    <t>C287430424</t>
  </si>
  <si>
    <t>2019430424009</t>
  </si>
  <si>
    <t>豆垅村-豆垅村部</t>
  </si>
  <si>
    <t>CD06430424</t>
  </si>
  <si>
    <t>2019430424045</t>
  </si>
  <si>
    <t>鹅形村-四冲村</t>
  </si>
  <si>
    <t>Y856430424</t>
  </si>
  <si>
    <t>2019430424054</t>
  </si>
  <si>
    <t>丰林五组-枫林村</t>
  </si>
  <si>
    <t>C177430424</t>
  </si>
  <si>
    <t>2019430424041</t>
  </si>
  <si>
    <t>枫林村-枫林村</t>
  </si>
  <si>
    <t>YA06430424</t>
  </si>
  <si>
    <t>2019430424003</t>
  </si>
  <si>
    <t>凤凰山-凤凰山界</t>
  </si>
  <si>
    <t>CWDA430424</t>
  </si>
  <si>
    <t>2019430424021</t>
  </si>
  <si>
    <t>光明村至导子坪村</t>
  </si>
  <si>
    <t>CL80430424</t>
  </si>
  <si>
    <t>2019430424038</t>
  </si>
  <si>
    <t>黄崎-施茶</t>
  </si>
  <si>
    <t>CJE3430424</t>
  </si>
  <si>
    <t>2019430424052</t>
  </si>
  <si>
    <t>金西线至皇伏垅渡口</t>
  </si>
  <si>
    <t>C213430424</t>
  </si>
  <si>
    <t>2019430424042</t>
  </si>
  <si>
    <t>李家垅村-大村湾村</t>
  </si>
  <si>
    <t>Y834430424</t>
  </si>
  <si>
    <t>2019430424049</t>
  </si>
  <si>
    <t>两路口村-环山村</t>
  </si>
  <si>
    <t>Y596430424</t>
  </si>
  <si>
    <t>2019430424029</t>
  </si>
  <si>
    <t>龙江-双园村</t>
  </si>
  <si>
    <t>Y319430424</t>
  </si>
  <si>
    <t>2019430424047</t>
  </si>
  <si>
    <t>米桥村-C754</t>
  </si>
  <si>
    <t>Y581430424</t>
  </si>
  <si>
    <t>2019430424024</t>
  </si>
  <si>
    <t>庙冲五组至庙冲大坡上</t>
  </si>
  <si>
    <t>CI33430424</t>
  </si>
  <si>
    <t>2019430424035</t>
  </si>
  <si>
    <t>莫飞线至莫园十六组</t>
  </si>
  <si>
    <t>C552430424</t>
  </si>
  <si>
    <t>2019430424025</t>
  </si>
  <si>
    <t>农林场界-鞋厂</t>
  </si>
  <si>
    <t>CNNC430424</t>
  </si>
  <si>
    <t>2019430424027</t>
  </si>
  <si>
    <t>坪冲-东风村部</t>
  </si>
  <si>
    <t>C095430424</t>
  </si>
  <si>
    <t>2019430424018</t>
  </si>
  <si>
    <t>泉龙村-东冲村</t>
  </si>
  <si>
    <t>Y310430424</t>
  </si>
  <si>
    <t>2019430424051</t>
  </si>
  <si>
    <t>三星村部-三星村部</t>
  </si>
  <si>
    <t>C239430424</t>
  </si>
  <si>
    <t>2019430424037</t>
  </si>
  <si>
    <t>沈陂-松林</t>
  </si>
  <si>
    <t>CJD9430424</t>
  </si>
  <si>
    <t>2019430424022</t>
  </si>
  <si>
    <t>石江村部-石江</t>
  </si>
  <si>
    <t>C190430424</t>
  </si>
  <si>
    <t>2019430424015</t>
  </si>
  <si>
    <t>石坪村-石坪村</t>
  </si>
  <si>
    <t>C237430424</t>
  </si>
  <si>
    <t>2019430424046</t>
  </si>
  <si>
    <t>双泉省道至双泉村部</t>
  </si>
  <si>
    <t>C330430424</t>
  </si>
  <si>
    <t>2019430424006</t>
  </si>
  <si>
    <t>双园-凤凰山</t>
  </si>
  <si>
    <t>C074430424</t>
  </si>
  <si>
    <t>2019430424007</t>
  </si>
  <si>
    <t>潭江村部-潭江村部</t>
  </si>
  <si>
    <t>CTJ1430424</t>
  </si>
  <si>
    <t>2019430424040</t>
  </si>
  <si>
    <t>塘碧村-金山(小鹤)村</t>
  </si>
  <si>
    <t>Y836430424</t>
  </si>
  <si>
    <t>2019430424050</t>
  </si>
  <si>
    <t>铁坑村-铁坑村</t>
  </si>
  <si>
    <t>YE35430424</t>
  </si>
  <si>
    <t>2019430424048</t>
  </si>
  <si>
    <t>铜铃坪村-Y834</t>
  </si>
  <si>
    <t>YWJ2430424</t>
  </si>
  <si>
    <t>2019430424039</t>
  </si>
  <si>
    <t>团源村中心-团源村中心</t>
  </si>
  <si>
    <t>C139430424</t>
  </si>
  <si>
    <t>2019430424014</t>
  </si>
  <si>
    <t>卫星界-车头村</t>
  </si>
  <si>
    <t>Y311430424</t>
  </si>
  <si>
    <t>2019430424013</t>
  </si>
  <si>
    <t>文昌阁村-湘江村</t>
  </si>
  <si>
    <t>Y908430424</t>
  </si>
  <si>
    <t>2019430424012</t>
  </si>
  <si>
    <t>吴集-山竹三组</t>
  </si>
  <si>
    <t>CNJ8430424</t>
  </si>
  <si>
    <t>2019430424017</t>
  </si>
  <si>
    <t>五里坪-金盆村部</t>
  </si>
  <si>
    <t>C083430424</t>
  </si>
  <si>
    <t>2019430424033</t>
  </si>
  <si>
    <t>五里坪-新跃七组</t>
  </si>
  <si>
    <t>CAB1430424</t>
  </si>
  <si>
    <t>2019430424005</t>
  </si>
  <si>
    <t>夏浦村-甘溪村</t>
  </si>
  <si>
    <t>Y309430424</t>
  </si>
  <si>
    <t>2019430424036</t>
  </si>
  <si>
    <t>仙人贝-江东水库管理站</t>
  </si>
  <si>
    <t>CB27430424</t>
  </si>
  <si>
    <t>2019430424044</t>
  </si>
  <si>
    <t>巷子村-X001</t>
  </si>
  <si>
    <t>Y582430424</t>
  </si>
  <si>
    <t>2019430424002</t>
  </si>
  <si>
    <t>新塘镇水厂-新堤村</t>
  </si>
  <si>
    <t>CJA8430424</t>
  </si>
  <si>
    <t>2019430424004</t>
  </si>
  <si>
    <t>新跃七组-新跃七组</t>
  </si>
  <si>
    <t>C086430424</t>
  </si>
  <si>
    <t>2019430424032</t>
  </si>
  <si>
    <t>阳光界-南冲村中心</t>
  </si>
  <si>
    <t>C142430424</t>
  </si>
  <si>
    <t>2019430424020</t>
  </si>
  <si>
    <t>源头村-源头村</t>
  </si>
  <si>
    <t>C280430424</t>
  </si>
  <si>
    <t>2019430424031</t>
  </si>
  <si>
    <t>珍珠村-珍珠村</t>
  </si>
  <si>
    <t>YH00430424</t>
  </si>
  <si>
    <t>2019430424008</t>
  </si>
  <si>
    <t>珍珠乡-新塘镇</t>
  </si>
  <si>
    <t>X124430424</t>
  </si>
  <si>
    <t>2019430424030</t>
  </si>
  <si>
    <t>洄水~河坝</t>
  </si>
  <si>
    <t>CHS1430424</t>
  </si>
  <si>
    <t>2019430424034</t>
  </si>
  <si>
    <t>甑箕岭村-石金村</t>
  </si>
  <si>
    <t>Y332430424</t>
  </si>
  <si>
    <t>2019430422017</t>
  </si>
  <si>
    <t>白面村-里鱼村</t>
  </si>
  <si>
    <t>Y175430422</t>
  </si>
  <si>
    <t>衡南县交通运输局</t>
  </si>
  <si>
    <t>2019430422037</t>
  </si>
  <si>
    <t>保合村-龙泉村</t>
  </si>
  <si>
    <t>Y198430422</t>
  </si>
  <si>
    <t>2019430422023</t>
  </si>
  <si>
    <t>保合林场-长家皂</t>
  </si>
  <si>
    <t>C105430422</t>
  </si>
  <si>
    <t>2019430422019</t>
  </si>
  <si>
    <t>柴冲－高冲</t>
  </si>
  <si>
    <t>X063430422</t>
  </si>
  <si>
    <t>2019430422032</t>
  </si>
  <si>
    <t>长春-五岭</t>
  </si>
  <si>
    <t>X070430422</t>
  </si>
  <si>
    <t>2019430422036</t>
  </si>
  <si>
    <t>车江村-高田村</t>
  </si>
  <si>
    <t>Y191430422</t>
  </si>
  <si>
    <t>2019430422038</t>
  </si>
  <si>
    <t>大牧村-八仙观村</t>
  </si>
  <si>
    <t>Y224430422</t>
  </si>
  <si>
    <t>2019430422011</t>
  </si>
  <si>
    <t>大树-张家大塘</t>
  </si>
  <si>
    <t>C099430422</t>
  </si>
  <si>
    <t>2019430422008</t>
  </si>
  <si>
    <t>董家组-五组</t>
  </si>
  <si>
    <t>C018430422</t>
  </si>
  <si>
    <t>2019430422016</t>
  </si>
  <si>
    <t>二塘-长岭街</t>
  </si>
  <si>
    <t>X007430408</t>
  </si>
  <si>
    <t>2019430422026</t>
  </si>
  <si>
    <t>芳冲招待所-芳冲村部</t>
  </si>
  <si>
    <t>CA39430422</t>
  </si>
  <si>
    <t>2019430422035</t>
  </si>
  <si>
    <t>复兴-天竺</t>
  </si>
  <si>
    <t>X081430422</t>
  </si>
  <si>
    <t>2019430422012</t>
  </si>
  <si>
    <t>高村岭村-石丘村</t>
  </si>
  <si>
    <t>Y760430422</t>
  </si>
  <si>
    <t>2019430422022</t>
  </si>
  <si>
    <t>高坳-大基组</t>
  </si>
  <si>
    <t>CX22430422</t>
  </si>
  <si>
    <t>2019430422033</t>
  </si>
  <si>
    <t>荷丰-侍郎</t>
  </si>
  <si>
    <t>X069430422</t>
  </si>
  <si>
    <t>2019430422034</t>
  </si>
  <si>
    <t>合心村-白马村</t>
  </si>
  <si>
    <t>Y228430422</t>
  </si>
  <si>
    <t>2019430422024</t>
  </si>
  <si>
    <t>红叶村-城门村</t>
  </si>
  <si>
    <t>Y749430422</t>
  </si>
  <si>
    <t>2019430422014</t>
  </si>
  <si>
    <t>花上线</t>
  </si>
  <si>
    <t>CQ37430422</t>
  </si>
  <si>
    <t>2019430422029</t>
  </si>
  <si>
    <t>黄狮堰桥-渔市村部</t>
  </si>
  <si>
    <t>C212430422</t>
  </si>
  <si>
    <t>2019430422009</t>
  </si>
  <si>
    <t>黄竹-拆壁</t>
  </si>
  <si>
    <t>CW27430422</t>
  </si>
  <si>
    <t>2019430422007</t>
  </si>
  <si>
    <t>渐佳村-旧田村</t>
  </si>
  <si>
    <t>Y225430422</t>
  </si>
  <si>
    <t>2019430422027</t>
  </si>
  <si>
    <t>江边塘-蟠龙烈士公园</t>
  </si>
  <si>
    <t>CG17430422</t>
  </si>
  <si>
    <t>2019430422031</t>
  </si>
  <si>
    <t>李茅线</t>
  </si>
  <si>
    <t>C89E430422</t>
  </si>
  <si>
    <t>2019430422006</t>
  </si>
  <si>
    <t>良田村部-背里冲</t>
  </si>
  <si>
    <t>CCD6430422</t>
  </si>
  <si>
    <t>2019430422030</t>
  </si>
  <si>
    <t>灵觉村-平山村</t>
  </si>
  <si>
    <t>Y217430422</t>
  </si>
  <si>
    <t>2019430422025</t>
  </si>
  <si>
    <t>七卡组-米皂</t>
  </si>
  <si>
    <t>C272430422</t>
  </si>
  <si>
    <t>2019430422010</t>
  </si>
  <si>
    <t>三拱桥-新屋冲</t>
  </si>
  <si>
    <t>CE11430422</t>
  </si>
  <si>
    <t>2019430422020</t>
  </si>
  <si>
    <t>三合村-卿云村</t>
  </si>
  <si>
    <t>Y751430422</t>
  </si>
  <si>
    <t>2019430422018</t>
  </si>
  <si>
    <t>三田村-浅塘村</t>
  </si>
  <si>
    <t>Y761430422</t>
  </si>
  <si>
    <t>2019430422040</t>
  </si>
  <si>
    <t>三元村-古山村</t>
  </si>
  <si>
    <t>Y184430422</t>
  </si>
  <si>
    <t>2019430422005</t>
  </si>
  <si>
    <t>沙陂村-杨枝村</t>
  </si>
  <si>
    <t>Y754430422</t>
  </si>
  <si>
    <t>2019430422002</t>
  </si>
  <si>
    <t>双田村部-散市村</t>
  </si>
  <si>
    <t>Y232430422</t>
  </si>
  <si>
    <t>2019430422039</t>
  </si>
  <si>
    <t>双元村部-双元水库</t>
  </si>
  <si>
    <t>CCB7430422</t>
  </si>
  <si>
    <t>2019430422004</t>
  </si>
  <si>
    <t>松山村-前进村</t>
  </si>
  <si>
    <t>Y726430422</t>
  </si>
  <si>
    <t>2019430422003</t>
  </si>
  <si>
    <t>新屋组-汤家组</t>
  </si>
  <si>
    <t>C078430422</t>
  </si>
  <si>
    <t>2019430422028</t>
  </si>
  <si>
    <t>樟树李家-周家坳</t>
  </si>
  <si>
    <t>CCB8430422</t>
  </si>
  <si>
    <t>2019430422015</t>
  </si>
  <si>
    <t>竹陈线</t>
  </si>
  <si>
    <t>CS46430422</t>
  </si>
  <si>
    <t>2019430422021</t>
  </si>
  <si>
    <t>竹福线</t>
  </si>
  <si>
    <t>X098430422</t>
  </si>
  <si>
    <t>2019430422013</t>
  </si>
  <si>
    <t>沅头村-黄坪村</t>
  </si>
  <si>
    <t>Y236430422</t>
  </si>
  <si>
    <t>2019430423013</t>
  </si>
  <si>
    <t>大丰村六组-大丰村六组</t>
  </si>
  <si>
    <t>C104430423</t>
  </si>
  <si>
    <t>衡山县交通运输局</t>
  </si>
  <si>
    <t>2019430423014</t>
  </si>
  <si>
    <t>二组-二组</t>
  </si>
  <si>
    <t>C189430423</t>
  </si>
  <si>
    <t>2019430423004</t>
  </si>
  <si>
    <t>粉笔厂一弄子口</t>
  </si>
  <si>
    <t>C143430423</t>
  </si>
  <si>
    <t>2019430423012</t>
  </si>
  <si>
    <t>枫林村大坪塘一白果镇树</t>
  </si>
  <si>
    <t>C519430423</t>
  </si>
  <si>
    <t>2019430423003</t>
  </si>
  <si>
    <t>管建楼~泉龙</t>
  </si>
  <si>
    <t>C109430423</t>
  </si>
  <si>
    <t>2019430423015</t>
  </si>
  <si>
    <t>山田十组一建华水库</t>
  </si>
  <si>
    <t>C078430423</t>
  </si>
  <si>
    <t>2019430423007</t>
  </si>
  <si>
    <t>双樟桥一双樟五组</t>
  </si>
  <si>
    <t>C221430423</t>
  </si>
  <si>
    <t>2019430423006</t>
  </si>
  <si>
    <t>宋桥八组一富台二组</t>
  </si>
  <si>
    <t>C834430423</t>
  </si>
  <si>
    <t>2019430423002</t>
  </si>
  <si>
    <t>宋桥九组一宋桥五组</t>
  </si>
  <si>
    <t>C093430423</t>
  </si>
  <si>
    <t>2019430423010</t>
  </si>
  <si>
    <t>托塘村-Y285</t>
  </si>
  <si>
    <t>Y286430423</t>
  </si>
  <si>
    <t>2019430423005</t>
  </si>
  <si>
    <t>小河口一德和组</t>
  </si>
  <si>
    <t>C011430423</t>
  </si>
  <si>
    <t>2019430423009</t>
  </si>
  <si>
    <t>新山岭-新山岭</t>
  </si>
  <si>
    <t>C033430423</t>
  </si>
  <si>
    <t>2019430423011</t>
  </si>
  <si>
    <t>鸭英凼-鸭英凼</t>
  </si>
  <si>
    <t>C010430423</t>
  </si>
  <si>
    <t>2019430423008</t>
  </si>
  <si>
    <t>坳上一西风组</t>
  </si>
  <si>
    <t>C036430423</t>
  </si>
  <si>
    <t>2019430421030</t>
  </si>
  <si>
    <t>白石组-斗湾</t>
  </si>
  <si>
    <t>C146430421</t>
  </si>
  <si>
    <t>衡阳县交通运输局</t>
  </si>
  <si>
    <t>2019430421002</t>
  </si>
  <si>
    <t>菜溪桥-水波村</t>
  </si>
  <si>
    <t>Y685430421</t>
  </si>
  <si>
    <t>2019430421039</t>
  </si>
  <si>
    <t>长兴村-联江村</t>
  </si>
  <si>
    <t>Y091430421</t>
  </si>
  <si>
    <t>2019430421011</t>
  </si>
  <si>
    <t>成功塘-砂子岭</t>
  </si>
  <si>
    <t>C110430421</t>
  </si>
  <si>
    <t>2019430421010</t>
  </si>
  <si>
    <t>翠林村-雷峰村</t>
  </si>
  <si>
    <t>Y143430421</t>
  </si>
  <si>
    <t>C331430421</t>
  </si>
  <si>
    <t>2019430421023</t>
  </si>
  <si>
    <t>大石村-西岭村</t>
  </si>
  <si>
    <t>YE97430421</t>
  </si>
  <si>
    <t>2019430421016</t>
  </si>
  <si>
    <t>洞源村-横江村</t>
  </si>
  <si>
    <t>Y674430421</t>
  </si>
  <si>
    <t>2019430421014</t>
  </si>
  <si>
    <t>高公组-杨大屋</t>
  </si>
  <si>
    <t>C370430421</t>
  </si>
  <si>
    <t>2019430421019</t>
  </si>
  <si>
    <t>古龙-古龙</t>
  </si>
  <si>
    <t>C499430421</t>
  </si>
  <si>
    <t>2019430421043</t>
  </si>
  <si>
    <t>关市乡-井头镇</t>
  </si>
  <si>
    <t>X036430421</t>
  </si>
  <si>
    <t>2019430421022</t>
  </si>
  <si>
    <t>贯冲-古冲</t>
  </si>
  <si>
    <t>C149430421</t>
  </si>
  <si>
    <t>2019430421034</t>
  </si>
  <si>
    <t>何家老屋-樟木仓库</t>
  </si>
  <si>
    <t>C165430421</t>
  </si>
  <si>
    <t>2019430421024</t>
  </si>
  <si>
    <t>花江村-东升村</t>
  </si>
  <si>
    <t>Y699430421</t>
  </si>
  <si>
    <t>2019430421005</t>
  </si>
  <si>
    <t>黄门村-XH38</t>
  </si>
  <si>
    <t>Y680430421</t>
  </si>
  <si>
    <t>2019430421006</t>
  </si>
  <si>
    <t>金溪镇-Y061</t>
  </si>
  <si>
    <t>Y672430421</t>
  </si>
  <si>
    <t>2019430421009</t>
  </si>
  <si>
    <t>老湾-子木组</t>
  </si>
  <si>
    <t>C381430421</t>
  </si>
  <si>
    <t>2019430421007</t>
  </si>
  <si>
    <t>李塘边-东林寺</t>
  </si>
  <si>
    <t>C153430421</t>
  </si>
  <si>
    <t>2019430421028</t>
  </si>
  <si>
    <t>廖斗丘-镇政府</t>
  </si>
  <si>
    <t>C247430421</t>
  </si>
  <si>
    <t>2019430421027</t>
  </si>
  <si>
    <t>隆兴桥-大好亭</t>
  </si>
  <si>
    <t>C508430421</t>
  </si>
  <si>
    <t>2019430421015</t>
  </si>
  <si>
    <t>麻岭村-仙桥村</t>
  </si>
  <si>
    <t>Y684430421</t>
  </si>
  <si>
    <t>2019430421032</t>
  </si>
  <si>
    <t>马冲-常家湾</t>
  </si>
  <si>
    <t>C070430421</t>
  </si>
  <si>
    <t>2019430421044</t>
  </si>
  <si>
    <t>盘石村-芳冲村</t>
  </si>
  <si>
    <t>YE02430421</t>
  </si>
  <si>
    <t>2019430421038</t>
  </si>
  <si>
    <t>前进学校-羊角头</t>
  </si>
  <si>
    <t>C050430421</t>
  </si>
  <si>
    <t>2019430421004</t>
  </si>
  <si>
    <t>墙冲-墙冲</t>
  </si>
  <si>
    <t>C339430421</t>
  </si>
  <si>
    <t>2019430421021</t>
  </si>
  <si>
    <t>泉溪水库坝-甘塘边</t>
  </si>
  <si>
    <t>C075430421</t>
  </si>
  <si>
    <t>2019430421026</t>
  </si>
  <si>
    <t>三字场-树木桥</t>
  </si>
  <si>
    <t>C138430421</t>
  </si>
  <si>
    <t>2019430421035</t>
  </si>
  <si>
    <t>杉桥-台源</t>
  </si>
  <si>
    <t>X046430421</t>
  </si>
  <si>
    <t>2019430421020</t>
  </si>
  <si>
    <t>杉桥村-X044</t>
  </si>
  <si>
    <t>YE09430421</t>
  </si>
  <si>
    <t>2019430421040</t>
  </si>
  <si>
    <t>石庙村-X070</t>
  </si>
  <si>
    <t>Y084430421</t>
  </si>
  <si>
    <t>2019430421041</t>
  </si>
  <si>
    <t>水口村-观音山村</t>
  </si>
  <si>
    <t>Y063430421</t>
  </si>
  <si>
    <t>太平桥-太平桥</t>
  </si>
  <si>
    <t>C334430421</t>
  </si>
  <si>
    <t>2019430421037</t>
  </si>
  <si>
    <t>塘湾村-中灵村</t>
  </si>
  <si>
    <t>Y693430421</t>
  </si>
  <si>
    <t>2019430421031</t>
  </si>
  <si>
    <t>陶家町-三元</t>
  </si>
  <si>
    <t>C544430421</t>
  </si>
  <si>
    <t>2019430421008</t>
  </si>
  <si>
    <t>陶雄庙-文老屋</t>
  </si>
  <si>
    <t>CD97430421</t>
  </si>
  <si>
    <t>2019430421033</t>
  </si>
  <si>
    <t>溪江村-X048</t>
  </si>
  <si>
    <t>Y059430421</t>
  </si>
  <si>
    <t>2019430421018</t>
  </si>
  <si>
    <t>新场-对门</t>
  </si>
  <si>
    <t>C728430421</t>
  </si>
  <si>
    <t>2019430421012</t>
  </si>
  <si>
    <t>醒狮-富田</t>
  </si>
  <si>
    <t>X049430421</t>
  </si>
  <si>
    <t>2019430421017</t>
  </si>
  <si>
    <t>演陂镇-上里</t>
  </si>
  <si>
    <t>X039430421</t>
  </si>
  <si>
    <t>2019430421029</t>
  </si>
  <si>
    <t>杨家祠堂-庵子组</t>
  </si>
  <si>
    <t>C163430421</t>
  </si>
  <si>
    <t>2019430421036</t>
  </si>
  <si>
    <t>药厂-巴冲</t>
  </si>
  <si>
    <t>C493430421</t>
  </si>
  <si>
    <t>2019430421013</t>
  </si>
  <si>
    <t>渣冲村-易市村</t>
  </si>
  <si>
    <t>Y137430421</t>
  </si>
  <si>
    <t>2019430421025</t>
  </si>
  <si>
    <t>站门前-炮竹园</t>
  </si>
  <si>
    <t>C157430421</t>
  </si>
  <si>
    <t>2019430421003</t>
  </si>
  <si>
    <t>组塘-罗子湾</t>
  </si>
  <si>
    <t>C757430421</t>
  </si>
  <si>
    <t>2019430421042</t>
  </si>
  <si>
    <t>柞木村-S235</t>
  </si>
  <si>
    <t>Y104430421</t>
  </si>
  <si>
    <t>2019430481012</t>
  </si>
  <si>
    <t>107-花萼村</t>
  </si>
  <si>
    <t>YC02430481</t>
  </si>
  <si>
    <t>耒阳市交通运输局</t>
  </si>
  <si>
    <t>2019430481029</t>
  </si>
  <si>
    <t>107至村小</t>
  </si>
  <si>
    <t>CT24430481</t>
  </si>
  <si>
    <t>2019430481055</t>
  </si>
  <si>
    <t>白石洞至大槽里</t>
  </si>
  <si>
    <t>CF60430481</t>
  </si>
  <si>
    <t>2019430481007</t>
  </si>
  <si>
    <t>白洋至江头小学</t>
  </si>
  <si>
    <t>CH51430481</t>
  </si>
  <si>
    <t>2019430481073</t>
  </si>
  <si>
    <t>百里渡村-S374</t>
  </si>
  <si>
    <t>Y430430481</t>
  </si>
  <si>
    <t>2019430481026</t>
  </si>
  <si>
    <t>板桥至龙凤</t>
  </si>
  <si>
    <t>C378430481</t>
  </si>
  <si>
    <t>2019430481003</t>
  </si>
  <si>
    <t>板陂村-马鞍村</t>
  </si>
  <si>
    <t>Y465430481</t>
  </si>
  <si>
    <t>2019430481035</t>
  </si>
  <si>
    <t>陈家口至举山联办矿</t>
  </si>
  <si>
    <t>CF41430481</t>
  </si>
  <si>
    <t>2019430481033</t>
  </si>
  <si>
    <t>城背村-城背村</t>
  </si>
  <si>
    <t>YC60430481</t>
  </si>
  <si>
    <t>2019430481005</t>
  </si>
  <si>
    <t>冲口至张家</t>
  </si>
  <si>
    <t>CG02430481</t>
  </si>
  <si>
    <t>2019430481031</t>
  </si>
  <si>
    <t>冲里至董溪</t>
  </si>
  <si>
    <t>C27Q430481</t>
  </si>
  <si>
    <t>2019430481054</t>
  </si>
  <si>
    <t>村小至桔子园</t>
  </si>
  <si>
    <t>CF01430481</t>
  </si>
  <si>
    <t>2019430481022</t>
  </si>
  <si>
    <t>村小至排冲</t>
  </si>
  <si>
    <t>CZ54430481</t>
  </si>
  <si>
    <t>2019430481065</t>
  </si>
  <si>
    <t>大水磨至马坪</t>
  </si>
  <si>
    <t>C442430481</t>
  </si>
  <si>
    <t>大塘村部-大塘村部</t>
  </si>
  <si>
    <t>C300430481</t>
  </si>
  <si>
    <t>2016430481004</t>
  </si>
  <si>
    <t>大众村-花园村</t>
  </si>
  <si>
    <t>YY27430481</t>
  </si>
  <si>
    <t>2019430481082</t>
  </si>
  <si>
    <t>电站至麻塘</t>
  </si>
  <si>
    <t>CA28430481</t>
  </si>
  <si>
    <t>2019430481062</t>
  </si>
  <si>
    <t>东湖圩至上石</t>
  </si>
  <si>
    <t>CA67430481</t>
  </si>
  <si>
    <t>2019430481072</t>
  </si>
  <si>
    <t>陡岭村-X133</t>
  </si>
  <si>
    <t>YC14430481</t>
  </si>
  <si>
    <t>2019430481014</t>
  </si>
  <si>
    <t>风车口至明台水库</t>
  </si>
  <si>
    <t>C69P430481</t>
  </si>
  <si>
    <t>2019430481030</t>
  </si>
  <si>
    <t>高峰村-高峰村</t>
  </si>
  <si>
    <t>YC41430481</t>
  </si>
  <si>
    <t>2019430481006</t>
  </si>
  <si>
    <t>高岭至东风井</t>
  </si>
  <si>
    <t>CA70430481</t>
  </si>
  <si>
    <t>2019430481076</t>
  </si>
  <si>
    <t>高马头至张家冲</t>
  </si>
  <si>
    <t>C81P430481</t>
  </si>
  <si>
    <t>2019430481011</t>
  </si>
  <si>
    <t>公路桥-肖家</t>
  </si>
  <si>
    <t>C026430481</t>
  </si>
  <si>
    <t>2019430481010</t>
  </si>
  <si>
    <t>公路桥至黄牛山</t>
  </si>
  <si>
    <t>CD57430481</t>
  </si>
  <si>
    <t>2019430481053</t>
  </si>
  <si>
    <t>荷叶塘至过路塘</t>
  </si>
  <si>
    <t>C071430481</t>
  </si>
  <si>
    <t>2019430481024</t>
  </si>
  <si>
    <t>候山仙-张家湾</t>
  </si>
  <si>
    <t>CB06430481</t>
  </si>
  <si>
    <t>2019430481056</t>
  </si>
  <si>
    <t>江边村-石仙村</t>
  </si>
  <si>
    <t>Y615430481</t>
  </si>
  <si>
    <t>2019430481025</t>
  </si>
  <si>
    <t>江边湾至中湾</t>
  </si>
  <si>
    <t>CF92430481</t>
  </si>
  <si>
    <t>2019430481075</t>
  </si>
  <si>
    <t>江华村-集景村</t>
  </si>
  <si>
    <t>Y440430481</t>
  </si>
  <si>
    <t>2019430481048</t>
  </si>
  <si>
    <t>江中村-X132</t>
  </si>
  <si>
    <t>YC32430481</t>
  </si>
  <si>
    <t>2019430481009</t>
  </si>
  <si>
    <t>垃圾场-车头</t>
  </si>
  <si>
    <t>C629430481</t>
  </si>
  <si>
    <t>2019430481044</t>
  </si>
  <si>
    <t>连鱼塘-连鱼塘</t>
  </si>
  <si>
    <t>C445430481</t>
  </si>
  <si>
    <t>2019430481049</t>
  </si>
  <si>
    <t>良田村-丰湖村</t>
  </si>
  <si>
    <t>Y442430481</t>
  </si>
  <si>
    <t>2019430481039</t>
  </si>
  <si>
    <t>龙家山车站至王差</t>
  </si>
  <si>
    <t>C412430481</t>
  </si>
  <si>
    <t>2019430481040</t>
  </si>
  <si>
    <t>龙塘铺至龙塘</t>
  </si>
  <si>
    <t>CA71430481</t>
  </si>
  <si>
    <t>2019430481051</t>
  </si>
  <si>
    <t>龙塘尾村明台岭至龙塘尾村七组</t>
  </si>
  <si>
    <t>CR01430481</t>
  </si>
  <si>
    <t>2019430481008</t>
  </si>
  <si>
    <t>龙塘至白洋</t>
  </si>
  <si>
    <t>CA75430481</t>
  </si>
  <si>
    <t>2019430481069</t>
  </si>
  <si>
    <t>楼下至村部</t>
  </si>
  <si>
    <t>C561430481</t>
  </si>
  <si>
    <t>2019430481080</t>
  </si>
  <si>
    <t>鲁塘村-严丰村</t>
  </si>
  <si>
    <t>YC04430481</t>
  </si>
  <si>
    <t>2019430481047</t>
  </si>
  <si>
    <t>麻里塘-彭家</t>
  </si>
  <si>
    <t>C389430481</t>
  </si>
  <si>
    <t>2019430481068</t>
  </si>
  <si>
    <t>庙冲口-庙冲口</t>
  </si>
  <si>
    <t>C173430481</t>
  </si>
  <si>
    <t>2019430481050</t>
  </si>
  <si>
    <t>磨形-白竹山</t>
  </si>
  <si>
    <t>C519430481</t>
  </si>
  <si>
    <t>2019430481063</t>
  </si>
  <si>
    <t>木兰十组-木兰十组</t>
  </si>
  <si>
    <t>C094430481</t>
  </si>
  <si>
    <t>2019430481017</t>
  </si>
  <si>
    <t>牛车波至杨塘</t>
  </si>
  <si>
    <t>CX47430481</t>
  </si>
  <si>
    <t>2019430481004</t>
  </si>
  <si>
    <t>坪上小学-粟山一组</t>
  </si>
  <si>
    <t>C093430481</t>
  </si>
  <si>
    <t>2019430481067</t>
  </si>
  <si>
    <t>七岭十三组-七岭十三组</t>
  </si>
  <si>
    <t>C301430481</t>
  </si>
  <si>
    <t>2019430481060</t>
  </si>
  <si>
    <t>清山岩水库至七里亭</t>
  </si>
  <si>
    <t>C472430481</t>
  </si>
  <si>
    <t>2019430481037</t>
  </si>
  <si>
    <t>泉边村-燕中村</t>
  </si>
  <si>
    <t>YY24430481</t>
  </si>
  <si>
    <t>2019430481059</t>
  </si>
  <si>
    <t>群丰-横冲村</t>
  </si>
  <si>
    <t>YC01430481</t>
  </si>
  <si>
    <t>2019430481023</t>
  </si>
  <si>
    <t>群力三组至六角亭</t>
  </si>
  <si>
    <t>CT76430481</t>
  </si>
  <si>
    <t>2019430481027</t>
  </si>
  <si>
    <t>沙明完ト至岭督</t>
  </si>
  <si>
    <t>C078430481</t>
  </si>
  <si>
    <t>2019430481016</t>
  </si>
  <si>
    <t>沙明乡-小田村</t>
  </si>
  <si>
    <t>X186430481</t>
  </si>
  <si>
    <t>2019430481015</t>
  </si>
  <si>
    <t>上架乡南基村十一组小路</t>
  </si>
  <si>
    <t>CN26430481</t>
  </si>
  <si>
    <t>2019430481042</t>
  </si>
  <si>
    <t>上架至圩流塘</t>
  </si>
  <si>
    <t>C618430481</t>
  </si>
  <si>
    <t>2019430481019</t>
  </si>
  <si>
    <t>上架圩至张家坳</t>
  </si>
  <si>
    <t>C197430481</t>
  </si>
  <si>
    <t>2019430481041</t>
  </si>
  <si>
    <t>上石-上石</t>
  </si>
  <si>
    <t>C162430481</t>
  </si>
  <si>
    <t>2019430481071</t>
  </si>
  <si>
    <t>石壕厂至长丰</t>
  </si>
  <si>
    <t>C006430481</t>
  </si>
  <si>
    <t>2019430481028</t>
  </si>
  <si>
    <t>寿母亭至禾家塘</t>
  </si>
  <si>
    <t>C573430481</t>
  </si>
  <si>
    <t>2019430481064</t>
  </si>
  <si>
    <t>双丰-郭仙寺</t>
  </si>
  <si>
    <t>C064430481</t>
  </si>
  <si>
    <t>2019430481077</t>
  </si>
  <si>
    <t>水口-乡猪厂</t>
  </si>
  <si>
    <t>CA21430481</t>
  </si>
  <si>
    <t>2019430481043</t>
  </si>
  <si>
    <t>四工区-九中</t>
  </si>
  <si>
    <t>C465430481</t>
  </si>
  <si>
    <t>2019430481002</t>
  </si>
  <si>
    <t>坦家山至凤楚岩</t>
  </si>
  <si>
    <t>C566430481</t>
  </si>
  <si>
    <t>2016430481017</t>
  </si>
  <si>
    <t>通林村-小山村</t>
  </si>
  <si>
    <t>Y405430481</t>
  </si>
  <si>
    <t>2019430481078</t>
  </si>
  <si>
    <t>瓦园村-瓦园村</t>
  </si>
  <si>
    <t>YY37430481</t>
  </si>
  <si>
    <t>2019430481020</t>
  </si>
  <si>
    <t>梧桥至连鱼塘</t>
  </si>
  <si>
    <t>CG05430481</t>
  </si>
  <si>
    <t>2019430481038</t>
  </si>
  <si>
    <t>小水至柘溪</t>
  </si>
  <si>
    <t>C570430481</t>
  </si>
  <si>
    <t>2019430481074</t>
  </si>
  <si>
    <t>肖家-五泉</t>
  </si>
  <si>
    <t>CA41430481</t>
  </si>
  <si>
    <t>2019430481057</t>
  </si>
  <si>
    <t>新桥上至石桥</t>
  </si>
  <si>
    <t>CH06430481</t>
  </si>
  <si>
    <t>2019430481018</t>
  </si>
  <si>
    <t>星子冲至杨塘坳背</t>
  </si>
  <si>
    <t>CF24430481</t>
  </si>
  <si>
    <t>2016430481002</t>
  </si>
  <si>
    <t>宣塘村-水东江街道</t>
  </si>
  <si>
    <t>X192430481</t>
  </si>
  <si>
    <t>2019430481061</t>
  </si>
  <si>
    <t>学校至圩上</t>
  </si>
  <si>
    <t>CF61430481</t>
  </si>
  <si>
    <t>2019430481013</t>
  </si>
  <si>
    <t>雅江圩-聂家</t>
  </si>
  <si>
    <t>C632430481</t>
  </si>
  <si>
    <t>2019430481032</t>
  </si>
  <si>
    <t>烟塘罗家至曾氏岭</t>
  </si>
  <si>
    <t>C589430481</t>
  </si>
  <si>
    <t>2019430481046</t>
  </si>
  <si>
    <t>阳家到村小</t>
  </si>
  <si>
    <t>CT77430481</t>
  </si>
  <si>
    <t>2019430481070</t>
  </si>
  <si>
    <t>尧隆村-兴隆村</t>
  </si>
  <si>
    <t>YY25430481</t>
  </si>
  <si>
    <t>2019430481079</t>
  </si>
  <si>
    <t>油茶场-李家桥</t>
  </si>
  <si>
    <t>CJJ1430481</t>
  </si>
  <si>
    <t>2019430481066</t>
  </si>
  <si>
    <t>余庆至栗树</t>
  </si>
  <si>
    <t>CA91430481</t>
  </si>
  <si>
    <t>2019430481052</t>
  </si>
  <si>
    <t>渔波村-渔波村</t>
  </si>
  <si>
    <t>YC39430481</t>
  </si>
  <si>
    <t>2019430481084</t>
  </si>
  <si>
    <t>元明村-齐心村</t>
  </si>
  <si>
    <t>YC05430481</t>
  </si>
  <si>
    <t>2019430481034</t>
  </si>
  <si>
    <t>灶市村-塔水村</t>
  </si>
  <si>
    <t>Y457430481</t>
  </si>
  <si>
    <t>2019430481081</t>
  </si>
  <si>
    <t>樟田圩-新华村</t>
  </si>
  <si>
    <t>X183430481</t>
  </si>
  <si>
    <t>2019430481021</t>
  </si>
  <si>
    <t>张塘坳至新芳</t>
  </si>
  <si>
    <t>C283430481</t>
  </si>
  <si>
    <t>周星小学-廖家</t>
  </si>
  <si>
    <t>C085430481</t>
  </si>
  <si>
    <t>2019430481036</t>
  </si>
  <si>
    <t>朱家-长冲亭</t>
  </si>
  <si>
    <t>C374430481</t>
  </si>
  <si>
    <t>2019430481083</t>
  </si>
  <si>
    <t>竹市村庙背村四组小路</t>
  </si>
  <si>
    <t>CN19430481</t>
  </si>
  <si>
    <t>2019430481045</t>
  </si>
  <si>
    <t>泗门桥至村部</t>
  </si>
  <si>
    <t>C001430481</t>
  </si>
  <si>
    <t>2019430481058</t>
  </si>
  <si>
    <t>淝塘村-石联村</t>
  </si>
  <si>
    <t>YC13430481</t>
  </si>
  <si>
    <t>2019430529003</t>
  </si>
  <si>
    <t>X263-壮团元村</t>
  </si>
  <si>
    <t>Y020430529</t>
  </si>
  <si>
    <t>一类地区</t>
  </si>
  <si>
    <t>国家贫困县</t>
  </si>
  <si>
    <t>城步苗族自治县交通运输局</t>
  </si>
  <si>
    <t>2019430529006</t>
  </si>
  <si>
    <t>Z306-转龙村</t>
  </si>
  <si>
    <t>Y040430529</t>
  </si>
  <si>
    <t>2019430529009</t>
  </si>
  <si>
    <t>初水村-恒州村</t>
  </si>
  <si>
    <t>Y024430529</t>
  </si>
  <si>
    <t>2016430529006</t>
  </si>
  <si>
    <t>烂泥溪-韭菜坪</t>
  </si>
  <si>
    <t>C100430529</t>
  </si>
  <si>
    <t>2019430529011</t>
  </si>
  <si>
    <t>老屋丈-永兴</t>
  </si>
  <si>
    <t>C070430529</t>
  </si>
  <si>
    <t>2019430529008</t>
  </si>
  <si>
    <t>两河口-翁雅冲</t>
  </si>
  <si>
    <t>C096430529</t>
  </si>
  <si>
    <t>2019430529010</t>
  </si>
  <si>
    <t>龙须坪中队-茅坪中队</t>
  </si>
  <si>
    <t>Y041430529</t>
  </si>
  <si>
    <t>2016430529009</t>
  </si>
  <si>
    <t>麻地-冲头水</t>
  </si>
  <si>
    <t>C122430529</t>
  </si>
  <si>
    <t>2019430529005</t>
  </si>
  <si>
    <t>茅坪湖至电站</t>
  </si>
  <si>
    <t>C144430529</t>
  </si>
  <si>
    <t>2016430529010</t>
  </si>
  <si>
    <t>毛家槽-马派田</t>
  </si>
  <si>
    <t>C025430529</t>
  </si>
  <si>
    <t>2019430529004</t>
  </si>
  <si>
    <t>蒙古包-决支坪</t>
  </si>
  <si>
    <t>C145430529</t>
  </si>
  <si>
    <t>2017430529026</t>
  </si>
  <si>
    <t>上桐油坪-上桐油坪</t>
  </si>
  <si>
    <t>C109430529</t>
  </si>
  <si>
    <t>2019430529002</t>
  </si>
  <si>
    <t>围山坪中队-板栗坪中队</t>
  </si>
  <si>
    <t>Y039430529</t>
  </si>
  <si>
    <t>2019430529007</t>
  </si>
  <si>
    <t>洗坪水村-S375</t>
  </si>
  <si>
    <t>Y021430529</t>
  </si>
  <si>
    <t>2019430503006</t>
  </si>
  <si>
    <t>S260-雨溪村</t>
  </si>
  <si>
    <t>Y017430503</t>
  </si>
  <si>
    <t>二类地区</t>
  </si>
  <si>
    <t>大祥区交通运输局</t>
  </si>
  <si>
    <t>2019430503004</t>
  </si>
  <si>
    <t>变电站-变电站</t>
  </si>
  <si>
    <t>C044430503</t>
  </si>
  <si>
    <t>2019430503003</t>
  </si>
  <si>
    <t>寒婆村-盘龙村</t>
  </si>
  <si>
    <t>Y021430503</t>
  </si>
  <si>
    <t>2019430503005</t>
  </si>
  <si>
    <t>黄草坪村-枧杆村</t>
  </si>
  <si>
    <t>Y011430503</t>
  </si>
  <si>
    <t>2019430525031</t>
  </si>
  <si>
    <t>边同道-燕窝</t>
  </si>
  <si>
    <t>C300430525</t>
  </si>
  <si>
    <t>洞口县交通运输局</t>
  </si>
  <si>
    <t>2019430525008</t>
  </si>
  <si>
    <t>菜寨线</t>
  </si>
  <si>
    <t>C348430525</t>
  </si>
  <si>
    <t>2019430525043</t>
  </si>
  <si>
    <t>操函-操函</t>
  </si>
  <si>
    <t>C407430525</t>
  </si>
  <si>
    <t>2019430525046</t>
  </si>
  <si>
    <t>茶冲口-路界</t>
  </si>
  <si>
    <t>C030430525</t>
  </si>
  <si>
    <t>2019430525044</t>
  </si>
  <si>
    <t>茶路-上胜京</t>
  </si>
  <si>
    <t>C569430525</t>
  </si>
  <si>
    <t>2019430525019</t>
  </si>
  <si>
    <t>大叶桥-坑里</t>
  </si>
  <si>
    <t>C556430525</t>
  </si>
  <si>
    <t>2019430525052</t>
  </si>
  <si>
    <t>地卜-三寺亭</t>
  </si>
  <si>
    <t>C189430525</t>
  </si>
  <si>
    <t>2019430525037</t>
  </si>
  <si>
    <t>枫鱼线</t>
  </si>
  <si>
    <t>C389430525</t>
  </si>
  <si>
    <t>2019430525024</t>
  </si>
  <si>
    <t>凤凰岭-凤凰</t>
  </si>
  <si>
    <t>C174430525</t>
  </si>
  <si>
    <t>2019430525060</t>
  </si>
  <si>
    <t>福老线</t>
  </si>
  <si>
    <t>C511430525</t>
  </si>
  <si>
    <t>2019430525039</t>
  </si>
  <si>
    <t>拱桥-石小公路</t>
  </si>
  <si>
    <t>C316430525</t>
  </si>
  <si>
    <t>2019430525014</t>
  </si>
  <si>
    <t>古山洞-春竹</t>
  </si>
  <si>
    <t>C004430525</t>
  </si>
  <si>
    <t>2019430525013</t>
  </si>
  <si>
    <t>管竹-长山塘</t>
  </si>
  <si>
    <t>Y014430525</t>
  </si>
  <si>
    <t>2019430525045</t>
  </si>
  <si>
    <t>荷苞塘-庄上</t>
  </si>
  <si>
    <t>C546430525</t>
  </si>
  <si>
    <t>2019430525023</t>
  </si>
  <si>
    <t>花溪桥-回阳田</t>
  </si>
  <si>
    <t>C080430525</t>
  </si>
  <si>
    <t>2019430525006</t>
  </si>
  <si>
    <t>花园-石垅</t>
  </si>
  <si>
    <t>Y024430525</t>
  </si>
  <si>
    <t>2019430525009</t>
  </si>
  <si>
    <t>孔大线</t>
  </si>
  <si>
    <t>C426430525</t>
  </si>
  <si>
    <t>2019430525058</t>
  </si>
  <si>
    <t>烂子山-小学后</t>
  </si>
  <si>
    <t>C475430525</t>
  </si>
  <si>
    <t>2019430525036</t>
  </si>
  <si>
    <t>勒马-朗田</t>
  </si>
  <si>
    <t>Y011430525</t>
  </si>
  <si>
    <t>2019430525056</t>
  </si>
  <si>
    <t>雷井-万里</t>
  </si>
  <si>
    <t>Y019430525</t>
  </si>
  <si>
    <t>2019430525049</t>
  </si>
  <si>
    <t>联村线</t>
  </si>
  <si>
    <t>C434430525</t>
  </si>
  <si>
    <t>2019430525020</t>
  </si>
  <si>
    <t>林家-坪江</t>
  </si>
  <si>
    <t>Y034430525</t>
  </si>
  <si>
    <t>2019430525050</t>
  </si>
  <si>
    <t>路界-路界</t>
  </si>
  <si>
    <t>C340430525</t>
  </si>
  <si>
    <t>2019430525041</t>
  </si>
  <si>
    <t>马颈-望乡</t>
  </si>
  <si>
    <t>C393430525</t>
  </si>
  <si>
    <t>2019430525048</t>
  </si>
  <si>
    <t>马颈-云山</t>
  </si>
  <si>
    <t>C214430525</t>
  </si>
  <si>
    <t>C397430525</t>
  </si>
  <si>
    <t>马坪乡-露水岩</t>
  </si>
  <si>
    <t>X124430525</t>
  </si>
  <si>
    <t>2019430525040</t>
  </si>
  <si>
    <t>苗古田-大江</t>
  </si>
  <si>
    <t>C381430525</t>
  </si>
  <si>
    <t>2019430525034</t>
  </si>
  <si>
    <t>明家－温家</t>
  </si>
  <si>
    <t>Y007430525</t>
  </si>
  <si>
    <t>2019430525002</t>
  </si>
  <si>
    <t>木山－西中</t>
  </si>
  <si>
    <t>Y023430525</t>
  </si>
  <si>
    <t>2019430525018</t>
  </si>
  <si>
    <t>坪江-中心</t>
  </si>
  <si>
    <t>C386430525</t>
  </si>
  <si>
    <t>2019430525032</t>
  </si>
  <si>
    <t>蒲桃线</t>
  </si>
  <si>
    <t>C382430525</t>
  </si>
  <si>
    <t>2019430525016</t>
  </si>
  <si>
    <t>奇鸡坪-羊桥</t>
  </si>
  <si>
    <t>Y047430525</t>
  </si>
  <si>
    <t>2019430525042</t>
  </si>
  <si>
    <t>前大线</t>
  </si>
  <si>
    <t>C16M430525</t>
  </si>
  <si>
    <t>2019430525047</t>
  </si>
  <si>
    <t>前太线</t>
  </si>
  <si>
    <t>C15M430525</t>
  </si>
  <si>
    <t>2019430525015</t>
  </si>
  <si>
    <t>球上-村中心</t>
  </si>
  <si>
    <t>C510430525</t>
  </si>
  <si>
    <t>2019430525059</t>
  </si>
  <si>
    <t>石坎上-自备组</t>
  </si>
  <si>
    <t>C298430525</t>
  </si>
  <si>
    <t>2019430525028</t>
  </si>
  <si>
    <t>双江口-兴隆山</t>
  </si>
  <si>
    <t>C572430525</t>
  </si>
  <si>
    <t>2019430525017</t>
  </si>
  <si>
    <t>双江口大桥-双江口大桥</t>
  </si>
  <si>
    <t>C577430525</t>
  </si>
  <si>
    <t>2019430525012</t>
  </si>
  <si>
    <t>双胯上-对门组</t>
  </si>
  <si>
    <t>C540430525</t>
  </si>
  <si>
    <t>2019430525055</t>
  </si>
  <si>
    <t>双下线</t>
  </si>
  <si>
    <t>C570430525</t>
  </si>
  <si>
    <t>C231430525</t>
  </si>
  <si>
    <t>2019430525007</t>
  </si>
  <si>
    <t>太村线</t>
  </si>
  <si>
    <t>C18M430525</t>
  </si>
  <si>
    <t>2019430525005</t>
  </si>
  <si>
    <t>五小线</t>
  </si>
  <si>
    <t>C443430525</t>
  </si>
  <si>
    <t>2019430525010</t>
  </si>
  <si>
    <t>小学-和木</t>
  </si>
  <si>
    <t>C365430525</t>
  </si>
  <si>
    <t>2019430525026</t>
  </si>
  <si>
    <t>歇凉树-大湾</t>
  </si>
  <si>
    <t>X114430525</t>
  </si>
  <si>
    <t>2019430525061</t>
  </si>
  <si>
    <t>谢家-谢家</t>
  </si>
  <si>
    <t>C263430525</t>
  </si>
  <si>
    <t>2019430525030</t>
  </si>
  <si>
    <t>新村线</t>
  </si>
  <si>
    <t>C213430525</t>
  </si>
  <si>
    <t>2019430525035</t>
  </si>
  <si>
    <t>学罗线</t>
  </si>
  <si>
    <t>C328430525</t>
  </si>
  <si>
    <t>2019430525027</t>
  </si>
  <si>
    <t>盐井-市子</t>
  </si>
  <si>
    <t>Y031430525</t>
  </si>
  <si>
    <t>2019430525022</t>
  </si>
  <si>
    <t>盐盐线</t>
  </si>
  <si>
    <t>C539430525</t>
  </si>
  <si>
    <t>2019430525004</t>
  </si>
  <si>
    <t>鱼塘-黄泥</t>
  </si>
  <si>
    <t>C160430525</t>
  </si>
  <si>
    <t>2019430525053</t>
  </si>
  <si>
    <t>院子-村中心</t>
  </si>
  <si>
    <t>C003430525</t>
  </si>
  <si>
    <t>2019430525057</t>
  </si>
  <si>
    <t>院子-南蛇溪</t>
  </si>
  <si>
    <t>C387430525</t>
  </si>
  <si>
    <t>2019430525021</t>
  </si>
  <si>
    <t>院子-内石压</t>
  </si>
  <si>
    <t>C371430525</t>
  </si>
  <si>
    <t>2019430525038</t>
  </si>
  <si>
    <t>月英-再兴</t>
  </si>
  <si>
    <t>Y044430525</t>
  </si>
  <si>
    <t>2019430525029</t>
  </si>
  <si>
    <t>渣坪-朗田</t>
  </si>
  <si>
    <t>Y032430525</t>
  </si>
  <si>
    <t>2019430525054</t>
  </si>
  <si>
    <t>寨下－温塘</t>
  </si>
  <si>
    <t>X120430525</t>
  </si>
  <si>
    <t>2019430525051</t>
  </si>
  <si>
    <t>正山-邻江</t>
  </si>
  <si>
    <t>Y020430525</t>
  </si>
  <si>
    <t>2019430525011</t>
  </si>
  <si>
    <t>竹山湾-村支</t>
  </si>
  <si>
    <t>C428430525</t>
  </si>
  <si>
    <t>2019430525025</t>
  </si>
  <si>
    <t>竹山组-界上组</t>
  </si>
  <si>
    <t>C541430525</t>
  </si>
  <si>
    <t>2019430525003</t>
  </si>
  <si>
    <t>宗溪-宝瑶</t>
  </si>
  <si>
    <t>Y035430525</t>
  </si>
  <si>
    <t>2019430524038</t>
  </si>
  <si>
    <t>芭蕉山-芭蕉山</t>
  </si>
  <si>
    <t>C988430524</t>
  </si>
  <si>
    <t>隆回县交通运输局</t>
  </si>
  <si>
    <t>2019430524035</t>
  </si>
  <si>
    <t>白半线</t>
  </si>
  <si>
    <t>C339430524</t>
  </si>
  <si>
    <t>2019430524008</t>
  </si>
  <si>
    <t>白地-贺家桥</t>
  </si>
  <si>
    <t>C027430524</t>
  </si>
  <si>
    <t>2019430524040</t>
  </si>
  <si>
    <t>柏阴线</t>
  </si>
  <si>
    <t>C400430524</t>
  </si>
  <si>
    <t>2019430524037</t>
  </si>
  <si>
    <t>碑记林场-高山</t>
  </si>
  <si>
    <t>C579430524</t>
  </si>
  <si>
    <t>2019430524014</t>
  </si>
  <si>
    <t>碑现-苏河界点</t>
  </si>
  <si>
    <t>C943430524</t>
  </si>
  <si>
    <t>2019430524005</t>
  </si>
  <si>
    <t>村部-芭蕉</t>
  </si>
  <si>
    <t>C624430524</t>
  </si>
  <si>
    <t>2019430524019</t>
  </si>
  <si>
    <t>大坝边-先智</t>
  </si>
  <si>
    <t>C926430524</t>
  </si>
  <si>
    <t>2019430524056</t>
  </si>
  <si>
    <t>大队部－白山湾</t>
  </si>
  <si>
    <t>C015430524</t>
  </si>
  <si>
    <t>2019430524034</t>
  </si>
  <si>
    <t>大树边-大队部</t>
  </si>
  <si>
    <t>C017430524</t>
  </si>
  <si>
    <t>2019430524052</t>
  </si>
  <si>
    <t>大碗石-大碗石</t>
  </si>
  <si>
    <t>C346430524</t>
  </si>
  <si>
    <t>2019430524046</t>
  </si>
  <si>
    <t>洞头-上洞头</t>
  </si>
  <si>
    <t>C092430524</t>
  </si>
  <si>
    <t>2019430524053</t>
  </si>
  <si>
    <t>风烟线</t>
  </si>
  <si>
    <t>C050430524</t>
  </si>
  <si>
    <t>2019430524042</t>
  </si>
  <si>
    <t>福合-福合</t>
  </si>
  <si>
    <t>C064430524</t>
  </si>
  <si>
    <t>2019430524055</t>
  </si>
  <si>
    <t>富寨-叉口</t>
  </si>
  <si>
    <t>C172430524</t>
  </si>
  <si>
    <t>C396430524</t>
  </si>
  <si>
    <t>2019430524047</t>
  </si>
  <si>
    <t>红花村-大观村</t>
  </si>
  <si>
    <t>Y087430524</t>
  </si>
  <si>
    <t>2019430524057</t>
  </si>
  <si>
    <t>黄金坳-新回村</t>
  </si>
  <si>
    <t>Y053430524</t>
  </si>
  <si>
    <t>2019430524003</t>
  </si>
  <si>
    <t>皇安寺-云峰</t>
  </si>
  <si>
    <t>X187430523</t>
  </si>
  <si>
    <t>2019430524021</t>
  </si>
  <si>
    <t>江东村-横岭垅村</t>
  </si>
  <si>
    <t>Y011430524</t>
  </si>
  <si>
    <t>金塘湾-五马</t>
  </si>
  <si>
    <t>X040430522</t>
  </si>
  <si>
    <t>2019430524018</t>
  </si>
  <si>
    <t>九龙山-梅塘</t>
  </si>
  <si>
    <t>C141430524</t>
  </si>
  <si>
    <t>2019430524032</t>
  </si>
  <si>
    <t>雷河-铜盆山</t>
  </si>
  <si>
    <t>C498430524</t>
  </si>
  <si>
    <t>2019430524012</t>
  </si>
  <si>
    <t>礼贤-立志</t>
  </si>
  <si>
    <t>X094430524</t>
  </si>
  <si>
    <t>2019430524015</t>
  </si>
  <si>
    <t>马家桥-马家桥</t>
  </si>
  <si>
    <t>C584430524</t>
  </si>
  <si>
    <t>2019430524025</t>
  </si>
  <si>
    <t>毛坪-老屋凼</t>
  </si>
  <si>
    <t>C989430524</t>
  </si>
  <si>
    <t>2019430524016</t>
  </si>
  <si>
    <t>梅塘-枫林</t>
  </si>
  <si>
    <t>C580430524</t>
  </si>
  <si>
    <t>2019430524029</t>
  </si>
  <si>
    <t>苗竹村-龙源村</t>
  </si>
  <si>
    <t>Y080430524</t>
  </si>
  <si>
    <t>2019430524043</t>
  </si>
  <si>
    <t>庙现-界现</t>
  </si>
  <si>
    <t>C901430524</t>
  </si>
  <si>
    <t>2019430524006</t>
  </si>
  <si>
    <t>鸣锣山-鸣锣山</t>
  </si>
  <si>
    <t>C462430524</t>
  </si>
  <si>
    <t>2019430524002</t>
  </si>
  <si>
    <t>牛寨岭-牛寨岭</t>
  </si>
  <si>
    <t>C131430524</t>
  </si>
  <si>
    <t>2019430524033</t>
  </si>
  <si>
    <t>炮村线</t>
  </si>
  <si>
    <t>C080430524</t>
  </si>
  <si>
    <t>2019430524024</t>
  </si>
  <si>
    <t>七里铺-石坪</t>
  </si>
  <si>
    <t>Y008430524</t>
  </si>
  <si>
    <t>2019430524051</t>
  </si>
  <si>
    <t>邱家-大观</t>
  </si>
  <si>
    <t>C563430524</t>
  </si>
  <si>
    <t>2019430524020</t>
  </si>
  <si>
    <t>热泉-花园</t>
  </si>
  <si>
    <t>C096430524</t>
  </si>
  <si>
    <t>2019430524027</t>
  </si>
  <si>
    <t>山顶-山顶</t>
  </si>
  <si>
    <t>C176430524</t>
  </si>
  <si>
    <t>2019430524022</t>
  </si>
  <si>
    <t>上华村-上华村</t>
  </si>
  <si>
    <t>Y070430524</t>
  </si>
  <si>
    <t>2019430524045</t>
  </si>
  <si>
    <t>石塘院子-石矿口</t>
  </si>
  <si>
    <t>C397430524</t>
  </si>
  <si>
    <t>2019430524048</t>
  </si>
  <si>
    <t>水田村-源江村</t>
  </si>
  <si>
    <t>Y081430524</t>
  </si>
  <si>
    <t>2019430524011</t>
  </si>
  <si>
    <t>苏河村-西山村</t>
  </si>
  <si>
    <t>Y009430524</t>
  </si>
  <si>
    <t>2019430524023</t>
  </si>
  <si>
    <t>田山村-朝阳村</t>
  </si>
  <si>
    <t>Y022430524</t>
  </si>
  <si>
    <t>2019430524058</t>
  </si>
  <si>
    <t>武邵村-熊家村</t>
  </si>
  <si>
    <t>Y072430524</t>
  </si>
  <si>
    <t>2019430524017</t>
  </si>
  <si>
    <t>西山-观音</t>
  </si>
  <si>
    <t>C160430524</t>
  </si>
  <si>
    <t>2019430524026</t>
  </si>
  <si>
    <t>香山-龙石</t>
  </si>
  <si>
    <t>C644430524</t>
  </si>
  <si>
    <t>2019430524028</t>
  </si>
  <si>
    <t>香山-香山</t>
  </si>
  <si>
    <t>C643430524</t>
  </si>
  <si>
    <t>2019430524059</t>
  </si>
  <si>
    <t>新民村-荆溪村</t>
  </si>
  <si>
    <t>Y006430524</t>
  </si>
  <si>
    <t>2019430524031</t>
  </si>
  <si>
    <t>新庄-新庄</t>
  </si>
  <si>
    <t>C761430524</t>
  </si>
  <si>
    <t>2019430524061</t>
  </si>
  <si>
    <t>哑口-坡上</t>
  </si>
  <si>
    <t>C380430524</t>
  </si>
  <si>
    <t>2019430524054</t>
  </si>
  <si>
    <t>颜龙线</t>
  </si>
  <si>
    <t>C029430524</t>
  </si>
  <si>
    <t>2019430524044</t>
  </si>
  <si>
    <t>阴家岭-梢江湾</t>
  </si>
  <si>
    <t>C727430524</t>
  </si>
  <si>
    <t>2019430524049</t>
  </si>
  <si>
    <t>印足村-开智村</t>
  </si>
  <si>
    <t>Y018430524</t>
  </si>
  <si>
    <t>2019430524060</t>
  </si>
  <si>
    <t>油炸岭-小角</t>
  </si>
  <si>
    <t>C381430524</t>
  </si>
  <si>
    <t>2019430524013</t>
  </si>
  <si>
    <t>雨山-莫家</t>
  </si>
  <si>
    <t>X088430524</t>
  </si>
  <si>
    <t>2019430524009</t>
  </si>
  <si>
    <t>竹金线</t>
  </si>
  <si>
    <t>Y085430524</t>
  </si>
  <si>
    <t>2019430524004</t>
  </si>
  <si>
    <t>竹林线</t>
  </si>
  <si>
    <t>C732430524</t>
  </si>
  <si>
    <t>2019430524050</t>
  </si>
  <si>
    <t>转角丘-刘家排</t>
  </si>
  <si>
    <t>Y007430524</t>
  </si>
  <si>
    <t>2019430524041</t>
  </si>
  <si>
    <t>祖史田-排头大院子</t>
  </si>
  <si>
    <t>C142430524</t>
  </si>
  <si>
    <t>2019430521003</t>
  </si>
  <si>
    <t>G王线</t>
  </si>
  <si>
    <t>C176430521</t>
  </si>
  <si>
    <t>邵东县交通运输局</t>
  </si>
  <si>
    <t>2019430521031</t>
  </si>
  <si>
    <t>X024-新邵县</t>
  </si>
  <si>
    <t>Y137430521</t>
  </si>
  <si>
    <t>2019430521005</t>
  </si>
  <si>
    <t>X026-新邵</t>
  </si>
  <si>
    <t>Y138430521</t>
  </si>
  <si>
    <t>2019430521017</t>
  </si>
  <si>
    <t>Y125-愚公村</t>
  </si>
  <si>
    <t>Y103430521</t>
  </si>
  <si>
    <t>2019430521055</t>
  </si>
  <si>
    <t>八十年村-茶云村</t>
  </si>
  <si>
    <t>Y039430521</t>
  </si>
  <si>
    <t>2019430521043</t>
  </si>
  <si>
    <t>包留村九组-新桥</t>
  </si>
  <si>
    <t>C2Z6430521</t>
  </si>
  <si>
    <t>2019430521020</t>
  </si>
  <si>
    <t>长上线</t>
  </si>
  <si>
    <t>C428430521</t>
  </si>
  <si>
    <t>2019430521046</t>
  </si>
  <si>
    <t>大学线</t>
  </si>
  <si>
    <t>CT42430521</t>
  </si>
  <si>
    <t>2019430521023</t>
  </si>
  <si>
    <t>东升村-幸福村</t>
  </si>
  <si>
    <t>Y086430521</t>
  </si>
  <si>
    <t>2019430521014</t>
  </si>
  <si>
    <t>分路碑-大屋井边</t>
  </si>
  <si>
    <t>C065430521</t>
  </si>
  <si>
    <t>2019430521024</t>
  </si>
  <si>
    <t>丰下线</t>
  </si>
  <si>
    <t>C507430521</t>
  </si>
  <si>
    <t>2019430521029</t>
  </si>
  <si>
    <t>高桥村-珍从村</t>
  </si>
  <si>
    <t>Y115430521</t>
  </si>
  <si>
    <t>2019430521008</t>
  </si>
  <si>
    <t>光横线</t>
  </si>
  <si>
    <t>CJ95430521</t>
  </si>
  <si>
    <t>2019430521011</t>
  </si>
  <si>
    <t>华五线</t>
  </si>
  <si>
    <t>CR87430521</t>
  </si>
  <si>
    <t>2019430521052</t>
  </si>
  <si>
    <t>化魏线</t>
  </si>
  <si>
    <t>CH20430521</t>
  </si>
  <si>
    <t>C498430521</t>
  </si>
  <si>
    <t>2019430521013</t>
  </si>
  <si>
    <t>金凤村-金盆村</t>
  </si>
  <si>
    <t>Y010430521</t>
  </si>
  <si>
    <t>2019430521016</t>
  </si>
  <si>
    <t>老毛线</t>
  </si>
  <si>
    <t>C793430521</t>
  </si>
  <si>
    <t>2019430521030</t>
  </si>
  <si>
    <t>雷槎线</t>
  </si>
  <si>
    <t>C496430521</t>
  </si>
  <si>
    <t>2019430521006</t>
  </si>
  <si>
    <t>联丰村-徐家铺村</t>
  </si>
  <si>
    <t>Y060430521</t>
  </si>
  <si>
    <t>粮站-黄龙桥</t>
  </si>
  <si>
    <t>X026430522</t>
  </si>
  <si>
    <t>2019430521027</t>
  </si>
  <si>
    <t>灵官殿村-畔山村</t>
  </si>
  <si>
    <t>Y079430521</t>
  </si>
  <si>
    <t>2019430521037</t>
  </si>
  <si>
    <t>六合亭村-黄渡村</t>
  </si>
  <si>
    <t>Y114430521</t>
  </si>
  <si>
    <t>2019430521050</t>
  </si>
  <si>
    <t>绵星村-荷民村</t>
  </si>
  <si>
    <t>Y089430521</t>
  </si>
  <si>
    <t>2019430521022</t>
  </si>
  <si>
    <t>培兴-前进</t>
  </si>
  <si>
    <t>X001430521</t>
  </si>
  <si>
    <t>2019430521045</t>
  </si>
  <si>
    <t>桥口十二组-桥口十二组</t>
  </si>
  <si>
    <t>CC41430521</t>
  </si>
  <si>
    <t>2019430521010</t>
  </si>
  <si>
    <t>青斗线</t>
  </si>
  <si>
    <t>CR78430521</t>
  </si>
  <si>
    <t>2019430521009</t>
  </si>
  <si>
    <t>泉钟线</t>
  </si>
  <si>
    <t>C471430521</t>
  </si>
  <si>
    <t>2019430521049</t>
  </si>
  <si>
    <t>群建-金兰市</t>
  </si>
  <si>
    <t>Y133430521</t>
  </si>
  <si>
    <t>2019430521051</t>
  </si>
  <si>
    <t>日升村-日升村</t>
  </si>
  <si>
    <t>Y013430521</t>
  </si>
  <si>
    <t>2019430521018</t>
  </si>
  <si>
    <t>三渡村-三渡村</t>
  </si>
  <si>
    <t>Y091430521</t>
  </si>
  <si>
    <t>2019430521048</t>
  </si>
  <si>
    <t>三联村-新庵塘村</t>
  </si>
  <si>
    <t>X017430521</t>
  </si>
  <si>
    <t>2019430521019</t>
  </si>
  <si>
    <t>石界村-梅仁村</t>
  </si>
  <si>
    <t>Y009430521</t>
  </si>
  <si>
    <t>2019430521002</t>
  </si>
  <si>
    <t>石木-石木</t>
  </si>
  <si>
    <t>C799430521</t>
  </si>
  <si>
    <t>2019430521039</t>
  </si>
  <si>
    <t>汤家村-七组</t>
  </si>
  <si>
    <t>Y084430521</t>
  </si>
  <si>
    <t>2019430521004</t>
  </si>
  <si>
    <t>塘丝坳-新邵</t>
  </si>
  <si>
    <t>C8A6430521</t>
  </si>
  <si>
    <t>2017430521033</t>
  </si>
  <si>
    <t>桐木村-晓水冲村</t>
  </si>
  <si>
    <t>Y054430521</t>
  </si>
  <si>
    <t>2019430521033</t>
  </si>
  <si>
    <t>汪梨线</t>
  </si>
  <si>
    <t>C857430521</t>
  </si>
  <si>
    <t>2019430521053</t>
  </si>
  <si>
    <t>魏九线</t>
  </si>
  <si>
    <t>C25A430521</t>
  </si>
  <si>
    <t>2019430521035</t>
  </si>
  <si>
    <t>五谷村-晓水冲村</t>
  </si>
  <si>
    <t>Y066430521</t>
  </si>
  <si>
    <t>2019430521032</t>
  </si>
  <si>
    <t>西湖村-S244</t>
  </si>
  <si>
    <t>Y125430521</t>
  </si>
  <si>
    <t>2019430521040</t>
  </si>
  <si>
    <t>相付线</t>
  </si>
  <si>
    <t>C47A430521</t>
  </si>
  <si>
    <t>2019430521021</t>
  </si>
  <si>
    <t>新蚂线</t>
  </si>
  <si>
    <t>CB58430521</t>
  </si>
  <si>
    <t>2019430521054</t>
  </si>
  <si>
    <t>阳合村-S360</t>
  </si>
  <si>
    <t>Y123430521</t>
  </si>
  <si>
    <t>2019430521012</t>
  </si>
  <si>
    <t>一老线</t>
  </si>
  <si>
    <t>CG57430521</t>
  </si>
  <si>
    <t>2019430521026</t>
  </si>
  <si>
    <t>宜塘村-军塘村</t>
  </si>
  <si>
    <t>Y098430521</t>
  </si>
  <si>
    <t>2019430521015</t>
  </si>
  <si>
    <t>尤银线</t>
  </si>
  <si>
    <t>CI66430521</t>
  </si>
  <si>
    <t>2019430521036</t>
  </si>
  <si>
    <t>寨岭村-寨岭村</t>
  </si>
  <si>
    <t>Y012430521</t>
  </si>
  <si>
    <t>2019430521044</t>
  </si>
  <si>
    <t>兆高线</t>
  </si>
  <si>
    <t>CB11430521</t>
  </si>
  <si>
    <t>2019430521025</t>
  </si>
  <si>
    <t>真心-石马井</t>
  </si>
  <si>
    <t>Y131430521</t>
  </si>
  <si>
    <t>2019430521007</t>
  </si>
  <si>
    <t>中兴村-中兴村</t>
  </si>
  <si>
    <t>Y041430521</t>
  </si>
  <si>
    <t>2019430521034</t>
  </si>
  <si>
    <t>周家大院-自踏村</t>
  </si>
  <si>
    <t>VKA7430521</t>
  </si>
  <si>
    <t>2019430521028</t>
  </si>
  <si>
    <t>周十线</t>
  </si>
  <si>
    <t>CG74430521</t>
  </si>
  <si>
    <t>2019430521038</t>
  </si>
  <si>
    <t>朱紫山村-三都村</t>
  </si>
  <si>
    <t>Y078430521</t>
  </si>
  <si>
    <t>2019430521041</t>
  </si>
  <si>
    <t>祖华村-新田村</t>
  </si>
  <si>
    <t>Y110430521</t>
  </si>
  <si>
    <t>2019430521042</t>
  </si>
  <si>
    <t>庵新线</t>
  </si>
  <si>
    <t>C157430521</t>
  </si>
  <si>
    <t>2019430521047</t>
  </si>
  <si>
    <t>晏家村-洪家村</t>
  </si>
  <si>
    <t>Y067430521</t>
  </si>
  <si>
    <t>2019430523034</t>
  </si>
  <si>
    <t>安岩线</t>
  </si>
  <si>
    <t>C202430523</t>
  </si>
  <si>
    <t>邵阳县交通运输局</t>
  </si>
  <si>
    <t>2019430523005</t>
  </si>
  <si>
    <t>岸叶号-横板桥</t>
  </si>
  <si>
    <t>C337430523</t>
  </si>
  <si>
    <t>2019430523028</t>
  </si>
  <si>
    <t>白马石-流源</t>
  </si>
  <si>
    <t>C235430523</t>
  </si>
  <si>
    <t>2019430523042</t>
  </si>
  <si>
    <t>白又线</t>
  </si>
  <si>
    <t>C186430523</t>
  </si>
  <si>
    <t>2019430523023</t>
  </si>
  <si>
    <t>大坝-转龙寺</t>
  </si>
  <si>
    <t>C151430523</t>
  </si>
  <si>
    <t>C085430523</t>
  </si>
  <si>
    <t>2019430523033</t>
  </si>
  <si>
    <t>大园-大园</t>
  </si>
  <si>
    <t>C252430523</t>
  </si>
  <si>
    <t>2019430523046</t>
  </si>
  <si>
    <t>大院子-石脚</t>
  </si>
  <si>
    <t>C073430523</t>
  </si>
  <si>
    <t>2019430523044</t>
  </si>
  <si>
    <t>斗米滩-峦山</t>
  </si>
  <si>
    <t>C529430523</t>
  </si>
  <si>
    <t>2019430523020</t>
  </si>
  <si>
    <t>堆上村-莫元</t>
  </si>
  <si>
    <t>Y047430523</t>
  </si>
  <si>
    <t>2019430523008</t>
  </si>
  <si>
    <t>高塘-管子山</t>
  </si>
  <si>
    <t>C518430523</t>
  </si>
  <si>
    <t>2019430523007</t>
  </si>
  <si>
    <t>桂花-油斯</t>
  </si>
  <si>
    <t>C371430523</t>
  </si>
  <si>
    <t>2019430523039</t>
  </si>
  <si>
    <t>合兴-鱼鳞</t>
  </si>
  <si>
    <t>Y044430523</t>
  </si>
  <si>
    <t>2019430523049</t>
  </si>
  <si>
    <t>红星-红星</t>
  </si>
  <si>
    <t>C280430523</t>
  </si>
  <si>
    <t>2019430523017</t>
  </si>
  <si>
    <t>黄花坪-毛山伍家</t>
  </si>
  <si>
    <t>C096430523</t>
  </si>
  <si>
    <t>C019430523</t>
  </si>
  <si>
    <t>2019430523014</t>
  </si>
  <si>
    <t>黄龙坳-桃花</t>
  </si>
  <si>
    <t>X072430523</t>
  </si>
  <si>
    <t>2019430523006</t>
  </si>
  <si>
    <t>黄泥塘-黄泥</t>
  </si>
  <si>
    <t>C259430523</t>
  </si>
  <si>
    <t>2019430523010</t>
  </si>
  <si>
    <t>金江-枇杷</t>
  </si>
  <si>
    <t>Y082430523</t>
  </si>
  <si>
    <t>2019430523035</t>
  </si>
  <si>
    <t>金江乡-白仓镇</t>
  </si>
  <si>
    <t>X077430523</t>
  </si>
  <si>
    <t>2019430523032</t>
  </si>
  <si>
    <t>九公桥-尤家</t>
  </si>
  <si>
    <t>Y017430523</t>
  </si>
  <si>
    <t>2019430523040</t>
  </si>
  <si>
    <t>苦竹山-老和观</t>
  </si>
  <si>
    <t>C440430523</t>
  </si>
  <si>
    <t>2019430523003</t>
  </si>
  <si>
    <t>立华-石边</t>
  </si>
  <si>
    <t>Y058430523</t>
  </si>
  <si>
    <t>2019430523043</t>
  </si>
  <si>
    <t>刘家院子-学校</t>
  </si>
  <si>
    <t>C466430523</t>
  </si>
  <si>
    <t>2019430523031</t>
  </si>
  <si>
    <t>流源-莫元小学</t>
  </si>
  <si>
    <t>C487430523</t>
  </si>
  <si>
    <t>2019430523002</t>
  </si>
  <si>
    <t>罗河线</t>
  </si>
  <si>
    <t>C477430523</t>
  </si>
  <si>
    <t>2019430523026</t>
  </si>
  <si>
    <t>毛寒岭-毛寒岭</t>
  </si>
  <si>
    <t>C372430523</t>
  </si>
  <si>
    <t>2019430523016</t>
  </si>
  <si>
    <t>梅岭-梅子岭</t>
  </si>
  <si>
    <t>C061430523</t>
  </si>
  <si>
    <t>2019430523019</t>
  </si>
  <si>
    <t>庙边-镰刀冲</t>
  </si>
  <si>
    <t>C456430523</t>
  </si>
  <si>
    <t>2019430523050</t>
  </si>
  <si>
    <t>彭石线</t>
  </si>
  <si>
    <t>C203430523</t>
  </si>
  <si>
    <t>青大线</t>
  </si>
  <si>
    <t>C283430523</t>
  </si>
  <si>
    <t>C29A430523</t>
  </si>
  <si>
    <t>2019430523045</t>
  </si>
  <si>
    <t>沙陆线</t>
  </si>
  <si>
    <t>Y059430523</t>
  </si>
  <si>
    <t>2019430523036</t>
  </si>
  <si>
    <t>沙田-沙田</t>
  </si>
  <si>
    <t>C277430523</t>
  </si>
  <si>
    <t>2019430523037</t>
  </si>
  <si>
    <t>石东线</t>
  </si>
  <si>
    <t>C312430523</t>
  </si>
  <si>
    <t>2019430523030</t>
  </si>
  <si>
    <t>石矿村-农科</t>
  </si>
  <si>
    <t>Y014430523</t>
  </si>
  <si>
    <t>2019430523013</t>
  </si>
  <si>
    <t>石塘大院子-黑坑电站</t>
  </si>
  <si>
    <t>C423430523</t>
  </si>
  <si>
    <t>2019430523021</t>
  </si>
  <si>
    <t>书房边-长排村部</t>
  </si>
  <si>
    <t>C018430523</t>
  </si>
  <si>
    <t>2019430523047</t>
  </si>
  <si>
    <t>双合学校-栗山</t>
  </si>
  <si>
    <t>C473430523</t>
  </si>
  <si>
    <t>2019430523029</t>
  </si>
  <si>
    <t>塘新线</t>
  </si>
  <si>
    <t>C266430523</t>
  </si>
  <si>
    <t>2019430523015</t>
  </si>
  <si>
    <t>唐冲-白江村部</t>
  </si>
  <si>
    <t>C051430523</t>
  </si>
  <si>
    <t>2019430523027</t>
  </si>
  <si>
    <t>桃祖线</t>
  </si>
  <si>
    <t>C225430523</t>
  </si>
  <si>
    <t>田庄-田庄</t>
  </si>
  <si>
    <t>C118430523</t>
  </si>
  <si>
    <t>2019430523048</t>
  </si>
  <si>
    <t>望望线</t>
  </si>
  <si>
    <t>C612430523</t>
  </si>
  <si>
    <t>2019430523009</t>
  </si>
  <si>
    <t>五皇-源头</t>
  </si>
  <si>
    <t>Y072430523</t>
  </si>
  <si>
    <t>2019430523004</t>
  </si>
  <si>
    <t>小团园-茶铺</t>
  </si>
  <si>
    <t>C338430523</t>
  </si>
  <si>
    <t>新大线</t>
  </si>
  <si>
    <t>C403430523</t>
  </si>
  <si>
    <t>2019430523041</t>
  </si>
  <si>
    <t>许家桥-腊树</t>
  </si>
  <si>
    <t>C119430523</t>
  </si>
  <si>
    <t>2019430523025</t>
  </si>
  <si>
    <t>岩口铺-油草桥</t>
  </si>
  <si>
    <t>Y008430523</t>
  </si>
  <si>
    <t>C092430523</t>
  </si>
  <si>
    <t>2019430523024</t>
  </si>
  <si>
    <t>油麻井-石滩</t>
  </si>
  <si>
    <t>Y006430523</t>
  </si>
  <si>
    <t>2019430523022</t>
  </si>
  <si>
    <t>圆石线</t>
  </si>
  <si>
    <t>C121430523</t>
  </si>
  <si>
    <t>2019430523012</t>
  </si>
  <si>
    <t>渣田线</t>
  </si>
  <si>
    <t>Y012430523</t>
  </si>
  <si>
    <t>2019430523011</t>
  </si>
  <si>
    <t>中马线</t>
  </si>
  <si>
    <t>C181430523</t>
  </si>
  <si>
    <t>2019430523038</t>
  </si>
  <si>
    <t>周家-塘诗</t>
  </si>
  <si>
    <t>Y038430523</t>
  </si>
  <si>
    <t>2019430523018</t>
  </si>
  <si>
    <t>坳上-新亭子</t>
  </si>
  <si>
    <t>C425430523</t>
  </si>
  <si>
    <t>2019430528007</t>
  </si>
  <si>
    <t>G901-禾田村</t>
  </si>
  <si>
    <t>Y023430528</t>
  </si>
  <si>
    <t>新宁县交通运输局</t>
  </si>
  <si>
    <t>2019430528021</t>
  </si>
  <si>
    <t>S272-司机村</t>
  </si>
  <si>
    <t>Y005430528</t>
  </si>
  <si>
    <t>2019430528033</t>
  </si>
  <si>
    <t>扒船塘-石槽</t>
  </si>
  <si>
    <t>C430430528</t>
  </si>
  <si>
    <t>白大线</t>
  </si>
  <si>
    <t>Y025430528</t>
  </si>
  <si>
    <t>2019430528015</t>
  </si>
  <si>
    <t>白宛线</t>
  </si>
  <si>
    <t>Y009430528</t>
  </si>
  <si>
    <t>2019430528023</t>
  </si>
  <si>
    <t>白吴线</t>
  </si>
  <si>
    <t>C259430528</t>
  </si>
  <si>
    <t>X149430528</t>
  </si>
  <si>
    <t>X150430528</t>
  </si>
  <si>
    <t>C254430528</t>
  </si>
  <si>
    <t>2019430528043</t>
  </si>
  <si>
    <t>村部-交林口</t>
  </si>
  <si>
    <t>CJC1430528</t>
  </si>
  <si>
    <t>2019430528044</t>
  </si>
  <si>
    <t>大木山-大木山</t>
  </si>
  <si>
    <t>C094430528</t>
  </si>
  <si>
    <t>2019430528024</t>
  </si>
  <si>
    <t>甘井三组-张家</t>
  </si>
  <si>
    <t>C029430528</t>
  </si>
  <si>
    <t>2019430528029</t>
  </si>
  <si>
    <t>观金线</t>
  </si>
  <si>
    <t>X152430528</t>
  </si>
  <si>
    <t>2019430528042</t>
  </si>
  <si>
    <t>金坪-金坪</t>
  </si>
  <si>
    <t>C238430528</t>
  </si>
  <si>
    <t>2019430528038</t>
  </si>
  <si>
    <t>李家塘-田中</t>
  </si>
  <si>
    <t>C172430528</t>
  </si>
  <si>
    <t>2019430528016</t>
  </si>
  <si>
    <t>里冲下家湾-里冲下家湾</t>
  </si>
  <si>
    <t>C255430528</t>
  </si>
  <si>
    <t>2019430528010</t>
  </si>
  <si>
    <t>刘家湾-刘家湾</t>
  </si>
  <si>
    <t>C420430528</t>
  </si>
  <si>
    <t>2019430528005</t>
  </si>
  <si>
    <t>柳桥庙-柳桥庙</t>
  </si>
  <si>
    <t>C101430528</t>
  </si>
  <si>
    <t>2019430528013</t>
  </si>
  <si>
    <t>六房头-岩塘湾</t>
  </si>
  <si>
    <t>C302430528</t>
  </si>
  <si>
    <t>2019430528040</t>
  </si>
  <si>
    <t>龙双线</t>
  </si>
  <si>
    <t>CZ02430528</t>
  </si>
  <si>
    <t>2019430528022</t>
  </si>
  <si>
    <t>楼马托-塘头冲</t>
  </si>
  <si>
    <t>C281430528</t>
  </si>
  <si>
    <t>2019430528009</t>
  </si>
  <si>
    <t>马家托-马家托</t>
  </si>
  <si>
    <t>C282430528</t>
  </si>
  <si>
    <t>2019430528003</t>
  </si>
  <si>
    <t>庙竹线</t>
  </si>
  <si>
    <t>C309430528</t>
  </si>
  <si>
    <t>2019430528018</t>
  </si>
  <si>
    <t>桥边-竹山院子</t>
  </si>
  <si>
    <t>C327430528</t>
  </si>
  <si>
    <t>2019430528034</t>
  </si>
  <si>
    <t>三渡水桥头-何家组</t>
  </si>
  <si>
    <t>CJB9430528</t>
  </si>
  <si>
    <t>2019430528011</t>
  </si>
  <si>
    <t>三关村-竹鸡桥</t>
  </si>
  <si>
    <t>CJA6430528</t>
  </si>
  <si>
    <t>杉木山-大和塘</t>
  </si>
  <si>
    <t>C384430528</t>
  </si>
  <si>
    <t>C370430528</t>
  </si>
  <si>
    <t>C01B430528</t>
  </si>
  <si>
    <t>2019430528004</t>
  </si>
  <si>
    <t>水麦线</t>
  </si>
  <si>
    <t>C067430528</t>
  </si>
  <si>
    <t>2019430528028</t>
  </si>
  <si>
    <t>水庙镇-麻林瑶族民族乡</t>
  </si>
  <si>
    <t>X157430528</t>
  </si>
  <si>
    <t>2019430528019</t>
  </si>
  <si>
    <t>水源-水源</t>
  </si>
  <si>
    <t>C239430528</t>
  </si>
  <si>
    <t>2019430528037</t>
  </si>
  <si>
    <t>桐子口-桐子口</t>
  </si>
  <si>
    <t>C095430528</t>
  </si>
  <si>
    <t>2019430528025</t>
  </si>
  <si>
    <t>土地坳-土地坳</t>
  </si>
  <si>
    <t>C171430528</t>
  </si>
  <si>
    <t>2019430528035</t>
  </si>
  <si>
    <t>瓦屋里-天京村部</t>
  </si>
  <si>
    <t>C097430528</t>
  </si>
  <si>
    <t>2019430528027</t>
  </si>
  <si>
    <t>卫生院-老塘</t>
  </si>
  <si>
    <t>C133430528</t>
  </si>
  <si>
    <t>2019430528014</t>
  </si>
  <si>
    <t>五中-井眼边</t>
  </si>
  <si>
    <t>C011430528</t>
  </si>
  <si>
    <t>2019430528031</t>
  </si>
  <si>
    <t>下狐线</t>
  </si>
  <si>
    <t>C375430528</t>
  </si>
  <si>
    <t>2019430528020</t>
  </si>
  <si>
    <t>下家坳-下家坳</t>
  </si>
  <si>
    <t>CJB5430528</t>
  </si>
  <si>
    <t>2019430528030</t>
  </si>
  <si>
    <t>下英塘-下英塘</t>
  </si>
  <si>
    <t>C250430528</t>
  </si>
  <si>
    <t>2019430528006</t>
  </si>
  <si>
    <t>仙人桥-大飘</t>
  </si>
  <si>
    <t>C187430528</t>
  </si>
  <si>
    <t>2019430528008</t>
  </si>
  <si>
    <t>小电线</t>
  </si>
  <si>
    <t>C008430528</t>
  </si>
  <si>
    <t>2019430528002</t>
  </si>
  <si>
    <t>小星冲-中房</t>
  </si>
  <si>
    <t>C044430528</t>
  </si>
  <si>
    <t>2019430528039</t>
  </si>
  <si>
    <t>杨家田-洪家凸</t>
  </si>
  <si>
    <t>C145430528</t>
  </si>
  <si>
    <t>2019430528036</t>
  </si>
  <si>
    <t>药金线</t>
  </si>
  <si>
    <t>CC60430528</t>
  </si>
  <si>
    <t>2019430528032</t>
  </si>
  <si>
    <t>永吉托-永吉托</t>
  </si>
  <si>
    <t>C368430528</t>
  </si>
  <si>
    <t>2019430528041</t>
  </si>
  <si>
    <t>油榨山-老狗丘</t>
  </si>
  <si>
    <t>C359430528</t>
  </si>
  <si>
    <t>2019430528026</t>
  </si>
  <si>
    <t>赵家-园艺场</t>
  </si>
  <si>
    <t>C173430528</t>
  </si>
  <si>
    <t>2019430528017</t>
  </si>
  <si>
    <t>紫燕线</t>
  </si>
  <si>
    <t>C402430528</t>
  </si>
  <si>
    <t>2019430528012</t>
  </si>
  <si>
    <t>楠木山-水托</t>
  </si>
  <si>
    <t>C280430528</t>
  </si>
  <si>
    <t>2019430522026</t>
  </si>
  <si>
    <t>安家坳村-东冲村</t>
  </si>
  <si>
    <t>Y016430522</t>
  </si>
  <si>
    <t>新邵县交通运输局</t>
  </si>
  <si>
    <t>2018拟脱贫县</t>
  </si>
  <si>
    <t>2019430522022</t>
  </si>
  <si>
    <t>百宁-仓场</t>
  </si>
  <si>
    <t>C381430522</t>
  </si>
  <si>
    <t>2019430522024</t>
  </si>
  <si>
    <t>茶亭里-茶亭里</t>
  </si>
  <si>
    <t>C297430522</t>
  </si>
  <si>
    <t>2019430522036</t>
  </si>
  <si>
    <t>赤水学校-清溪</t>
  </si>
  <si>
    <t>C037430522</t>
  </si>
  <si>
    <t>2019430522029</t>
  </si>
  <si>
    <t>磁刘线</t>
  </si>
  <si>
    <t>C428430522</t>
  </si>
  <si>
    <t>2019430522009</t>
  </si>
  <si>
    <t>村中支部-河边</t>
  </si>
  <si>
    <t>C177430522</t>
  </si>
  <si>
    <t>2019430522037</t>
  </si>
  <si>
    <t>大水坑-基冲</t>
  </si>
  <si>
    <t>C077430522</t>
  </si>
  <si>
    <t>2019430522027</t>
  </si>
  <si>
    <t>大岱线</t>
  </si>
  <si>
    <t>C658430522</t>
  </si>
  <si>
    <t>2019430522038</t>
  </si>
  <si>
    <t>戴王-戴王</t>
  </si>
  <si>
    <t>C334430522</t>
  </si>
  <si>
    <t>2019430522040</t>
  </si>
  <si>
    <t>洞村线</t>
  </si>
  <si>
    <t>C298430522</t>
  </si>
  <si>
    <t>2019430522047</t>
  </si>
  <si>
    <t>峰岭村-顺水村</t>
  </si>
  <si>
    <t>Y067430522</t>
  </si>
  <si>
    <t>2019430522042</t>
  </si>
  <si>
    <t>风风线</t>
  </si>
  <si>
    <t>C481430522</t>
  </si>
  <si>
    <t>高大线</t>
  </si>
  <si>
    <t>C019430522</t>
  </si>
  <si>
    <t>2019430522012</t>
  </si>
  <si>
    <t>官仓边村-S360</t>
  </si>
  <si>
    <t>Y065430522</t>
  </si>
  <si>
    <t>2019430522005</t>
  </si>
  <si>
    <t>郭家冲-郭家冲</t>
  </si>
  <si>
    <t>C397430522</t>
  </si>
  <si>
    <t>2017430522031</t>
  </si>
  <si>
    <t>洪庙村-安家村</t>
  </si>
  <si>
    <t>Y054430522</t>
  </si>
  <si>
    <t>2019430522053</t>
  </si>
  <si>
    <t>花桥-金竹</t>
  </si>
  <si>
    <t>C290430522</t>
  </si>
  <si>
    <t>2019430522011</t>
  </si>
  <si>
    <t>花亭子村-园艺村</t>
  </si>
  <si>
    <t>Y071430522</t>
  </si>
  <si>
    <t>2019430522043</t>
  </si>
  <si>
    <t>江百-黄背冲</t>
  </si>
  <si>
    <t>C337430522</t>
  </si>
  <si>
    <t>2019430522021</t>
  </si>
  <si>
    <t>金鸡村-三角塘村</t>
  </si>
  <si>
    <t>Y040430522</t>
  </si>
  <si>
    <t>2019430522025</t>
  </si>
  <si>
    <t>金银山-金银山</t>
  </si>
  <si>
    <t>C080430522</t>
  </si>
  <si>
    <t>2019430522033</t>
  </si>
  <si>
    <t>金竹-金竹</t>
  </si>
  <si>
    <t>C498430522</t>
  </si>
  <si>
    <t>2019430522039</t>
  </si>
  <si>
    <t>李家岭-李家岭</t>
  </si>
  <si>
    <t>C314430522</t>
  </si>
  <si>
    <t>2019430522044</t>
  </si>
  <si>
    <t>麻冲-麻冲</t>
  </si>
  <si>
    <t>C313430522</t>
  </si>
  <si>
    <t>2016430522014</t>
  </si>
  <si>
    <t>庙边-指云</t>
  </si>
  <si>
    <t>C26B430522</t>
  </si>
  <si>
    <t>2019430522045</t>
  </si>
  <si>
    <t>庙山村-长城村</t>
  </si>
  <si>
    <t>Y006430522</t>
  </si>
  <si>
    <t>2019430522016</t>
  </si>
  <si>
    <t>牛步司-鸦雀树</t>
  </si>
  <si>
    <t>C295430522</t>
  </si>
  <si>
    <t>2019430522041</t>
  </si>
  <si>
    <t>牛形山-白合</t>
  </si>
  <si>
    <t>C255430522</t>
  </si>
  <si>
    <t>2019430522051</t>
  </si>
  <si>
    <t>坪插线</t>
  </si>
  <si>
    <t>C384430522</t>
  </si>
  <si>
    <t>2019430522046</t>
  </si>
  <si>
    <t>朴易线</t>
  </si>
  <si>
    <t>C423430522</t>
  </si>
  <si>
    <t>2019430522003</t>
  </si>
  <si>
    <t>三板桥-村支部</t>
  </si>
  <si>
    <t>C158430522</t>
  </si>
  <si>
    <t>2019430522002</t>
  </si>
  <si>
    <t>十字路-砖厂</t>
  </si>
  <si>
    <t>C296430522</t>
  </si>
  <si>
    <t>2019430522010</t>
  </si>
  <si>
    <t>石灰冲-石灰冲</t>
  </si>
  <si>
    <t>C012430522</t>
  </si>
  <si>
    <t>2019430522028</t>
  </si>
  <si>
    <t>石南线</t>
  </si>
  <si>
    <t>C443430522</t>
  </si>
  <si>
    <t>C015430522</t>
  </si>
  <si>
    <t>2019430522050</t>
  </si>
  <si>
    <t>石屋堂-老高矿</t>
  </si>
  <si>
    <t>C417430522</t>
  </si>
  <si>
    <t>2019430522052</t>
  </si>
  <si>
    <t>双志线</t>
  </si>
  <si>
    <t>C373430522</t>
  </si>
  <si>
    <t>2019430522019</t>
  </si>
  <si>
    <t>檀木村-毛铺村</t>
  </si>
  <si>
    <t>Y014430522</t>
  </si>
  <si>
    <t>2019430522034</t>
  </si>
  <si>
    <t>潭甘-潭甘</t>
  </si>
  <si>
    <t>C146430522</t>
  </si>
  <si>
    <t>2019430522004</t>
  </si>
  <si>
    <t>潭溪镇-陈家坊镇</t>
  </si>
  <si>
    <t>X030430522</t>
  </si>
  <si>
    <t>2019430522023</t>
  </si>
  <si>
    <t>塘泥线</t>
  </si>
  <si>
    <t>C312430522</t>
  </si>
  <si>
    <t>2019430522049</t>
  </si>
  <si>
    <t>吴刘线</t>
  </si>
  <si>
    <t>C427430522</t>
  </si>
  <si>
    <t>2019430522035</t>
  </si>
  <si>
    <t>西冲坳-潭家</t>
  </si>
  <si>
    <t>C123430522</t>
  </si>
  <si>
    <t>2019430522031</t>
  </si>
  <si>
    <t>下石村-坳背村</t>
  </si>
  <si>
    <t>Y026430522</t>
  </si>
  <si>
    <t>2019430522014</t>
  </si>
  <si>
    <t>下潭村-核山村</t>
  </si>
  <si>
    <t>Y051430522</t>
  </si>
  <si>
    <t>2019430522020</t>
  </si>
  <si>
    <t>向东村-栗江村</t>
  </si>
  <si>
    <t>Y056430522</t>
  </si>
  <si>
    <t>2019430522015</t>
  </si>
  <si>
    <t>新院子-槽溪</t>
  </si>
  <si>
    <t>C654430522</t>
  </si>
  <si>
    <t>2019430522054</t>
  </si>
  <si>
    <t>许家冲-许家冲</t>
  </si>
  <si>
    <t>C013430522</t>
  </si>
  <si>
    <t>2019430522017</t>
  </si>
  <si>
    <t>严塘-新枧</t>
  </si>
  <si>
    <t>C044430522</t>
  </si>
  <si>
    <t>2019430522008</t>
  </si>
  <si>
    <t>燕双线</t>
  </si>
  <si>
    <t>C306430522</t>
  </si>
  <si>
    <t>2019430522007</t>
  </si>
  <si>
    <t>尧氹-荒塘</t>
  </si>
  <si>
    <t>C330430522</t>
  </si>
  <si>
    <t>2019430522018</t>
  </si>
  <si>
    <t>叶子-邱家</t>
  </si>
  <si>
    <t>C039430522</t>
  </si>
  <si>
    <t>2019430522032</t>
  </si>
  <si>
    <t>正冲里村-车鹿塘村</t>
  </si>
  <si>
    <t>Y010430522</t>
  </si>
  <si>
    <t>2019430522048</t>
  </si>
  <si>
    <t>志长线</t>
  </si>
  <si>
    <t>C45A430522</t>
  </si>
  <si>
    <t>2019430522006</t>
  </si>
  <si>
    <t>竹畔-黄朱</t>
  </si>
  <si>
    <t>C380430522</t>
  </si>
  <si>
    <t>2019430522013</t>
  </si>
  <si>
    <t>竹山村-X035</t>
  </si>
  <si>
    <t>Y055430522</t>
  </si>
  <si>
    <t>2019430522030</t>
  </si>
  <si>
    <t>主龙-风井</t>
  </si>
  <si>
    <t>C068430522</t>
  </si>
  <si>
    <t>2019430623005</t>
  </si>
  <si>
    <t>金毛线</t>
  </si>
  <si>
    <t>YA88430623</t>
  </si>
  <si>
    <t>华容县交通运输局</t>
  </si>
  <si>
    <t>2019430623004</t>
  </si>
  <si>
    <t>毛家铺-反河头</t>
  </si>
  <si>
    <t>C382430623</t>
  </si>
  <si>
    <t>2019430623002</t>
  </si>
  <si>
    <t>团北村-团洲村</t>
  </si>
  <si>
    <t>YA87430623</t>
  </si>
  <si>
    <t>2019430682003</t>
  </si>
  <si>
    <t>C645-大堡村</t>
  </si>
  <si>
    <t>Y189430682</t>
  </si>
  <si>
    <t>临湘市交通运输局</t>
  </si>
  <si>
    <t>X154-响山村</t>
  </si>
  <si>
    <t>Y152430682</t>
  </si>
  <si>
    <t>2019430682008</t>
  </si>
  <si>
    <t>乘长线</t>
  </si>
  <si>
    <t>Y148430682</t>
  </si>
  <si>
    <t>C087430682</t>
  </si>
  <si>
    <t>2019430682005</t>
  </si>
  <si>
    <t>河田村-鱼场村</t>
  </si>
  <si>
    <t>Y273430682</t>
  </si>
  <si>
    <t>2019430682009</t>
  </si>
  <si>
    <t>荆国线</t>
  </si>
  <si>
    <t>C515430682</t>
  </si>
  <si>
    <t>2019430682010</t>
  </si>
  <si>
    <t>荆圣村-荆圣村</t>
  </si>
  <si>
    <t>Y279430682</t>
  </si>
  <si>
    <t>2019430682007</t>
  </si>
  <si>
    <t>小丰村-C274</t>
  </si>
  <si>
    <t>YF30430682</t>
  </si>
  <si>
    <t>2019430682004</t>
  </si>
  <si>
    <t>新生-金盆村</t>
  </si>
  <si>
    <t>Y146430682</t>
  </si>
  <si>
    <t>2019430682011</t>
  </si>
  <si>
    <t>杨万线</t>
  </si>
  <si>
    <t>C050430682</t>
  </si>
  <si>
    <t>2019430682002</t>
  </si>
  <si>
    <t>羊李线</t>
  </si>
  <si>
    <t>Y149430682</t>
  </si>
  <si>
    <t>2019430682006</t>
  </si>
  <si>
    <t>忠桃线</t>
  </si>
  <si>
    <t>X066430682</t>
  </si>
  <si>
    <t>2019430681026</t>
  </si>
  <si>
    <t>背汤线</t>
  </si>
  <si>
    <t>C693430681</t>
  </si>
  <si>
    <t>汨罗市交通运输局</t>
  </si>
  <si>
    <t>2019430681029</t>
  </si>
  <si>
    <t>川山坪镇-墙坑组</t>
  </si>
  <si>
    <t>X150430681</t>
  </si>
  <si>
    <t>2019430681023</t>
  </si>
  <si>
    <t>村狮线</t>
  </si>
  <si>
    <t>V957430681</t>
  </si>
  <si>
    <t>2019430681009</t>
  </si>
  <si>
    <t>大队部-曾家</t>
  </si>
  <si>
    <t>X168430681</t>
  </si>
  <si>
    <t>2019430681010</t>
  </si>
  <si>
    <t>大竹线</t>
  </si>
  <si>
    <t>C061430681</t>
  </si>
  <si>
    <t>2019430681016</t>
  </si>
  <si>
    <t>范内线</t>
  </si>
  <si>
    <t>C149430681</t>
  </si>
  <si>
    <t>2019430681033</t>
  </si>
  <si>
    <t>复决线</t>
  </si>
  <si>
    <t>C114430681</t>
  </si>
  <si>
    <t>2019430681025</t>
  </si>
  <si>
    <t>高华村-高华村</t>
  </si>
  <si>
    <t>YE15430681</t>
  </si>
  <si>
    <t>2019430681027</t>
  </si>
  <si>
    <t>机房-园艺场</t>
  </si>
  <si>
    <t>C823430681</t>
  </si>
  <si>
    <t>2019430681034</t>
  </si>
  <si>
    <t>井塘坡-水库上洞</t>
  </si>
  <si>
    <t>C383430681</t>
  </si>
  <si>
    <t>2019430681028</t>
  </si>
  <si>
    <t>老罗线</t>
  </si>
  <si>
    <t>C265430681</t>
  </si>
  <si>
    <t>2019430681017</t>
  </si>
  <si>
    <t>老陶线</t>
  </si>
  <si>
    <t>C235430681</t>
  </si>
  <si>
    <t>2019430681019</t>
  </si>
  <si>
    <t>李粟线</t>
  </si>
  <si>
    <t>C278430681</t>
  </si>
  <si>
    <t>2019430681088</t>
  </si>
  <si>
    <t>明村线</t>
  </si>
  <si>
    <t>C289430681</t>
  </si>
  <si>
    <t>2019430681014</t>
  </si>
  <si>
    <t>牛河线</t>
  </si>
  <si>
    <t>VY81430681</t>
  </si>
  <si>
    <t>2019430681030</t>
  </si>
  <si>
    <t>庆小线</t>
  </si>
  <si>
    <t>C163430681</t>
  </si>
  <si>
    <t>2019430681031</t>
  </si>
  <si>
    <t>三尚线</t>
  </si>
  <si>
    <t>C115430681</t>
  </si>
  <si>
    <t>2019430681013</t>
  </si>
  <si>
    <t>石渡线</t>
  </si>
  <si>
    <t>C253430681</t>
  </si>
  <si>
    <t>2019430681024</t>
  </si>
  <si>
    <t>苏塘-关山</t>
  </si>
  <si>
    <t>YE24430681</t>
  </si>
  <si>
    <t>2019430681012</t>
  </si>
  <si>
    <t>汤竹线</t>
  </si>
  <si>
    <t>C638430681</t>
  </si>
  <si>
    <t>2019430681020</t>
  </si>
  <si>
    <t>下钟线</t>
  </si>
  <si>
    <t>C015430681</t>
  </si>
  <si>
    <t>2019430681011</t>
  </si>
  <si>
    <t>鸦高线</t>
  </si>
  <si>
    <t>C770430681</t>
  </si>
  <si>
    <t>2019430681032</t>
  </si>
  <si>
    <t>仰吴线</t>
  </si>
  <si>
    <t>C257430681</t>
  </si>
  <si>
    <t>2019430681007</t>
  </si>
  <si>
    <t>永丰村-永丰村</t>
  </si>
  <si>
    <t>YE07430681</t>
  </si>
  <si>
    <t>2016430602001</t>
  </si>
  <si>
    <t>审批通过</t>
  </si>
  <si>
    <t>湖南省交通运输厅</t>
  </si>
  <si>
    <t>2019430621013</t>
  </si>
  <si>
    <t>C267-陈坪村</t>
  </si>
  <si>
    <t>Y343430621</t>
  </si>
  <si>
    <t>岳阳县交通运输局</t>
  </si>
  <si>
    <t>2017430621006</t>
  </si>
  <si>
    <t>S212-游港村</t>
  </si>
  <si>
    <t>Y401430621</t>
  </si>
  <si>
    <t>2019430621017</t>
  </si>
  <si>
    <t>白石-中道</t>
  </si>
  <si>
    <t>C544430621</t>
  </si>
  <si>
    <t>2019430621012</t>
  </si>
  <si>
    <t>陈下线</t>
  </si>
  <si>
    <t>C111430621</t>
  </si>
  <si>
    <t>2019430621005</t>
  </si>
  <si>
    <t>戴家－青镜线</t>
  </si>
  <si>
    <t>CE01430621</t>
  </si>
  <si>
    <t>2019430621007</t>
  </si>
  <si>
    <t>胡郭线</t>
  </si>
  <si>
    <t>CF51430621</t>
  </si>
  <si>
    <t>2019430621009</t>
  </si>
  <si>
    <t>黄稻-李家</t>
  </si>
  <si>
    <t>C535430621</t>
  </si>
  <si>
    <t>2019430621008</t>
  </si>
  <si>
    <t>C537430621</t>
  </si>
  <si>
    <t>2019430621010</t>
  </si>
  <si>
    <t>金鸡桥-张峰绵</t>
  </si>
  <si>
    <t>C307430621</t>
  </si>
  <si>
    <t>2019430621002</t>
  </si>
  <si>
    <t>李家-李家</t>
  </si>
  <si>
    <t>C228430621</t>
  </si>
  <si>
    <t>2019430621015</t>
  </si>
  <si>
    <t>桥头-桥头</t>
  </si>
  <si>
    <t>C521430621</t>
  </si>
  <si>
    <t>2019430621004</t>
  </si>
  <si>
    <t>寺堰桥-岳阳界上</t>
  </si>
  <si>
    <t>C29H430626</t>
  </si>
  <si>
    <t>岳阳市交通运输局</t>
  </si>
  <si>
    <t>2019430621011</t>
  </si>
  <si>
    <t>宋任线</t>
  </si>
  <si>
    <t>X081430682</t>
  </si>
  <si>
    <t>2019430621006</t>
  </si>
  <si>
    <t>小港口-小港</t>
  </si>
  <si>
    <t>C000430621</t>
  </si>
  <si>
    <t>2019430621014</t>
  </si>
  <si>
    <t>新砖线</t>
  </si>
  <si>
    <t>C302430621</t>
  </si>
  <si>
    <t>2019430621016</t>
  </si>
  <si>
    <t>一庙线</t>
  </si>
  <si>
    <t>C479430621</t>
  </si>
  <si>
    <t>2019430621003</t>
  </si>
  <si>
    <t>真星线</t>
  </si>
  <si>
    <t>Y402430621</t>
  </si>
  <si>
    <t>2019430603008</t>
  </si>
  <si>
    <t>新铺村-杨旗湖渔场</t>
  </si>
  <si>
    <t>Y791430603</t>
  </si>
  <si>
    <t>云溪区交通运输局</t>
  </si>
  <si>
    <t>2019430603002</t>
  </si>
  <si>
    <t>C009430603</t>
  </si>
  <si>
    <t>2016430721023</t>
  </si>
  <si>
    <t>武局口村-S306</t>
  </si>
  <si>
    <t>YE05430721</t>
  </si>
  <si>
    <t>安乡县交通运输局</t>
  </si>
  <si>
    <t>2019430703019</t>
  </si>
  <si>
    <t>3组-小溪村部</t>
  </si>
  <si>
    <t>C469430703</t>
  </si>
  <si>
    <t>鼎城区交通运输局</t>
  </si>
  <si>
    <t>2019430703012</t>
  </si>
  <si>
    <t>7组-清塘5组</t>
  </si>
  <si>
    <t>C485430703</t>
  </si>
  <si>
    <t>2019430703002</t>
  </si>
  <si>
    <t>S299-S299</t>
  </si>
  <si>
    <t>Y601430703</t>
  </si>
  <si>
    <t>2019430703006</t>
  </si>
  <si>
    <t>S306-S350</t>
  </si>
  <si>
    <t>Y589430703</t>
  </si>
  <si>
    <t>2016430703018</t>
  </si>
  <si>
    <t>X108-S298</t>
  </si>
  <si>
    <t>Y642430703</t>
  </si>
  <si>
    <t>C465430703</t>
  </si>
  <si>
    <t>C362430703</t>
  </si>
  <si>
    <t>2016430703002</t>
  </si>
  <si>
    <t>大通湖千山红-长岭岗乡</t>
  </si>
  <si>
    <t>X072430703</t>
  </si>
  <si>
    <t>2019430703010</t>
  </si>
  <si>
    <t>斗姆湖镇-G207</t>
  </si>
  <si>
    <t>X088430703</t>
  </si>
  <si>
    <t>2019430703014</t>
  </si>
  <si>
    <t>樊溪桥-连丰进水闸</t>
  </si>
  <si>
    <t>C049430703</t>
  </si>
  <si>
    <t>2019430703013</t>
  </si>
  <si>
    <t>甘通线-港二口镇</t>
  </si>
  <si>
    <t>X095430703</t>
  </si>
  <si>
    <t>2019430703020</t>
  </si>
  <si>
    <t>回龙桥-X050</t>
  </si>
  <si>
    <t>Y217430703</t>
  </si>
  <si>
    <t>2019430703011</t>
  </si>
  <si>
    <t>夹堤口村-龙子岗村</t>
  </si>
  <si>
    <t>Y576430703</t>
  </si>
  <si>
    <t>2019430703021</t>
  </si>
  <si>
    <t>夹溪岭村-S357</t>
  </si>
  <si>
    <t>Y615430703</t>
  </si>
  <si>
    <t>2019430703009</t>
  </si>
  <si>
    <t>金仁村-民康村</t>
  </si>
  <si>
    <t>Y662430703</t>
  </si>
  <si>
    <t>2019430703015</t>
  </si>
  <si>
    <t>铁山坪村-紫云山村</t>
  </si>
  <si>
    <t>Y651430703</t>
  </si>
  <si>
    <t>2019430703003</t>
  </si>
  <si>
    <t>瓦屋挡村-S294</t>
  </si>
  <si>
    <t>Y579430703</t>
  </si>
  <si>
    <t>2019430703017</t>
  </si>
  <si>
    <t>瓦屋挡十九组-李家平</t>
  </si>
  <si>
    <t>C055430703</t>
  </si>
  <si>
    <t>2019430703018</t>
  </si>
  <si>
    <t>小山12组-韩公渡大桥</t>
  </si>
  <si>
    <t>C139430703</t>
  </si>
  <si>
    <t>2016430703007</t>
  </si>
  <si>
    <t>许家桥乡-S357</t>
  </si>
  <si>
    <t>X090430703</t>
  </si>
  <si>
    <t>2019430703004</t>
  </si>
  <si>
    <t>袁家湖村-黎家坪村</t>
  </si>
  <si>
    <t>Y641430703</t>
  </si>
  <si>
    <t>漳江镇甘潭村－逆江坪廖花河村</t>
  </si>
  <si>
    <t>X093430725</t>
  </si>
  <si>
    <t>2019430703008</t>
  </si>
  <si>
    <t>镇政府-岩巷口</t>
  </si>
  <si>
    <t>C185430703</t>
  </si>
  <si>
    <t>2019430703022</t>
  </si>
  <si>
    <t>中太桥村-X051</t>
  </si>
  <si>
    <t>Y623430703</t>
  </si>
  <si>
    <t>紫1线</t>
  </si>
  <si>
    <t>C472430703</t>
  </si>
  <si>
    <t>2019430781004</t>
  </si>
  <si>
    <t>嘉山良种场-车渚</t>
  </si>
  <si>
    <t>C009430781</t>
  </si>
  <si>
    <t>津市市交通运输局</t>
  </si>
  <si>
    <t>2019430781002</t>
  </si>
  <si>
    <t>金盆村-YI20</t>
  </si>
  <si>
    <t>Y1O5430781</t>
  </si>
  <si>
    <t>2019430781006</t>
  </si>
  <si>
    <t>葵花村-Y102</t>
  </si>
  <si>
    <t>YI11430781</t>
  </si>
  <si>
    <t>2019430781003</t>
  </si>
  <si>
    <t>石板滩---天门</t>
  </si>
  <si>
    <t>C046430781</t>
  </si>
  <si>
    <t>2019430781005</t>
  </si>
  <si>
    <t>万头猪场-张家滩</t>
  </si>
  <si>
    <t>C073430781</t>
  </si>
  <si>
    <t>2019430725002</t>
  </si>
  <si>
    <t>渡槽-朝阳桥</t>
  </si>
  <si>
    <t>C671430725</t>
  </si>
  <si>
    <t>常德市交通运输局</t>
  </si>
  <si>
    <t>张家界市交通运输局</t>
  </si>
  <si>
    <t>2019430822021</t>
  </si>
  <si>
    <t>芭茅溪-十里坡</t>
  </si>
  <si>
    <t>Y405430822</t>
  </si>
  <si>
    <t>桑植县交通运输局</t>
  </si>
  <si>
    <t>2019430822036</t>
  </si>
  <si>
    <t>芭茅溪-天坪山</t>
  </si>
  <si>
    <t>Y419430822</t>
  </si>
  <si>
    <t>2019430822049</t>
  </si>
  <si>
    <t>八斗溪水库-洪家关</t>
  </si>
  <si>
    <t>Y589430822</t>
  </si>
  <si>
    <t>2019430822054</t>
  </si>
  <si>
    <t>白果-岩塔</t>
  </si>
  <si>
    <t>Z014430822</t>
  </si>
  <si>
    <t>2019430822070</t>
  </si>
  <si>
    <t>白石－白果</t>
  </si>
  <si>
    <t>Y517430822</t>
  </si>
  <si>
    <t>2019430822017</t>
  </si>
  <si>
    <t>宝珠洞-文家界</t>
  </si>
  <si>
    <t>C422430822</t>
  </si>
  <si>
    <t>2019430822069</t>
  </si>
  <si>
    <t>草塔-山羊栋</t>
  </si>
  <si>
    <t>C023430822</t>
  </si>
  <si>
    <t>2019430822043</t>
  </si>
  <si>
    <t>茶垭－鸡公垭</t>
  </si>
  <si>
    <t>C116430822</t>
  </si>
  <si>
    <t>2019430822024</t>
  </si>
  <si>
    <t>朝南坪-周家垭</t>
  </si>
  <si>
    <t>C039430822</t>
  </si>
  <si>
    <t>2019430822061</t>
  </si>
  <si>
    <t>朝阳地-垭上</t>
  </si>
  <si>
    <t>Y542430822</t>
  </si>
  <si>
    <t>2019430822006</t>
  </si>
  <si>
    <t>大汉湾-尖峰山</t>
  </si>
  <si>
    <t>C220430822</t>
  </si>
  <si>
    <t>2019430822033</t>
  </si>
  <si>
    <t>大木塘-张家台</t>
  </si>
  <si>
    <t>Z026430822</t>
  </si>
  <si>
    <t>2019430822039</t>
  </si>
  <si>
    <t>大岩潭-剖腹溪</t>
  </si>
  <si>
    <t>C062430822</t>
  </si>
  <si>
    <t>2019430822059</t>
  </si>
  <si>
    <t>东流坪-洞口</t>
  </si>
  <si>
    <t>Y509430822</t>
  </si>
  <si>
    <t>2019430822040</t>
  </si>
  <si>
    <t>董家峪-平头界</t>
  </si>
  <si>
    <t>CB05430822</t>
  </si>
  <si>
    <t>2019430822041</t>
  </si>
  <si>
    <t>洞口－麻洛</t>
  </si>
  <si>
    <t>C507430822</t>
  </si>
  <si>
    <t>2019430822020</t>
  </si>
  <si>
    <t>杜家洛-蔡家坪</t>
  </si>
  <si>
    <t>C464430822</t>
  </si>
  <si>
    <t>2019430822011</t>
  </si>
  <si>
    <t>分水岭-六耳口</t>
  </si>
  <si>
    <t>Y572430822</t>
  </si>
  <si>
    <t>2019430822046</t>
  </si>
  <si>
    <t>丰儿界-金鸡</t>
  </si>
  <si>
    <t>Y513430822</t>
  </si>
  <si>
    <t>2019430822025</t>
  </si>
  <si>
    <t>赶坪-塔场坪</t>
  </si>
  <si>
    <t>Y595430822</t>
  </si>
  <si>
    <t>2019430822060</t>
  </si>
  <si>
    <t>高楼子-黄家院</t>
  </si>
  <si>
    <t>Y598430822</t>
  </si>
  <si>
    <t>2019430822037</t>
  </si>
  <si>
    <t>官地坪-柏杨垭</t>
  </si>
  <si>
    <t>Y593430822</t>
  </si>
  <si>
    <t>2019430822014</t>
  </si>
  <si>
    <t>海龙坪-石合界</t>
  </si>
  <si>
    <t>CL00430822</t>
  </si>
  <si>
    <t>2019430822057</t>
  </si>
  <si>
    <t>河口-朝东</t>
  </si>
  <si>
    <t>Y413430822</t>
  </si>
  <si>
    <t>2019430822002</t>
  </si>
  <si>
    <t>洪家坪-院子</t>
  </si>
  <si>
    <t>C506430822</t>
  </si>
  <si>
    <t>2019430822072</t>
  </si>
  <si>
    <t>黄连台村-黄连台村部</t>
  </si>
  <si>
    <t>C702430822</t>
  </si>
  <si>
    <t>2019430822026</t>
  </si>
  <si>
    <t>夹石河－亮垭</t>
  </si>
  <si>
    <t>X059430822</t>
  </si>
  <si>
    <t>2019430822031</t>
  </si>
  <si>
    <t>江家湾-岩路</t>
  </si>
  <si>
    <t>C150430822</t>
  </si>
  <si>
    <t>2019430822016</t>
  </si>
  <si>
    <t>金家坡-山羊溪</t>
  </si>
  <si>
    <t>C521430822</t>
  </si>
  <si>
    <t>2019430822034</t>
  </si>
  <si>
    <t>老岩桥-朱家坪</t>
  </si>
  <si>
    <t>Y588430822</t>
  </si>
  <si>
    <t>2019430822032</t>
  </si>
  <si>
    <t>廖家村-金家坡</t>
  </si>
  <si>
    <t>Y529430822</t>
  </si>
  <si>
    <t>2019430822013</t>
  </si>
  <si>
    <t>龙潭坪-刘家界</t>
  </si>
  <si>
    <t>C037430822</t>
  </si>
  <si>
    <t>2019430822007</t>
  </si>
  <si>
    <t>龙潭坪－白竹坪</t>
  </si>
  <si>
    <t>Y570430822</t>
  </si>
  <si>
    <t>2019430822019</t>
  </si>
  <si>
    <t>芦坑-岩门</t>
  </si>
  <si>
    <t>C153430822</t>
  </si>
  <si>
    <t>2019430822056</t>
  </si>
  <si>
    <t>骡子堡-大旗湾</t>
  </si>
  <si>
    <t>C170430822</t>
  </si>
  <si>
    <t>2019430822073</t>
  </si>
  <si>
    <t>猫子垭-云合</t>
  </si>
  <si>
    <t>Z076430822</t>
  </si>
  <si>
    <t>2019430822015</t>
  </si>
  <si>
    <t>猫子垭－张家坪</t>
  </si>
  <si>
    <t>Y418430822</t>
  </si>
  <si>
    <t>2019430822045</t>
  </si>
  <si>
    <t>梅坪-天星山林场</t>
  </si>
  <si>
    <t>Y575430822</t>
  </si>
  <si>
    <t>2019430822035</t>
  </si>
  <si>
    <t>苗寨-斋公塔</t>
  </si>
  <si>
    <t>C072430822</t>
  </si>
  <si>
    <t>2019430822075</t>
  </si>
  <si>
    <t>莫家塔-冲天溪</t>
  </si>
  <si>
    <t>C071430822</t>
  </si>
  <si>
    <t>2019430822052</t>
  </si>
  <si>
    <t>牛洞口-何家田</t>
  </si>
  <si>
    <t>C568430822</t>
  </si>
  <si>
    <t>2019430822064</t>
  </si>
  <si>
    <t>农科站－花椒园</t>
  </si>
  <si>
    <t>Y404430822</t>
  </si>
  <si>
    <t>2019430822004</t>
  </si>
  <si>
    <t>桥子湾－钟家台</t>
  </si>
  <si>
    <t>C242430822</t>
  </si>
  <si>
    <t>2019430822068</t>
  </si>
  <si>
    <t>曲家老屋-花渔泉</t>
  </si>
  <si>
    <t>Z009430822</t>
  </si>
  <si>
    <t>2019430822071</t>
  </si>
  <si>
    <t>泉门口-溪沟里</t>
  </si>
  <si>
    <t>C030430822</t>
  </si>
  <si>
    <t>2019430822038</t>
  </si>
  <si>
    <t>冉家坪-铁溪峪</t>
  </si>
  <si>
    <t>Y563430822</t>
  </si>
  <si>
    <t>2019430822067</t>
  </si>
  <si>
    <t>撒埠溪-四家田</t>
  </si>
  <si>
    <t>Z021430822</t>
  </si>
  <si>
    <t>2019430822048</t>
  </si>
  <si>
    <t>桑植坪-杨家湾</t>
  </si>
  <si>
    <t>C491430822</t>
  </si>
  <si>
    <t>2019430822063</t>
  </si>
  <si>
    <t>沙塔坪-大木塘</t>
  </si>
  <si>
    <t>Y574430822</t>
  </si>
  <si>
    <t>2019430822062</t>
  </si>
  <si>
    <t>胜龙-雀洛</t>
  </si>
  <si>
    <t>C532430822</t>
  </si>
  <si>
    <t>2019430822010</t>
  </si>
  <si>
    <t>梭子丘-仓家台</t>
  </si>
  <si>
    <t>C046430822</t>
  </si>
  <si>
    <t>2019430822074</t>
  </si>
  <si>
    <t>太坪村－太坪村部</t>
  </si>
  <si>
    <t>C699430822</t>
  </si>
  <si>
    <t>2019430822051</t>
  </si>
  <si>
    <t>塘坊-黄泥垭</t>
  </si>
  <si>
    <t>C016430822</t>
  </si>
  <si>
    <t>2019430822009</t>
  </si>
  <si>
    <t>天台山-陈子界</t>
  </si>
  <si>
    <t>C111430822</t>
  </si>
  <si>
    <t>2019430822005</t>
  </si>
  <si>
    <t>土地垭-咱家坡</t>
  </si>
  <si>
    <t>C263430822</t>
  </si>
  <si>
    <t>2019430822066</t>
  </si>
  <si>
    <t>团包－土溪洞</t>
  </si>
  <si>
    <t>C043430822</t>
  </si>
  <si>
    <t>2019430822042</t>
  </si>
  <si>
    <t>挖断岗-佘家垭</t>
  </si>
  <si>
    <t>C424430822</t>
  </si>
  <si>
    <t>2019430822028</t>
  </si>
  <si>
    <t>卧塔-桃树湾</t>
  </si>
  <si>
    <t>C343430822</t>
  </si>
  <si>
    <t>2019430822022</t>
  </si>
  <si>
    <t>五道水-细砂坪</t>
  </si>
  <si>
    <t>X058430822</t>
  </si>
  <si>
    <t>2019430822058</t>
  </si>
  <si>
    <t>细沙坪-太子坪</t>
  </si>
  <si>
    <t>Y541430822</t>
  </si>
  <si>
    <t>2019430822076</t>
  </si>
  <si>
    <t>肖家峪-朱家冲</t>
  </si>
  <si>
    <t>C001430822</t>
  </si>
  <si>
    <t>2019430822023</t>
  </si>
  <si>
    <t>新村坪-青龙溪</t>
  </si>
  <si>
    <t>C015430822</t>
  </si>
  <si>
    <t>2019430822003</t>
  </si>
  <si>
    <t>杨柳坪－银滩电站</t>
  </si>
  <si>
    <t>Y516430822</t>
  </si>
  <si>
    <t>2019430822055</t>
  </si>
  <si>
    <t>杨仕坪-三岔溪</t>
  </si>
  <si>
    <t>Y401430822</t>
  </si>
  <si>
    <t>2019430822027</t>
  </si>
  <si>
    <t>以咱-马骆</t>
  </si>
  <si>
    <t>C339430822</t>
  </si>
  <si>
    <t>2019430822018</t>
  </si>
  <si>
    <t>余田坪-花椒塔</t>
  </si>
  <si>
    <t>C651430822</t>
  </si>
  <si>
    <t>2019430822012</t>
  </si>
  <si>
    <t>月亮凼－姚峰界</t>
  </si>
  <si>
    <t>C110430822</t>
  </si>
  <si>
    <t>2019430822053</t>
  </si>
  <si>
    <t>张家铺-棕树峪</t>
  </si>
  <si>
    <t>C588430822</t>
  </si>
  <si>
    <t>2019430822030</t>
  </si>
  <si>
    <t>张家湾村－张家湾村部</t>
  </si>
  <si>
    <t>C697430822</t>
  </si>
  <si>
    <t>2019430822050</t>
  </si>
  <si>
    <t>甄家峪－佳木峪</t>
  </si>
  <si>
    <t>C204430822</t>
  </si>
  <si>
    <t>2019430822044</t>
  </si>
  <si>
    <t>镇政府-罗家边</t>
  </si>
  <si>
    <t>C011430822</t>
  </si>
  <si>
    <t>2019430822029</t>
  </si>
  <si>
    <t>卓家垭-金竹</t>
  </si>
  <si>
    <t>C590430822</t>
  </si>
  <si>
    <t>2019430822008</t>
  </si>
  <si>
    <t>垭子口-谷家湾</t>
  </si>
  <si>
    <t>Y400430822</t>
  </si>
  <si>
    <t>2019430822065</t>
  </si>
  <si>
    <t>庹家岗－刘家寺</t>
  </si>
  <si>
    <t>C201430822</t>
  </si>
  <si>
    <t>2019430822047</t>
  </si>
  <si>
    <t>汨落湖大桥-辽竹湾</t>
  </si>
  <si>
    <t>C52Z430822</t>
  </si>
  <si>
    <t>省级贫困县</t>
  </si>
  <si>
    <t>永定区交通运输局</t>
  </si>
  <si>
    <t>童家峪口-马夫峪</t>
  </si>
  <si>
    <t>C095430802</t>
  </si>
  <si>
    <t>2019430923002</t>
  </si>
  <si>
    <t>弄羊线</t>
  </si>
  <si>
    <t>C654430923</t>
  </si>
  <si>
    <t>安化县交通运输局</t>
  </si>
  <si>
    <t>2019430903013</t>
  </si>
  <si>
    <t>S239-花桥村</t>
  </si>
  <si>
    <t>YE13430903</t>
  </si>
  <si>
    <t>赫山区交通运输局</t>
  </si>
  <si>
    <t>2019430903017</t>
  </si>
  <si>
    <t>Y319-金家堤村</t>
  </si>
  <si>
    <t>YE58430903</t>
  </si>
  <si>
    <t>2019430903016</t>
  </si>
  <si>
    <t>Y341-石笋村</t>
  </si>
  <si>
    <t>YE47430903</t>
  </si>
  <si>
    <t>2019430903006</t>
  </si>
  <si>
    <t>Z001-仑塘村</t>
  </si>
  <si>
    <t>Y003430903</t>
  </si>
  <si>
    <t>2019430903018</t>
  </si>
  <si>
    <t>蔡婆港村-虎形塘</t>
  </si>
  <si>
    <t>YE56430903</t>
  </si>
  <si>
    <t>2019430903008</t>
  </si>
  <si>
    <t>黄荆坝村-XE15</t>
  </si>
  <si>
    <t>YE76430903</t>
  </si>
  <si>
    <t>2019430903012</t>
  </si>
  <si>
    <t>开明村-石子塘村</t>
  </si>
  <si>
    <t>YE33430903</t>
  </si>
  <si>
    <t>2019430903004</t>
  </si>
  <si>
    <t>烂柴港村-XE18</t>
  </si>
  <si>
    <t>YE30430903</t>
  </si>
  <si>
    <t>2019430903015</t>
  </si>
  <si>
    <t>烂柴港村-高丰村</t>
  </si>
  <si>
    <t>YE71430903</t>
  </si>
  <si>
    <t>2019430903009</t>
  </si>
  <si>
    <t>龙山村-北闸六组</t>
  </si>
  <si>
    <t>YE69430903</t>
  </si>
  <si>
    <t>2019430903011</t>
  </si>
  <si>
    <t>民农线</t>
  </si>
  <si>
    <t>Y337430903</t>
  </si>
  <si>
    <t>2019430903002</t>
  </si>
  <si>
    <t>彭家山村-月塘冲村</t>
  </si>
  <si>
    <t>YE62430903</t>
  </si>
  <si>
    <t>2019430903005</t>
  </si>
  <si>
    <t>水满村-大坝塘村</t>
  </si>
  <si>
    <t>Y332430903</t>
  </si>
  <si>
    <t>2019430903014</t>
  </si>
  <si>
    <t>仙峰山村-壮图山村</t>
  </si>
  <si>
    <t>YE77430903</t>
  </si>
  <si>
    <t>2019430903007</t>
  </si>
  <si>
    <t>秀才坝村-双桠树村</t>
  </si>
  <si>
    <t>YE28430903</t>
  </si>
  <si>
    <t>2019430903003</t>
  </si>
  <si>
    <t>雪山村-S239</t>
  </si>
  <si>
    <t>Y320430903</t>
  </si>
  <si>
    <t>2019430903010</t>
  </si>
  <si>
    <t>竹泉山村-莲花塘村</t>
  </si>
  <si>
    <t>YE59430903</t>
  </si>
  <si>
    <t>2019430921075</t>
  </si>
  <si>
    <t>13组-回民闸</t>
  </si>
  <si>
    <t>C983430921</t>
  </si>
  <si>
    <t>南县交通运输局</t>
  </si>
  <si>
    <t>2019430921051</t>
  </si>
  <si>
    <t>2组-9组</t>
  </si>
  <si>
    <t>C847430921</t>
  </si>
  <si>
    <t>2019430921061</t>
  </si>
  <si>
    <t>3组-9组</t>
  </si>
  <si>
    <t>C348430921</t>
  </si>
  <si>
    <t>2019430921052</t>
  </si>
  <si>
    <t>9组-5组</t>
  </si>
  <si>
    <t>C446430921</t>
  </si>
  <si>
    <t>2019430921070</t>
  </si>
  <si>
    <t>9组-换回界闸</t>
  </si>
  <si>
    <t>C981430921</t>
  </si>
  <si>
    <t>2019430921072</t>
  </si>
  <si>
    <t>S236-C976</t>
  </si>
  <si>
    <t>C969430921</t>
  </si>
  <si>
    <t>2019430921035</t>
  </si>
  <si>
    <t>S236-大有界</t>
  </si>
  <si>
    <t>C929430921</t>
  </si>
  <si>
    <t>Y414-伍家圆村</t>
  </si>
  <si>
    <t>Y441430921</t>
  </si>
  <si>
    <t>益阳市交通运输局</t>
  </si>
  <si>
    <t>2019430921002</t>
  </si>
  <si>
    <t>八百弓乡-向阳村</t>
  </si>
  <si>
    <t>XA10430921</t>
  </si>
  <si>
    <t>2019430921060</t>
  </si>
  <si>
    <t>白沫-乌嘴</t>
  </si>
  <si>
    <t>Y819430921</t>
  </si>
  <si>
    <t>2019430921067</t>
  </si>
  <si>
    <t>北景港渡口-乌嘴工班</t>
  </si>
  <si>
    <t>CBB8430921</t>
  </si>
  <si>
    <t>2019430921056</t>
  </si>
  <si>
    <t>滨湖电排-青仁界</t>
  </si>
  <si>
    <t>C374430921</t>
  </si>
  <si>
    <t>2019430921062</t>
  </si>
  <si>
    <t>朝前村－群峰村公路</t>
  </si>
  <si>
    <t>CT14430921</t>
  </si>
  <si>
    <t>2019430921071</t>
  </si>
  <si>
    <t>村机线</t>
  </si>
  <si>
    <t>C574430921</t>
  </si>
  <si>
    <t>2019430921003</t>
  </si>
  <si>
    <t>丁八线</t>
  </si>
  <si>
    <t>Y818430921</t>
  </si>
  <si>
    <t>2019430921073</t>
  </si>
  <si>
    <t>东河电排-拦河坝</t>
  </si>
  <si>
    <t>C877430921</t>
  </si>
  <si>
    <t>2019430921012</t>
  </si>
  <si>
    <t>东坪-挖口子</t>
  </si>
  <si>
    <t>Y801430921</t>
  </si>
  <si>
    <t>2019430921058</t>
  </si>
  <si>
    <t>福利堂村-新跃进村</t>
  </si>
  <si>
    <t>C361430921</t>
  </si>
  <si>
    <t>2019430921006</t>
  </si>
  <si>
    <t>河口集镇-中洲桥</t>
  </si>
  <si>
    <t>Y823430921</t>
  </si>
  <si>
    <t>2019430921069</t>
  </si>
  <si>
    <t>湖子口大堤-湖子口村8组</t>
  </si>
  <si>
    <t>CZ50430921</t>
  </si>
  <si>
    <t>2019430921059</t>
  </si>
  <si>
    <t>湖子口供销社-胜天闸</t>
  </si>
  <si>
    <t>Y813430921</t>
  </si>
  <si>
    <t>2019430921076</t>
  </si>
  <si>
    <t>华美垸村-华美垸村</t>
  </si>
  <si>
    <t>Y812430921</t>
  </si>
  <si>
    <t>解放路</t>
  </si>
  <si>
    <t>C958430921</t>
  </si>
  <si>
    <t>C232430921</t>
  </si>
  <si>
    <t>C369430921</t>
  </si>
  <si>
    <t>2019430921066</t>
  </si>
  <si>
    <t>烂泥湖-三仙湖镇</t>
  </si>
  <si>
    <t>XA01430921</t>
  </si>
  <si>
    <t>2019430921064</t>
  </si>
  <si>
    <t>连子港电排-连伏二组</t>
  </si>
  <si>
    <t>C523430921</t>
  </si>
  <si>
    <t>2019430921057</t>
  </si>
  <si>
    <t>平福村7组-南平路</t>
  </si>
  <si>
    <t>C288430921</t>
  </si>
  <si>
    <t>2019430921063</t>
  </si>
  <si>
    <t>清水堰-荷花嘴集镇</t>
  </si>
  <si>
    <t>Y807430921</t>
  </si>
  <si>
    <t>2019430921068</t>
  </si>
  <si>
    <t>三岔河-茅草街村</t>
  </si>
  <si>
    <t>Y835430921</t>
  </si>
  <si>
    <t>2019430921055</t>
  </si>
  <si>
    <t>三下线(下柴电排)-内堤关帝庙界</t>
  </si>
  <si>
    <t>CB77430921</t>
  </si>
  <si>
    <t>2019430921065</t>
  </si>
  <si>
    <t>三组-三组</t>
  </si>
  <si>
    <t>C441430921</t>
  </si>
  <si>
    <t>2019430921032</t>
  </si>
  <si>
    <t>十组-七组</t>
  </si>
  <si>
    <t>C746430921</t>
  </si>
  <si>
    <t>2019430921016</t>
  </si>
  <si>
    <t>天然港村-河口村</t>
  </si>
  <si>
    <t>Y822430921</t>
  </si>
  <si>
    <t>2019430921024</t>
  </si>
  <si>
    <t>同利北界-东胜线</t>
  </si>
  <si>
    <t>C986430921</t>
  </si>
  <si>
    <t>2019430921017</t>
  </si>
  <si>
    <t>乌沙渠-乌沙渠</t>
  </si>
  <si>
    <t>C319430921</t>
  </si>
  <si>
    <t>2019430921053</t>
  </si>
  <si>
    <t>向阳渠-朝前四组</t>
  </si>
  <si>
    <t>C844430921</t>
  </si>
  <si>
    <t>新口渡口-华美垸</t>
  </si>
  <si>
    <t>Y833430921</t>
  </si>
  <si>
    <t>2019430921019</t>
  </si>
  <si>
    <t>新联线</t>
  </si>
  <si>
    <t>C46D430921</t>
  </si>
  <si>
    <t>2019430921015</t>
  </si>
  <si>
    <t>新颜-五四河坝电排</t>
  </si>
  <si>
    <t>Y808430921</t>
  </si>
  <si>
    <t>2019430921033</t>
  </si>
  <si>
    <t>新源-回民公路</t>
  </si>
  <si>
    <t>CT03430921</t>
  </si>
  <si>
    <t>2019430921049</t>
  </si>
  <si>
    <t>新跃9组-新跃村</t>
  </si>
  <si>
    <t>CZ51430921</t>
  </si>
  <si>
    <t>2019430921036</t>
  </si>
  <si>
    <t>新跃闸-仁寿村</t>
  </si>
  <si>
    <t>C373430921</t>
  </si>
  <si>
    <t>2019430921034</t>
  </si>
  <si>
    <t>永红村-民和村</t>
  </si>
  <si>
    <t>C909430921</t>
  </si>
  <si>
    <t>2019430921022</t>
  </si>
  <si>
    <t>渔场-均和渡口</t>
  </si>
  <si>
    <t>C386430921</t>
  </si>
  <si>
    <t>2019430921028</t>
  </si>
  <si>
    <t>裕华桥-丰安坝</t>
  </si>
  <si>
    <t>Y815430921</t>
  </si>
  <si>
    <t>2019430922008</t>
  </si>
  <si>
    <t>八荷线</t>
  </si>
  <si>
    <t>YF46430922</t>
  </si>
  <si>
    <t>桃江县交通运输局</t>
  </si>
  <si>
    <t>2019430922012</t>
  </si>
  <si>
    <t>供锣线</t>
  </si>
  <si>
    <t>Y599430922</t>
  </si>
  <si>
    <t>2019430922002</t>
  </si>
  <si>
    <t>关山口-铁门庵</t>
  </si>
  <si>
    <t>C456430922</t>
  </si>
  <si>
    <t>2019430922005</t>
  </si>
  <si>
    <t>关山口-英灿湾</t>
  </si>
  <si>
    <t>C453430922</t>
  </si>
  <si>
    <t>2019430922011</t>
  </si>
  <si>
    <t>荷曹线</t>
  </si>
  <si>
    <t>YF51430922</t>
  </si>
  <si>
    <t>Y560430922</t>
  </si>
  <si>
    <t>2019430922010</t>
  </si>
  <si>
    <t>廖石线</t>
  </si>
  <si>
    <t>YF74430922</t>
  </si>
  <si>
    <t>2019430922009</t>
  </si>
  <si>
    <t>三十线</t>
  </si>
  <si>
    <t>YF28430922</t>
  </si>
  <si>
    <t>2019430922004</t>
  </si>
  <si>
    <t>双老线</t>
  </si>
  <si>
    <t>Y556430922</t>
  </si>
  <si>
    <t>2019430922006</t>
  </si>
  <si>
    <t>双翔线</t>
  </si>
  <si>
    <t>Y548430922</t>
  </si>
  <si>
    <t>2019430922007</t>
  </si>
  <si>
    <t>桃花湖社区-锰矿办</t>
  </si>
  <si>
    <t>CB94430922</t>
  </si>
  <si>
    <t>2016430922014</t>
  </si>
  <si>
    <t>先文线</t>
  </si>
  <si>
    <t>Y539430922</t>
  </si>
  <si>
    <t>2019430922003</t>
  </si>
  <si>
    <t>油渣组-老屋里</t>
  </si>
  <si>
    <t>C491430922</t>
  </si>
  <si>
    <t>2019430981005</t>
  </si>
  <si>
    <t>C470-永交村</t>
  </si>
  <si>
    <t>YC14430981</t>
  </si>
  <si>
    <t>沅江市交通运输局</t>
  </si>
  <si>
    <t>2019430981012</t>
  </si>
  <si>
    <t>XC04-新安村</t>
  </si>
  <si>
    <t>YC19430981</t>
  </si>
  <si>
    <t>2019430981006</t>
  </si>
  <si>
    <t>八南线</t>
  </si>
  <si>
    <t>Y715430981</t>
  </si>
  <si>
    <t>2019430981014</t>
  </si>
  <si>
    <t>长洲片七组刘东生家-胡春桃家一组</t>
  </si>
  <si>
    <t>C007430981</t>
  </si>
  <si>
    <t>2019430981004</t>
  </si>
  <si>
    <t>荷叶坝-荷叶坝</t>
  </si>
  <si>
    <t>C678430981</t>
  </si>
  <si>
    <t>2016430981002</t>
  </si>
  <si>
    <t>和和线</t>
  </si>
  <si>
    <t>C032430981</t>
  </si>
  <si>
    <t>2019430981010</t>
  </si>
  <si>
    <t>金盆闸-子母城村</t>
  </si>
  <si>
    <t>XC03430981</t>
  </si>
  <si>
    <t>2019430981007</t>
  </si>
  <si>
    <t>流源桥-重阳树</t>
  </si>
  <si>
    <t>XD09430981</t>
  </si>
  <si>
    <t>2019430981008</t>
  </si>
  <si>
    <t>民东线</t>
  </si>
  <si>
    <t>YC29430981</t>
  </si>
  <si>
    <t>2019430981002</t>
  </si>
  <si>
    <t>群益村-CC17</t>
  </si>
  <si>
    <t>Y741430981</t>
  </si>
  <si>
    <t>2019430981003</t>
  </si>
  <si>
    <t>同乐村-城东村</t>
  </si>
  <si>
    <t>YC34430981</t>
  </si>
  <si>
    <t>2019430981009</t>
  </si>
  <si>
    <t>永新村-永新村</t>
  </si>
  <si>
    <t>Y718430981</t>
  </si>
  <si>
    <t>2019430981013</t>
  </si>
  <si>
    <t>增积村-胜利村</t>
  </si>
  <si>
    <t>YC38430981</t>
  </si>
  <si>
    <t>2019430981011</t>
  </si>
  <si>
    <t>障东村-加民村</t>
  </si>
  <si>
    <t>YC17430981</t>
  </si>
  <si>
    <t>2019430902061</t>
  </si>
  <si>
    <t>茶烟坪村-小洲垸村</t>
  </si>
  <si>
    <t>Y213430902</t>
  </si>
  <si>
    <t>资阳区交通运输局</t>
  </si>
  <si>
    <t>2019430902002</t>
  </si>
  <si>
    <t>红  星村-迎风桥村</t>
  </si>
  <si>
    <t>YD38430902</t>
  </si>
  <si>
    <t>2019430902059</t>
  </si>
  <si>
    <t>燕子屋组-木桥</t>
  </si>
  <si>
    <t>C089430902</t>
  </si>
  <si>
    <t>2019430902003</t>
  </si>
  <si>
    <t>迎风桥水库-郭家嘴</t>
  </si>
  <si>
    <t>C174430902</t>
  </si>
  <si>
    <t>2019431002004</t>
  </si>
  <si>
    <t>安和－花园小学</t>
  </si>
  <si>
    <t>X049431002</t>
  </si>
  <si>
    <t>北湖区交通运输局</t>
  </si>
  <si>
    <t>2019431002002</t>
  </si>
  <si>
    <t>陈家-陈家湾</t>
  </si>
  <si>
    <t>C036431002</t>
  </si>
  <si>
    <t>2019431002007</t>
  </si>
  <si>
    <t>回头湾-立营寨</t>
  </si>
  <si>
    <t>Y585431002</t>
  </si>
  <si>
    <t>2019431002012</t>
  </si>
  <si>
    <t>敬老院-雷打石</t>
  </si>
  <si>
    <t>C042431002</t>
  </si>
  <si>
    <t>2019431002005</t>
  </si>
  <si>
    <t>磨转-产子背</t>
  </si>
  <si>
    <t>Y577431002</t>
  </si>
  <si>
    <t>2019431002014</t>
  </si>
  <si>
    <t>仁和-龙渡</t>
  </si>
  <si>
    <t>Y591431002</t>
  </si>
  <si>
    <t>2019431002008</t>
  </si>
  <si>
    <t>人形坪-红水坪</t>
  </si>
  <si>
    <t>C014431002</t>
  </si>
  <si>
    <t>2019431002011</t>
  </si>
  <si>
    <t>沙堆-宋家洞村委会</t>
  </si>
  <si>
    <t>Y584431002</t>
  </si>
  <si>
    <t>2019431002006</t>
  </si>
  <si>
    <t>十寺-介木山</t>
  </si>
  <si>
    <t>C038431002</t>
  </si>
  <si>
    <t>2019431002009</t>
  </si>
  <si>
    <t>铁厂-苦竹山</t>
  </si>
  <si>
    <t>C043431002</t>
  </si>
  <si>
    <t>2019431002010</t>
  </si>
  <si>
    <t>五里堆－南岸</t>
  </si>
  <si>
    <t>X048431002</t>
  </si>
  <si>
    <t>2019431002003</t>
  </si>
  <si>
    <t>曾家-石盖塘</t>
  </si>
  <si>
    <t>Y571431002</t>
  </si>
  <si>
    <t>2019431002013</t>
  </si>
  <si>
    <t>张家坪一组－张家坪村</t>
  </si>
  <si>
    <t>C061431002</t>
  </si>
  <si>
    <t>2019431021007</t>
  </si>
  <si>
    <t>板桥-小伏</t>
  </si>
  <si>
    <t>Y643431021</t>
  </si>
  <si>
    <t>桂阳县交通运输局</t>
  </si>
  <si>
    <t>2019431021037</t>
  </si>
  <si>
    <t>板桥－欧家</t>
  </si>
  <si>
    <t>Y613431021</t>
  </si>
  <si>
    <t>2019431021026</t>
  </si>
  <si>
    <t>菜头岭-长沙</t>
  </si>
  <si>
    <t>C133431021</t>
  </si>
  <si>
    <t>2019431021008</t>
  </si>
  <si>
    <t>曹梨山-莲合</t>
  </si>
  <si>
    <t>C062431021</t>
  </si>
  <si>
    <t>2019431021041</t>
  </si>
  <si>
    <t>岔口-花元五雷</t>
  </si>
  <si>
    <t>C112431021</t>
  </si>
  <si>
    <t>2019431021009</t>
  </si>
  <si>
    <t>岔口-码头</t>
  </si>
  <si>
    <t>C281431021</t>
  </si>
  <si>
    <t>2019431021018</t>
  </si>
  <si>
    <t>长乐坡-车田桥</t>
  </si>
  <si>
    <t>Y656431021</t>
  </si>
  <si>
    <t>2019431021043</t>
  </si>
  <si>
    <t>城郊金山-敖泉七拱桥</t>
  </si>
  <si>
    <t>X068431021</t>
  </si>
  <si>
    <t>2019431021015</t>
  </si>
  <si>
    <t>打米厂-李子塘</t>
  </si>
  <si>
    <t>Y663431021</t>
  </si>
  <si>
    <t>2019431021045</t>
  </si>
  <si>
    <t>大风坳-洋泉大江得</t>
  </si>
  <si>
    <t>Y605431021</t>
  </si>
  <si>
    <t>2019431021040</t>
  </si>
  <si>
    <t>大山塘-大湖中桥</t>
  </si>
  <si>
    <t>C009431021</t>
  </si>
  <si>
    <t>大塘美-向阳茶场</t>
  </si>
  <si>
    <t>Y678431021</t>
  </si>
  <si>
    <t>2019431021017</t>
  </si>
  <si>
    <t>东湾-安乐青溪</t>
  </si>
  <si>
    <t>C093431021</t>
  </si>
  <si>
    <t>2019431021031</t>
  </si>
  <si>
    <t>鹅江桥-萍湖九尺岭</t>
  </si>
  <si>
    <t>C248431021</t>
  </si>
  <si>
    <t>2019431021030</t>
  </si>
  <si>
    <t>飞仙-梓木倒凉亭</t>
  </si>
  <si>
    <t>Y653431021</t>
  </si>
  <si>
    <t>2019431021044</t>
  </si>
  <si>
    <t>高干渠-栗坪</t>
  </si>
  <si>
    <t>C035431021</t>
  </si>
  <si>
    <t>2019431021014</t>
  </si>
  <si>
    <t>广电局－史家</t>
  </si>
  <si>
    <t>Y627431021</t>
  </si>
  <si>
    <t>2019431021011</t>
  </si>
  <si>
    <t>花麦-会竹山</t>
  </si>
  <si>
    <t>Y672431021</t>
  </si>
  <si>
    <t>2019431021016</t>
  </si>
  <si>
    <t>黄沙坪-太和皂角树</t>
  </si>
  <si>
    <t>X069431021</t>
  </si>
  <si>
    <t>2019431021033</t>
  </si>
  <si>
    <t>匡家-飘塘</t>
  </si>
  <si>
    <t>Y603431021</t>
  </si>
  <si>
    <t>2019431021012</t>
  </si>
  <si>
    <t>莲花-板桥</t>
  </si>
  <si>
    <t>C011431021</t>
  </si>
  <si>
    <t>2019431021013</t>
  </si>
  <si>
    <t>料场-上冲</t>
  </si>
  <si>
    <t>Y659431021</t>
  </si>
  <si>
    <t>2019431021005</t>
  </si>
  <si>
    <t>六合小学-饶家辣皮脑</t>
  </si>
  <si>
    <t>C087431021</t>
  </si>
  <si>
    <t>2019431021003</t>
  </si>
  <si>
    <t>龙家坳-枫树白面石</t>
  </si>
  <si>
    <t>Y666431021</t>
  </si>
  <si>
    <t>龙家坳-华泉</t>
  </si>
  <si>
    <t>Y668431021</t>
  </si>
  <si>
    <t>2019431021024</t>
  </si>
  <si>
    <t>马岭下-上毛家岭</t>
  </si>
  <si>
    <t>Y670431021</t>
  </si>
  <si>
    <t>2019431021020</t>
  </si>
  <si>
    <t>毛坪岭-凉亭</t>
  </si>
  <si>
    <t>Y631431021</t>
  </si>
  <si>
    <t>2019431021006</t>
  </si>
  <si>
    <t>排泉-里白白朝虾</t>
  </si>
  <si>
    <t>Y654431021</t>
  </si>
  <si>
    <t>2019431021022</t>
  </si>
  <si>
    <t>七步边-七步曹家山上</t>
  </si>
  <si>
    <t>C247431021</t>
  </si>
  <si>
    <t>2019431021034</t>
  </si>
  <si>
    <t>千秋-金陵</t>
  </si>
  <si>
    <t>Y671431021</t>
  </si>
  <si>
    <t>2019431021038</t>
  </si>
  <si>
    <t>青菜江－樟木八角亭</t>
  </si>
  <si>
    <t>Y620431021</t>
  </si>
  <si>
    <t>2019431021028</t>
  </si>
  <si>
    <t>青兰黄婆垄-雷坪史家</t>
  </si>
  <si>
    <t>X190431021</t>
  </si>
  <si>
    <t>2019431021036</t>
  </si>
  <si>
    <t>仁义长塘圩-浩塘</t>
  </si>
  <si>
    <t>X143431021</t>
  </si>
  <si>
    <t>2019431021039</t>
  </si>
  <si>
    <t>三泉口-沙泉大岭上</t>
  </si>
  <si>
    <t>C145431021</t>
  </si>
  <si>
    <t>三下棋－了望台</t>
  </si>
  <si>
    <t>Y614431021</t>
  </si>
  <si>
    <t>2019431021035</t>
  </si>
  <si>
    <t>杉木冲-山塘</t>
  </si>
  <si>
    <t>Y658431021</t>
  </si>
  <si>
    <t>2019431021010</t>
  </si>
  <si>
    <t>丝瓜冲桥-宜福</t>
  </si>
  <si>
    <t>C251431021</t>
  </si>
  <si>
    <t>塘市-六合</t>
  </si>
  <si>
    <t>X109431021</t>
  </si>
  <si>
    <t>2019431021004</t>
  </si>
  <si>
    <t>团结香花-樟市桐木</t>
  </si>
  <si>
    <t>X067431021</t>
  </si>
  <si>
    <t>2019431021042</t>
  </si>
  <si>
    <t>下溪-石碑</t>
  </si>
  <si>
    <t>C151431021</t>
  </si>
  <si>
    <t>2019431021021</t>
  </si>
  <si>
    <t>小叉口-塘源</t>
  </si>
  <si>
    <t>C222431021</t>
  </si>
  <si>
    <t>2019431021002</t>
  </si>
  <si>
    <t>新路-李家岔口</t>
  </si>
  <si>
    <t>C611431021</t>
  </si>
  <si>
    <t>2019431021029</t>
  </si>
  <si>
    <t>一组-岩门口桥</t>
  </si>
  <si>
    <t>C179431021</t>
  </si>
  <si>
    <t>2019431021027</t>
  </si>
  <si>
    <t>余田-十字</t>
  </si>
  <si>
    <t>Y630431021</t>
  </si>
  <si>
    <t>余田-阳乌塘</t>
  </si>
  <si>
    <t>Y676431021</t>
  </si>
  <si>
    <t>2019431021019</t>
  </si>
  <si>
    <t>寨下－西冲</t>
  </si>
  <si>
    <t>Y615431021</t>
  </si>
  <si>
    <t>2019431021032</t>
  </si>
  <si>
    <t>周家田-樟龙麻田</t>
  </si>
  <si>
    <t>C067431021</t>
  </si>
  <si>
    <t>钻口亭-里鱼土地坳</t>
  </si>
  <si>
    <t>C129431021</t>
  </si>
  <si>
    <t>2019431024011</t>
  </si>
  <si>
    <t>砠波线</t>
  </si>
  <si>
    <t>C048431024</t>
  </si>
  <si>
    <t>嘉禾县交通运输局</t>
  </si>
  <si>
    <t>道田线</t>
  </si>
  <si>
    <t>X180431024</t>
  </si>
  <si>
    <t>2019431024012</t>
  </si>
  <si>
    <t>调塘村-桂阳幕庭</t>
  </si>
  <si>
    <t>Y835431024</t>
  </si>
  <si>
    <t>2019431024005</t>
  </si>
  <si>
    <t>洞长线</t>
  </si>
  <si>
    <t>C255431024</t>
  </si>
  <si>
    <t>2019431024014</t>
  </si>
  <si>
    <t>洞沙线</t>
  </si>
  <si>
    <t>C050431024</t>
  </si>
  <si>
    <t>2019431024006</t>
  </si>
  <si>
    <t>官秀线</t>
  </si>
  <si>
    <t>Y832431024</t>
  </si>
  <si>
    <t>2019431024007</t>
  </si>
  <si>
    <t>花石线</t>
  </si>
  <si>
    <t>Y833431024</t>
  </si>
  <si>
    <t>2019431024016</t>
  </si>
  <si>
    <t>滑三线</t>
  </si>
  <si>
    <t>Y839431024</t>
  </si>
  <si>
    <t>2019431024013</t>
  </si>
  <si>
    <t>桔马线</t>
  </si>
  <si>
    <t>C108431024</t>
  </si>
  <si>
    <t>2019431024008</t>
  </si>
  <si>
    <t>松山线</t>
  </si>
  <si>
    <t>C047431024</t>
  </si>
  <si>
    <t>2019431024010</t>
  </si>
  <si>
    <t>天桂线</t>
  </si>
  <si>
    <t>X185431024</t>
  </si>
  <si>
    <t>2019431024002</t>
  </si>
  <si>
    <t>文武学校-马罗代</t>
  </si>
  <si>
    <t>Y845431024</t>
  </si>
  <si>
    <t>2019431024004</t>
  </si>
  <si>
    <t>小芒头－下马塘</t>
  </si>
  <si>
    <t>Y814431024</t>
  </si>
  <si>
    <t>2019431024003</t>
  </si>
  <si>
    <t>肖桐线</t>
  </si>
  <si>
    <t>X181431024</t>
  </si>
  <si>
    <t>2019431024009</t>
  </si>
  <si>
    <t>羊邮线</t>
  </si>
  <si>
    <t>X178431024</t>
  </si>
  <si>
    <t>2019431024015</t>
  </si>
  <si>
    <t>楠邹线</t>
  </si>
  <si>
    <t>C147431024</t>
  </si>
  <si>
    <t>2019431025014</t>
  </si>
  <si>
    <t>宝塔脚-宜章麻田</t>
  </si>
  <si>
    <t>Y950431025</t>
  </si>
  <si>
    <t>临武县交通运输局</t>
  </si>
  <si>
    <t>2019431025008</t>
  </si>
  <si>
    <t>叉路口-芹菜</t>
  </si>
  <si>
    <t>C162431025</t>
  </si>
  <si>
    <t>2019431025012</t>
  </si>
  <si>
    <t>茶场-茶山村</t>
  </si>
  <si>
    <t>C158431025</t>
  </si>
  <si>
    <t>2019431025015</t>
  </si>
  <si>
    <t>大城-楚江青山坳</t>
  </si>
  <si>
    <t>X170431025</t>
  </si>
  <si>
    <t>2019431025007</t>
  </si>
  <si>
    <t>甘溪-镇南乡</t>
  </si>
  <si>
    <t>Y929431025</t>
  </si>
  <si>
    <t>2019431025003</t>
  </si>
  <si>
    <t>顾村-赤源</t>
  </si>
  <si>
    <t>C132431025</t>
  </si>
  <si>
    <t>2019431025006</t>
  </si>
  <si>
    <t>龟头坳－横头</t>
  </si>
  <si>
    <t>X086431025</t>
  </si>
  <si>
    <t>荷叶工班-大冲乡西山村</t>
  </si>
  <si>
    <t>X099431021</t>
  </si>
  <si>
    <t>2019431025010</t>
  </si>
  <si>
    <t>沙松口-广东周家带</t>
  </si>
  <si>
    <t>Y946431025</t>
  </si>
  <si>
    <t>2019431025013</t>
  </si>
  <si>
    <t>水东敬老院-寺冲</t>
  </si>
  <si>
    <t>Y938431025</t>
  </si>
  <si>
    <t>2019431025005</t>
  </si>
  <si>
    <t>坦下路口-石桥</t>
  </si>
  <si>
    <t>Y923431025</t>
  </si>
  <si>
    <t>2019431025004</t>
  </si>
  <si>
    <t>田头-宜章边界线</t>
  </si>
  <si>
    <t>Y902431025</t>
  </si>
  <si>
    <t>2019431025009</t>
  </si>
  <si>
    <t>通水岭-秀源村</t>
  </si>
  <si>
    <t>C056431025</t>
  </si>
  <si>
    <t>2019431025002</t>
  </si>
  <si>
    <t>万水乡-李罗</t>
  </si>
  <si>
    <t>Y940431025</t>
  </si>
  <si>
    <t>2019431025017</t>
  </si>
  <si>
    <t>五星－竹山</t>
  </si>
  <si>
    <t>Y944431025</t>
  </si>
  <si>
    <t>2019431025016</t>
  </si>
  <si>
    <t>下骆家-粗石江</t>
  </si>
  <si>
    <t>Y952431025</t>
  </si>
  <si>
    <t>2019431025011</t>
  </si>
  <si>
    <t>养路公班-武源乡</t>
  </si>
  <si>
    <t>Y921431025</t>
  </si>
  <si>
    <t>2019431026008</t>
  </si>
  <si>
    <t>白水垅口-开田坑</t>
  </si>
  <si>
    <t>C141431026</t>
  </si>
  <si>
    <t>汝城县交通运输局</t>
  </si>
  <si>
    <t>2019431026006</t>
  </si>
  <si>
    <t>大水坑-上槽洞</t>
  </si>
  <si>
    <t>C323431026</t>
  </si>
  <si>
    <t>2019431026009</t>
  </si>
  <si>
    <t>邓家路口-上屋</t>
  </si>
  <si>
    <t>C002431026</t>
  </si>
  <si>
    <t>2019431026003</t>
  </si>
  <si>
    <t>官庄桥-丰洲桥</t>
  </si>
  <si>
    <t>C016431026</t>
  </si>
  <si>
    <t>2019431026004</t>
  </si>
  <si>
    <t>和尚堆-坝岭嘴</t>
  </si>
  <si>
    <t>C08R431026</t>
  </si>
  <si>
    <t>2019431026005</t>
  </si>
  <si>
    <t>黑眼塘-下凉亭</t>
  </si>
  <si>
    <t>C519431026</t>
  </si>
  <si>
    <t>2019431026007</t>
  </si>
  <si>
    <t>破石界-流溪村</t>
  </si>
  <si>
    <t>Y141431026</t>
  </si>
  <si>
    <t>2019431026002</t>
  </si>
  <si>
    <t>桑家口-竹园下</t>
  </si>
  <si>
    <t>C168431026</t>
  </si>
  <si>
    <t>2019431003002</t>
  </si>
  <si>
    <t>C042431003</t>
  </si>
  <si>
    <t>苏仙区交通运输局</t>
  </si>
  <si>
    <t>2019431003004</t>
  </si>
  <si>
    <t>堆上－鲁塘岭</t>
  </si>
  <si>
    <t>Y507431003</t>
  </si>
  <si>
    <t>2019431003007</t>
  </si>
  <si>
    <t>清江-高玛</t>
  </si>
  <si>
    <t>Y538431003</t>
  </si>
  <si>
    <t>2019431003003</t>
  </si>
  <si>
    <t>山五线</t>
  </si>
  <si>
    <t>C100431003</t>
  </si>
  <si>
    <t>2019431003005</t>
  </si>
  <si>
    <t>松树园-柿竹园村</t>
  </si>
  <si>
    <t>Y546431003</t>
  </si>
  <si>
    <t>2019431003006</t>
  </si>
  <si>
    <t>造纸厂－麻田</t>
  </si>
  <si>
    <t>X115431003</t>
  </si>
  <si>
    <t>2016431023012</t>
  </si>
  <si>
    <t>矮塘－太和</t>
  </si>
  <si>
    <t>Y422431023</t>
  </si>
  <si>
    <t>永兴县交通运输局</t>
  </si>
  <si>
    <t>2019431023020</t>
  </si>
  <si>
    <t>柏林－刘家</t>
  </si>
  <si>
    <t>X129431023</t>
  </si>
  <si>
    <t>2019431023005</t>
  </si>
  <si>
    <t>北站-鸭子岭</t>
  </si>
  <si>
    <t>C786431023</t>
  </si>
  <si>
    <t>2019431023022</t>
  </si>
  <si>
    <t>大江边－花屋</t>
  </si>
  <si>
    <t>C195431023</t>
  </si>
  <si>
    <t>大土窝－樟树下</t>
  </si>
  <si>
    <t>X080431081</t>
  </si>
  <si>
    <t>2019431023014</t>
  </si>
  <si>
    <t>东泽－元集</t>
  </si>
  <si>
    <t>Y462431023</t>
  </si>
  <si>
    <t>2019431023006</t>
  </si>
  <si>
    <t>冯家－小窝里</t>
  </si>
  <si>
    <t>Y444431023</t>
  </si>
  <si>
    <t>2019431023019</t>
  </si>
  <si>
    <t>高城－石场</t>
  </si>
  <si>
    <t>Y478431023</t>
  </si>
  <si>
    <t>2019431023012</t>
  </si>
  <si>
    <t>高桥收费站-农夫堰</t>
  </si>
  <si>
    <t>Y483431023</t>
  </si>
  <si>
    <t>2019431023017</t>
  </si>
  <si>
    <t>高石－东坪</t>
  </si>
  <si>
    <t>Y426431023</t>
  </si>
  <si>
    <t>2019431023028</t>
  </si>
  <si>
    <t>工班-东岭</t>
  </si>
  <si>
    <t>Y456431023</t>
  </si>
  <si>
    <t>2019431023018</t>
  </si>
  <si>
    <t>古塘-春术垅</t>
  </si>
  <si>
    <t>Y485431023</t>
  </si>
  <si>
    <t>2019431023027</t>
  </si>
  <si>
    <t>国土所-刘家</t>
  </si>
  <si>
    <t>Y486431023</t>
  </si>
  <si>
    <t>2019431023007</t>
  </si>
  <si>
    <t>花园－小江</t>
  </si>
  <si>
    <t>Y487431023</t>
  </si>
  <si>
    <t>2019431023002</t>
  </si>
  <si>
    <t>花园圩－丹水岭</t>
  </si>
  <si>
    <t>Y447431023</t>
  </si>
  <si>
    <t>2019431023026</t>
  </si>
  <si>
    <t>鸡公咀-东坪</t>
  </si>
  <si>
    <t>Y413431023</t>
  </si>
  <si>
    <t>2019431023015</t>
  </si>
  <si>
    <t>尖窝点－板梁</t>
  </si>
  <si>
    <t>Y448431023</t>
  </si>
  <si>
    <t>2019431023016</t>
  </si>
  <si>
    <t>江家－上桥</t>
  </si>
  <si>
    <t>Y446431023</t>
  </si>
  <si>
    <t>2019431023011</t>
  </si>
  <si>
    <t>军家桥-燕尾</t>
  </si>
  <si>
    <t>Y481431023</t>
  </si>
  <si>
    <t>2019431023013</t>
  </si>
  <si>
    <t>龙山湖-黄坦</t>
  </si>
  <si>
    <t>Y450431023</t>
  </si>
  <si>
    <t>2019431023004</t>
  </si>
  <si>
    <t>马田-何家</t>
  </si>
  <si>
    <t>X133431023</t>
  </si>
  <si>
    <t>2019431023031</t>
  </si>
  <si>
    <t>铺子塘-深港垅水库</t>
  </si>
  <si>
    <t>Y482431023</t>
  </si>
  <si>
    <t>2019431023023</t>
  </si>
  <si>
    <t>石虎－长新</t>
  </si>
  <si>
    <t>C548431023</t>
  </si>
  <si>
    <t>2019431023030</t>
  </si>
  <si>
    <t>双江口-大棚</t>
  </si>
  <si>
    <t>Y408431023</t>
  </si>
  <si>
    <t>2019431023010</t>
  </si>
  <si>
    <t>台下－坪山</t>
  </si>
  <si>
    <t>Y472431023</t>
  </si>
  <si>
    <t>2019431023024</t>
  </si>
  <si>
    <t>铜角湾－国税局</t>
  </si>
  <si>
    <t>C151431023</t>
  </si>
  <si>
    <t>2019431023029</t>
  </si>
  <si>
    <t>五十担-张坪里</t>
  </si>
  <si>
    <t>C184431023</t>
  </si>
  <si>
    <t>2019431023025</t>
  </si>
  <si>
    <t>湘永-小背冲</t>
  </si>
  <si>
    <t>Y433431023</t>
  </si>
  <si>
    <t>2019431023003</t>
  </si>
  <si>
    <t>湘永－黄竹岭</t>
  </si>
  <si>
    <t>Y463431023</t>
  </si>
  <si>
    <t>2019431023008</t>
  </si>
  <si>
    <t>杨家－黄水桥</t>
  </si>
  <si>
    <t>C552431023</t>
  </si>
  <si>
    <t>2019431023009</t>
  </si>
  <si>
    <t>洋塘－下路山</t>
  </si>
  <si>
    <t>Y457431023</t>
  </si>
  <si>
    <t>2019431023021</t>
  </si>
  <si>
    <t>朱丝坳－耒头</t>
  </si>
  <si>
    <t>C198431023</t>
  </si>
  <si>
    <t>2019431081006</t>
  </si>
  <si>
    <t>曹对垅－中塘村部</t>
  </si>
  <si>
    <t>Y244431081</t>
  </si>
  <si>
    <t>资兴市交通运输局</t>
  </si>
  <si>
    <t>2019431081005</t>
  </si>
  <si>
    <t>岔路口-丫和</t>
  </si>
  <si>
    <t>Y211431081</t>
  </si>
  <si>
    <t>2019431081012</t>
  </si>
  <si>
    <t>陈家坪-永兴县刘家</t>
  </si>
  <si>
    <t>Y212431081</t>
  </si>
  <si>
    <t>2019431081009</t>
  </si>
  <si>
    <t>打鸟坳－长楹头</t>
  </si>
  <si>
    <t>X066431081</t>
  </si>
  <si>
    <t>2019431081011</t>
  </si>
  <si>
    <t>黄草-过船轮</t>
  </si>
  <si>
    <t>Y233431081</t>
  </si>
  <si>
    <t>2019431081015</t>
  </si>
  <si>
    <t>黄家－棋盘坳</t>
  </si>
  <si>
    <t>C279431081</t>
  </si>
  <si>
    <t>镜塘-赤塘</t>
  </si>
  <si>
    <t>C033431081</t>
  </si>
  <si>
    <t>2019431081014</t>
  </si>
  <si>
    <t>旧市老中心完小-路口</t>
  </si>
  <si>
    <t>Y227431081</t>
  </si>
  <si>
    <t>2019431081013</t>
  </si>
  <si>
    <t>龙溪-长策</t>
  </si>
  <si>
    <t>X030431081</t>
  </si>
  <si>
    <t>暖水墟-黄草横坳村</t>
  </si>
  <si>
    <t>X009431026</t>
  </si>
  <si>
    <t>2019431081016</t>
  </si>
  <si>
    <t>坪头垅-湖洞</t>
  </si>
  <si>
    <t>Y213431081</t>
  </si>
  <si>
    <t>2019431081010</t>
  </si>
  <si>
    <t>桥头-双坑</t>
  </si>
  <si>
    <t>C037431081</t>
  </si>
  <si>
    <t>2019431081017</t>
  </si>
  <si>
    <t>石辽-两江口</t>
  </si>
  <si>
    <t>Y229431081</t>
  </si>
  <si>
    <t>2019431081020</t>
  </si>
  <si>
    <t>水口渡口-小居垅</t>
  </si>
  <si>
    <t>C215431081</t>
  </si>
  <si>
    <t>2019431081008</t>
  </si>
  <si>
    <t>田坪村－竹洞村</t>
  </si>
  <si>
    <t>Y250431081</t>
  </si>
  <si>
    <t>2019431081021</t>
  </si>
  <si>
    <t>团结－半垅</t>
  </si>
  <si>
    <t>C812431081</t>
  </si>
  <si>
    <t>2019431081023</t>
  </si>
  <si>
    <t>西坌－税里</t>
  </si>
  <si>
    <t>Y210431081</t>
  </si>
  <si>
    <t>2019431081019</t>
  </si>
  <si>
    <t>下洞村－企业办路口</t>
  </si>
  <si>
    <t>X044431081</t>
  </si>
  <si>
    <t>2019431081022</t>
  </si>
  <si>
    <t>新吉塘－汝城文明塘下白虎组</t>
  </si>
  <si>
    <t>Y221431081</t>
  </si>
  <si>
    <t>宣溪电站-高龙</t>
  </si>
  <si>
    <t>X018431026</t>
  </si>
  <si>
    <t>2019431081018</t>
  </si>
  <si>
    <t>浙江－过船轮</t>
  </si>
  <si>
    <t>Y235431081</t>
  </si>
  <si>
    <t>2019431081007</t>
  </si>
  <si>
    <t>州门司窑上-青腰唐家</t>
  </si>
  <si>
    <t>X017431081</t>
  </si>
  <si>
    <t>2019431124007</t>
  </si>
  <si>
    <t>Y417-石坝</t>
  </si>
  <si>
    <t>C28F431124</t>
  </si>
  <si>
    <t>道县交通运输局</t>
  </si>
  <si>
    <t>2019431124017</t>
  </si>
  <si>
    <t>半半线</t>
  </si>
  <si>
    <t>C082431124</t>
  </si>
  <si>
    <t>2019431124025</t>
  </si>
  <si>
    <t>布红线</t>
  </si>
  <si>
    <t>C349431124</t>
  </si>
  <si>
    <t>2019431124023</t>
  </si>
  <si>
    <t>蔡家-长乐</t>
  </si>
  <si>
    <t>VD24431124</t>
  </si>
  <si>
    <t>CAQ8431124</t>
  </si>
  <si>
    <t>2019431124004</t>
  </si>
  <si>
    <t>车存线</t>
  </si>
  <si>
    <t>Y558431124</t>
  </si>
  <si>
    <t>2019431124036</t>
  </si>
  <si>
    <t>大罗线</t>
  </si>
  <si>
    <t>Y291431124</t>
  </si>
  <si>
    <t>2019431124024</t>
  </si>
  <si>
    <t>大石线</t>
  </si>
  <si>
    <t>Y143431124</t>
  </si>
  <si>
    <t>2019431124035</t>
  </si>
  <si>
    <t>道黄线</t>
  </si>
  <si>
    <t>X087431124</t>
  </si>
  <si>
    <t>2019431124021</t>
  </si>
  <si>
    <t>杜深线</t>
  </si>
  <si>
    <t>Y290431124</t>
  </si>
  <si>
    <t>2019431124037</t>
  </si>
  <si>
    <t>后东线</t>
  </si>
  <si>
    <t>X167431124</t>
  </si>
  <si>
    <t>2019431124016</t>
  </si>
  <si>
    <t>后民线</t>
  </si>
  <si>
    <t>C325431124</t>
  </si>
  <si>
    <t>2019431124011</t>
  </si>
  <si>
    <t>葫冯线</t>
  </si>
  <si>
    <t>Y773431124</t>
  </si>
  <si>
    <t>2019431124009</t>
  </si>
  <si>
    <t>军柱线</t>
  </si>
  <si>
    <t>Y152431124</t>
  </si>
  <si>
    <t>2019431124013</t>
  </si>
  <si>
    <t>腊腊线</t>
  </si>
  <si>
    <t>CAY6431124</t>
  </si>
  <si>
    <t>2019431124005</t>
  </si>
  <si>
    <t>浪洪线</t>
  </si>
  <si>
    <t>X091431124</t>
  </si>
  <si>
    <t>2019431124019</t>
  </si>
  <si>
    <t>老两线</t>
  </si>
  <si>
    <t>C620431124</t>
  </si>
  <si>
    <t>2019431124018</t>
  </si>
  <si>
    <t>乐黄线</t>
  </si>
  <si>
    <t>C403431124</t>
  </si>
  <si>
    <t>2019431124003</t>
  </si>
  <si>
    <t>乐杨线</t>
  </si>
  <si>
    <t>CAR5431124</t>
  </si>
  <si>
    <t>2016431124013</t>
  </si>
  <si>
    <t>立长线</t>
  </si>
  <si>
    <t>Y574431124</t>
  </si>
  <si>
    <t>2019431124038</t>
  </si>
  <si>
    <t>粮粮线</t>
  </si>
  <si>
    <t>Y772431124</t>
  </si>
  <si>
    <t>2019431124010</t>
  </si>
  <si>
    <t>两棉线</t>
  </si>
  <si>
    <t>C326431124</t>
  </si>
  <si>
    <t>2019431124029</t>
  </si>
  <si>
    <t>六落线</t>
  </si>
  <si>
    <t>CBA5431124</t>
  </si>
  <si>
    <t>2019431124008</t>
  </si>
  <si>
    <t>楼月线</t>
  </si>
  <si>
    <t>Y573431124</t>
  </si>
  <si>
    <t>2019431124028</t>
  </si>
  <si>
    <t>毛仙线</t>
  </si>
  <si>
    <t>X037431124</t>
  </si>
  <si>
    <t>2019431124020</t>
  </si>
  <si>
    <t>七五线</t>
  </si>
  <si>
    <t>Y678431124</t>
  </si>
  <si>
    <t>2019431124032</t>
  </si>
  <si>
    <t>桥乐线</t>
  </si>
  <si>
    <t>C080431124</t>
  </si>
  <si>
    <t>2019431124002</t>
  </si>
  <si>
    <t>桥秋线</t>
  </si>
  <si>
    <t>C212431124</t>
  </si>
  <si>
    <t>2019431124014</t>
  </si>
  <si>
    <t>青幸线</t>
  </si>
  <si>
    <t>Y677431124</t>
  </si>
  <si>
    <t>2019431124006</t>
  </si>
  <si>
    <t>清义线</t>
  </si>
  <si>
    <t>CAZ2431124</t>
  </si>
  <si>
    <t>2019431124031</t>
  </si>
  <si>
    <t>泉白线</t>
  </si>
  <si>
    <t>C043431124</t>
  </si>
  <si>
    <t>寿寿线</t>
  </si>
  <si>
    <t>X176431124</t>
  </si>
  <si>
    <t>2019431124027</t>
  </si>
  <si>
    <t>田田线</t>
  </si>
  <si>
    <t>C019431124</t>
  </si>
  <si>
    <t>2019431124026</t>
  </si>
  <si>
    <t>桐溪线</t>
  </si>
  <si>
    <t>C064431124</t>
  </si>
  <si>
    <t>2019431124015</t>
  </si>
  <si>
    <t>下泥线</t>
  </si>
  <si>
    <t>C406431124</t>
  </si>
  <si>
    <t>CBL8431124</t>
  </si>
  <si>
    <t>2019431124033</t>
  </si>
  <si>
    <t>仙石线</t>
  </si>
  <si>
    <t>C208431124</t>
  </si>
  <si>
    <t>仙仙线</t>
  </si>
  <si>
    <t>C061431124</t>
  </si>
  <si>
    <t>2019431124030</t>
  </si>
  <si>
    <t>向松线</t>
  </si>
  <si>
    <t>C012431124</t>
  </si>
  <si>
    <t>2019431124012</t>
  </si>
  <si>
    <t>小宁线</t>
  </si>
  <si>
    <t>Y106431124</t>
  </si>
  <si>
    <t>2019431124022</t>
  </si>
  <si>
    <t>修西线</t>
  </si>
  <si>
    <t>Y567431124</t>
  </si>
  <si>
    <t>2019431124034</t>
  </si>
  <si>
    <t>燕燕线</t>
  </si>
  <si>
    <t>C379431124</t>
  </si>
  <si>
    <t>杨红线</t>
  </si>
  <si>
    <t>C034431124</t>
  </si>
  <si>
    <t>C033431124</t>
  </si>
  <si>
    <t>C796431124</t>
  </si>
  <si>
    <t>2019431122005</t>
  </si>
  <si>
    <t>矮龙线</t>
  </si>
  <si>
    <t>C320431122</t>
  </si>
  <si>
    <t>东安县交通运输局</t>
  </si>
  <si>
    <t>八八线</t>
  </si>
  <si>
    <t>C330431122</t>
  </si>
  <si>
    <t>2019431122002</t>
  </si>
  <si>
    <t>坝紫线</t>
  </si>
  <si>
    <t>C020431122</t>
  </si>
  <si>
    <t>C349431122</t>
  </si>
  <si>
    <t>2019431122017</t>
  </si>
  <si>
    <t>柏韭线</t>
  </si>
  <si>
    <t>C499431122</t>
  </si>
  <si>
    <t>C263431122</t>
  </si>
  <si>
    <t>2019431122004</t>
  </si>
  <si>
    <t>仓茶线</t>
  </si>
  <si>
    <t>C449431122</t>
  </si>
  <si>
    <t>2019431122022</t>
  </si>
  <si>
    <t>长路线</t>
  </si>
  <si>
    <t>C168431122</t>
  </si>
  <si>
    <t>2019431122009</t>
  </si>
  <si>
    <t>大理线</t>
  </si>
  <si>
    <t>C317431122</t>
  </si>
  <si>
    <t>2019431122020</t>
  </si>
  <si>
    <t>大路线</t>
  </si>
  <si>
    <t>C150431122</t>
  </si>
  <si>
    <t>2019431122015</t>
  </si>
  <si>
    <t>高茶线</t>
  </si>
  <si>
    <t>X074431122</t>
  </si>
  <si>
    <t>2019431122008</t>
  </si>
  <si>
    <t>滑滑线</t>
  </si>
  <si>
    <t>C634431122</t>
  </si>
  <si>
    <t>Y283431122</t>
  </si>
  <si>
    <t>2019431122029</t>
  </si>
  <si>
    <t>江陡线</t>
  </si>
  <si>
    <t>C514431122</t>
  </si>
  <si>
    <t>2019431122014</t>
  </si>
  <si>
    <t>黎旺线</t>
  </si>
  <si>
    <t>Y031431122</t>
  </si>
  <si>
    <t>2019431122010</t>
  </si>
  <si>
    <t>李神线</t>
  </si>
  <si>
    <t>C453431122</t>
  </si>
  <si>
    <t>C332431122</t>
  </si>
  <si>
    <t>2019431122021</t>
  </si>
  <si>
    <t>路胡线</t>
  </si>
  <si>
    <t>C265431122</t>
  </si>
  <si>
    <t>2019431122025</t>
  </si>
  <si>
    <t>路杨线</t>
  </si>
  <si>
    <t>C235431122</t>
  </si>
  <si>
    <t>2019431122003</t>
  </si>
  <si>
    <t>鹿松线</t>
  </si>
  <si>
    <t>X145431122</t>
  </si>
  <si>
    <t>2019431122011</t>
  </si>
  <si>
    <t>马神线</t>
  </si>
  <si>
    <t>C450431122</t>
  </si>
  <si>
    <t>2019431122007</t>
  </si>
  <si>
    <t>仁李线</t>
  </si>
  <si>
    <t>C359431122</t>
  </si>
  <si>
    <t>C285431122</t>
  </si>
  <si>
    <t>2019431122013</t>
  </si>
  <si>
    <t>水荷线</t>
  </si>
  <si>
    <t>C440431122</t>
  </si>
  <si>
    <t>2019431122024</t>
  </si>
  <si>
    <t>苏白线</t>
  </si>
  <si>
    <t>C095431122</t>
  </si>
  <si>
    <t>2019431122012</t>
  </si>
  <si>
    <t>苏凳线</t>
  </si>
  <si>
    <t>Y282431122</t>
  </si>
  <si>
    <t>Y410431122</t>
  </si>
  <si>
    <t>2019431122018</t>
  </si>
  <si>
    <t>天母线</t>
  </si>
  <si>
    <t>C167431122</t>
  </si>
  <si>
    <t>2019431122026</t>
  </si>
  <si>
    <t>团唐线</t>
  </si>
  <si>
    <t>C076431122</t>
  </si>
  <si>
    <t>2019431122016</t>
  </si>
  <si>
    <t>线李线</t>
  </si>
  <si>
    <t>C124431122</t>
  </si>
  <si>
    <t>2019431122023</t>
  </si>
  <si>
    <t>线线线</t>
  </si>
  <si>
    <t>C096431122</t>
  </si>
  <si>
    <t>2019431122027</t>
  </si>
  <si>
    <t>雄大线</t>
  </si>
  <si>
    <t>Y541431122</t>
  </si>
  <si>
    <t>2019431122030</t>
  </si>
  <si>
    <t>徐戈线</t>
  </si>
  <si>
    <t>C008431122</t>
  </si>
  <si>
    <t>2019431122028</t>
  </si>
  <si>
    <t>燕新线</t>
  </si>
  <si>
    <t>C333431122</t>
  </si>
  <si>
    <t>2019431122006</t>
  </si>
  <si>
    <t>易杨线</t>
  </si>
  <si>
    <t>X144431122</t>
  </si>
  <si>
    <t>2019431122019</t>
  </si>
  <si>
    <t>源茶线</t>
  </si>
  <si>
    <t>C560431122</t>
  </si>
  <si>
    <t>2019431129020</t>
  </si>
  <si>
    <t>G207至新石岩线</t>
  </si>
  <si>
    <t>Y657431129</t>
  </si>
  <si>
    <t>江华瑶族自治县交通运输局</t>
  </si>
  <si>
    <t>2019431129018</t>
  </si>
  <si>
    <t>XA10至塘下洞线</t>
  </si>
  <si>
    <t>Y660431129</t>
  </si>
  <si>
    <t>2017431129006</t>
  </si>
  <si>
    <t>C590431129</t>
  </si>
  <si>
    <t>C139431129</t>
  </si>
  <si>
    <t>2019431129007</t>
  </si>
  <si>
    <t>白李至云梯山线</t>
  </si>
  <si>
    <t>Y443431129</t>
  </si>
  <si>
    <t>C172431129</t>
  </si>
  <si>
    <t>2019431129006</t>
  </si>
  <si>
    <t>苍龙线</t>
  </si>
  <si>
    <t>C356431129</t>
  </si>
  <si>
    <t>2019431129002</t>
  </si>
  <si>
    <t>村三线</t>
  </si>
  <si>
    <t>C605431129</t>
  </si>
  <si>
    <t>2019431129023</t>
  </si>
  <si>
    <t>村五线</t>
  </si>
  <si>
    <t>C497431129</t>
  </si>
  <si>
    <t>C070431129</t>
  </si>
  <si>
    <t>2019431129021</t>
  </si>
  <si>
    <t>沟沟线</t>
  </si>
  <si>
    <t>C169431129</t>
  </si>
  <si>
    <t>2019431129017</t>
  </si>
  <si>
    <t>横蕉线</t>
  </si>
  <si>
    <t>C429431129</t>
  </si>
  <si>
    <t>2019431129010</t>
  </si>
  <si>
    <t>花江至宝昌洞</t>
  </si>
  <si>
    <t>X156431129</t>
  </si>
  <si>
    <t>2019431129016</t>
  </si>
  <si>
    <t>黄石至杉林线</t>
  </si>
  <si>
    <t>Y645431129</t>
  </si>
  <si>
    <t>2019431129014</t>
  </si>
  <si>
    <t>架茅线</t>
  </si>
  <si>
    <t>C009431129</t>
  </si>
  <si>
    <t>2019431129005</t>
  </si>
  <si>
    <t>角塘至大塘背线</t>
  </si>
  <si>
    <t>Y087431129</t>
  </si>
  <si>
    <t>2019431129019</t>
  </si>
  <si>
    <t>界杜线</t>
  </si>
  <si>
    <t>Y068431129</t>
  </si>
  <si>
    <t>2019431129008</t>
  </si>
  <si>
    <t>两猴线</t>
  </si>
  <si>
    <t>C273431129</t>
  </si>
  <si>
    <t>2019431129013</t>
  </si>
  <si>
    <t>凌莉公路</t>
  </si>
  <si>
    <t>VU06431129</t>
  </si>
  <si>
    <t>C449431129</t>
  </si>
  <si>
    <t>2019431129022</t>
  </si>
  <si>
    <t>上坝至龙湾线</t>
  </si>
  <si>
    <t>Y447431129</t>
  </si>
  <si>
    <t>2019431129004</t>
  </si>
  <si>
    <t>书里至东冲</t>
  </si>
  <si>
    <t>Y658431129</t>
  </si>
  <si>
    <t>2019431129015</t>
  </si>
  <si>
    <t>文二线</t>
  </si>
  <si>
    <t>C406431129</t>
  </si>
  <si>
    <t>小沙线</t>
  </si>
  <si>
    <t>C446431129</t>
  </si>
  <si>
    <t>C186431129</t>
  </si>
  <si>
    <t>2019431129003</t>
  </si>
  <si>
    <t>小圩至茅坪源村</t>
  </si>
  <si>
    <t>Y647431129</t>
  </si>
  <si>
    <t>2019431129011</t>
  </si>
  <si>
    <t>兴草线</t>
  </si>
  <si>
    <t>C192431129</t>
  </si>
  <si>
    <t>2019431129009</t>
  </si>
  <si>
    <t>学六线</t>
  </si>
  <si>
    <t>C508431129</t>
  </si>
  <si>
    <t>2019431129012</t>
  </si>
  <si>
    <t>学学线</t>
  </si>
  <si>
    <t>C469431129</t>
  </si>
  <si>
    <t>2019431129024</t>
  </si>
  <si>
    <t>沱江-桥头铺</t>
  </si>
  <si>
    <t>X117431129</t>
  </si>
  <si>
    <t>2019431103015</t>
  </si>
  <si>
    <t>半刘线</t>
  </si>
  <si>
    <t>C067431103</t>
  </si>
  <si>
    <t>冷水滩区交通运输局</t>
  </si>
  <si>
    <t>2019431103011</t>
  </si>
  <si>
    <t>保大线</t>
  </si>
  <si>
    <t>Y260431103</t>
  </si>
  <si>
    <t>2019431103013</t>
  </si>
  <si>
    <t>岔荷线</t>
  </si>
  <si>
    <t>C426431103</t>
  </si>
  <si>
    <t>2019431103023</t>
  </si>
  <si>
    <t>岔仁线</t>
  </si>
  <si>
    <t>C319431103</t>
  </si>
  <si>
    <t>C279431103</t>
  </si>
  <si>
    <t>2019431103021</t>
  </si>
  <si>
    <t>纺砖线</t>
  </si>
  <si>
    <t>C169431103</t>
  </si>
  <si>
    <t>2019431103007</t>
  </si>
  <si>
    <t>建湾线</t>
  </si>
  <si>
    <t>C090431103</t>
  </si>
  <si>
    <t>2019431103014</t>
  </si>
  <si>
    <t>江许线</t>
  </si>
  <si>
    <t>Y278431103</t>
  </si>
  <si>
    <t>2019431103022</t>
  </si>
  <si>
    <t>酒阳线</t>
  </si>
  <si>
    <t>C122431103</t>
  </si>
  <si>
    <t>2019431103012</t>
  </si>
  <si>
    <t>宽洞线</t>
  </si>
  <si>
    <t>X129431103</t>
  </si>
  <si>
    <t>2019431103017</t>
  </si>
  <si>
    <t>路九线</t>
  </si>
  <si>
    <t>C320431103</t>
  </si>
  <si>
    <t>2019431103004</t>
  </si>
  <si>
    <t>铺屯线</t>
  </si>
  <si>
    <t>C285431103</t>
  </si>
  <si>
    <t>2019431103010</t>
  </si>
  <si>
    <t>普新线</t>
  </si>
  <si>
    <t>Y479431103</t>
  </si>
  <si>
    <t>2019431103020</t>
  </si>
  <si>
    <t>青伍线</t>
  </si>
  <si>
    <t>Y491431103</t>
  </si>
  <si>
    <t>Y262431103</t>
  </si>
  <si>
    <t>2019431103006</t>
  </si>
  <si>
    <t>四四线</t>
  </si>
  <si>
    <t>C313431103</t>
  </si>
  <si>
    <t>2019431103008</t>
  </si>
  <si>
    <t>叶仁线</t>
  </si>
  <si>
    <t>C082431103</t>
  </si>
  <si>
    <t>2019431103016</t>
  </si>
  <si>
    <t>伊梅线</t>
  </si>
  <si>
    <t>X011431103</t>
  </si>
  <si>
    <t>2019431103019</t>
  </si>
  <si>
    <t>曾曾线</t>
  </si>
  <si>
    <t>C330431103</t>
  </si>
  <si>
    <t>Y486431103</t>
  </si>
  <si>
    <t>2019431103009</t>
  </si>
  <si>
    <t>朱雷线</t>
  </si>
  <si>
    <t>C041431103</t>
  </si>
  <si>
    <t>2019431103005</t>
  </si>
  <si>
    <t>竹石线</t>
  </si>
  <si>
    <t>C043431103</t>
  </si>
  <si>
    <t>2019431103018</t>
  </si>
  <si>
    <t>蔸周线</t>
  </si>
  <si>
    <t>Y076431103</t>
  </si>
  <si>
    <t>2019431102006</t>
  </si>
  <si>
    <t>蔡刘线</t>
  </si>
  <si>
    <t>Y471431102</t>
  </si>
  <si>
    <t>零陵区交通运输局</t>
  </si>
  <si>
    <t>2019431102027</t>
  </si>
  <si>
    <t>苍财线</t>
  </si>
  <si>
    <t>C86A431102</t>
  </si>
  <si>
    <t>2019431102030</t>
  </si>
  <si>
    <t>岔干线</t>
  </si>
  <si>
    <t>C049431102</t>
  </si>
  <si>
    <t>2019431102008</t>
  </si>
  <si>
    <t>岔良线</t>
  </si>
  <si>
    <t>Y193431102</t>
  </si>
  <si>
    <t>2016431102011</t>
  </si>
  <si>
    <t>岔马线</t>
  </si>
  <si>
    <t>C269431102</t>
  </si>
  <si>
    <t>2019431102014</t>
  </si>
  <si>
    <t>岔祠线</t>
  </si>
  <si>
    <t>C182431102</t>
  </si>
  <si>
    <t>2019431102004</t>
  </si>
  <si>
    <t>长滑线</t>
  </si>
  <si>
    <t>X051431102</t>
  </si>
  <si>
    <t>2019431102024</t>
  </si>
  <si>
    <t>潮文线</t>
  </si>
  <si>
    <t>C212431102</t>
  </si>
  <si>
    <t>C292431102</t>
  </si>
  <si>
    <t>C293431102</t>
  </si>
  <si>
    <t>2019431102003</t>
  </si>
  <si>
    <t>洞田线</t>
  </si>
  <si>
    <t>X132431102</t>
  </si>
  <si>
    <t>2019431102028</t>
  </si>
  <si>
    <t>富四线</t>
  </si>
  <si>
    <t>Y256431102</t>
  </si>
  <si>
    <t>2019431102013</t>
  </si>
  <si>
    <t>拱石线</t>
  </si>
  <si>
    <t>C028431102</t>
  </si>
  <si>
    <t>荷横线</t>
  </si>
  <si>
    <t>C181431102</t>
  </si>
  <si>
    <t>C427431102</t>
  </si>
  <si>
    <t>2019431102007</t>
  </si>
  <si>
    <t>黄枫线</t>
  </si>
  <si>
    <t>C132431102</t>
  </si>
  <si>
    <t>井井线</t>
  </si>
  <si>
    <t>C201431102</t>
  </si>
  <si>
    <t>2019431102017</t>
  </si>
  <si>
    <t>井塘尾-南禾店</t>
  </si>
  <si>
    <t>X161431102</t>
  </si>
  <si>
    <t>2019431102025</t>
  </si>
  <si>
    <t>克东线</t>
  </si>
  <si>
    <t>Y686431102</t>
  </si>
  <si>
    <t>2019431102026</t>
  </si>
  <si>
    <t>南马线</t>
  </si>
  <si>
    <t>X154431102</t>
  </si>
  <si>
    <t>2019431102016</t>
  </si>
  <si>
    <t>南香线</t>
  </si>
  <si>
    <t>C105431102</t>
  </si>
  <si>
    <t>2019431102019</t>
  </si>
  <si>
    <t>欧鹅线</t>
  </si>
  <si>
    <t>C867431102</t>
  </si>
  <si>
    <t>2019431102011</t>
  </si>
  <si>
    <t>人高线</t>
  </si>
  <si>
    <t>C210431102</t>
  </si>
  <si>
    <t>2019431102005</t>
  </si>
  <si>
    <t>煽石线</t>
  </si>
  <si>
    <t>Y692431102</t>
  </si>
  <si>
    <t>2019431102023</t>
  </si>
  <si>
    <t>尚尚线</t>
  </si>
  <si>
    <t>C076431102</t>
  </si>
  <si>
    <t>2019431102020</t>
  </si>
  <si>
    <t>神峦线</t>
  </si>
  <si>
    <t>C368431102</t>
  </si>
  <si>
    <t>2019431102021</t>
  </si>
  <si>
    <t>石鲁线</t>
  </si>
  <si>
    <t>C198431102</t>
  </si>
  <si>
    <t>2019431102022</t>
  </si>
  <si>
    <t>石文线</t>
  </si>
  <si>
    <t>C128431102</t>
  </si>
  <si>
    <t>2019431102012</t>
  </si>
  <si>
    <t>田板线</t>
  </si>
  <si>
    <t>Y257431102</t>
  </si>
  <si>
    <t>2019431102031</t>
  </si>
  <si>
    <t>西石线</t>
  </si>
  <si>
    <t>Y242431102</t>
  </si>
  <si>
    <t>2019431102018</t>
  </si>
  <si>
    <t>小二线</t>
  </si>
  <si>
    <t>C033431102</t>
  </si>
  <si>
    <t>2019431102015</t>
  </si>
  <si>
    <t>小老线</t>
  </si>
  <si>
    <t>C205431102</t>
  </si>
  <si>
    <t>C002431102</t>
  </si>
  <si>
    <t>2019431102009</t>
  </si>
  <si>
    <t>阳排线</t>
  </si>
  <si>
    <t>Y689431102</t>
  </si>
  <si>
    <t>2019431102029</t>
  </si>
  <si>
    <t>邮朱线</t>
  </si>
  <si>
    <t>X130431102</t>
  </si>
  <si>
    <t>2019431102010</t>
  </si>
  <si>
    <t>掌文线</t>
  </si>
  <si>
    <t>C151431102</t>
  </si>
  <si>
    <t>变文线</t>
  </si>
  <si>
    <t>CAK6431121</t>
  </si>
  <si>
    <t>祁阳县交通运输局</t>
  </si>
  <si>
    <t>2016431121015</t>
  </si>
  <si>
    <t>大农线</t>
  </si>
  <si>
    <t>Y518431121</t>
  </si>
  <si>
    <t>大铁线</t>
  </si>
  <si>
    <t>Y002431121</t>
  </si>
  <si>
    <t>2016431121007</t>
  </si>
  <si>
    <t>杉福线</t>
  </si>
  <si>
    <t>Y764431121</t>
  </si>
  <si>
    <t>水仁线</t>
  </si>
  <si>
    <t>C700431121</t>
  </si>
  <si>
    <t>陶汤线</t>
  </si>
  <si>
    <t>Y519431121</t>
  </si>
  <si>
    <t>移白线</t>
  </si>
  <si>
    <t>C525431121</t>
  </si>
  <si>
    <t>2016431123022</t>
  </si>
  <si>
    <t>C217431123</t>
  </si>
  <si>
    <t>双牌县交通运输局</t>
  </si>
  <si>
    <t>2017预脱贫县</t>
  </si>
  <si>
    <t>辰溪县交通运输局</t>
  </si>
  <si>
    <t>2016431281012</t>
  </si>
  <si>
    <t>黔沅线</t>
  </si>
  <si>
    <t>C072431281</t>
  </si>
  <si>
    <t>怀化市交通运输局</t>
  </si>
  <si>
    <t>2019431229002</t>
  </si>
  <si>
    <t>文溪-朗溪</t>
  </si>
  <si>
    <t>X171431229</t>
  </si>
  <si>
    <t>2019431226014</t>
  </si>
  <si>
    <t>S281-老竹溪村</t>
  </si>
  <si>
    <t>YZ17431226</t>
  </si>
  <si>
    <t>麻阳苗族自治县交通运输局</t>
  </si>
  <si>
    <t>2019431226035</t>
  </si>
  <si>
    <t>S291-王坡村</t>
  </si>
  <si>
    <t>Y760431226</t>
  </si>
  <si>
    <t>2019431226017</t>
  </si>
  <si>
    <t>白羊村-谷达坡村</t>
  </si>
  <si>
    <t>YZ04431226</t>
  </si>
  <si>
    <t>2019431226009</t>
  </si>
  <si>
    <t>板栗树乡-枣子喇乡道</t>
  </si>
  <si>
    <t>X098431226</t>
  </si>
  <si>
    <t>2019431226019</t>
  </si>
  <si>
    <t>报木山—米沙网络路</t>
  </si>
  <si>
    <t>C980431226</t>
  </si>
  <si>
    <t>2019431226036</t>
  </si>
  <si>
    <t>岔口-岔口</t>
  </si>
  <si>
    <t>C151431226</t>
  </si>
  <si>
    <t>2019431226040</t>
  </si>
  <si>
    <t>长剌-长剌</t>
  </si>
  <si>
    <t>C171431226</t>
  </si>
  <si>
    <t>2019431226039</t>
  </si>
  <si>
    <t>大华坪村部</t>
  </si>
  <si>
    <t>C187431226</t>
  </si>
  <si>
    <t>2019431226011</t>
  </si>
  <si>
    <t>大田至竿子溪村</t>
  </si>
  <si>
    <t>C945431226</t>
  </si>
  <si>
    <t>2019431226002</t>
  </si>
  <si>
    <t>道通村-黄岩溪村</t>
  </si>
  <si>
    <t>Y752431226</t>
  </si>
  <si>
    <t>2019431226029</t>
  </si>
  <si>
    <t>干洞-河礼</t>
  </si>
  <si>
    <t>C056431226</t>
  </si>
  <si>
    <t>2019431226030</t>
  </si>
  <si>
    <t>高架田-许家院子</t>
  </si>
  <si>
    <t>C221431226</t>
  </si>
  <si>
    <t>2019431226034</t>
  </si>
  <si>
    <t>国道-泥溪垅村李坡</t>
  </si>
  <si>
    <t>C932431226</t>
  </si>
  <si>
    <t>2019431226025</t>
  </si>
  <si>
    <t>红冬潭村-大桥江村</t>
  </si>
  <si>
    <t>YZ08431226</t>
  </si>
  <si>
    <t>2019431226008</t>
  </si>
  <si>
    <t>荒田冲村-岩门村</t>
  </si>
  <si>
    <t>Y774431226</t>
  </si>
  <si>
    <t>2019431226006</t>
  </si>
  <si>
    <t>黄土坡-望远</t>
  </si>
  <si>
    <t>X097431226</t>
  </si>
  <si>
    <t>2019431226020</t>
  </si>
  <si>
    <t>火马坪村-火马坪村</t>
  </si>
  <si>
    <t>YZ24431226</t>
  </si>
  <si>
    <t>江家溪村-跨里村</t>
  </si>
  <si>
    <t>YZ23431226</t>
  </si>
  <si>
    <t>2019431226010</t>
  </si>
  <si>
    <t>椒林-勾坳衣梁山</t>
  </si>
  <si>
    <t>C971431226</t>
  </si>
  <si>
    <t>C155431226</t>
  </si>
  <si>
    <t>2019431226038</t>
  </si>
  <si>
    <t>兰里镇-和平溪乡</t>
  </si>
  <si>
    <t>X087431226</t>
  </si>
  <si>
    <t>2019431226015</t>
  </si>
  <si>
    <t>兰丝垅-竹子青</t>
  </si>
  <si>
    <t>C212431226</t>
  </si>
  <si>
    <t>2019431226016</t>
  </si>
  <si>
    <t>浪山溪-库边</t>
  </si>
  <si>
    <t>C183431226</t>
  </si>
  <si>
    <t>2019431226005</t>
  </si>
  <si>
    <t>凉亭坡村-G713</t>
  </si>
  <si>
    <t>Y777431226</t>
  </si>
  <si>
    <t>2019431226023</t>
  </si>
  <si>
    <t>凉子上村-G713</t>
  </si>
  <si>
    <t>YZ14431226</t>
  </si>
  <si>
    <t>2019431226027</t>
  </si>
  <si>
    <t>漫水塘坝-漫水塘坝</t>
  </si>
  <si>
    <t>C137431226</t>
  </si>
  <si>
    <t>2019431226021</t>
  </si>
  <si>
    <t>皮林村-会家坊村</t>
  </si>
  <si>
    <t>YZ21431226</t>
  </si>
  <si>
    <t>2019431226031</t>
  </si>
  <si>
    <t>上进村-金溪村</t>
  </si>
  <si>
    <t>YZ07431226</t>
  </si>
  <si>
    <t>2019431226028</t>
  </si>
  <si>
    <t>省道至火马坳</t>
  </si>
  <si>
    <t>YZ12431226</t>
  </si>
  <si>
    <t>2019431226033</t>
  </si>
  <si>
    <t>首座田村-木江溪村</t>
  </si>
  <si>
    <t>YZ05431226</t>
  </si>
  <si>
    <t>2019431226041</t>
  </si>
  <si>
    <t>四架田至冲天垅</t>
  </si>
  <si>
    <t>YZ13431226</t>
  </si>
  <si>
    <t>2019431226026</t>
  </si>
  <si>
    <t>四架田至楠木底油坊园</t>
  </si>
  <si>
    <t>C175431226</t>
  </si>
  <si>
    <t>2019431226007</t>
  </si>
  <si>
    <t>铁路桥-铁路桥</t>
  </si>
  <si>
    <t>C180431226</t>
  </si>
  <si>
    <t>2019431226037</t>
  </si>
  <si>
    <t>团山村-团山村</t>
  </si>
  <si>
    <t>Y787431226</t>
  </si>
  <si>
    <t>2019431226018</t>
  </si>
  <si>
    <t>溪边田-溪边田</t>
  </si>
  <si>
    <t>C146431226</t>
  </si>
  <si>
    <t>2019431226012</t>
  </si>
  <si>
    <t>岩东寨-小坡</t>
  </si>
  <si>
    <t>X088431226</t>
  </si>
  <si>
    <t>2019431226032</t>
  </si>
  <si>
    <t>岩口山村-柑子园村</t>
  </si>
  <si>
    <t>Y772431226</t>
  </si>
  <si>
    <t>2019431226003</t>
  </si>
  <si>
    <t>岩田坎-岩田坎</t>
  </si>
  <si>
    <t>C177431226</t>
  </si>
  <si>
    <t>2019431226022</t>
  </si>
  <si>
    <t>岩田坡桥-松溪坪</t>
  </si>
  <si>
    <t>X089431226</t>
  </si>
  <si>
    <t>2019431226004</t>
  </si>
  <si>
    <t>杨柳坡村-盘田村</t>
  </si>
  <si>
    <t>YZ18431226</t>
  </si>
  <si>
    <t>2019431226013</t>
  </si>
  <si>
    <t>尧市村-大溪村</t>
  </si>
  <si>
    <t>Y756431226</t>
  </si>
  <si>
    <t>2019431226024</t>
  </si>
  <si>
    <t>栎木至塘里</t>
  </si>
  <si>
    <t>YZ11431226</t>
  </si>
  <si>
    <t>2019431230006</t>
  </si>
  <si>
    <t>安乡—石坪</t>
  </si>
  <si>
    <t>C047431230</t>
  </si>
  <si>
    <t>通道侗族自治县交通运输局</t>
  </si>
  <si>
    <t>2019431230017</t>
  </si>
  <si>
    <t>包里-松脂站</t>
  </si>
  <si>
    <t>X181431230</t>
  </si>
  <si>
    <t>2019431230016</t>
  </si>
  <si>
    <t>辰口涵-汉龙</t>
  </si>
  <si>
    <t>C077431230</t>
  </si>
  <si>
    <t>2019431230005</t>
  </si>
  <si>
    <t>大木寨-联团</t>
  </si>
  <si>
    <t>C067431230</t>
  </si>
  <si>
    <t>2019431230003</t>
  </si>
  <si>
    <t>大寨-长寨</t>
  </si>
  <si>
    <t>C002431230</t>
  </si>
  <si>
    <t>2019431230020</t>
  </si>
  <si>
    <t>官团-长塘坳</t>
  </si>
  <si>
    <t>X184431230</t>
  </si>
  <si>
    <t>2019431230015</t>
  </si>
  <si>
    <t>老坝-地角</t>
  </si>
  <si>
    <t>Y969431230</t>
  </si>
  <si>
    <t>2019431230018</t>
  </si>
  <si>
    <t>里勇—銮塘</t>
  </si>
  <si>
    <t>Y998431230</t>
  </si>
  <si>
    <t>2019431230008</t>
  </si>
  <si>
    <t>料岩村-料岩村</t>
  </si>
  <si>
    <t>Y968431230</t>
  </si>
  <si>
    <t>2019431230013</t>
  </si>
  <si>
    <t>陇城镇-洞雷</t>
  </si>
  <si>
    <t>X183431230</t>
  </si>
  <si>
    <t>2019431230019</t>
  </si>
  <si>
    <t>坪阳-桐木</t>
  </si>
  <si>
    <t>X185431230</t>
  </si>
  <si>
    <t>2019431230021</t>
  </si>
  <si>
    <t>上梁—逊冲</t>
  </si>
  <si>
    <t>C029431230</t>
  </si>
  <si>
    <t>2019431230009</t>
  </si>
  <si>
    <t>石壁村-上洞村</t>
  </si>
  <si>
    <t>Y970431230</t>
  </si>
  <si>
    <t>2019431230012</t>
  </si>
  <si>
    <t>水南路口—水南</t>
  </si>
  <si>
    <t>C034431230</t>
  </si>
  <si>
    <t>2019431230004</t>
  </si>
  <si>
    <t>溪口-溪口村</t>
  </si>
  <si>
    <t>C044431230</t>
  </si>
  <si>
    <t>2019431230022</t>
  </si>
  <si>
    <t>新团村-传素村</t>
  </si>
  <si>
    <t>Y973431230</t>
  </si>
  <si>
    <t>2019431230014</t>
  </si>
  <si>
    <t>牙屯堡-寨脚村</t>
  </si>
  <si>
    <t>Y988431230</t>
  </si>
  <si>
    <t>2019431230011</t>
  </si>
  <si>
    <t>牙屯堡棉花地—地了</t>
  </si>
  <si>
    <t>Z092431230</t>
  </si>
  <si>
    <t>2019431230002</t>
  </si>
  <si>
    <t>造纸厂—杆子</t>
  </si>
  <si>
    <t>C001431230</t>
  </si>
  <si>
    <t>2019431230007</t>
  </si>
  <si>
    <t>张里村-张里村</t>
  </si>
  <si>
    <t>Y991431230</t>
  </si>
  <si>
    <t>2019431227008</t>
  </si>
  <si>
    <t>X067-马宗</t>
  </si>
  <si>
    <t>CZ05431227</t>
  </si>
  <si>
    <t>新晃侗族自治县交通运输局</t>
  </si>
  <si>
    <t>2019431227021</t>
  </si>
  <si>
    <t>八江口-茶坪</t>
  </si>
  <si>
    <t>X141431227</t>
  </si>
  <si>
    <t>2019431227017</t>
  </si>
  <si>
    <t>板栗山-梨溪口</t>
  </si>
  <si>
    <t>Y918431227</t>
  </si>
  <si>
    <t>2019431227004</t>
  </si>
  <si>
    <t>茶溪-田坝</t>
  </si>
  <si>
    <t>C080431227</t>
  </si>
  <si>
    <t>2019431227003</t>
  </si>
  <si>
    <t>岔口—火车站</t>
  </si>
  <si>
    <t>C083431227</t>
  </si>
  <si>
    <t>2019431227014</t>
  </si>
  <si>
    <t>岔口－岑龙</t>
  </si>
  <si>
    <t>C052431227</t>
  </si>
  <si>
    <t>2019431227009</t>
  </si>
  <si>
    <t>大坪-杨柳冲</t>
  </si>
  <si>
    <t>C027431227</t>
  </si>
  <si>
    <t>2019431227019</t>
  </si>
  <si>
    <t>圭界-八世</t>
  </si>
  <si>
    <t>Y957431227</t>
  </si>
  <si>
    <t>2019431227011</t>
  </si>
  <si>
    <t>桂光桥-丰旺坡</t>
  </si>
  <si>
    <t>C071431227</t>
  </si>
  <si>
    <t>2019431227012</t>
  </si>
  <si>
    <t>横坡-坝马</t>
  </si>
  <si>
    <t>C061431227</t>
  </si>
  <si>
    <t>2019431227020</t>
  </si>
  <si>
    <t>红豆-小湾</t>
  </si>
  <si>
    <t>C056431227</t>
  </si>
  <si>
    <t>2019431227013</t>
  </si>
  <si>
    <t>李树-科赖</t>
  </si>
  <si>
    <t>Y939431227</t>
  </si>
  <si>
    <t>2019431227015</t>
  </si>
  <si>
    <t>李树大桥-枫木</t>
  </si>
  <si>
    <t>C050431227</t>
  </si>
  <si>
    <t>2019431227006</t>
  </si>
  <si>
    <t>三岔溪—石羊洞</t>
  </si>
  <si>
    <t>CZ45431227</t>
  </si>
  <si>
    <t>2019431227018</t>
  </si>
  <si>
    <t>伞溪桥-龙洞</t>
  </si>
  <si>
    <t>Y961431227</t>
  </si>
  <si>
    <t>2019431227002</t>
  </si>
  <si>
    <t>帅家—小鱼塘</t>
  </si>
  <si>
    <t>CZ02431227</t>
  </si>
  <si>
    <t>2019431227010</t>
  </si>
  <si>
    <t>唐家-刘家</t>
  </si>
  <si>
    <t>C079431227</t>
  </si>
  <si>
    <t>2019431227007</t>
  </si>
  <si>
    <t>土地坳-杨家桥</t>
  </si>
  <si>
    <t>C013431227</t>
  </si>
  <si>
    <t>2019431227005</t>
  </si>
  <si>
    <t>新寨-老行</t>
  </si>
  <si>
    <t>Y941431227</t>
  </si>
  <si>
    <t>2019431227016</t>
  </si>
  <si>
    <t>子城-董火坡</t>
  </si>
  <si>
    <t>X148431227</t>
  </si>
  <si>
    <t>2019431224025</t>
  </si>
  <si>
    <t>S355-永丰村</t>
  </si>
  <si>
    <t>Y597431224</t>
  </si>
  <si>
    <t>溆浦县交通运输局</t>
  </si>
  <si>
    <t>2019431224016</t>
  </si>
  <si>
    <t>艾家-方家垅</t>
  </si>
  <si>
    <t>C221431224</t>
  </si>
  <si>
    <t>2019431224030</t>
  </si>
  <si>
    <t>白湾溪至冬瓜岭</t>
  </si>
  <si>
    <t>CZ66431224</t>
  </si>
  <si>
    <t>2019431224035</t>
  </si>
  <si>
    <t>白玉-油浪溪</t>
  </si>
  <si>
    <t>CZ97431224</t>
  </si>
  <si>
    <t>2019431224039</t>
  </si>
  <si>
    <t>报木村-报木村</t>
  </si>
  <si>
    <t>Y548431224</t>
  </si>
  <si>
    <t>2019431224031</t>
  </si>
  <si>
    <t>豹木湾至阴山</t>
  </si>
  <si>
    <t>C043431224</t>
  </si>
  <si>
    <t>2019431224027</t>
  </si>
  <si>
    <t>大坪头村-桂花村</t>
  </si>
  <si>
    <t>Y559431224</t>
  </si>
  <si>
    <t>2019431224015</t>
  </si>
  <si>
    <t>灯盏坨至水田溪</t>
  </si>
  <si>
    <t>CB47431224</t>
  </si>
  <si>
    <t>2019431224038</t>
  </si>
  <si>
    <t>低庄镇-渡头</t>
  </si>
  <si>
    <t>X010431224</t>
  </si>
  <si>
    <t>2019431224046</t>
  </si>
  <si>
    <t>洞边上-洞边上</t>
  </si>
  <si>
    <t>C024431224</t>
  </si>
  <si>
    <t>2019431224002</t>
  </si>
  <si>
    <t>分路口-茶叶场</t>
  </si>
  <si>
    <t>C229431224</t>
  </si>
  <si>
    <t>2019431224003</t>
  </si>
  <si>
    <t>风园村-风园村</t>
  </si>
  <si>
    <t>Y530431224</t>
  </si>
  <si>
    <t>2019431224009</t>
  </si>
  <si>
    <t>高桥一组-大埠</t>
  </si>
  <si>
    <t>C216431224</t>
  </si>
  <si>
    <t>2019431224028</t>
  </si>
  <si>
    <t>公鸡-山阳</t>
  </si>
  <si>
    <t>C017431224</t>
  </si>
  <si>
    <t>2019431224008</t>
  </si>
  <si>
    <t>圭洞-白坳</t>
  </si>
  <si>
    <t>CA83431224</t>
  </si>
  <si>
    <t>2019431224020</t>
  </si>
  <si>
    <t>何家至古台</t>
  </si>
  <si>
    <t>CB70431224</t>
  </si>
  <si>
    <t>红星-高峰</t>
  </si>
  <si>
    <t>C204431224</t>
  </si>
  <si>
    <t>2019431224023</t>
  </si>
  <si>
    <t>金牛村-高桥村</t>
  </si>
  <si>
    <t>Y598431224</t>
  </si>
  <si>
    <t>2019431224049</t>
  </si>
  <si>
    <t>匡家坨村-Z302</t>
  </si>
  <si>
    <t>Y510431224</t>
  </si>
  <si>
    <t>2019431224011</t>
  </si>
  <si>
    <t>连塘-连山</t>
  </si>
  <si>
    <t>C269431224</t>
  </si>
  <si>
    <t>2019431224012</t>
  </si>
  <si>
    <t>廖家垅-黑岩小学</t>
  </si>
  <si>
    <t>C820431224</t>
  </si>
  <si>
    <t>林场-林场</t>
  </si>
  <si>
    <t>C256431224</t>
  </si>
  <si>
    <t>2019431224019</t>
  </si>
  <si>
    <t>龙鼻桥至王庄锋</t>
  </si>
  <si>
    <t>C009431224</t>
  </si>
  <si>
    <t>2019431224047</t>
  </si>
  <si>
    <t>绿坡二组至一组</t>
  </si>
  <si>
    <t>C672431224</t>
  </si>
  <si>
    <t>2019431224024</t>
  </si>
  <si>
    <t>罗丰至东垅</t>
  </si>
  <si>
    <t>C037431224</t>
  </si>
  <si>
    <t>2019431224029</t>
  </si>
  <si>
    <t>麻阳水十二组-S308</t>
  </si>
  <si>
    <t>C004431224</t>
  </si>
  <si>
    <t>2019431224034</t>
  </si>
  <si>
    <t>茅茨冲界-茅茨冲界</t>
  </si>
  <si>
    <t>C222431224</t>
  </si>
  <si>
    <t>2019431224026</t>
  </si>
  <si>
    <t>畔坪至田儿冲</t>
  </si>
  <si>
    <t>C174431224</t>
  </si>
  <si>
    <t>2019431224014</t>
  </si>
  <si>
    <t>坪里至白竹溪</t>
  </si>
  <si>
    <t>C162431224</t>
  </si>
  <si>
    <t>2019431224017</t>
  </si>
  <si>
    <t>蒲家山至村部</t>
  </si>
  <si>
    <t>C318431224</t>
  </si>
  <si>
    <t>2019431224043</t>
  </si>
  <si>
    <t>七金元-七金元</t>
  </si>
  <si>
    <t>C211431224</t>
  </si>
  <si>
    <t>2019431224022</t>
  </si>
  <si>
    <t>旗形至岚水江</t>
  </si>
  <si>
    <t>CF45431224</t>
  </si>
  <si>
    <t>2019431224048</t>
  </si>
  <si>
    <t>山门村-S270</t>
  </si>
  <si>
    <t>Y517431224</t>
  </si>
  <si>
    <t>2019431224041</t>
  </si>
  <si>
    <t>田家湾至亮坳</t>
  </si>
  <si>
    <t>C506431224</t>
  </si>
  <si>
    <t>2019431224013</t>
  </si>
  <si>
    <t>铁山溪至沿溪</t>
  </si>
  <si>
    <t>Z005431224</t>
  </si>
  <si>
    <t>2019431224018</t>
  </si>
  <si>
    <t>王家桥至农跃</t>
  </si>
  <si>
    <t>C293431224</t>
  </si>
  <si>
    <t>2019431224042</t>
  </si>
  <si>
    <t>温溪塘-江星一组</t>
  </si>
  <si>
    <t>C801431224</t>
  </si>
  <si>
    <t>2019431224005</t>
  </si>
  <si>
    <t>锡泥-甘溪</t>
  </si>
  <si>
    <t>C508431224</t>
  </si>
  <si>
    <t>2019431224050</t>
  </si>
  <si>
    <t>乡政府-罗林</t>
  </si>
  <si>
    <t>C382431224</t>
  </si>
  <si>
    <t>2019431224033</t>
  </si>
  <si>
    <t>肖家湾至赤竹溪</t>
  </si>
  <si>
    <t>C277431224</t>
  </si>
  <si>
    <t>2019431224045</t>
  </si>
  <si>
    <t>斜坡-卢峰镇</t>
  </si>
  <si>
    <t>X015431224</t>
  </si>
  <si>
    <t>2019431224036</t>
  </si>
  <si>
    <t>新胜村部-蛇形坳</t>
  </si>
  <si>
    <t>C210431224</t>
  </si>
  <si>
    <t>2019431224040</t>
  </si>
  <si>
    <t>新田-刘家洞</t>
  </si>
  <si>
    <t>C376431224</t>
  </si>
  <si>
    <t>2019431224032</t>
  </si>
  <si>
    <t>岩子坪-集中村</t>
  </si>
  <si>
    <t>C322431224</t>
  </si>
  <si>
    <t>2019431224051</t>
  </si>
  <si>
    <t>杨务溪界-杨务溪水库</t>
  </si>
  <si>
    <t>C151431224</t>
  </si>
  <si>
    <t>2019431224007</t>
  </si>
  <si>
    <t>一组-水库</t>
  </si>
  <si>
    <t>C300431224</t>
  </si>
  <si>
    <t>2019431224010</t>
  </si>
  <si>
    <t>张家屋场-二组</t>
  </si>
  <si>
    <t>C735431224</t>
  </si>
  <si>
    <t>2019431224044</t>
  </si>
  <si>
    <t>治湾-团山</t>
  </si>
  <si>
    <t>C401431224</t>
  </si>
  <si>
    <t>2019431224021</t>
  </si>
  <si>
    <t>中心小学-向家排</t>
  </si>
  <si>
    <t>C100431224</t>
  </si>
  <si>
    <t>2019431224037</t>
  </si>
  <si>
    <t>紫荆界-紫荆界</t>
  </si>
  <si>
    <t>CZ69431224</t>
  </si>
  <si>
    <t>2019431222037</t>
  </si>
  <si>
    <t>八面山村－村部</t>
  </si>
  <si>
    <t>C939431222</t>
  </si>
  <si>
    <t>沅陵县交通运输局</t>
  </si>
  <si>
    <t>2019431222031</t>
  </si>
  <si>
    <t>白枣线</t>
  </si>
  <si>
    <t>Y469431222</t>
  </si>
  <si>
    <t>2019431222004</t>
  </si>
  <si>
    <t>曹家溪至王家寒组</t>
  </si>
  <si>
    <t>C718431222</t>
  </si>
  <si>
    <t>2019431222040</t>
  </si>
  <si>
    <t>场部-马家工区</t>
  </si>
  <si>
    <t>Z311431222</t>
  </si>
  <si>
    <t>2019431222030</t>
  </si>
  <si>
    <t>陈家溪-陈家溪管理所</t>
  </si>
  <si>
    <t>Z317431222</t>
  </si>
  <si>
    <t>2019431222035</t>
  </si>
  <si>
    <t>大柏线</t>
  </si>
  <si>
    <t>Y482431222</t>
  </si>
  <si>
    <t>2019431222021</t>
  </si>
  <si>
    <t>大毛冲至小龙头组</t>
  </si>
  <si>
    <t>CA79431222</t>
  </si>
  <si>
    <t>2019431222033</t>
  </si>
  <si>
    <t>大桃线</t>
  </si>
  <si>
    <t>Y480431222</t>
  </si>
  <si>
    <t>2019431222034</t>
  </si>
  <si>
    <t>方子垭至奔溪</t>
  </si>
  <si>
    <t>C614431222</t>
  </si>
  <si>
    <t>2019431222032</t>
  </si>
  <si>
    <t>扶打线</t>
  </si>
  <si>
    <t>Y466431222</t>
  </si>
  <si>
    <t>2019431222025</t>
  </si>
  <si>
    <t>高麻线</t>
  </si>
  <si>
    <t>Y473431222</t>
  </si>
  <si>
    <t>2019431222052</t>
  </si>
  <si>
    <t>公墓山至马路溪</t>
  </si>
  <si>
    <t>C712431222</t>
  </si>
  <si>
    <t>2019431222053</t>
  </si>
  <si>
    <t>关杨线</t>
  </si>
  <si>
    <t>Y489431222</t>
  </si>
  <si>
    <t>2019431222029</t>
  </si>
  <si>
    <t>官柳线</t>
  </si>
  <si>
    <t>Y496431222</t>
  </si>
  <si>
    <t>2019431222003</t>
  </si>
  <si>
    <t>郭溶垭至碣滩茶场</t>
  </si>
  <si>
    <t>Z411431222</t>
  </si>
  <si>
    <t>2019431222049</t>
  </si>
  <si>
    <t>海牌线</t>
  </si>
  <si>
    <t>Y479431222</t>
  </si>
  <si>
    <t>2019431222038</t>
  </si>
  <si>
    <t>黑潭至田家垭</t>
  </si>
  <si>
    <t>Y421431222</t>
  </si>
  <si>
    <t>2019431222039</t>
  </si>
  <si>
    <t>葫芦江至熊家</t>
  </si>
  <si>
    <t>C202431222</t>
  </si>
  <si>
    <t>2019431222045</t>
  </si>
  <si>
    <t>蒋家坪‐江溪口</t>
  </si>
  <si>
    <t>CD64431222</t>
  </si>
  <si>
    <t>2019431222046</t>
  </si>
  <si>
    <t>金矿至花岩山</t>
  </si>
  <si>
    <t>C061431222</t>
  </si>
  <si>
    <t>2019431222024</t>
  </si>
  <si>
    <t>乱青线</t>
  </si>
  <si>
    <t>Y472431222</t>
  </si>
  <si>
    <t>2019431222014</t>
  </si>
  <si>
    <t>马花线</t>
  </si>
  <si>
    <t>Y474431222</t>
  </si>
  <si>
    <t>2019431222017</t>
  </si>
  <si>
    <t>蒙莲线</t>
  </si>
  <si>
    <t>Y471431222</t>
  </si>
  <si>
    <t>2019431222009</t>
  </si>
  <si>
    <t>明陈线</t>
  </si>
  <si>
    <t>X009431222</t>
  </si>
  <si>
    <t>2019431222008</t>
  </si>
  <si>
    <t>磨坳线</t>
  </si>
  <si>
    <t>Y467431222</t>
  </si>
  <si>
    <t>2019431222026</t>
  </si>
  <si>
    <t>棋岩线</t>
  </si>
  <si>
    <t>Y476431222</t>
  </si>
  <si>
    <t>2019431222016</t>
  </si>
  <si>
    <t>棋楠至小枫溪</t>
  </si>
  <si>
    <t>Y454431222</t>
  </si>
  <si>
    <t>2019431222041</t>
  </si>
  <si>
    <t>清黄线</t>
  </si>
  <si>
    <t>Y493431222</t>
  </si>
  <si>
    <t>2019431222013</t>
  </si>
  <si>
    <t>三岔路-大桥</t>
  </si>
  <si>
    <t>C075431222</t>
  </si>
  <si>
    <t>2019431222018</t>
  </si>
  <si>
    <t>上道理至青坡</t>
  </si>
  <si>
    <t>C601431222</t>
  </si>
  <si>
    <t>2019431222015</t>
  </si>
  <si>
    <t>舒溪口至杨溪</t>
  </si>
  <si>
    <t>C123431222</t>
  </si>
  <si>
    <t>2019431222050</t>
  </si>
  <si>
    <t>寺庄坪至杨明溪</t>
  </si>
  <si>
    <t>C181431222</t>
  </si>
  <si>
    <t>2019431222007</t>
  </si>
  <si>
    <t>四塘线</t>
  </si>
  <si>
    <t>Y462431222</t>
  </si>
  <si>
    <t>2019431222028</t>
  </si>
  <si>
    <t>塘高线</t>
  </si>
  <si>
    <t>Y495431222</t>
  </si>
  <si>
    <t>2019431222005</t>
  </si>
  <si>
    <t>梯岩-杨家</t>
  </si>
  <si>
    <t>C169431222</t>
  </si>
  <si>
    <t>2019431222020</t>
  </si>
  <si>
    <t>筒落线</t>
  </si>
  <si>
    <t>X024431222</t>
  </si>
  <si>
    <t>2019431222042</t>
  </si>
  <si>
    <t>土地垭至舒家溪</t>
  </si>
  <si>
    <t>Y402431222</t>
  </si>
  <si>
    <t>2019431222044</t>
  </si>
  <si>
    <t>团草坪至茶坡</t>
  </si>
  <si>
    <t>C609431222</t>
  </si>
  <si>
    <t>2019431222051</t>
  </si>
  <si>
    <t>瓮子洞至明月山</t>
  </si>
  <si>
    <t>C100431222</t>
  </si>
  <si>
    <t>2019431222011</t>
  </si>
  <si>
    <t>窝棚溪至龚家</t>
  </si>
  <si>
    <t>C520431222</t>
  </si>
  <si>
    <t>2019431222023</t>
  </si>
  <si>
    <t>乌宿垭至黑岩姥茶场</t>
  </si>
  <si>
    <t>C395431222</t>
  </si>
  <si>
    <t>2019431222012</t>
  </si>
  <si>
    <t>小龙头至唐家寨组</t>
  </si>
  <si>
    <t>CA80431222</t>
  </si>
  <si>
    <t>2019431222036</t>
  </si>
  <si>
    <t>新屋场至黄金溪</t>
  </si>
  <si>
    <t>C717431222</t>
  </si>
  <si>
    <t>2019431222027</t>
  </si>
  <si>
    <t>幸水线</t>
  </si>
  <si>
    <t>Y485431222</t>
  </si>
  <si>
    <t>2019431222043</t>
  </si>
  <si>
    <t>杨家洞至洞上坪</t>
  </si>
  <si>
    <t>C342431222</t>
  </si>
  <si>
    <t>2019431222006</t>
  </si>
  <si>
    <t>杨西线</t>
  </si>
  <si>
    <t>X019431222</t>
  </si>
  <si>
    <t>2019431222019</t>
  </si>
  <si>
    <t>中岩冲至板树坪</t>
  </si>
  <si>
    <t>C607431222</t>
  </si>
  <si>
    <t>2019431222002</t>
  </si>
  <si>
    <t>竹垭至曹家坪</t>
  </si>
  <si>
    <t>C205431222</t>
  </si>
  <si>
    <t>2019431222047</t>
  </si>
  <si>
    <t>转豪线</t>
  </si>
  <si>
    <t>Y475431222</t>
  </si>
  <si>
    <t>2019431222010</t>
  </si>
  <si>
    <t>坳肉垭至香炉山</t>
  </si>
  <si>
    <t>C355431222</t>
  </si>
  <si>
    <t>2019431222048</t>
  </si>
  <si>
    <t>沐抱线</t>
  </si>
  <si>
    <t>Y477431222</t>
  </si>
  <si>
    <t>2019431222022</t>
  </si>
  <si>
    <t>碣滩至毛湾头</t>
  </si>
  <si>
    <t>C341431222</t>
  </si>
  <si>
    <t>2019431222054</t>
  </si>
  <si>
    <t>蜈蚣垭-洞庭溪</t>
  </si>
  <si>
    <t>C208431222</t>
  </si>
  <si>
    <t>2019431381011</t>
  </si>
  <si>
    <t>Y040-光溪村</t>
  </si>
  <si>
    <t>YY09431381</t>
  </si>
  <si>
    <t>冷水江市交通运输局</t>
  </si>
  <si>
    <t>2019431381012</t>
  </si>
  <si>
    <t>滴水村-新民村</t>
  </si>
  <si>
    <t>YY18431381</t>
  </si>
  <si>
    <t>2019431381007</t>
  </si>
  <si>
    <t>飞水岩—七星</t>
  </si>
  <si>
    <t>C057431381</t>
  </si>
  <si>
    <t>2019431381009</t>
  </si>
  <si>
    <t>老光冲—七星</t>
  </si>
  <si>
    <t>C117431381</t>
  </si>
  <si>
    <t>2019431381008</t>
  </si>
  <si>
    <t>连岩叉路口—连岩院子</t>
  </si>
  <si>
    <t>C096431381</t>
  </si>
  <si>
    <t>2019431381010</t>
  </si>
  <si>
    <t>石坡上—村部</t>
  </si>
  <si>
    <t>C372431381</t>
  </si>
  <si>
    <t>2019431382008</t>
  </si>
  <si>
    <t>甘溪-七星街</t>
  </si>
  <si>
    <t>X066431382</t>
  </si>
  <si>
    <t>涟源市交通运输局</t>
  </si>
  <si>
    <t>2019431382012</t>
  </si>
  <si>
    <t>官庄-白马山</t>
  </si>
  <si>
    <t>YB82431382</t>
  </si>
  <si>
    <t>2019431382007</t>
  </si>
  <si>
    <t>井塘-石洞</t>
  </si>
  <si>
    <t>YB47431382</t>
  </si>
  <si>
    <t>2019431382003</t>
  </si>
  <si>
    <t>留坦-撑田</t>
  </si>
  <si>
    <t>YB90431382</t>
  </si>
  <si>
    <t>2019431382005</t>
  </si>
  <si>
    <t>日新-芦茅</t>
  </si>
  <si>
    <t>YB54431382</t>
  </si>
  <si>
    <t>2019431382011</t>
  </si>
  <si>
    <t>塘溪-杉元</t>
  </si>
  <si>
    <t>YC56431382</t>
  </si>
  <si>
    <t>2019431382009</t>
  </si>
  <si>
    <t>仙洞-大木</t>
  </si>
  <si>
    <t>YC69431382</t>
  </si>
  <si>
    <t>2019431382006</t>
  </si>
  <si>
    <t>响家-周家</t>
  </si>
  <si>
    <t>C428431382</t>
  </si>
  <si>
    <t>2019431382010</t>
  </si>
  <si>
    <t>杨桥-东山</t>
  </si>
  <si>
    <t>YB79431382</t>
  </si>
  <si>
    <t>2019431382013</t>
  </si>
  <si>
    <t>油草-民主</t>
  </si>
  <si>
    <t>YB55431382</t>
  </si>
  <si>
    <t>2019431382002</t>
  </si>
  <si>
    <t>跃进-白潭</t>
  </si>
  <si>
    <t>YB80431382</t>
  </si>
  <si>
    <t>2019431382004</t>
  </si>
  <si>
    <t>中心-新屋</t>
  </si>
  <si>
    <t>C491431382</t>
  </si>
  <si>
    <t>2016431382041</t>
  </si>
  <si>
    <t>楠竹-路馆</t>
  </si>
  <si>
    <t>YB99431382</t>
  </si>
  <si>
    <t>2019431302004</t>
  </si>
  <si>
    <t>娄涟公路-蟆蚣塘</t>
  </si>
  <si>
    <t>Y653431302</t>
  </si>
  <si>
    <t>娄星区交通运输局</t>
  </si>
  <si>
    <t>商店-温泉冲</t>
  </si>
  <si>
    <t>Y703431302</t>
  </si>
  <si>
    <t>2019431302002</t>
  </si>
  <si>
    <t>万宝-匡家</t>
  </si>
  <si>
    <t>X084431302</t>
  </si>
  <si>
    <t>2019431302005</t>
  </si>
  <si>
    <t>新加-义坪</t>
  </si>
  <si>
    <t>Y672431302</t>
  </si>
  <si>
    <t>2019431302003</t>
  </si>
  <si>
    <t>新庄学校-企石</t>
  </si>
  <si>
    <t>Y705431302</t>
  </si>
  <si>
    <t>2019431322052</t>
  </si>
  <si>
    <t>1组-1组</t>
  </si>
  <si>
    <t>C833431322</t>
  </si>
  <si>
    <t>新化县交通运输局</t>
  </si>
  <si>
    <t>2019431322865</t>
  </si>
  <si>
    <t>白龙-白龙</t>
  </si>
  <si>
    <t>CJ77431322</t>
  </si>
  <si>
    <t>2019431322007</t>
  </si>
  <si>
    <t>白龙3组-安化县文白村</t>
  </si>
  <si>
    <t>C374431322</t>
  </si>
  <si>
    <t>2019431322901</t>
  </si>
  <si>
    <t>白岩至白龙村部</t>
  </si>
  <si>
    <t>C364431322</t>
  </si>
  <si>
    <t>2019431322031</t>
  </si>
  <si>
    <t>半山湾村-沫田村</t>
  </si>
  <si>
    <t>YX12431322</t>
  </si>
  <si>
    <t>2016431322037</t>
  </si>
  <si>
    <t>变电站-学校</t>
  </si>
  <si>
    <t>CF05431322</t>
  </si>
  <si>
    <t>2019431322929</t>
  </si>
  <si>
    <t>茶亭子-木龙村</t>
  </si>
  <si>
    <t>C519431322</t>
  </si>
  <si>
    <t>2019431322021</t>
  </si>
  <si>
    <t>茶亭子至坪里村</t>
  </si>
  <si>
    <t>CH50431322</t>
  </si>
  <si>
    <t>2019431322878</t>
  </si>
  <si>
    <t>岔路口-白水</t>
  </si>
  <si>
    <t>C904431322</t>
  </si>
  <si>
    <t>2019431322082</t>
  </si>
  <si>
    <t>晨光11组-晨光11组</t>
  </si>
  <si>
    <t>C626431322</t>
  </si>
  <si>
    <t>2019431322899</t>
  </si>
  <si>
    <t>赤竹十组-赤竹十组</t>
  </si>
  <si>
    <t>CF73431322</t>
  </si>
  <si>
    <t>2019431322090</t>
  </si>
  <si>
    <t>赤竹一组一赤竹中心</t>
  </si>
  <si>
    <t>C809431322</t>
  </si>
  <si>
    <t>2019431322006</t>
  </si>
  <si>
    <t>大坪里村7组-大坪里村7组</t>
  </si>
  <si>
    <t>C576431322</t>
  </si>
  <si>
    <t>2019431322896</t>
  </si>
  <si>
    <t>大凸岭至坐石乡半山湾村至桥头垅</t>
  </si>
  <si>
    <t>CZZ1431322</t>
  </si>
  <si>
    <t>2019431322005</t>
  </si>
  <si>
    <t>大源村-S402</t>
  </si>
  <si>
    <t>YE75431322</t>
  </si>
  <si>
    <t>2019431322855</t>
  </si>
  <si>
    <t>邓家山至枫树井西河镇尖峰村</t>
  </si>
  <si>
    <t>X161431322</t>
  </si>
  <si>
    <t>2019431322882</t>
  </si>
  <si>
    <t>东弯里-射弓坪</t>
  </si>
  <si>
    <t>C838431322</t>
  </si>
  <si>
    <t>2019431322026</t>
  </si>
  <si>
    <t>东庄-海池村部</t>
  </si>
  <si>
    <t>C409431322</t>
  </si>
  <si>
    <t>2019431322070</t>
  </si>
  <si>
    <t>二组至八组</t>
  </si>
  <si>
    <t>CA18431322</t>
  </si>
  <si>
    <t>2019431322895</t>
  </si>
  <si>
    <t>二组至杨梅基地</t>
  </si>
  <si>
    <t>CS82431322</t>
  </si>
  <si>
    <t>2019431322933</t>
  </si>
  <si>
    <t>坟山底下-干山村部</t>
  </si>
  <si>
    <t>C393431322</t>
  </si>
  <si>
    <t>2019431322095</t>
  </si>
  <si>
    <t>枫树凼-上石门院</t>
  </si>
  <si>
    <t>C958431322</t>
  </si>
  <si>
    <t>2019431322869</t>
  </si>
  <si>
    <t>冯家二段</t>
  </si>
  <si>
    <t>CF59431322</t>
  </si>
  <si>
    <t>2019431322868</t>
  </si>
  <si>
    <t>冯家三段</t>
  </si>
  <si>
    <t>CF60431322</t>
  </si>
  <si>
    <t>2019431322849</t>
  </si>
  <si>
    <t>富溪至天禾</t>
  </si>
  <si>
    <t>C858431322</t>
  </si>
  <si>
    <t>2019431322856</t>
  </si>
  <si>
    <t>拱桥边-黄沙坪</t>
  </si>
  <si>
    <t>C673431322</t>
  </si>
  <si>
    <t>2019431322089</t>
  </si>
  <si>
    <t>官渡桥村-红霞村</t>
  </si>
  <si>
    <t>YD67431322</t>
  </si>
  <si>
    <t>2019431322886</t>
  </si>
  <si>
    <t>横溪村-柳树村</t>
  </si>
  <si>
    <t>YX14431322</t>
  </si>
  <si>
    <t>2019431322860</t>
  </si>
  <si>
    <t>华山村-南山村</t>
  </si>
  <si>
    <t>YD78431322</t>
  </si>
  <si>
    <t>2019431322050</t>
  </si>
  <si>
    <t>化溪至白溪冲</t>
  </si>
  <si>
    <t>C974431322</t>
  </si>
  <si>
    <t>2019431322871</t>
  </si>
  <si>
    <t>黄甫殿大冲坳至旷山乡骡子坳村</t>
  </si>
  <si>
    <t>CD81431322</t>
  </si>
  <si>
    <t>2019431322088</t>
  </si>
  <si>
    <t>黄溪村道</t>
  </si>
  <si>
    <t>CZ06431322</t>
  </si>
  <si>
    <t>2019431322852</t>
  </si>
  <si>
    <t>吉庆村8组-大安山村（李家湾）</t>
  </si>
  <si>
    <t>CZ57431322</t>
  </si>
  <si>
    <t>2019431322863</t>
  </si>
  <si>
    <t>加工厂至方竹山</t>
  </si>
  <si>
    <t>CM42431322</t>
  </si>
  <si>
    <t>2019431322853</t>
  </si>
  <si>
    <t>简家院村-袁家村</t>
  </si>
  <si>
    <t>YE07431322</t>
  </si>
  <si>
    <t>2019431322091</t>
  </si>
  <si>
    <t>江口至林冲村部</t>
  </si>
  <si>
    <t>C647431322</t>
  </si>
  <si>
    <t>2019431322858</t>
  </si>
  <si>
    <t>井冲村-井冲村</t>
  </si>
  <si>
    <t>YE08431322</t>
  </si>
  <si>
    <t>2019431322870</t>
  </si>
  <si>
    <t>久大3组至久大村中心</t>
  </si>
  <si>
    <t>CF51431322</t>
  </si>
  <si>
    <t>2019431322027</t>
  </si>
  <si>
    <t>九队弯至坐石乡新坪村</t>
  </si>
  <si>
    <t>CB20431322</t>
  </si>
  <si>
    <t>2019431322862</t>
  </si>
  <si>
    <t>况家至塘冲学校门口</t>
  </si>
  <si>
    <t>CP19431322</t>
  </si>
  <si>
    <t>2019431322002</t>
  </si>
  <si>
    <t>老茶园至奉家凼</t>
  </si>
  <si>
    <t>CG14431322</t>
  </si>
  <si>
    <t>2019431322099</t>
  </si>
  <si>
    <t>黎明村-黎明村</t>
  </si>
  <si>
    <t>YX06431322</t>
  </si>
  <si>
    <t>刘家坝至车田湾村</t>
  </si>
  <si>
    <t>C517431322</t>
  </si>
  <si>
    <t>CC77431322</t>
  </si>
  <si>
    <t>2019431322100</t>
  </si>
  <si>
    <t>柳山里-圳上十组</t>
  </si>
  <si>
    <t>C787431322</t>
  </si>
  <si>
    <t>2019431322004</t>
  </si>
  <si>
    <t>龙驹六组至永龙</t>
  </si>
  <si>
    <t>C777431322</t>
  </si>
  <si>
    <t>2019431322102</t>
  </si>
  <si>
    <t>龙溪-六组</t>
  </si>
  <si>
    <t>CZ44431322</t>
  </si>
  <si>
    <t>2019431322096</t>
  </si>
  <si>
    <t>毛坪村-大安山村</t>
  </si>
  <si>
    <t>Y563431322</t>
  </si>
  <si>
    <t>2019431322847</t>
  </si>
  <si>
    <t>南边-横坡</t>
  </si>
  <si>
    <t>CC85431322</t>
  </si>
  <si>
    <t>2019431322092</t>
  </si>
  <si>
    <t>牛角堕至光辉二组</t>
  </si>
  <si>
    <t>CG03431322</t>
  </si>
  <si>
    <t>2019431322093</t>
  </si>
  <si>
    <t>牛仙岭-小金溪学校</t>
  </si>
  <si>
    <t>C657431322</t>
  </si>
  <si>
    <t>2019431322861</t>
  </si>
  <si>
    <t>农科村-晏家村</t>
  </si>
  <si>
    <t>YD71431322</t>
  </si>
  <si>
    <t>2019431322925</t>
  </si>
  <si>
    <t>坪塘村至上水田村</t>
  </si>
  <si>
    <t>C618431322</t>
  </si>
  <si>
    <t>2019431322103</t>
  </si>
  <si>
    <t>七组至九组</t>
  </si>
  <si>
    <t>CE80431322</t>
  </si>
  <si>
    <t>2019431322848</t>
  </si>
  <si>
    <t>七组至塘弯</t>
  </si>
  <si>
    <t>CA22431322</t>
  </si>
  <si>
    <t>2019431322880</t>
  </si>
  <si>
    <t>桥边-河边</t>
  </si>
  <si>
    <t>C883431322</t>
  </si>
  <si>
    <t>清河村道</t>
  </si>
  <si>
    <t>CE29431322</t>
  </si>
  <si>
    <t>CS50431322</t>
  </si>
  <si>
    <t>2019431322097</t>
  </si>
  <si>
    <t>邱住村1组-邱住村2组</t>
  </si>
  <si>
    <t>C565431322</t>
  </si>
  <si>
    <t>2019431322850</t>
  </si>
  <si>
    <t>三组-大竹四组</t>
  </si>
  <si>
    <t>YD92431322</t>
  </si>
  <si>
    <t>2019431322885</t>
  </si>
  <si>
    <t>杉山至海南至海南六组</t>
  </si>
  <si>
    <t>C766431322</t>
  </si>
  <si>
    <t>2019431322003</t>
  </si>
  <si>
    <t>山背-山背</t>
  </si>
  <si>
    <t>CC74431322</t>
  </si>
  <si>
    <t>2019431322887</t>
  </si>
  <si>
    <t>山溪界-青桃湾</t>
  </si>
  <si>
    <t>YX05431322</t>
  </si>
  <si>
    <t>2019431322890</t>
  </si>
  <si>
    <t>上学社区</t>
  </si>
  <si>
    <t>CZ24431322</t>
  </si>
  <si>
    <t>2019431322894</t>
  </si>
  <si>
    <t>神冲湾至马蹄塘</t>
  </si>
  <si>
    <t>CT02431322</t>
  </si>
  <si>
    <t>2019431322926</t>
  </si>
  <si>
    <t>神仙岭学校叉路口至滟塘村</t>
  </si>
  <si>
    <t>C587431322</t>
  </si>
  <si>
    <t>2019431322900</t>
  </si>
  <si>
    <t>十字界-万寿工区</t>
  </si>
  <si>
    <t>Z322431322</t>
  </si>
  <si>
    <t>2019431322875</t>
  </si>
  <si>
    <t>石山半至竹山弯</t>
  </si>
  <si>
    <t>CA86431322</t>
  </si>
  <si>
    <t>2019431322893</t>
  </si>
  <si>
    <t>双龙至礼溪</t>
  </si>
  <si>
    <t>CX75431322</t>
  </si>
  <si>
    <t>2019431322866</t>
  </si>
  <si>
    <t>俗美村部-俗美村部</t>
  </si>
  <si>
    <t>CG58431322</t>
  </si>
  <si>
    <t>2019431322883</t>
  </si>
  <si>
    <t>铁炉一黎明一黄溪村中心</t>
  </si>
  <si>
    <t>C804431322</t>
  </si>
  <si>
    <t>2019431322859</t>
  </si>
  <si>
    <t>铁石冲村-S402</t>
  </si>
  <si>
    <t>YD93431322</t>
  </si>
  <si>
    <t>2019431322930</t>
  </si>
  <si>
    <t>铜锣树下至村中心</t>
  </si>
  <si>
    <t>C512431322</t>
  </si>
  <si>
    <t>2019431322934</t>
  </si>
  <si>
    <t>团结山至五星</t>
  </si>
  <si>
    <t>C34H431322</t>
  </si>
  <si>
    <t>2019431322854</t>
  </si>
  <si>
    <t>王皮冲-冯家黄沙洞左</t>
  </si>
  <si>
    <t>CF61431322</t>
  </si>
  <si>
    <t>2019431322891</t>
  </si>
  <si>
    <t>五里亭-乐田煤矿</t>
  </si>
  <si>
    <t>CY42431322</t>
  </si>
  <si>
    <t>2019431322879</t>
  </si>
  <si>
    <t>五星岔路口-七里冲</t>
  </si>
  <si>
    <t>C897431322</t>
  </si>
  <si>
    <t>2019431322857</t>
  </si>
  <si>
    <t>五组至七组</t>
  </si>
  <si>
    <t>C01O431322</t>
  </si>
  <si>
    <t>2019431322897</t>
  </si>
  <si>
    <t>犀牛村-九坪村</t>
  </si>
  <si>
    <t>YD83431322</t>
  </si>
  <si>
    <t>2019431322864</t>
  </si>
  <si>
    <t>下石门院至上石门院</t>
  </si>
  <si>
    <t>CK77431322</t>
  </si>
  <si>
    <t>2019431322889</t>
  </si>
  <si>
    <t>香炉岩-香炉岩</t>
  </si>
  <si>
    <t>CZ95431322</t>
  </si>
  <si>
    <t>2019431322008</t>
  </si>
  <si>
    <t>乡道至五组</t>
  </si>
  <si>
    <t>C080431322</t>
  </si>
  <si>
    <t>2019431322924</t>
  </si>
  <si>
    <t>肖公坳-学校</t>
  </si>
  <si>
    <t>C717431322</t>
  </si>
  <si>
    <t>2019431322874</t>
  </si>
  <si>
    <t>谢家庙至新塘</t>
  </si>
  <si>
    <t>CA89431322</t>
  </si>
  <si>
    <t>2019431322873</t>
  </si>
  <si>
    <t>新塘至-新塘</t>
  </si>
  <si>
    <t>CA91431322</t>
  </si>
  <si>
    <t>2019431322892</t>
  </si>
  <si>
    <t>新亭-董溪</t>
  </si>
  <si>
    <t>CY10431322</t>
  </si>
  <si>
    <t>2019431322098</t>
  </si>
  <si>
    <t>烟竹山村-洞下村</t>
  </si>
  <si>
    <t>YX17431322</t>
  </si>
  <si>
    <t>2019431322877</t>
  </si>
  <si>
    <t>盐塘至村支部</t>
  </si>
  <si>
    <t>C972431322</t>
  </si>
  <si>
    <t>2019431322851</t>
  </si>
  <si>
    <t>岩石村-四宝龙</t>
  </si>
  <si>
    <t>YE59431322</t>
  </si>
  <si>
    <t>2019431322872</t>
  </si>
  <si>
    <t>颜家院-吴家院</t>
  </si>
  <si>
    <t>CC78431322</t>
  </si>
  <si>
    <t>2019431322931</t>
  </si>
  <si>
    <t>杨家边-杨家边</t>
  </si>
  <si>
    <t>C508431322</t>
  </si>
  <si>
    <t>2019431322928</t>
  </si>
  <si>
    <t>永溪-永溪</t>
  </si>
  <si>
    <t>C563431322</t>
  </si>
  <si>
    <t>2019431322932</t>
  </si>
  <si>
    <t>渔家垅-勤二村</t>
  </si>
  <si>
    <t>C416431322</t>
  </si>
  <si>
    <t>2019431322867</t>
  </si>
  <si>
    <t>月金坪二组至五组</t>
  </si>
  <si>
    <t>CG41431322</t>
  </si>
  <si>
    <t>2019431322101</t>
  </si>
  <si>
    <t>曾家院-洞庭坝</t>
  </si>
  <si>
    <t>C209431322</t>
  </si>
  <si>
    <t>2019431322927</t>
  </si>
  <si>
    <t>张家湾-滟塘1组</t>
  </si>
  <si>
    <t>C577431322</t>
  </si>
  <si>
    <t>2019431322898</t>
  </si>
  <si>
    <t>支华村利山边至矿山乡马井村</t>
  </si>
  <si>
    <t>CH35431322</t>
  </si>
  <si>
    <t>2019431322094</t>
  </si>
  <si>
    <t>周家村-龙潭村</t>
  </si>
  <si>
    <t>YD42431322</t>
  </si>
  <si>
    <t>2019431322888</t>
  </si>
  <si>
    <t>周家至桂花</t>
  </si>
  <si>
    <t>CZ97431322</t>
  </si>
  <si>
    <t>2019431322881</t>
  </si>
  <si>
    <t>周家坳至大路坪</t>
  </si>
  <si>
    <t>C869431322</t>
  </si>
  <si>
    <t>2019431322876</t>
  </si>
  <si>
    <t>竹山至简家院</t>
  </si>
  <si>
    <t>CA08431322</t>
  </si>
  <si>
    <t>2019431322884</t>
  </si>
  <si>
    <t>圳上方荣华村-圳上方荣华村</t>
  </si>
  <si>
    <t>C785431322</t>
  </si>
  <si>
    <t>2019433125002</t>
  </si>
  <si>
    <t>白家-张家</t>
  </si>
  <si>
    <t>C042433125</t>
  </si>
  <si>
    <t>保靖县交通运输局</t>
  </si>
  <si>
    <t>2020433125004</t>
  </si>
  <si>
    <t>比耳-他不</t>
  </si>
  <si>
    <t>Y306433125</t>
  </si>
  <si>
    <t>2019433125006</t>
  </si>
  <si>
    <t>大保村道</t>
  </si>
  <si>
    <t>C008433125</t>
  </si>
  <si>
    <t>2019433125004</t>
  </si>
  <si>
    <t>靛棚村道</t>
  </si>
  <si>
    <t>C030433125</t>
  </si>
  <si>
    <t>2020433125008</t>
  </si>
  <si>
    <t>丰塘村道</t>
  </si>
  <si>
    <t>C209433125</t>
  </si>
  <si>
    <t>2019433125003</t>
  </si>
  <si>
    <t>花蕉村道</t>
  </si>
  <si>
    <t>C038433125</t>
  </si>
  <si>
    <t>2020433125002</t>
  </si>
  <si>
    <t>灵佛庵专用道</t>
  </si>
  <si>
    <t>Z005433125</t>
  </si>
  <si>
    <t>2020433125009</t>
  </si>
  <si>
    <t>陇木村道</t>
  </si>
  <si>
    <t>C046433125</t>
  </si>
  <si>
    <t>2020433125006</t>
  </si>
  <si>
    <t>排扭村道</t>
  </si>
  <si>
    <t>C248433125</t>
  </si>
  <si>
    <t>桐油科-东风</t>
  </si>
  <si>
    <t>Y268433125</t>
  </si>
  <si>
    <t>2020433125007</t>
  </si>
  <si>
    <t>夕铁村道</t>
  </si>
  <si>
    <t>C246433125</t>
  </si>
  <si>
    <t>新田-雀儿</t>
  </si>
  <si>
    <t>C205433125</t>
  </si>
  <si>
    <t>牙吾村道</t>
  </si>
  <si>
    <t>C057433125</t>
  </si>
  <si>
    <t>2019433125005</t>
  </si>
  <si>
    <t>岩湖村村道</t>
  </si>
  <si>
    <t>C017433125</t>
  </si>
  <si>
    <t>2020433125005</t>
  </si>
  <si>
    <t>阳朝-怕必</t>
  </si>
  <si>
    <t>Y299433125</t>
  </si>
  <si>
    <t>皂泽线</t>
  </si>
  <si>
    <t>C051433125</t>
  </si>
  <si>
    <t>2020433125003</t>
  </si>
  <si>
    <t>坳上-茶甫</t>
  </si>
  <si>
    <t>Y307433125</t>
  </si>
  <si>
    <t>2019433123004</t>
  </si>
  <si>
    <t>千潭-老家寨</t>
  </si>
  <si>
    <t>Y024433123</t>
  </si>
  <si>
    <t>凤凰县交通运输局</t>
  </si>
  <si>
    <t>2019433123002</t>
  </si>
  <si>
    <t>忍务代销点-咱高柳禾</t>
  </si>
  <si>
    <t>C284433123</t>
  </si>
  <si>
    <t>2019433123005</t>
  </si>
  <si>
    <t>山江-上茶山</t>
  </si>
  <si>
    <t>Y005433123</t>
  </si>
  <si>
    <t>2019433123003</t>
  </si>
  <si>
    <t>牯牛村村道</t>
  </si>
  <si>
    <t>CJH1433123</t>
  </si>
  <si>
    <t>大兴-高寨</t>
  </si>
  <si>
    <t>C001433101</t>
  </si>
  <si>
    <t>吉首市交通运输局</t>
  </si>
  <si>
    <t>2019433101002</t>
  </si>
  <si>
    <t>马颈坳镇-夯田冲</t>
  </si>
  <si>
    <t>X078433101</t>
  </si>
  <si>
    <t>2018433101008</t>
  </si>
  <si>
    <t>强虎-黄土同</t>
  </si>
  <si>
    <t>Y028433101</t>
  </si>
  <si>
    <t>2018433101005</t>
  </si>
  <si>
    <t>强虎-十八湾</t>
  </si>
  <si>
    <t>C017433101</t>
  </si>
  <si>
    <t>2018433101003</t>
  </si>
  <si>
    <t>三岔坪-城江</t>
  </si>
  <si>
    <t>C016433101</t>
  </si>
  <si>
    <t>2018433101004</t>
  </si>
  <si>
    <t>山枣-磨刀</t>
  </si>
  <si>
    <t>Y030433126</t>
  </si>
  <si>
    <t>2018433101002</t>
  </si>
  <si>
    <t>四十涝-明丰</t>
  </si>
  <si>
    <t>C078433101</t>
  </si>
  <si>
    <t>2018433101007</t>
  </si>
  <si>
    <t>万溶江乡-齐心</t>
  </si>
  <si>
    <t>X075433101</t>
  </si>
  <si>
    <t>2018433101006</t>
  </si>
  <si>
    <t>万溶江乡-西门口村</t>
  </si>
  <si>
    <t>CJH0433101</t>
  </si>
  <si>
    <t>2019433127012</t>
  </si>
  <si>
    <t>芭蕉-黄泥</t>
  </si>
  <si>
    <t>C315433127</t>
  </si>
  <si>
    <t>永顺县交通运输局</t>
  </si>
  <si>
    <t>2019433127002</t>
  </si>
  <si>
    <t>白纳-白龙</t>
  </si>
  <si>
    <t>C021433127</t>
  </si>
  <si>
    <t>2019433127007</t>
  </si>
  <si>
    <t>半坡-跃马</t>
  </si>
  <si>
    <t>C059433127</t>
  </si>
  <si>
    <t>2019433127005</t>
  </si>
  <si>
    <t>高家坝-鲁家寨</t>
  </si>
  <si>
    <t>C117433127</t>
  </si>
  <si>
    <t>湘西州交通运输局</t>
  </si>
  <si>
    <t>2019433127024</t>
  </si>
  <si>
    <t>河溪桥-晓寨</t>
  </si>
  <si>
    <t>C164433127</t>
  </si>
  <si>
    <t>2019433127010</t>
  </si>
  <si>
    <t>红桥-别沙</t>
  </si>
  <si>
    <t>Y532433127</t>
  </si>
  <si>
    <t>滑石-中山</t>
  </si>
  <si>
    <t>C062433127</t>
  </si>
  <si>
    <t>2019433127011</t>
  </si>
  <si>
    <t>集坪-火车站</t>
  </si>
  <si>
    <t>C320433127</t>
  </si>
  <si>
    <t>2019433127013</t>
  </si>
  <si>
    <t>立烈坪-斑竹园</t>
  </si>
  <si>
    <t>C105433127</t>
  </si>
  <si>
    <t>2019433127019</t>
  </si>
  <si>
    <t>两岔口-龙坪</t>
  </si>
  <si>
    <t>C136433127</t>
  </si>
  <si>
    <t>2019433127028</t>
  </si>
  <si>
    <t>两河口-树竹</t>
  </si>
  <si>
    <t>C426433127</t>
  </si>
  <si>
    <t>2019433127014</t>
  </si>
  <si>
    <t>列夕乡-柏杨乡</t>
  </si>
  <si>
    <t>X033433127</t>
  </si>
  <si>
    <t>2019433127036</t>
  </si>
  <si>
    <t>龙寨-多仕</t>
  </si>
  <si>
    <t>C439433127</t>
  </si>
  <si>
    <t>2019433127023</t>
  </si>
  <si>
    <t>马洞-土地凹</t>
  </si>
  <si>
    <t>C264433127</t>
  </si>
  <si>
    <t>2019433127020</t>
  </si>
  <si>
    <t>马儿庄-七角坪</t>
  </si>
  <si>
    <t>Y534433127</t>
  </si>
  <si>
    <t>2019433127037</t>
  </si>
  <si>
    <t>盘龙-二层界</t>
  </si>
  <si>
    <t>C431433127</t>
  </si>
  <si>
    <t>2019433127027</t>
  </si>
  <si>
    <t>盘龙-科那池</t>
  </si>
  <si>
    <t>C168433127</t>
  </si>
  <si>
    <t>2019433127033</t>
  </si>
  <si>
    <t>三岔坡-米寨</t>
  </si>
  <si>
    <t>C043433127</t>
  </si>
  <si>
    <t>2019433127029</t>
  </si>
  <si>
    <t>砂坝-塔卧</t>
  </si>
  <si>
    <t>Y552433127</t>
  </si>
  <si>
    <t>2019433127026</t>
  </si>
  <si>
    <t>石堤-牌楼</t>
  </si>
  <si>
    <t>Y531433127</t>
  </si>
  <si>
    <t>石堤-他沙</t>
  </si>
  <si>
    <t>C027433127</t>
  </si>
  <si>
    <t>2019433127008</t>
  </si>
  <si>
    <t>石堤-五里</t>
  </si>
  <si>
    <t>C028433127</t>
  </si>
  <si>
    <t>2019433127004</t>
  </si>
  <si>
    <t>石堤湖-溶里</t>
  </si>
  <si>
    <t>C078433127</t>
  </si>
  <si>
    <t>2019433127032</t>
  </si>
  <si>
    <t>首车居委会-苗寨</t>
  </si>
  <si>
    <t>C108433127</t>
  </si>
  <si>
    <t>2019433127003</t>
  </si>
  <si>
    <t>蔬菜-寨湖</t>
  </si>
  <si>
    <t>Y543433127</t>
  </si>
  <si>
    <t>2019433127034</t>
  </si>
  <si>
    <t>水塔-鸣凤</t>
  </si>
  <si>
    <t>C036433127</t>
  </si>
  <si>
    <t>2019433127006</t>
  </si>
  <si>
    <t>水塔-小黄</t>
  </si>
  <si>
    <t>C033433127</t>
  </si>
  <si>
    <t>2019433127018</t>
  </si>
  <si>
    <t>土穴场-砂土</t>
  </si>
  <si>
    <t>C506433127</t>
  </si>
  <si>
    <t>2019433127035</t>
  </si>
  <si>
    <t>万坪-咱竹</t>
  </si>
  <si>
    <t>C166433127</t>
  </si>
  <si>
    <t>2019433127031</t>
  </si>
  <si>
    <t>王村-里明</t>
  </si>
  <si>
    <t>C042433127</t>
  </si>
  <si>
    <t>2019433127021</t>
  </si>
  <si>
    <t>小干溪-舍珠</t>
  </si>
  <si>
    <t>C112433127</t>
  </si>
  <si>
    <t>2019433127022</t>
  </si>
  <si>
    <t>盐井-天远</t>
  </si>
  <si>
    <t>C265433127</t>
  </si>
  <si>
    <t>2019433127025</t>
  </si>
  <si>
    <t>岩洞-富足</t>
  </si>
  <si>
    <t>C429433127</t>
  </si>
  <si>
    <t>2019433127030</t>
  </si>
  <si>
    <t>燕塘坪-集凤</t>
  </si>
  <si>
    <t>C071433127</t>
  </si>
  <si>
    <t>2019433127009</t>
  </si>
  <si>
    <t>燕塘坪-田家</t>
  </si>
  <si>
    <t>C070433127</t>
  </si>
  <si>
    <t>2019433127017</t>
  </si>
  <si>
    <t>泽必-坡米</t>
  </si>
  <si>
    <t>C082433127</t>
  </si>
  <si>
    <t>2019433127016</t>
  </si>
  <si>
    <t>左组-高枧</t>
  </si>
  <si>
    <t>C025433127</t>
  </si>
  <si>
    <t>2019433127015</t>
  </si>
  <si>
    <t>沐浴-八极</t>
  </si>
  <si>
    <t>C237433127</t>
  </si>
  <si>
    <t>本次下达国省补助</t>
  </si>
  <si>
    <t>填表说明</t>
  </si>
  <si>
    <t>2019年5640公里项目总投资由原来167662万元，提高到234138万元，自然村由52亿元改至56亿元（晟改）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</si>
</sst>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"/>
    <numFmt numFmtId="177" formatCode="0.000_);[Red]\(0.000\)"/>
    <numFmt numFmtId="178" formatCode="0_);[Red]\(0\)"/>
    <numFmt numFmtId="179" formatCode="0.00_);[Red]\(0.00\)"/>
  </numFmts>
  <fonts count="4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0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6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Dialog"/>
      <charset val="134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134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6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8" fillId="10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0" borderId="0"/>
    <xf numFmtId="0" fontId="27" fillId="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/>
    <xf numFmtId="0" fontId="32" fillId="0" borderId="0" applyNumberFormat="0" applyFill="0" applyBorder="0" applyAlignment="0" applyProtection="0">
      <alignment vertical="center"/>
    </xf>
    <xf numFmtId="0" fontId="0" fillId="33" borderId="22" applyNumberFormat="0" applyFont="0" applyAlignment="0" applyProtection="0">
      <alignment vertical="center"/>
    </xf>
    <xf numFmtId="0" fontId="8" fillId="0" borderId="0">
      <alignment vertical="center"/>
    </xf>
    <xf numFmtId="0" fontId="25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5" borderId="16" applyNumberFormat="0" applyAlignment="0" applyProtection="0">
      <alignment vertical="center"/>
    </xf>
    <xf numFmtId="0" fontId="40" fillId="5" borderId="17" applyNumberFormat="0" applyAlignment="0" applyProtection="0">
      <alignment vertical="center"/>
    </xf>
    <xf numFmtId="0" fontId="42" fillId="31" borderId="21" applyNumberFormat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1" fillId="0" borderId="0"/>
    <xf numFmtId="0" fontId="25" fillId="23" borderId="0" applyNumberFormat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" fillId="0" borderId="0"/>
    <xf numFmtId="0" fontId="30" fillId="1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27" fillId="29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1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" fillId="0" borderId="0"/>
    <xf numFmtId="0" fontId="8" fillId="0" borderId="0"/>
    <xf numFmtId="0" fontId="1" fillId="0" borderId="0"/>
    <xf numFmtId="0" fontId="8" fillId="0" borderId="0">
      <alignment vertical="center"/>
    </xf>
    <xf numFmtId="0" fontId="41" fillId="0" borderId="0"/>
    <xf numFmtId="0" fontId="8" fillId="0" borderId="0">
      <alignment vertical="center"/>
    </xf>
    <xf numFmtId="0" fontId="8" fillId="0" borderId="0">
      <alignment vertical="center"/>
    </xf>
    <xf numFmtId="0" fontId="45" fillId="0" borderId="0"/>
  </cellStyleXfs>
  <cellXfs count="211">
    <xf numFmtId="0" fontId="0" fillId="0" borderId="0" xfId="0"/>
    <xf numFmtId="0" fontId="1" fillId="0" borderId="0" xfId="65" applyFont="1" applyFill="1" applyAlignment="1">
      <alignment horizontal="center" vertical="center"/>
    </xf>
    <xf numFmtId="0" fontId="2" fillId="0" borderId="1" xfId="65" applyNumberFormat="1" applyFont="1" applyFill="1" applyBorder="1" applyAlignment="1">
      <alignment horizontal="center" vertical="center"/>
    </xf>
    <xf numFmtId="0" fontId="3" fillId="0" borderId="2" xfId="65" applyNumberFormat="1" applyFont="1" applyFill="1" applyBorder="1" applyAlignment="1">
      <alignment horizontal="center" vertical="center" wrapText="1"/>
    </xf>
    <xf numFmtId="0" fontId="3" fillId="0" borderId="3" xfId="65" applyNumberFormat="1" applyFont="1" applyFill="1" applyBorder="1" applyAlignment="1">
      <alignment horizontal="center" vertical="center" wrapText="1"/>
    </xf>
    <xf numFmtId="0" fontId="3" fillId="0" borderId="2" xfId="65" applyNumberFormat="1" applyFont="1" applyFill="1" applyBorder="1" applyAlignment="1" applyProtection="1">
      <alignment horizontal="center" vertical="center" wrapText="1"/>
    </xf>
    <xf numFmtId="0" fontId="3" fillId="0" borderId="4" xfId="65" applyNumberFormat="1" applyFont="1" applyFill="1" applyBorder="1" applyAlignment="1">
      <alignment horizontal="center" vertical="center" wrapText="1"/>
    </xf>
    <xf numFmtId="0" fontId="4" fillId="0" borderId="5" xfId="65" applyFont="1" applyBorder="1" applyAlignment="1">
      <alignment horizontal="center" vertical="center" wrapText="1"/>
    </xf>
    <xf numFmtId="0" fontId="5" fillId="0" borderId="5" xfId="65" applyFont="1" applyBorder="1" applyAlignment="1">
      <alignment horizontal="center" vertical="center" wrapText="1"/>
    </xf>
    <xf numFmtId="0" fontId="5" fillId="0" borderId="6" xfId="65" applyNumberFormat="1" applyFont="1" applyBorder="1" applyAlignment="1">
      <alignment horizontal="center" vertical="center" wrapText="1"/>
    </xf>
    <xf numFmtId="0" fontId="5" fillId="0" borderId="6" xfId="65" applyFont="1" applyBorder="1" applyAlignment="1">
      <alignment horizontal="center" vertical="center" wrapText="1"/>
    </xf>
    <xf numFmtId="0" fontId="3" fillId="0" borderId="2" xfId="65" applyFont="1" applyFill="1" applyBorder="1" applyAlignment="1">
      <alignment horizontal="center" vertical="center"/>
    </xf>
    <xf numFmtId="0" fontId="3" fillId="0" borderId="5" xfId="65" applyFont="1" applyBorder="1" applyAlignment="1">
      <alignment horizontal="center" vertical="center" wrapText="1"/>
    </xf>
    <xf numFmtId="0" fontId="5" fillId="0" borderId="5" xfId="65" applyNumberFormat="1" applyFont="1" applyBorder="1" applyAlignment="1">
      <alignment horizontal="center" vertical="center" wrapText="1"/>
    </xf>
    <xf numFmtId="0" fontId="3" fillId="0" borderId="3" xfId="65" applyFont="1" applyFill="1" applyBorder="1" applyAlignment="1">
      <alignment horizontal="center" vertical="center"/>
    </xf>
    <xf numFmtId="0" fontId="3" fillId="0" borderId="7" xfId="65" applyFont="1" applyFill="1" applyBorder="1" applyAlignment="1">
      <alignment horizontal="center" vertical="center"/>
    </xf>
    <xf numFmtId="0" fontId="3" fillId="0" borderId="4" xfId="65" applyFont="1" applyFill="1" applyBorder="1" applyAlignment="1">
      <alignment horizontal="center" vertical="center"/>
    </xf>
    <xf numFmtId="0" fontId="1" fillId="0" borderId="8" xfId="65" applyFont="1" applyFill="1" applyBorder="1" applyAlignment="1">
      <alignment horizontal="center" vertical="center"/>
    </xf>
    <xf numFmtId="0" fontId="6" fillId="0" borderId="5" xfId="65" applyFont="1" applyBorder="1" applyAlignment="1">
      <alignment horizontal="center" vertical="center" wrapText="1"/>
    </xf>
    <xf numFmtId="0" fontId="7" fillId="2" borderId="0" xfId="51" applyFont="1" applyFill="1" applyAlignment="1">
      <alignment horizontal="center" vertical="center"/>
    </xf>
    <xf numFmtId="0" fontId="0" fillId="3" borderId="0" xfId="51" applyFont="1" applyFill="1" applyAlignment="1">
      <alignment horizontal="center" vertical="center"/>
    </xf>
    <xf numFmtId="0" fontId="0" fillId="0" borderId="0" xfId="51" applyFont="1" applyFill="1" applyAlignment="1">
      <alignment horizontal="center" vertical="center"/>
    </xf>
    <xf numFmtId="0" fontId="0" fillId="2" borderId="0" xfId="51" applyFont="1" applyFill="1" applyBorder="1" applyAlignment="1">
      <alignment horizontal="center" vertical="center"/>
    </xf>
    <xf numFmtId="0" fontId="0" fillId="2" borderId="0" xfId="51" applyFont="1" applyFill="1" applyBorder="1" applyAlignment="1">
      <alignment vertical="center"/>
    </xf>
    <xf numFmtId="0" fontId="0" fillId="2" borderId="0" xfId="51" applyFont="1" applyFill="1" applyAlignment="1">
      <alignment vertical="center"/>
    </xf>
    <xf numFmtId="0" fontId="0" fillId="2" borderId="0" xfId="51" applyFont="1" applyFill="1" applyAlignment="1">
      <alignment vertical="center" wrapText="1"/>
    </xf>
    <xf numFmtId="0" fontId="0" fillId="2" borderId="0" xfId="51" applyFont="1" applyFill="1" applyAlignment="1">
      <alignment horizontal="center" vertical="center"/>
    </xf>
    <xf numFmtId="177" fontId="0" fillId="2" borderId="0" xfId="51" applyNumberFormat="1" applyFont="1" applyFill="1" applyAlignment="1">
      <alignment horizontal="center" vertical="center"/>
    </xf>
    <xf numFmtId="0" fontId="0" fillId="2" borderId="0" xfId="51" applyFont="1" applyFill="1" applyAlignment="1">
      <alignment horizontal="center" vertical="center" wrapText="1"/>
    </xf>
    <xf numFmtId="0" fontId="0" fillId="2" borderId="0" xfId="51" applyNumberFormat="1" applyFont="1" applyFill="1" applyAlignment="1">
      <alignment horizontal="center" vertical="center"/>
    </xf>
    <xf numFmtId="0" fontId="0" fillId="2" borderId="0" xfId="63" applyFont="1" applyFill="1" applyBorder="1" applyAlignment="1">
      <alignment horizontal="center" vertical="center"/>
    </xf>
    <xf numFmtId="0" fontId="8" fillId="2" borderId="0" xfId="63" applyFont="1" applyFill="1" applyAlignment="1">
      <alignment vertical="center"/>
    </xf>
    <xf numFmtId="0" fontId="0" fillId="2" borderId="0" xfId="63" applyFont="1" applyFill="1" applyAlignment="1">
      <alignment vertical="center"/>
    </xf>
    <xf numFmtId="0" fontId="0" fillId="2" borderId="0" xfId="63" applyFont="1" applyFill="1" applyAlignment="1">
      <alignment vertical="center" wrapText="1"/>
    </xf>
    <xf numFmtId="0" fontId="0" fillId="2" borderId="0" xfId="63" applyFont="1" applyFill="1" applyAlignment="1">
      <alignment horizontal="center" vertical="center" wrapText="1"/>
    </xf>
    <xf numFmtId="0" fontId="0" fillId="2" borderId="0" xfId="63" applyFont="1" applyFill="1" applyAlignment="1">
      <alignment horizontal="center" vertical="center"/>
    </xf>
    <xf numFmtId="0" fontId="9" fillId="2" borderId="0" xfId="63" applyFont="1" applyFill="1" applyAlignment="1" applyProtection="1">
      <alignment horizontal="center" vertical="center" wrapText="1"/>
      <protection hidden="1"/>
    </xf>
    <xf numFmtId="0" fontId="10" fillId="2" borderId="2" xfId="51" applyFont="1" applyFill="1" applyBorder="1" applyAlignment="1" applyProtection="1">
      <alignment horizontal="center" vertical="center" wrapText="1"/>
      <protection hidden="1"/>
    </xf>
    <xf numFmtId="0" fontId="10" fillId="2" borderId="2" xfId="51" applyFont="1" applyFill="1" applyBorder="1" applyAlignment="1" applyProtection="1">
      <alignment horizontal="center" vertical="center"/>
      <protection hidden="1"/>
    </xf>
    <xf numFmtId="0" fontId="10" fillId="2" borderId="3" xfId="51" applyFont="1" applyFill="1" applyBorder="1" applyAlignment="1" applyProtection="1">
      <alignment horizontal="center" vertical="center"/>
      <protection hidden="1"/>
    </xf>
    <xf numFmtId="0" fontId="10" fillId="2" borderId="3" xfId="51" applyFont="1" applyFill="1" applyBorder="1" applyAlignment="1" applyProtection="1">
      <alignment horizontal="center" vertical="center" wrapText="1"/>
      <protection hidden="1"/>
    </xf>
    <xf numFmtId="0" fontId="10" fillId="2" borderId="4" xfId="51" applyFont="1" applyFill="1" applyBorder="1" applyAlignment="1" applyProtection="1">
      <alignment horizontal="center" vertical="center"/>
      <protection hidden="1"/>
    </xf>
    <xf numFmtId="0" fontId="10" fillId="2" borderId="4" xfId="51" applyFont="1" applyFill="1" applyBorder="1" applyAlignment="1" applyProtection="1">
      <alignment horizontal="center" vertical="center" wrapText="1"/>
      <protection hidden="1"/>
    </xf>
    <xf numFmtId="0" fontId="10" fillId="2" borderId="2" xfId="51" applyFont="1" applyFill="1" applyBorder="1" applyAlignment="1" applyProtection="1">
      <alignment vertical="center"/>
      <protection hidden="1"/>
    </xf>
    <xf numFmtId="0" fontId="10" fillId="2" borderId="2" xfId="51" applyFont="1" applyFill="1" applyBorder="1" applyAlignment="1" applyProtection="1">
      <alignment vertical="center" wrapText="1"/>
      <protection hidden="1"/>
    </xf>
    <xf numFmtId="0" fontId="10" fillId="2" borderId="9" xfId="51" applyFont="1" applyFill="1" applyBorder="1" applyAlignment="1" applyProtection="1">
      <alignment horizontal="centerContinuous" vertical="center"/>
      <protection hidden="1"/>
    </xf>
    <xf numFmtId="0" fontId="10" fillId="2" borderId="10" xfId="51" applyFont="1" applyFill="1" applyBorder="1" applyAlignment="1" applyProtection="1">
      <alignment horizontal="centerContinuous" vertical="center"/>
      <protection hidden="1"/>
    </xf>
    <xf numFmtId="0" fontId="10" fillId="2" borderId="2" xfId="51" applyFont="1" applyFill="1" applyBorder="1" applyAlignment="1" applyProtection="1">
      <alignment horizontal="centerContinuous" vertical="center"/>
      <protection hidden="1"/>
    </xf>
    <xf numFmtId="0" fontId="10" fillId="2" borderId="2" xfId="51" applyFont="1" applyFill="1" applyBorder="1" applyAlignment="1" applyProtection="1">
      <alignment horizontal="centerContinuous" vertical="center" wrapText="1"/>
      <protection hidden="1"/>
    </xf>
    <xf numFmtId="0" fontId="11" fillId="2" borderId="2" xfId="63" applyFont="1" applyFill="1" applyBorder="1" applyAlignment="1">
      <alignment horizontal="center" vertical="center" wrapText="1"/>
    </xf>
    <xf numFmtId="176" fontId="12" fillId="2" borderId="2" xfId="51" applyNumberFormat="1" applyFont="1" applyFill="1" applyBorder="1" applyAlignment="1">
      <alignment vertical="center"/>
    </xf>
    <xf numFmtId="49" fontId="12" fillId="2" borderId="2" xfId="51" applyNumberFormat="1" applyFont="1" applyFill="1" applyBorder="1" applyAlignment="1">
      <alignment vertical="center"/>
    </xf>
    <xf numFmtId="0" fontId="11" fillId="2" borderId="2" xfId="63" applyFont="1" applyFill="1" applyBorder="1" applyAlignment="1">
      <alignment vertical="center"/>
    </xf>
    <xf numFmtId="0" fontId="11" fillId="2" borderId="2" xfId="63" applyFont="1" applyFill="1" applyBorder="1" applyAlignment="1">
      <alignment vertical="center" wrapText="1"/>
    </xf>
    <xf numFmtId="0" fontId="11" fillId="2" borderId="2" xfId="63" applyFont="1" applyFill="1" applyBorder="1" applyAlignment="1">
      <alignment horizontal="center" vertical="center"/>
    </xf>
    <xf numFmtId="0" fontId="13" fillId="2" borderId="2" xfId="63" applyFont="1" applyFill="1" applyBorder="1" applyAlignment="1">
      <alignment horizontal="center" vertical="center" wrapText="1"/>
    </xf>
    <xf numFmtId="49" fontId="14" fillId="2" borderId="2" xfId="51" applyNumberFormat="1" applyFont="1" applyFill="1" applyBorder="1" applyAlignment="1">
      <alignment vertical="center"/>
    </xf>
    <xf numFmtId="0" fontId="13" fillId="2" borderId="2" xfId="63" applyFont="1" applyFill="1" applyBorder="1" applyAlignment="1">
      <alignment vertical="center"/>
    </xf>
    <xf numFmtId="0" fontId="13" fillId="2" borderId="2" xfId="63" applyFont="1" applyFill="1" applyBorder="1" applyAlignment="1">
      <alignment vertical="center" wrapText="1"/>
    </xf>
    <xf numFmtId="0" fontId="13" fillId="2" borderId="2" xfId="63" applyFont="1" applyFill="1" applyBorder="1" applyAlignment="1">
      <alignment horizontal="center" vertical="center"/>
    </xf>
    <xf numFmtId="176" fontId="14" fillId="2" borderId="2" xfId="51" applyNumberFormat="1" applyFont="1" applyFill="1" applyBorder="1" applyAlignment="1">
      <alignment vertical="center"/>
    </xf>
    <xf numFmtId="177" fontId="0" fillId="2" borderId="0" xfId="63" applyNumberFormat="1" applyFont="1" applyFill="1" applyAlignment="1">
      <alignment horizontal="center" vertical="center"/>
    </xf>
    <xf numFmtId="0" fontId="10" fillId="2" borderId="11" xfId="51" applyNumberFormat="1" applyFont="1" applyFill="1" applyBorder="1" applyAlignment="1" applyProtection="1">
      <alignment horizontal="centerContinuous" vertical="center" wrapText="1"/>
      <protection hidden="1"/>
    </xf>
    <xf numFmtId="0" fontId="10" fillId="2" borderId="12" xfId="51" applyNumberFormat="1" applyFont="1" applyFill="1" applyBorder="1" applyAlignment="1" applyProtection="1">
      <alignment horizontal="centerContinuous" vertical="center" wrapText="1"/>
      <protection hidden="1"/>
    </xf>
    <xf numFmtId="0" fontId="10" fillId="2" borderId="2" xfId="51" applyNumberFormat="1" applyFont="1" applyFill="1" applyBorder="1" applyAlignment="1" applyProtection="1">
      <alignment horizontal="center" vertical="center" wrapText="1"/>
      <protection hidden="1"/>
    </xf>
    <xf numFmtId="177" fontId="10" fillId="2" borderId="2" xfId="51" applyNumberFormat="1" applyFont="1" applyFill="1" applyBorder="1" applyAlignment="1" applyProtection="1">
      <alignment horizontal="center" vertical="center" wrapText="1"/>
      <protection hidden="1"/>
    </xf>
    <xf numFmtId="178" fontId="10" fillId="2" borderId="2" xfId="51" applyNumberFormat="1" applyFont="1" applyFill="1" applyBorder="1" applyAlignment="1" applyProtection="1">
      <alignment horizontal="center" vertical="center" wrapText="1"/>
      <protection hidden="1"/>
    </xf>
    <xf numFmtId="178" fontId="11" fillId="2" borderId="2" xfId="63" applyNumberFormat="1" applyFont="1" applyFill="1" applyBorder="1" applyAlignment="1">
      <alignment horizontal="center" vertical="center"/>
    </xf>
    <xf numFmtId="49" fontId="12" fillId="2" borderId="2" xfId="51" applyNumberFormat="1" applyFont="1" applyFill="1" applyBorder="1" applyAlignment="1">
      <alignment horizontal="center" vertical="center" wrapText="1" shrinkToFit="1"/>
    </xf>
    <xf numFmtId="177" fontId="11" fillId="2" borderId="2" xfId="63" applyNumberFormat="1" applyFont="1" applyFill="1" applyBorder="1" applyAlignment="1">
      <alignment horizontal="center" vertical="center"/>
    </xf>
    <xf numFmtId="177" fontId="13" fillId="2" borderId="2" xfId="63" applyNumberFormat="1" applyFont="1" applyFill="1" applyBorder="1" applyAlignment="1">
      <alignment horizontal="center" vertical="center"/>
    </xf>
    <xf numFmtId="49" fontId="14" fillId="2" borderId="2" xfId="51" applyNumberFormat="1" applyFont="1" applyFill="1" applyBorder="1" applyAlignment="1">
      <alignment horizontal="center" vertical="center" wrapText="1" shrinkToFit="1"/>
    </xf>
    <xf numFmtId="0" fontId="13" fillId="2" borderId="0" xfId="63" applyFont="1" applyFill="1" applyBorder="1" applyAlignment="1">
      <alignment horizontal="center" vertical="center"/>
    </xf>
    <xf numFmtId="49" fontId="13" fillId="2" borderId="2" xfId="63" applyNumberFormat="1" applyFont="1" applyFill="1" applyBorder="1" applyAlignment="1">
      <alignment horizontal="center" vertical="center"/>
    </xf>
    <xf numFmtId="177" fontId="10" fillId="2" borderId="9" xfId="51" applyNumberFormat="1" applyFont="1" applyFill="1" applyBorder="1" applyAlignment="1" applyProtection="1">
      <alignment horizontal="center" vertical="center" wrapText="1"/>
      <protection hidden="1"/>
    </xf>
    <xf numFmtId="178" fontId="15" fillId="2" borderId="2" xfId="51" applyNumberFormat="1" applyFont="1" applyFill="1" applyBorder="1" applyAlignment="1" applyProtection="1">
      <alignment horizontal="center" vertical="center" wrapText="1"/>
      <protection hidden="1"/>
    </xf>
    <xf numFmtId="0" fontId="10" fillId="2" borderId="4" xfId="51" applyNumberFormat="1" applyFont="1" applyFill="1" applyBorder="1" applyAlignment="1" applyProtection="1">
      <alignment horizontal="center" vertical="center" wrapText="1"/>
      <protection hidden="1"/>
    </xf>
    <xf numFmtId="49" fontId="11" fillId="2" borderId="2" xfId="63" applyNumberFormat="1" applyFont="1" applyFill="1" applyBorder="1" applyAlignment="1">
      <alignment horizontal="center" vertical="center"/>
    </xf>
    <xf numFmtId="0" fontId="11" fillId="2" borderId="4" xfId="63" applyFont="1" applyFill="1" applyBorder="1" applyAlignment="1">
      <alignment horizontal="center" vertical="center"/>
    </xf>
    <xf numFmtId="178" fontId="12" fillId="2" borderId="2" xfId="51" applyNumberFormat="1" applyFont="1" applyFill="1" applyBorder="1" applyAlignment="1">
      <alignment horizontal="center" vertical="center"/>
    </xf>
    <xf numFmtId="178" fontId="10" fillId="2" borderId="2" xfId="51" applyNumberFormat="1" applyFont="1" applyFill="1" applyBorder="1" applyAlignment="1">
      <alignment horizontal="center" vertical="center"/>
    </xf>
    <xf numFmtId="0" fontId="13" fillId="2" borderId="4" xfId="63" applyFont="1" applyFill="1" applyBorder="1" applyAlignment="1">
      <alignment horizontal="center" vertical="center"/>
    </xf>
    <xf numFmtId="178" fontId="14" fillId="2" borderId="2" xfId="51" applyNumberFormat="1" applyFont="1" applyFill="1" applyBorder="1" applyAlignment="1">
      <alignment horizontal="center" vertical="center"/>
    </xf>
    <xf numFmtId="178" fontId="16" fillId="2" borderId="2" xfId="51" applyNumberFormat="1" applyFont="1" applyFill="1" applyBorder="1" applyAlignment="1">
      <alignment horizontal="center" vertical="center"/>
    </xf>
    <xf numFmtId="0" fontId="0" fillId="2" borderId="0" xfId="63" applyNumberFormat="1" applyFont="1" applyFill="1" applyAlignment="1">
      <alignment horizontal="center" vertical="center"/>
    </xf>
    <xf numFmtId="0" fontId="10" fillId="2" borderId="13" xfId="51" applyNumberFormat="1" applyFont="1" applyFill="1" applyBorder="1" applyAlignment="1" applyProtection="1">
      <alignment horizontal="centerContinuous" vertical="center" wrapText="1"/>
      <protection hidden="1"/>
    </xf>
    <xf numFmtId="179" fontId="10" fillId="2" borderId="9" xfId="51" applyNumberFormat="1" applyFont="1" applyFill="1" applyBorder="1" applyAlignment="1" applyProtection="1">
      <alignment horizontal="center" vertical="center" wrapText="1"/>
      <protection hidden="1"/>
    </xf>
    <xf numFmtId="179" fontId="10" fillId="2" borderId="14" xfId="51" applyNumberFormat="1" applyFont="1" applyFill="1" applyBorder="1" applyAlignment="1" applyProtection="1">
      <alignment horizontal="center" vertical="center" wrapText="1"/>
      <protection hidden="1"/>
    </xf>
    <xf numFmtId="179" fontId="10" fillId="2" borderId="10" xfId="51" applyNumberFormat="1" applyFont="1" applyFill="1" applyBorder="1" applyAlignment="1" applyProtection="1">
      <alignment horizontal="center" vertical="center" wrapText="1"/>
      <protection hidden="1"/>
    </xf>
    <xf numFmtId="0" fontId="10" fillId="2" borderId="3" xfId="51" applyNumberFormat="1" applyFont="1" applyFill="1" applyBorder="1" applyAlignment="1" applyProtection="1">
      <alignment horizontal="center" vertical="center" wrapText="1"/>
      <protection hidden="1"/>
    </xf>
    <xf numFmtId="179" fontId="10" fillId="2" borderId="2" xfId="51" applyNumberFormat="1" applyFont="1" applyFill="1" applyBorder="1" applyAlignment="1" applyProtection="1">
      <alignment horizontal="center" vertical="center" wrapText="1"/>
      <protection hidden="1"/>
    </xf>
    <xf numFmtId="0" fontId="14" fillId="2" borderId="2" xfId="51" applyNumberFormat="1" applyFont="1" applyFill="1" applyBorder="1" applyAlignment="1">
      <alignment horizontal="center" vertical="center"/>
    </xf>
    <xf numFmtId="178" fontId="9" fillId="2" borderId="0" xfId="63" applyNumberFormat="1" applyFont="1" applyFill="1" applyAlignment="1" applyProtection="1">
      <alignment horizontal="center" vertical="center" wrapText="1"/>
      <protection hidden="1"/>
    </xf>
    <xf numFmtId="0" fontId="10" fillId="2" borderId="2" xfId="51" applyNumberFormat="1" applyFont="1" applyFill="1" applyBorder="1" applyAlignment="1" applyProtection="1">
      <alignment horizontal="center" vertical="center" shrinkToFit="1"/>
      <protection hidden="1"/>
    </xf>
    <xf numFmtId="49" fontId="10" fillId="2" borderId="3" xfId="51" applyNumberFormat="1" applyFont="1" applyFill="1" applyBorder="1" applyAlignment="1" applyProtection="1">
      <alignment horizontal="center" vertical="center" wrapText="1"/>
      <protection hidden="1"/>
    </xf>
    <xf numFmtId="49" fontId="10" fillId="2" borderId="7" xfId="51" applyNumberFormat="1" applyFont="1" applyFill="1" applyBorder="1" applyAlignment="1" applyProtection="1">
      <alignment horizontal="center" vertical="center" wrapText="1"/>
      <protection hidden="1"/>
    </xf>
    <xf numFmtId="49" fontId="10" fillId="2" borderId="4" xfId="51" applyNumberFormat="1" applyFont="1" applyFill="1" applyBorder="1" applyAlignment="1" applyProtection="1">
      <alignment horizontal="center" vertical="center" wrapText="1"/>
      <protection hidden="1"/>
    </xf>
    <xf numFmtId="49" fontId="10" fillId="2" borderId="2" xfId="51" applyNumberFormat="1" applyFont="1" applyFill="1" applyBorder="1" applyAlignment="1" applyProtection="1">
      <alignment vertical="center" wrapText="1"/>
      <protection hidden="1"/>
    </xf>
    <xf numFmtId="177" fontId="7" fillId="2" borderId="0" xfId="51" applyNumberFormat="1" applyFont="1" applyFill="1" applyAlignment="1">
      <alignment horizontal="center" vertical="center"/>
    </xf>
    <xf numFmtId="49" fontId="14" fillId="2" borderId="2" xfId="51" applyNumberFormat="1" applyFont="1" applyFill="1" applyBorder="1" applyAlignment="1">
      <alignment horizontal="center" vertical="center" wrapText="1"/>
    </xf>
    <xf numFmtId="176" fontId="14" fillId="2" borderId="2" xfId="51" applyNumberFormat="1" applyFont="1" applyFill="1" applyBorder="1" applyAlignment="1">
      <alignment horizontal="center" vertical="center" wrapText="1"/>
    </xf>
    <xf numFmtId="0" fontId="17" fillId="2" borderId="2" xfId="63" applyFont="1" applyFill="1" applyBorder="1" applyAlignment="1">
      <alignment vertical="center" wrapText="1"/>
    </xf>
    <xf numFmtId="0" fontId="17" fillId="2" borderId="2" xfId="63" applyFont="1" applyFill="1" applyBorder="1" applyAlignment="1">
      <alignment horizontal="center" vertical="center" wrapText="1"/>
    </xf>
    <xf numFmtId="0" fontId="17" fillId="2" borderId="0" xfId="63" applyFont="1" applyFill="1" applyBorder="1" applyAlignment="1">
      <alignment horizontal="center" vertical="center" wrapText="1"/>
    </xf>
    <xf numFmtId="0" fontId="13" fillId="2" borderId="2" xfId="51" applyFont="1" applyFill="1" applyBorder="1" applyAlignment="1">
      <alignment vertical="center"/>
    </xf>
    <xf numFmtId="0" fontId="13" fillId="2" borderId="2" xfId="51" applyFont="1" applyFill="1" applyBorder="1" applyAlignment="1">
      <alignment vertical="center" wrapText="1"/>
    </xf>
    <xf numFmtId="0" fontId="13" fillId="2" borderId="2" xfId="51" applyFont="1" applyFill="1" applyBorder="1" applyAlignment="1">
      <alignment horizontal="center" vertical="center" wrapText="1"/>
    </xf>
    <xf numFmtId="177" fontId="14" fillId="2" borderId="2" xfId="51" applyNumberFormat="1" applyFont="1" applyFill="1" applyBorder="1" applyAlignment="1">
      <alignment vertical="center" wrapText="1"/>
    </xf>
    <xf numFmtId="49" fontId="18" fillId="2" borderId="2" xfId="51" applyNumberFormat="1" applyFont="1" applyFill="1" applyBorder="1" applyAlignment="1">
      <alignment horizontal="center" vertical="center" wrapText="1" shrinkToFit="1"/>
    </xf>
    <xf numFmtId="0" fontId="13" fillId="2" borderId="2" xfId="63" applyNumberFormat="1" applyFont="1" applyFill="1" applyBorder="1" applyAlignment="1">
      <alignment horizontal="center" vertical="center"/>
    </xf>
    <xf numFmtId="0" fontId="0" fillId="2" borderId="2" xfId="51" applyFont="1" applyFill="1" applyBorder="1" applyAlignment="1">
      <alignment horizontal="center" vertical="center"/>
    </xf>
    <xf numFmtId="0" fontId="13" fillId="3" borderId="2" xfId="63" applyFont="1" applyFill="1" applyBorder="1" applyAlignment="1">
      <alignment horizontal="center" vertical="center"/>
    </xf>
    <xf numFmtId="176" fontId="14" fillId="3" borderId="2" xfId="51" applyNumberFormat="1" applyFont="1" applyFill="1" applyBorder="1" applyAlignment="1">
      <alignment vertical="center"/>
    </xf>
    <xf numFmtId="49" fontId="14" fillId="3" borderId="2" xfId="51" applyNumberFormat="1" applyFont="1" applyFill="1" applyBorder="1" applyAlignment="1">
      <alignment vertical="center"/>
    </xf>
    <xf numFmtId="0" fontId="13" fillId="3" borderId="2" xfId="63" applyFont="1" applyFill="1" applyBorder="1" applyAlignment="1">
      <alignment vertical="center"/>
    </xf>
    <xf numFmtId="0" fontId="13" fillId="3" borderId="2" xfId="63" applyFont="1" applyFill="1" applyBorder="1" applyAlignment="1">
      <alignment vertical="center" wrapText="1"/>
    </xf>
    <xf numFmtId="177" fontId="13" fillId="3" borderId="2" xfId="63" applyNumberFormat="1" applyFont="1" applyFill="1" applyBorder="1" applyAlignment="1">
      <alignment horizontal="center" vertical="center"/>
    </xf>
    <xf numFmtId="0" fontId="13" fillId="3" borderId="2" xfId="63" applyFont="1" applyFill="1" applyBorder="1" applyAlignment="1">
      <alignment horizontal="center" vertical="center" wrapText="1"/>
    </xf>
    <xf numFmtId="49" fontId="14" fillId="3" borderId="2" xfId="51" applyNumberFormat="1" applyFont="1" applyFill="1" applyBorder="1" applyAlignment="1">
      <alignment horizontal="center" vertical="center" wrapText="1" shrinkToFit="1"/>
    </xf>
    <xf numFmtId="49" fontId="13" fillId="3" borderId="2" xfId="63" applyNumberFormat="1" applyFont="1" applyFill="1" applyBorder="1" applyAlignment="1">
      <alignment horizontal="center" vertical="center"/>
    </xf>
    <xf numFmtId="178" fontId="14" fillId="3" borderId="2" xfId="51" applyNumberFormat="1" applyFont="1" applyFill="1" applyBorder="1" applyAlignment="1">
      <alignment horizontal="center" vertical="center"/>
    </xf>
    <xf numFmtId="178" fontId="16" fillId="3" borderId="2" xfId="51" applyNumberFormat="1" applyFont="1" applyFill="1" applyBorder="1" applyAlignment="1">
      <alignment horizontal="center" vertical="center"/>
    </xf>
    <xf numFmtId="0" fontId="14" fillId="3" borderId="2" xfId="51" applyNumberFormat="1" applyFont="1" applyFill="1" applyBorder="1" applyAlignment="1">
      <alignment horizontal="center" vertical="center"/>
    </xf>
    <xf numFmtId="0" fontId="13" fillId="0" borderId="2" xfId="63" applyFont="1" applyFill="1" applyBorder="1" applyAlignment="1">
      <alignment horizontal="center" vertical="center"/>
    </xf>
    <xf numFmtId="176" fontId="14" fillId="0" borderId="2" xfId="51" applyNumberFormat="1" applyFont="1" applyFill="1" applyBorder="1" applyAlignment="1">
      <alignment vertical="center"/>
    </xf>
    <xf numFmtId="49" fontId="14" fillId="0" borderId="2" xfId="51" applyNumberFormat="1" applyFont="1" applyFill="1" applyBorder="1" applyAlignment="1">
      <alignment vertical="center"/>
    </xf>
    <xf numFmtId="0" fontId="13" fillId="0" borderId="2" xfId="63" applyFont="1" applyFill="1" applyBorder="1" applyAlignment="1">
      <alignment vertical="center"/>
    </xf>
    <xf numFmtId="0" fontId="13" fillId="0" borderId="2" xfId="63" applyFont="1" applyFill="1" applyBorder="1" applyAlignment="1">
      <alignment vertical="center" wrapText="1"/>
    </xf>
    <xf numFmtId="177" fontId="13" fillId="0" borderId="2" xfId="63" applyNumberFormat="1" applyFont="1" applyFill="1" applyBorder="1" applyAlignment="1">
      <alignment horizontal="center" vertical="center"/>
    </xf>
    <xf numFmtId="0" fontId="13" fillId="0" borderId="2" xfId="63" applyFont="1" applyFill="1" applyBorder="1" applyAlignment="1">
      <alignment horizontal="center" vertical="center" wrapText="1"/>
    </xf>
    <xf numFmtId="49" fontId="14" fillId="0" borderId="2" xfId="51" applyNumberFormat="1" applyFont="1" applyFill="1" applyBorder="1" applyAlignment="1">
      <alignment horizontal="center" vertical="center" wrapText="1" shrinkToFit="1"/>
    </xf>
    <xf numFmtId="49" fontId="13" fillId="0" borderId="2" xfId="63" applyNumberFormat="1" applyFont="1" applyFill="1" applyBorder="1" applyAlignment="1">
      <alignment horizontal="center" vertical="center"/>
    </xf>
    <xf numFmtId="178" fontId="14" fillId="0" borderId="2" xfId="51" applyNumberFormat="1" applyFont="1" applyFill="1" applyBorder="1" applyAlignment="1">
      <alignment horizontal="center" vertical="center"/>
    </xf>
    <xf numFmtId="178" fontId="16" fillId="0" borderId="2" xfId="51" applyNumberFormat="1" applyFont="1" applyFill="1" applyBorder="1" applyAlignment="1">
      <alignment horizontal="center" vertical="center"/>
    </xf>
    <xf numFmtId="177" fontId="14" fillId="2" borderId="2" xfId="51" applyNumberFormat="1" applyFont="1" applyFill="1" applyBorder="1" applyAlignment="1">
      <alignment horizontal="center" vertical="center"/>
    </xf>
    <xf numFmtId="0" fontId="14" fillId="0" borderId="2" xfId="51" applyNumberFormat="1" applyFont="1" applyFill="1" applyBorder="1" applyAlignment="1">
      <alignment horizontal="center" vertical="center"/>
    </xf>
    <xf numFmtId="0" fontId="16" fillId="2" borderId="2" xfId="63" applyFont="1" applyFill="1" applyBorder="1" applyAlignment="1">
      <alignment horizontal="center" vertical="center"/>
    </xf>
    <xf numFmtId="0" fontId="16" fillId="2" borderId="2" xfId="63" applyFont="1" applyFill="1" applyBorder="1" applyAlignment="1">
      <alignment vertical="center" wrapText="1"/>
    </xf>
    <xf numFmtId="176" fontId="16" fillId="2" borderId="2" xfId="51" applyNumberFormat="1" applyFont="1" applyFill="1" applyBorder="1" applyAlignment="1">
      <alignment vertical="center"/>
    </xf>
    <xf numFmtId="49" fontId="10" fillId="2" borderId="2" xfId="51" applyNumberFormat="1" applyFont="1" applyFill="1" applyBorder="1" applyAlignment="1">
      <alignment vertical="center"/>
    </xf>
    <xf numFmtId="0" fontId="16" fillId="2" borderId="2" xfId="63" applyFont="1" applyFill="1" applyBorder="1" applyAlignment="1">
      <alignment vertical="center"/>
    </xf>
    <xf numFmtId="49" fontId="16" fillId="2" borderId="2" xfId="51" applyNumberFormat="1" applyFont="1" applyFill="1" applyBorder="1" applyAlignment="1">
      <alignment vertical="center"/>
    </xf>
    <xf numFmtId="177" fontId="16" fillId="2" borderId="2" xfId="63" applyNumberFormat="1" applyFont="1" applyFill="1" applyBorder="1" applyAlignment="1">
      <alignment horizontal="center" vertical="center"/>
    </xf>
    <xf numFmtId="0" fontId="16" fillId="2" borderId="2" xfId="63" applyFont="1" applyFill="1" applyBorder="1" applyAlignment="1">
      <alignment horizontal="center" vertical="center" wrapText="1"/>
    </xf>
    <xf numFmtId="49" fontId="16" fillId="2" borderId="2" xfId="51" applyNumberFormat="1" applyFont="1" applyFill="1" applyBorder="1" applyAlignment="1">
      <alignment horizontal="center" vertical="center" wrapText="1" shrinkToFit="1"/>
    </xf>
    <xf numFmtId="49" fontId="16" fillId="2" borderId="2" xfId="63" applyNumberFormat="1" applyFont="1" applyFill="1" applyBorder="1" applyAlignment="1">
      <alignment horizontal="center" vertical="center"/>
    </xf>
    <xf numFmtId="0" fontId="16" fillId="2" borderId="2" xfId="51" applyFont="1" applyFill="1" applyBorder="1" applyAlignment="1">
      <alignment vertical="center"/>
    </xf>
    <xf numFmtId="0" fontId="16" fillId="2" borderId="2" xfId="51" applyNumberFormat="1" applyFont="1" applyFill="1" applyBorder="1" applyAlignment="1" applyProtection="1">
      <alignment vertical="center" wrapText="1"/>
      <protection locked="0"/>
    </xf>
    <xf numFmtId="0" fontId="19" fillId="2" borderId="0" xfId="51" applyFont="1" applyFill="1" applyAlignment="1">
      <alignment horizontal="center" vertical="center"/>
    </xf>
    <xf numFmtId="0" fontId="19" fillId="2" borderId="0" xfId="51" applyNumberFormat="1" applyFont="1" applyFill="1" applyAlignment="1">
      <alignment horizontal="center" vertical="center"/>
    </xf>
    <xf numFmtId="0" fontId="19" fillId="2" borderId="0" xfId="51" applyFont="1" applyFill="1" applyBorder="1" applyAlignment="1">
      <alignment vertical="center"/>
    </xf>
    <xf numFmtId="0" fontId="19" fillId="2" borderId="0" xfId="51" applyNumberFormat="1" applyFont="1" applyFill="1" applyBorder="1" applyAlignment="1">
      <alignment horizontal="center" vertical="center"/>
    </xf>
    <xf numFmtId="0" fontId="19" fillId="2" borderId="0" xfId="51" applyFont="1" applyFill="1" applyAlignment="1">
      <alignment horizontal="center" vertical="center" wrapText="1"/>
    </xf>
    <xf numFmtId="177" fontId="19" fillId="2" borderId="0" xfId="51" applyNumberFormat="1" applyFont="1" applyFill="1" applyAlignment="1">
      <alignment horizontal="center" vertical="center"/>
    </xf>
    <xf numFmtId="0" fontId="19" fillId="2" borderId="0" xfId="63" applyFont="1" applyFill="1" applyAlignment="1">
      <alignment vertical="center"/>
    </xf>
    <xf numFmtId="0" fontId="19" fillId="2" borderId="0" xfId="63" applyNumberFormat="1" applyFont="1" applyFill="1" applyAlignment="1">
      <alignment horizontal="center" vertical="center"/>
    </xf>
    <xf numFmtId="0" fontId="19" fillId="2" borderId="0" xfId="63" applyFont="1" applyFill="1" applyAlignment="1">
      <alignment horizontal="centerContinuous" vertical="center"/>
    </xf>
    <xf numFmtId="0" fontId="19" fillId="2" borderId="0" xfId="63" applyFont="1" applyFill="1" applyAlignment="1">
      <alignment horizontal="center" vertical="center"/>
    </xf>
    <xf numFmtId="177" fontId="19" fillId="2" borderId="0" xfId="63" applyNumberFormat="1" applyFont="1" applyFill="1" applyAlignment="1">
      <alignment horizontal="center" vertical="center"/>
    </xf>
    <xf numFmtId="0" fontId="20" fillId="2" borderId="1" xfId="63" applyFont="1" applyFill="1" applyBorder="1" applyAlignment="1" applyProtection="1">
      <alignment horizontal="center" vertical="center"/>
      <protection hidden="1"/>
    </xf>
    <xf numFmtId="0" fontId="21" fillId="2" borderId="9" xfId="51" applyFont="1" applyFill="1" applyBorder="1" applyAlignment="1" applyProtection="1">
      <alignment horizontal="center" vertical="center"/>
      <protection hidden="1"/>
    </xf>
    <xf numFmtId="0" fontId="21" fillId="2" borderId="14" xfId="51" applyFont="1" applyFill="1" applyBorder="1" applyAlignment="1" applyProtection="1">
      <alignment horizontal="center" vertical="center" wrapText="1"/>
      <protection hidden="1"/>
    </xf>
    <xf numFmtId="0" fontId="21" fillId="2" borderId="14" xfId="51" applyFont="1" applyFill="1" applyBorder="1" applyAlignment="1" applyProtection="1">
      <alignment horizontal="center" vertical="center"/>
      <protection hidden="1"/>
    </xf>
    <xf numFmtId="0" fontId="21" fillId="2" borderId="10" xfId="51" applyFont="1" applyFill="1" applyBorder="1" applyAlignment="1" applyProtection="1">
      <alignment horizontal="center" vertical="center" wrapText="1"/>
      <protection hidden="1"/>
    </xf>
    <xf numFmtId="0" fontId="21" fillId="2" borderId="9" xfId="51" applyNumberFormat="1" applyFont="1" applyFill="1" applyBorder="1" applyAlignment="1" applyProtection="1">
      <alignment horizontal="centerContinuous" vertical="center" wrapText="1"/>
      <protection hidden="1"/>
    </xf>
    <xf numFmtId="0" fontId="21" fillId="2" borderId="14" xfId="51" applyNumberFormat="1" applyFont="1" applyFill="1" applyBorder="1" applyAlignment="1" applyProtection="1">
      <alignment horizontal="centerContinuous" vertical="center" wrapText="1"/>
      <protection hidden="1"/>
    </xf>
    <xf numFmtId="0" fontId="21" fillId="2" borderId="2" xfId="51" applyFont="1" applyFill="1" applyBorder="1" applyAlignment="1" applyProtection="1">
      <alignment horizontal="center" vertical="center"/>
      <protection hidden="1"/>
    </xf>
    <xf numFmtId="0" fontId="21" fillId="2" borderId="2" xfId="51" applyNumberFormat="1" applyFont="1" applyFill="1" applyBorder="1" applyAlignment="1" applyProtection="1">
      <alignment horizontal="center" vertical="center"/>
      <protection hidden="1"/>
    </xf>
    <xf numFmtId="0" fontId="21" fillId="2" borderId="2" xfId="51" applyFont="1" applyFill="1" applyBorder="1" applyAlignment="1" applyProtection="1">
      <alignment horizontal="center" vertical="center" wrapText="1"/>
      <protection hidden="1"/>
    </xf>
    <xf numFmtId="0" fontId="21" fillId="2" borderId="2" xfId="51" applyNumberFormat="1" applyFont="1" applyFill="1" applyBorder="1" applyAlignment="1" applyProtection="1">
      <alignment horizontal="center" vertical="center" wrapText="1"/>
      <protection hidden="1"/>
    </xf>
    <xf numFmtId="178" fontId="21" fillId="2" borderId="2" xfId="51" applyNumberFormat="1" applyFont="1" applyFill="1" applyBorder="1" applyAlignment="1" applyProtection="1">
      <alignment horizontal="center" vertical="center" wrapText="1"/>
      <protection hidden="1"/>
    </xf>
    <xf numFmtId="177" fontId="21" fillId="2" borderId="2" xfId="51" applyNumberFormat="1" applyFont="1" applyFill="1" applyBorder="1" applyAlignment="1" applyProtection="1">
      <alignment horizontal="center" vertical="center" wrapText="1"/>
      <protection hidden="1"/>
    </xf>
    <xf numFmtId="0" fontId="15" fillId="2" borderId="2" xfId="51" applyFont="1" applyFill="1" applyBorder="1" applyAlignment="1" applyProtection="1">
      <alignment horizontal="center" vertical="center"/>
      <protection hidden="1"/>
    </xf>
    <xf numFmtId="0" fontId="15" fillId="2" borderId="2" xfId="51" applyNumberFormat="1" applyFont="1" applyFill="1" applyBorder="1" applyAlignment="1" applyProtection="1">
      <alignment horizontal="center" vertical="center"/>
      <protection hidden="1"/>
    </xf>
    <xf numFmtId="0" fontId="15" fillId="2" borderId="2" xfId="51" applyFont="1" applyFill="1" applyBorder="1" applyAlignment="1" applyProtection="1">
      <alignment horizontal="center" vertical="center" wrapText="1"/>
      <protection hidden="1"/>
    </xf>
    <xf numFmtId="177" fontId="15" fillId="2" borderId="2" xfId="51" applyNumberFormat="1" applyFont="1" applyFill="1" applyBorder="1" applyAlignment="1" applyProtection="1">
      <alignment horizontal="center" vertical="center" wrapText="1"/>
      <protection hidden="1"/>
    </xf>
    <xf numFmtId="178" fontId="21" fillId="2" borderId="9" xfId="51" applyNumberFormat="1" applyFont="1" applyFill="1" applyBorder="1" applyAlignment="1">
      <alignment horizontal="centerContinuous" vertical="center"/>
    </xf>
    <xf numFmtId="49" fontId="21" fillId="2" borderId="14" xfId="51" applyNumberFormat="1" applyFont="1" applyFill="1" applyBorder="1" applyAlignment="1">
      <alignment horizontal="center" vertical="center"/>
    </xf>
    <xf numFmtId="178" fontId="21" fillId="2" borderId="10" xfId="51" applyNumberFormat="1" applyFont="1" applyFill="1" applyBorder="1" applyAlignment="1">
      <alignment horizontal="centerContinuous" vertical="center"/>
    </xf>
    <xf numFmtId="49" fontId="21" fillId="2" borderId="2" xfId="51" applyNumberFormat="1" applyFont="1" applyFill="1" applyBorder="1" applyAlignment="1">
      <alignment vertical="center"/>
    </xf>
    <xf numFmtId="178" fontId="21" fillId="2" borderId="2" xfId="63" applyNumberFormat="1" applyFont="1" applyFill="1" applyBorder="1" applyAlignment="1">
      <alignment horizontal="center" vertical="center"/>
    </xf>
    <xf numFmtId="178" fontId="21" fillId="2" borderId="2" xfId="51" applyNumberFormat="1" applyFont="1" applyFill="1" applyBorder="1" applyAlignment="1">
      <alignment horizontal="center" vertical="center"/>
    </xf>
    <xf numFmtId="0" fontId="22" fillId="2" borderId="2" xfId="51" applyNumberFormat="1" applyFont="1" applyFill="1" applyBorder="1" applyAlignment="1">
      <alignment vertical="center" wrapText="1"/>
    </xf>
    <xf numFmtId="49" fontId="22" fillId="2" borderId="2" xfId="51" applyNumberFormat="1" applyFont="1" applyFill="1" applyBorder="1" applyAlignment="1">
      <alignment vertical="center"/>
    </xf>
    <xf numFmtId="49" fontId="22" fillId="2" borderId="2" xfId="51" applyNumberFormat="1" applyFont="1" applyFill="1" applyBorder="1" applyAlignment="1">
      <alignment vertical="center" wrapText="1"/>
    </xf>
    <xf numFmtId="0" fontId="22" fillId="2" borderId="2" xfId="63" applyNumberFormat="1" applyFont="1" applyFill="1" applyBorder="1" applyAlignment="1">
      <alignment horizontal="center" vertical="center"/>
    </xf>
    <xf numFmtId="177" fontId="22" fillId="2" borderId="2" xfId="63" applyNumberFormat="1" applyFont="1" applyFill="1" applyBorder="1" applyAlignment="1">
      <alignment horizontal="center" vertical="center"/>
    </xf>
    <xf numFmtId="178" fontId="22" fillId="2" borderId="2" xfId="51" applyNumberFormat="1" applyFont="1" applyFill="1" applyBorder="1" applyAlignment="1">
      <alignment horizontal="center" vertical="center"/>
    </xf>
    <xf numFmtId="0" fontId="19" fillId="2" borderId="2" xfId="51" applyFont="1" applyFill="1" applyBorder="1" applyAlignment="1">
      <alignment horizontal="center" vertical="center"/>
    </xf>
    <xf numFmtId="178" fontId="19" fillId="2" borderId="2" xfId="51" applyNumberFormat="1" applyFont="1" applyFill="1" applyBorder="1" applyAlignment="1">
      <alignment horizontal="center" vertical="center"/>
    </xf>
    <xf numFmtId="0" fontId="21" fillId="2" borderId="14" xfId="51" applyNumberFormat="1" applyFont="1" applyFill="1" applyBorder="1" applyAlignment="1" applyProtection="1">
      <alignment horizontal="center" vertical="center" wrapText="1"/>
      <protection hidden="1"/>
    </xf>
    <xf numFmtId="0" fontId="21" fillId="2" borderId="10" xfId="51" applyNumberFormat="1" applyFont="1" applyFill="1" applyBorder="1" applyAlignment="1" applyProtection="1">
      <alignment horizontal="centerContinuous" vertical="center" wrapText="1"/>
      <protection hidden="1"/>
    </xf>
    <xf numFmtId="179" fontId="21" fillId="2" borderId="2" xfId="51" applyNumberFormat="1" applyFont="1" applyFill="1" applyBorder="1" applyAlignment="1" applyProtection="1">
      <alignment horizontal="center" vertical="center" wrapText="1"/>
      <protection hidden="1"/>
    </xf>
    <xf numFmtId="179" fontId="15" fillId="2" borderId="2" xfId="51" applyNumberFormat="1" applyFont="1" applyFill="1" applyBorder="1" applyAlignment="1" applyProtection="1">
      <alignment horizontal="center" vertical="center" wrapText="1"/>
      <protection hidden="1"/>
    </xf>
    <xf numFmtId="0" fontId="15" fillId="2" borderId="2" xfId="51" applyNumberFormat="1" applyFont="1" applyFill="1" applyBorder="1" applyAlignment="1" applyProtection="1">
      <alignment horizontal="center" vertical="center" wrapText="1"/>
      <protection hidden="1"/>
    </xf>
    <xf numFmtId="178" fontId="22" fillId="2" borderId="2" xfId="63" applyNumberFormat="1" applyFont="1" applyFill="1" applyBorder="1" applyAlignment="1">
      <alignment horizontal="center" vertical="center"/>
    </xf>
    <xf numFmtId="0" fontId="19" fillId="2" borderId="0" xfId="63" applyFont="1" applyFill="1" applyAlignment="1">
      <alignment horizontal="center" vertical="center" wrapText="1"/>
    </xf>
    <xf numFmtId="0" fontId="20" fillId="2" borderId="0" xfId="63" applyFont="1" applyFill="1" applyBorder="1" applyAlignment="1" applyProtection="1">
      <alignment horizontal="center" vertical="center"/>
      <protection hidden="1"/>
    </xf>
    <xf numFmtId="0" fontId="21" fillId="2" borderId="9" xfId="51" applyNumberFormat="1" applyFont="1" applyFill="1" applyBorder="1" applyAlignment="1" applyProtection="1">
      <alignment horizontal="center" vertical="center" wrapText="1"/>
      <protection hidden="1"/>
    </xf>
    <xf numFmtId="0" fontId="21" fillId="2" borderId="10" xfId="51" applyNumberFormat="1" applyFont="1" applyFill="1" applyBorder="1" applyAlignment="1" applyProtection="1">
      <alignment horizontal="center" vertical="center" wrapText="1"/>
      <protection hidden="1"/>
    </xf>
    <xf numFmtId="0" fontId="21" fillId="2" borderId="8" xfId="51" applyNumberFormat="1" applyFont="1" applyFill="1" applyBorder="1" applyAlignment="1" applyProtection="1">
      <alignment horizontal="center" vertical="center" wrapText="1"/>
      <protection hidden="1"/>
    </xf>
    <xf numFmtId="49" fontId="21" fillId="2" borderId="2" xfId="51" applyNumberFormat="1" applyFont="1" applyFill="1" applyBorder="1" applyAlignment="1" applyProtection="1">
      <alignment horizontal="center" vertical="center" wrapText="1"/>
      <protection hidden="1"/>
    </xf>
    <xf numFmtId="49" fontId="15" fillId="2" borderId="2" xfId="51" applyNumberFormat="1" applyFont="1" applyFill="1" applyBorder="1" applyAlignment="1" applyProtection="1">
      <alignment horizontal="center" vertical="center" wrapText="1"/>
      <protection hidden="1"/>
    </xf>
    <xf numFmtId="0" fontId="19" fillId="2" borderId="0" xfId="51" applyFont="1" applyFill="1" applyBorder="1" applyAlignment="1">
      <alignment horizontal="center" vertical="center"/>
    </xf>
    <xf numFmtId="0" fontId="22" fillId="2" borderId="2" xfId="63" applyFont="1" applyFill="1" applyBorder="1" applyAlignment="1">
      <alignment horizontal="center" vertical="center" wrapText="1"/>
    </xf>
    <xf numFmtId="177" fontId="19" fillId="2" borderId="2" xfId="51" applyNumberFormat="1" applyFont="1" applyFill="1" applyBorder="1" applyAlignment="1">
      <alignment horizontal="center" vertical="center"/>
    </xf>
    <xf numFmtId="177" fontId="22" fillId="2" borderId="2" xfId="51" applyNumberFormat="1" applyFont="1" applyFill="1" applyBorder="1" applyAlignment="1">
      <alignment horizontal="center" vertical="center"/>
    </xf>
    <xf numFmtId="177" fontId="23" fillId="2" borderId="2" xfId="51" applyNumberFormat="1" applyFont="1" applyFill="1" applyBorder="1" applyAlignment="1">
      <alignment horizontal="center" vertical="center" wrapText="1"/>
    </xf>
    <xf numFmtId="0" fontId="19" fillId="2" borderId="2" xfId="51" applyNumberFormat="1" applyFont="1" applyFill="1" applyBorder="1" applyAlignment="1">
      <alignment horizontal="center" vertical="center"/>
    </xf>
    <xf numFmtId="0" fontId="19" fillId="2" borderId="2" xfId="63" applyFont="1" applyFill="1" applyBorder="1" applyAlignment="1">
      <alignment horizontal="center" vertical="center" wrapText="1"/>
    </xf>
    <xf numFmtId="0" fontId="6" fillId="0" borderId="2" xfId="32" applyFont="1" applyFill="1" applyBorder="1" applyAlignment="1">
      <alignment horizontal="center" vertical="center" wrapText="1"/>
    </xf>
  </cellXfs>
  <cellStyles count="66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常规 2 39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 2 6 3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常规 2 23 2 2" xfId="32"/>
    <cellStyle name="强调文字颜色 2" xfId="33" builtinId="33"/>
    <cellStyle name="链接单元格" xfId="34" builtinId="24"/>
    <cellStyle name="汇总" xfId="35" builtinId="25"/>
    <cellStyle name="常规 2 23 2" xfId="36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常规 2 2 2" xfId="41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常规 2_20160416第一批农村公路切块计划" xfId="54"/>
    <cellStyle name="强调文字颜色 6" xfId="55" builtinId="49"/>
    <cellStyle name="40% - 强调文字颜色 6" xfId="56" builtinId="51"/>
    <cellStyle name="60% - 强调文字颜色 6" xfId="57" builtinId="52"/>
    <cellStyle name="常规 2" xfId="58"/>
    <cellStyle name="常规 4" xfId="59"/>
    <cellStyle name="常规 2 39 2" xfId="60"/>
    <cellStyle name="常规 2 4" xfId="61"/>
    <cellStyle name="常规 2 6" xfId="62"/>
    <cellStyle name="常规 3" xfId="63"/>
    <cellStyle name="常规 5" xfId="64"/>
    <cellStyle name="常规 7" xfId="6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68;&#29738;&#38271;&#29702;&#24037;&#20316;\&#21381;&#35745;&#21010;&#22788;\&#21381;&#35745;&#21010;&#22788;&#8212;&#8212;&#26446;&#24378;\&#25919;&#31574;&#12289;&#25991;&#20214;\&#34892;&#25919;&#21306;&#21010;&#19982;&#22320;&#21306;&#20998;&#3186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68;&#29738;&#38271;&#29702;&#24037;&#20316;\&#21381;&#35745;&#21010;&#22788;2017&#24180;\&#21381;&#35745;&#21010;&#22788;&#8212;&#8212;&#26446;&#24378;\&#25919;&#31574;&#12289;&#25991;&#20214;\&#34892;&#25919;&#21306;&#21010;&#19982;&#22320;&#21306;&#20998;&#3186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地区分类"/>
      <sheetName val="行政区划列表"/>
      <sheetName val="Sheet1"/>
    </sheetNames>
    <sheetDataSet>
      <sheetData sheetId="0">
        <row r="3">
          <cell r="D3" t="str">
            <v>长沙市小计</v>
          </cell>
          <cell r="E3">
            <v>430100</v>
          </cell>
        </row>
        <row r="4">
          <cell r="D4" t="str">
            <v>芙蓉区</v>
          </cell>
          <cell r="E4">
            <v>430102</v>
          </cell>
        </row>
        <row r="5">
          <cell r="D5" t="str">
            <v>天心区</v>
          </cell>
          <cell r="E5">
            <v>430103</v>
          </cell>
        </row>
        <row r="6">
          <cell r="D6" t="str">
            <v>岳麓区</v>
          </cell>
          <cell r="E6">
            <v>430104</v>
          </cell>
        </row>
        <row r="7">
          <cell r="D7" t="str">
            <v>开福区</v>
          </cell>
          <cell r="E7">
            <v>430105</v>
          </cell>
        </row>
        <row r="8">
          <cell r="D8" t="str">
            <v>雨花区</v>
          </cell>
          <cell r="E8">
            <v>430111</v>
          </cell>
        </row>
        <row r="9">
          <cell r="D9" t="str">
            <v>望城区</v>
          </cell>
          <cell r="E9">
            <v>430112</v>
          </cell>
        </row>
        <row r="10">
          <cell r="D10" t="str">
            <v>长沙县</v>
          </cell>
          <cell r="E10">
            <v>430121</v>
          </cell>
        </row>
        <row r="11">
          <cell r="D11" t="str">
            <v>宁乡县</v>
          </cell>
          <cell r="E11">
            <v>430124</v>
          </cell>
        </row>
        <row r="12">
          <cell r="D12" t="str">
            <v>浏阳市</v>
          </cell>
          <cell r="E12">
            <v>430181</v>
          </cell>
        </row>
        <row r="13">
          <cell r="D13" t="str">
            <v>株洲市小计</v>
          </cell>
          <cell r="E13">
            <v>430200</v>
          </cell>
        </row>
        <row r="14">
          <cell r="D14" t="str">
            <v>荷塘区</v>
          </cell>
          <cell r="E14">
            <v>430202</v>
          </cell>
        </row>
        <row r="15">
          <cell r="D15" t="str">
            <v>芦淞区</v>
          </cell>
          <cell r="E15">
            <v>430203</v>
          </cell>
        </row>
        <row r="16">
          <cell r="D16" t="str">
            <v>石峰区</v>
          </cell>
          <cell r="E16">
            <v>430204</v>
          </cell>
        </row>
        <row r="17">
          <cell r="D17" t="str">
            <v>天元区</v>
          </cell>
          <cell r="E17">
            <v>430211</v>
          </cell>
        </row>
        <row r="18">
          <cell r="D18" t="str">
            <v>株洲县</v>
          </cell>
          <cell r="E18">
            <v>430221</v>
          </cell>
        </row>
        <row r="19">
          <cell r="D19" t="str">
            <v>攸县</v>
          </cell>
          <cell r="E19">
            <v>430223</v>
          </cell>
        </row>
        <row r="20">
          <cell r="D20" t="str">
            <v>茶陵县</v>
          </cell>
          <cell r="E20">
            <v>430224</v>
          </cell>
        </row>
        <row r="21">
          <cell r="D21" t="str">
            <v>炎陵县</v>
          </cell>
          <cell r="E21">
            <v>430225</v>
          </cell>
        </row>
        <row r="22">
          <cell r="D22" t="str">
            <v>醴陵市</v>
          </cell>
          <cell r="E22">
            <v>430281</v>
          </cell>
        </row>
        <row r="23">
          <cell r="D23" t="str">
            <v>湘潭市小计</v>
          </cell>
          <cell r="E23">
            <v>430300</v>
          </cell>
        </row>
        <row r="24">
          <cell r="D24" t="str">
            <v>雨湖区</v>
          </cell>
          <cell r="E24">
            <v>430302</v>
          </cell>
        </row>
        <row r="25">
          <cell r="D25" t="str">
            <v>岳塘区</v>
          </cell>
          <cell r="E25">
            <v>430304</v>
          </cell>
        </row>
        <row r="26">
          <cell r="D26" t="str">
            <v>湘潭县</v>
          </cell>
          <cell r="E26">
            <v>430321</v>
          </cell>
        </row>
        <row r="27">
          <cell r="D27" t="str">
            <v>湘乡市</v>
          </cell>
          <cell r="E27">
            <v>430381</v>
          </cell>
        </row>
        <row r="28">
          <cell r="D28" t="str">
            <v>韶山市</v>
          </cell>
          <cell r="E28">
            <v>430382</v>
          </cell>
        </row>
        <row r="29">
          <cell r="D29" t="str">
            <v>衡阳市小计</v>
          </cell>
          <cell r="E29">
            <v>430400</v>
          </cell>
        </row>
        <row r="30">
          <cell r="D30" t="str">
            <v>珠晖区</v>
          </cell>
          <cell r="E30">
            <v>430405</v>
          </cell>
        </row>
        <row r="31">
          <cell r="D31" t="str">
            <v>雁峰区</v>
          </cell>
          <cell r="E31">
            <v>430406</v>
          </cell>
        </row>
        <row r="32">
          <cell r="D32" t="str">
            <v>石鼓区</v>
          </cell>
          <cell r="E32">
            <v>430407</v>
          </cell>
        </row>
        <row r="33">
          <cell r="D33" t="str">
            <v>蒸湘区</v>
          </cell>
          <cell r="E33">
            <v>430408</v>
          </cell>
        </row>
        <row r="34">
          <cell r="D34" t="str">
            <v>南岳区</v>
          </cell>
          <cell r="E34">
            <v>430412</v>
          </cell>
        </row>
        <row r="35">
          <cell r="D35" t="str">
            <v>衡阳县</v>
          </cell>
          <cell r="E35">
            <v>430421</v>
          </cell>
        </row>
        <row r="36">
          <cell r="D36" t="str">
            <v>衡南县</v>
          </cell>
          <cell r="E36">
            <v>430422</v>
          </cell>
        </row>
        <row r="37">
          <cell r="D37" t="str">
            <v>衡山县</v>
          </cell>
          <cell r="E37">
            <v>430423</v>
          </cell>
        </row>
        <row r="38">
          <cell r="D38" t="str">
            <v>衡东县</v>
          </cell>
          <cell r="E38">
            <v>430424</v>
          </cell>
        </row>
        <row r="39">
          <cell r="D39" t="str">
            <v>祁东县</v>
          </cell>
          <cell r="E39">
            <v>430426</v>
          </cell>
        </row>
        <row r="40">
          <cell r="D40" t="str">
            <v>耒阳市</v>
          </cell>
          <cell r="E40">
            <v>430481</v>
          </cell>
        </row>
        <row r="41">
          <cell r="D41" t="str">
            <v>常宁市</v>
          </cell>
          <cell r="E41">
            <v>430482</v>
          </cell>
        </row>
        <row r="42">
          <cell r="D42" t="str">
            <v>邵阳市小计</v>
          </cell>
          <cell r="E42">
            <v>430500</v>
          </cell>
        </row>
        <row r="43">
          <cell r="D43" t="str">
            <v>双清区</v>
          </cell>
          <cell r="E43">
            <v>430502</v>
          </cell>
        </row>
        <row r="44">
          <cell r="D44" t="str">
            <v>大祥区</v>
          </cell>
          <cell r="E44">
            <v>430503</v>
          </cell>
        </row>
        <row r="45">
          <cell r="D45" t="str">
            <v>北塔区</v>
          </cell>
          <cell r="E45">
            <v>430511</v>
          </cell>
        </row>
        <row r="46">
          <cell r="D46" t="str">
            <v>邵东县</v>
          </cell>
          <cell r="E46">
            <v>430521</v>
          </cell>
        </row>
        <row r="47">
          <cell r="D47" t="str">
            <v>新邵县</v>
          </cell>
          <cell r="E47">
            <v>430522</v>
          </cell>
        </row>
        <row r="48">
          <cell r="D48" t="str">
            <v>邵阳县</v>
          </cell>
          <cell r="E48">
            <v>430523</v>
          </cell>
        </row>
        <row r="49">
          <cell r="D49" t="str">
            <v>隆回县</v>
          </cell>
          <cell r="E49">
            <v>430524</v>
          </cell>
        </row>
        <row r="50">
          <cell r="D50" t="str">
            <v>洞口县</v>
          </cell>
          <cell r="E50">
            <v>430525</v>
          </cell>
        </row>
        <row r="51">
          <cell r="D51" t="str">
            <v>绥宁县</v>
          </cell>
          <cell r="E51">
            <v>430527</v>
          </cell>
        </row>
        <row r="52">
          <cell r="D52" t="str">
            <v>新宁县</v>
          </cell>
          <cell r="E52">
            <v>430528</v>
          </cell>
        </row>
        <row r="53">
          <cell r="D53" t="str">
            <v>城步苗族自治县</v>
          </cell>
          <cell r="E53">
            <v>430529</v>
          </cell>
        </row>
        <row r="54">
          <cell r="D54" t="str">
            <v>武冈市</v>
          </cell>
          <cell r="E54">
            <v>430581</v>
          </cell>
        </row>
        <row r="55">
          <cell r="D55" t="str">
            <v>岳阳市小计</v>
          </cell>
          <cell r="E55">
            <v>430600</v>
          </cell>
        </row>
        <row r="56">
          <cell r="D56" t="str">
            <v>经开区</v>
          </cell>
          <cell r="E56" t="str">
            <v>岳阳地区</v>
          </cell>
        </row>
        <row r="57">
          <cell r="D57" t="str">
            <v>岳阳楼区</v>
          </cell>
          <cell r="E57">
            <v>430602</v>
          </cell>
        </row>
        <row r="58">
          <cell r="D58" t="str">
            <v>云溪区</v>
          </cell>
          <cell r="E58">
            <v>430603</v>
          </cell>
        </row>
        <row r="59">
          <cell r="D59" t="str">
            <v>君山区</v>
          </cell>
          <cell r="E59">
            <v>430611</v>
          </cell>
        </row>
        <row r="60">
          <cell r="D60" t="str">
            <v>岳阳县</v>
          </cell>
          <cell r="E60">
            <v>430621</v>
          </cell>
        </row>
        <row r="61">
          <cell r="D61" t="str">
            <v>华容县</v>
          </cell>
          <cell r="E61">
            <v>430623</v>
          </cell>
        </row>
        <row r="62">
          <cell r="D62" t="str">
            <v>湘阴县</v>
          </cell>
          <cell r="E62">
            <v>430624</v>
          </cell>
        </row>
        <row r="63">
          <cell r="D63" t="str">
            <v>平江县</v>
          </cell>
          <cell r="E63">
            <v>430626</v>
          </cell>
        </row>
        <row r="64">
          <cell r="D64" t="str">
            <v>汨罗市</v>
          </cell>
          <cell r="E64">
            <v>430681</v>
          </cell>
        </row>
        <row r="65">
          <cell r="D65" t="str">
            <v>临湘市</v>
          </cell>
          <cell r="E65">
            <v>430682</v>
          </cell>
        </row>
        <row r="66">
          <cell r="D66" t="str">
            <v>常德市小计</v>
          </cell>
          <cell r="E66">
            <v>430700</v>
          </cell>
        </row>
        <row r="67">
          <cell r="D67" t="str">
            <v>武陵区</v>
          </cell>
          <cell r="E67">
            <v>430702</v>
          </cell>
        </row>
        <row r="68">
          <cell r="D68" t="str">
            <v>鼎城区</v>
          </cell>
          <cell r="E68">
            <v>430703</v>
          </cell>
        </row>
        <row r="69">
          <cell r="D69" t="str">
            <v>安乡县</v>
          </cell>
          <cell r="E69">
            <v>430721</v>
          </cell>
        </row>
        <row r="70">
          <cell r="D70" t="str">
            <v>汉寿县</v>
          </cell>
          <cell r="E70">
            <v>430722</v>
          </cell>
        </row>
        <row r="71">
          <cell r="D71" t="str">
            <v>澧县</v>
          </cell>
          <cell r="E71">
            <v>430723</v>
          </cell>
        </row>
        <row r="72">
          <cell r="D72" t="str">
            <v>临澧县</v>
          </cell>
          <cell r="E72">
            <v>430724</v>
          </cell>
        </row>
        <row r="73">
          <cell r="D73" t="str">
            <v>桃源县</v>
          </cell>
          <cell r="E73">
            <v>430725</v>
          </cell>
        </row>
        <row r="74">
          <cell r="D74" t="str">
            <v>石门县</v>
          </cell>
          <cell r="E74">
            <v>430726</v>
          </cell>
        </row>
        <row r="75">
          <cell r="D75" t="str">
            <v>津市市</v>
          </cell>
          <cell r="E75">
            <v>430781</v>
          </cell>
        </row>
        <row r="76">
          <cell r="D76" t="str">
            <v>张家界市小计</v>
          </cell>
          <cell r="E76">
            <v>430800</v>
          </cell>
        </row>
        <row r="77">
          <cell r="D77" t="str">
            <v>永定区</v>
          </cell>
          <cell r="E77">
            <v>430802</v>
          </cell>
        </row>
        <row r="78">
          <cell r="D78" t="str">
            <v>武陵源区</v>
          </cell>
          <cell r="E78">
            <v>430811</v>
          </cell>
        </row>
        <row r="79">
          <cell r="D79" t="str">
            <v>慈利县</v>
          </cell>
          <cell r="E79">
            <v>430821</v>
          </cell>
        </row>
        <row r="80">
          <cell r="D80" t="str">
            <v>桑植县</v>
          </cell>
          <cell r="E80">
            <v>430822</v>
          </cell>
        </row>
        <row r="81">
          <cell r="D81" t="str">
            <v>益阳市小计</v>
          </cell>
          <cell r="E81">
            <v>430900</v>
          </cell>
        </row>
        <row r="82">
          <cell r="D82" t="str">
            <v>大通湖区</v>
          </cell>
          <cell r="E82" t="str">
            <v>益阳地区</v>
          </cell>
        </row>
        <row r="83">
          <cell r="D83" t="str">
            <v>资阳区</v>
          </cell>
          <cell r="E83">
            <v>430902</v>
          </cell>
        </row>
        <row r="84">
          <cell r="D84" t="str">
            <v>赫山区</v>
          </cell>
          <cell r="E84">
            <v>430903</v>
          </cell>
        </row>
        <row r="85">
          <cell r="D85" t="str">
            <v>南县</v>
          </cell>
          <cell r="E85">
            <v>430921</v>
          </cell>
        </row>
        <row r="86">
          <cell r="D86" t="str">
            <v>桃江县</v>
          </cell>
          <cell r="E86">
            <v>430922</v>
          </cell>
        </row>
        <row r="87">
          <cell r="D87" t="str">
            <v>安化县</v>
          </cell>
          <cell r="E87">
            <v>430923</v>
          </cell>
        </row>
        <row r="88">
          <cell r="D88" t="str">
            <v>沅江市</v>
          </cell>
          <cell r="E88">
            <v>430981</v>
          </cell>
        </row>
        <row r="89">
          <cell r="D89" t="str">
            <v>郴州市小计</v>
          </cell>
          <cell r="E89">
            <v>431000</v>
          </cell>
        </row>
        <row r="90">
          <cell r="D90" t="str">
            <v>北湖区</v>
          </cell>
          <cell r="E90">
            <v>431002</v>
          </cell>
        </row>
        <row r="91">
          <cell r="D91" t="str">
            <v>苏仙区</v>
          </cell>
          <cell r="E91">
            <v>431003</v>
          </cell>
        </row>
        <row r="92">
          <cell r="D92" t="str">
            <v>桂阳县</v>
          </cell>
          <cell r="E92">
            <v>431021</v>
          </cell>
        </row>
        <row r="93">
          <cell r="D93" t="str">
            <v>宜章县</v>
          </cell>
          <cell r="E93">
            <v>431022</v>
          </cell>
        </row>
        <row r="94">
          <cell r="D94" t="str">
            <v>永兴县</v>
          </cell>
          <cell r="E94">
            <v>431023</v>
          </cell>
        </row>
        <row r="95">
          <cell r="D95" t="str">
            <v>嘉禾县</v>
          </cell>
          <cell r="E95">
            <v>431024</v>
          </cell>
        </row>
        <row r="96">
          <cell r="D96" t="str">
            <v>临武县</v>
          </cell>
          <cell r="E96">
            <v>431025</v>
          </cell>
        </row>
        <row r="97">
          <cell r="D97" t="str">
            <v>汝城县</v>
          </cell>
          <cell r="E97">
            <v>431026</v>
          </cell>
        </row>
        <row r="98">
          <cell r="D98" t="str">
            <v>桂东县</v>
          </cell>
          <cell r="E98">
            <v>431027</v>
          </cell>
        </row>
        <row r="99">
          <cell r="D99" t="str">
            <v>安仁县</v>
          </cell>
          <cell r="E99">
            <v>431028</v>
          </cell>
        </row>
        <row r="100">
          <cell r="D100" t="str">
            <v>资兴市</v>
          </cell>
          <cell r="E100">
            <v>431081</v>
          </cell>
        </row>
        <row r="101">
          <cell r="D101" t="str">
            <v>永州市小计</v>
          </cell>
          <cell r="E101">
            <v>431100</v>
          </cell>
        </row>
        <row r="102">
          <cell r="D102" t="str">
            <v>零陵区</v>
          </cell>
          <cell r="E102">
            <v>431102</v>
          </cell>
        </row>
        <row r="103">
          <cell r="D103" t="str">
            <v>冷水滩区</v>
          </cell>
          <cell r="E103">
            <v>431103</v>
          </cell>
        </row>
        <row r="104">
          <cell r="D104" t="str">
            <v>祁阳县</v>
          </cell>
          <cell r="E104">
            <v>431121</v>
          </cell>
        </row>
        <row r="105">
          <cell r="D105" t="str">
            <v>东安县</v>
          </cell>
          <cell r="E105">
            <v>431122</v>
          </cell>
        </row>
        <row r="106">
          <cell r="D106" t="str">
            <v>双牌县</v>
          </cell>
          <cell r="E106">
            <v>431123</v>
          </cell>
        </row>
        <row r="107">
          <cell r="D107" t="str">
            <v>道县</v>
          </cell>
          <cell r="E107">
            <v>431124</v>
          </cell>
        </row>
        <row r="108">
          <cell r="D108" t="str">
            <v>江永县</v>
          </cell>
          <cell r="E108">
            <v>431125</v>
          </cell>
        </row>
        <row r="109">
          <cell r="D109" t="str">
            <v>宁远县</v>
          </cell>
          <cell r="E109">
            <v>431126</v>
          </cell>
        </row>
        <row r="110">
          <cell r="D110" t="str">
            <v>蓝山县</v>
          </cell>
          <cell r="E110">
            <v>431127</v>
          </cell>
        </row>
        <row r="111">
          <cell r="D111" t="str">
            <v>新田县</v>
          </cell>
          <cell r="E111">
            <v>431128</v>
          </cell>
        </row>
        <row r="112">
          <cell r="D112" t="str">
            <v>江华瑶族自治县</v>
          </cell>
          <cell r="E112">
            <v>431129</v>
          </cell>
        </row>
        <row r="113">
          <cell r="D113" t="str">
            <v>怀化市小计</v>
          </cell>
          <cell r="E113">
            <v>431200</v>
          </cell>
        </row>
        <row r="114">
          <cell r="D114" t="str">
            <v>鹤城区</v>
          </cell>
          <cell r="E114">
            <v>431202</v>
          </cell>
        </row>
        <row r="115">
          <cell r="D115" t="str">
            <v>中方县</v>
          </cell>
          <cell r="E115">
            <v>431221</v>
          </cell>
        </row>
        <row r="116">
          <cell r="D116" t="str">
            <v>沅陵县</v>
          </cell>
          <cell r="E116">
            <v>431222</v>
          </cell>
        </row>
        <row r="117">
          <cell r="D117" t="str">
            <v>辰溪县</v>
          </cell>
          <cell r="E117">
            <v>431223</v>
          </cell>
        </row>
        <row r="118">
          <cell r="D118" t="str">
            <v>溆浦县</v>
          </cell>
          <cell r="E118">
            <v>431224</v>
          </cell>
        </row>
        <row r="119">
          <cell r="D119" t="str">
            <v>会同县</v>
          </cell>
          <cell r="E119">
            <v>431225</v>
          </cell>
        </row>
        <row r="120">
          <cell r="D120" t="str">
            <v>麻阳苗族自治县</v>
          </cell>
          <cell r="E120">
            <v>431226</v>
          </cell>
        </row>
        <row r="121">
          <cell r="D121" t="str">
            <v>新晃侗族自治县</v>
          </cell>
          <cell r="E121">
            <v>431227</v>
          </cell>
        </row>
        <row r="122">
          <cell r="D122" t="str">
            <v>芷江侗族自治县</v>
          </cell>
          <cell r="E122">
            <v>431228</v>
          </cell>
        </row>
        <row r="123">
          <cell r="D123" t="str">
            <v>靖州苗族侗族自治县</v>
          </cell>
          <cell r="E123">
            <v>431229</v>
          </cell>
        </row>
        <row r="124">
          <cell r="D124" t="str">
            <v>通道侗族自治县</v>
          </cell>
          <cell r="E124">
            <v>431230</v>
          </cell>
        </row>
        <row r="125">
          <cell r="D125" t="str">
            <v>洪江市</v>
          </cell>
          <cell r="E125">
            <v>431281</v>
          </cell>
        </row>
        <row r="126">
          <cell r="D126" t="str">
            <v>洪江区</v>
          </cell>
          <cell r="E126">
            <v>431281</v>
          </cell>
        </row>
        <row r="127">
          <cell r="D127" t="str">
            <v>娄底市小计</v>
          </cell>
          <cell r="E127">
            <v>431300</v>
          </cell>
        </row>
        <row r="128">
          <cell r="D128" t="str">
            <v>娄星区</v>
          </cell>
          <cell r="E128">
            <v>431302</v>
          </cell>
        </row>
        <row r="129">
          <cell r="D129" t="str">
            <v>双峰县</v>
          </cell>
          <cell r="E129">
            <v>431321</v>
          </cell>
        </row>
        <row r="130">
          <cell r="D130" t="str">
            <v>新化县</v>
          </cell>
          <cell r="E130">
            <v>431322</v>
          </cell>
        </row>
        <row r="131">
          <cell r="D131" t="str">
            <v>冷水江市</v>
          </cell>
          <cell r="E131">
            <v>431381</v>
          </cell>
        </row>
        <row r="132">
          <cell r="D132" t="str">
            <v>涟源市</v>
          </cell>
          <cell r="E132">
            <v>431382</v>
          </cell>
        </row>
        <row r="133">
          <cell r="D133" t="str">
            <v>湘西土家族苗族自治州小计</v>
          </cell>
          <cell r="E133">
            <v>433100</v>
          </cell>
        </row>
        <row r="134">
          <cell r="D134" t="str">
            <v>吉首市</v>
          </cell>
          <cell r="E134">
            <v>433101</v>
          </cell>
        </row>
        <row r="135">
          <cell r="D135" t="str">
            <v>泸溪县</v>
          </cell>
          <cell r="E135">
            <v>433122</v>
          </cell>
        </row>
        <row r="136">
          <cell r="D136" t="str">
            <v>凤凰县</v>
          </cell>
          <cell r="E136">
            <v>433123</v>
          </cell>
        </row>
        <row r="137">
          <cell r="D137" t="str">
            <v>花垣县</v>
          </cell>
          <cell r="E137">
            <v>433124</v>
          </cell>
        </row>
        <row r="138">
          <cell r="D138" t="str">
            <v>保靖县</v>
          </cell>
          <cell r="E138">
            <v>433125</v>
          </cell>
        </row>
        <row r="139">
          <cell r="D139" t="str">
            <v>古丈县</v>
          </cell>
          <cell r="E139">
            <v>433126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地区分类"/>
      <sheetName val="行政区划列表"/>
      <sheetName val="Sheet1"/>
      <sheetName val="Sheet2"/>
      <sheetName val="汇总专用表"/>
    </sheetNames>
    <sheetDataSet>
      <sheetData sheetId="0">
        <row r="4">
          <cell r="D4" t="str">
            <v>芙蓉区</v>
          </cell>
          <cell r="E4">
            <v>430102</v>
          </cell>
          <cell r="F4" t="str">
            <v>无</v>
          </cell>
          <cell r="G4" t="str">
            <v>长株潭地区</v>
          </cell>
          <cell r="H4" t="str">
            <v>三类</v>
          </cell>
          <cell r="I4" t="str">
            <v>否</v>
          </cell>
          <cell r="J4" t="str">
            <v>非贫</v>
          </cell>
          <cell r="K4" t="str">
            <v>否</v>
          </cell>
          <cell r="L4" t="str">
            <v>一二类以外</v>
          </cell>
        </row>
        <row r="5">
          <cell r="D5" t="str">
            <v>天心区</v>
          </cell>
          <cell r="E5">
            <v>430103</v>
          </cell>
          <cell r="F5" t="str">
            <v>无</v>
          </cell>
          <cell r="G5" t="str">
            <v>长株潭地区</v>
          </cell>
          <cell r="H5" t="str">
            <v>三类</v>
          </cell>
          <cell r="I5" t="str">
            <v>否</v>
          </cell>
          <cell r="J5" t="str">
            <v>非贫</v>
          </cell>
          <cell r="K5" t="str">
            <v>否</v>
          </cell>
          <cell r="L5" t="str">
            <v>一二类以外</v>
          </cell>
        </row>
        <row r="6">
          <cell r="D6" t="str">
            <v>岳麓区</v>
          </cell>
          <cell r="E6">
            <v>430104</v>
          </cell>
          <cell r="F6" t="str">
            <v>无</v>
          </cell>
          <cell r="G6" t="str">
            <v>长株潭地区</v>
          </cell>
          <cell r="H6" t="str">
            <v>三类</v>
          </cell>
          <cell r="I6" t="str">
            <v>否</v>
          </cell>
          <cell r="J6" t="str">
            <v>非贫</v>
          </cell>
          <cell r="K6" t="str">
            <v>否</v>
          </cell>
          <cell r="L6" t="str">
            <v>一二类以外</v>
          </cell>
        </row>
        <row r="7">
          <cell r="D7" t="str">
            <v>开福区</v>
          </cell>
          <cell r="E7">
            <v>430105</v>
          </cell>
          <cell r="F7" t="str">
            <v>无</v>
          </cell>
          <cell r="G7" t="str">
            <v>长株潭地区</v>
          </cell>
          <cell r="H7" t="str">
            <v>三类</v>
          </cell>
          <cell r="I7" t="str">
            <v>否</v>
          </cell>
          <cell r="J7" t="str">
            <v>非贫</v>
          </cell>
          <cell r="K7" t="str">
            <v>否</v>
          </cell>
          <cell r="L7" t="str">
            <v>一二类以外</v>
          </cell>
        </row>
        <row r="8">
          <cell r="D8" t="str">
            <v>雨花区</v>
          </cell>
          <cell r="E8">
            <v>430111</v>
          </cell>
          <cell r="F8" t="str">
            <v>无</v>
          </cell>
          <cell r="G8" t="str">
            <v>长株潭地区</v>
          </cell>
          <cell r="H8" t="str">
            <v>三类</v>
          </cell>
          <cell r="I8" t="str">
            <v>否</v>
          </cell>
          <cell r="J8" t="str">
            <v>非贫</v>
          </cell>
          <cell r="K8" t="str">
            <v>否</v>
          </cell>
          <cell r="L8" t="str">
            <v>一二类以外</v>
          </cell>
        </row>
        <row r="9">
          <cell r="D9" t="str">
            <v>望城区</v>
          </cell>
          <cell r="E9">
            <v>430112</v>
          </cell>
          <cell r="F9" t="str">
            <v>无</v>
          </cell>
          <cell r="G9" t="str">
            <v>洞庭湖地区</v>
          </cell>
          <cell r="H9" t="str">
            <v>三类</v>
          </cell>
          <cell r="I9" t="str">
            <v>否</v>
          </cell>
          <cell r="J9" t="str">
            <v>非贫</v>
          </cell>
          <cell r="K9" t="str">
            <v>否</v>
          </cell>
          <cell r="L9" t="str">
            <v>一二类以外</v>
          </cell>
        </row>
        <row r="10">
          <cell r="D10" t="str">
            <v>长沙县</v>
          </cell>
          <cell r="E10">
            <v>430121</v>
          </cell>
          <cell r="F10" t="str">
            <v>无</v>
          </cell>
          <cell r="G10" t="str">
            <v>长株潭地区</v>
          </cell>
          <cell r="H10" t="str">
            <v>三类</v>
          </cell>
          <cell r="I10" t="str">
            <v>否</v>
          </cell>
          <cell r="J10" t="str">
            <v>非贫</v>
          </cell>
          <cell r="K10" t="str">
            <v>否</v>
          </cell>
          <cell r="L10" t="str">
            <v>一二类以外</v>
          </cell>
        </row>
        <row r="11">
          <cell r="D11" t="str">
            <v>宁乡市</v>
          </cell>
          <cell r="E11">
            <v>430124</v>
          </cell>
          <cell r="F11" t="str">
            <v>无</v>
          </cell>
          <cell r="G11" t="str">
            <v>长株潭地区</v>
          </cell>
          <cell r="H11" t="str">
            <v>三类</v>
          </cell>
          <cell r="I11" t="str">
            <v>否</v>
          </cell>
          <cell r="J11" t="str">
            <v>非贫</v>
          </cell>
          <cell r="K11" t="str">
            <v>否</v>
          </cell>
          <cell r="L11" t="str">
            <v>一二类以外</v>
          </cell>
        </row>
        <row r="12">
          <cell r="D12" t="str">
            <v>浏阳市</v>
          </cell>
          <cell r="E12">
            <v>430181</v>
          </cell>
          <cell r="F12" t="str">
            <v>无</v>
          </cell>
          <cell r="G12" t="str">
            <v>长株潭地区</v>
          </cell>
          <cell r="H12" t="str">
            <v>三类</v>
          </cell>
          <cell r="I12" t="str">
            <v>否</v>
          </cell>
          <cell r="J12" t="str">
            <v>非贫</v>
          </cell>
          <cell r="K12" t="str">
            <v>否</v>
          </cell>
          <cell r="L12" t="str">
            <v>一二类以外</v>
          </cell>
        </row>
        <row r="13">
          <cell r="D13" t="str">
            <v>株洲市小计</v>
          </cell>
          <cell r="E13">
            <v>430200</v>
          </cell>
        </row>
        <row r="14">
          <cell r="D14" t="str">
            <v>荷塘区</v>
          </cell>
          <cell r="E14">
            <v>430202</v>
          </cell>
          <cell r="F14" t="str">
            <v>无</v>
          </cell>
          <cell r="G14" t="str">
            <v>长株潭地区</v>
          </cell>
          <cell r="H14" t="str">
            <v>三类</v>
          </cell>
          <cell r="I14" t="str">
            <v>否</v>
          </cell>
          <cell r="J14" t="str">
            <v>非贫</v>
          </cell>
          <cell r="K14" t="str">
            <v>否</v>
          </cell>
          <cell r="L14" t="str">
            <v>一二类以外</v>
          </cell>
        </row>
        <row r="15">
          <cell r="D15" t="str">
            <v>芦淞区</v>
          </cell>
          <cell r="E15">
            <v>430203</v>
          </cell>
          <cell r="F15" t="str">
            <v>无</v>
          </cell>
          <cell r="G15" t="str">
            <v>长株潭地区</v>
          </cell>
          <cell r="H15" t="str">
            <v>三类</v>
          </cell>
          <cell r="I15" t="str">
            <v>否</v>
          </cell>
          <cell r="J15" t="str">
            <v>非贫</v>
          </cell>
          <cell r="K15" t="str">
            <v>否</v>
          </cell>
          <cell r="L15" t="str">
            <v>一二类以外</v>
          </cell>
        </row>
        <row r="16">
          <cell r="D16" t="str">
            <v>石峰区</v>
          </cell>
          <cell r="E16">
            <v>430204</v>
          </cell>
          <cell r="F16" t="str">
            <v>无</v>
          </cell>
          <cell r="G16" t="str">
            <v>长株潭地区</v>
          </cell>
          <cell r="H16" t="str">
            <v>三类</v>
          </cell>
          <cell r="I16" t="str">
            <v>否</v>
          </cell>
          <cell r="J16" t="str">
            <v>非贫</v>
          </cell>
          <cell r="K16" t="str">
            <v>否</v>
          </cell>
          <cell r="L16" t="str">
            <v>一二类以外</v>
          </cell>
        </row>
        <row r="17">
          <cell r="D17" t="str">
            <v>天元区</v>
          </cell>
          <cell r="E17">
            <v>430211</v>
          </cell>
          <cell r="F17" t="str">
            <v>无</v>
          </cell>
          <cell r="G17" t="str">
            <v>长株潭地区</v>
          </cell>
          <cell r="H17" t="str">
            <v>三类</v>
          </cell>
          <cell r="I17" t="str">
            <v>否</v>
          </cell>
          <cell r="J17" t="str">
            <v>非贫</v>
          </cell>
          <cell r="K17" t="str">
            <v>否</v>
          </cell>
          <cell r="L17" t="str">
            <v>一二类以外</v>
          </cell>
        </row>
        <row r="18">
          <cell r="D18" t="str">
            <v>株洲县</v>
          </cell>
          <cell r="E18">
            <v>430221</v>
          </cell>
          <cell r="F18" t="str">
            <v>无</v>
          </cell>
          <cell r="G18" t="str">
            <v>长株潭地区</v>
          </cell>
          <cell r="H18" t="str">
            <v>三类</v>
          </cell>
          <cell r="I18" t="str">
            <v>否</v>
          </cell>
          <cell r="J18" t="str">
            <v>非贫</v>
          </cell>
          <cell r="K18" t="str">
            <v>否</v>
          </cell>
          <cell r="L18" t="str">
            <v>一二类以外</v>
          </cell>
        </row>
        <row r="19">
          <cell r="D19" t="str">
            <v>攸县</v>
          </cell>
          <cell r="E19">
            <v>430223</v>
          </cell>
          <cell r="F19" t="str">
            <v>无</v>
          </cell>
          <cell r="G19" t="str">
            <v>长株潭地区</v>
          </cell>
          <cell r="H19" t="str">
            <v>三类</v>
          </cell>
          <cell r="I19" t="str">
            <v>否</v>
          </cell>
          <cell r="J19" t="str">
            <v>非贫</v>
          </cell>
          <cell r="K19" t="str">
            <v>否</v>
          </cell>
          <cell r="L19" t="str">
            <v>一二类以外</v>
          </cell>
        </row>
        <row r="20">
          <cell r="D20" t="str">
            <v>茶陵县</v>
          </cell>
          <cell r="E20">
            <v>430224</v>
          </cell>
          <cell r="F20" t="str">
            <v>罗霄山片区</v>
          </cell>
          <cell r="G20" t="str">
            <v>长株潭地区</v>
          </cell>
          <cell r="H20" t="str">
            <v>一类</v>
          </cell>
          <cell r="I20" t="str">
            <v>否</v>
          </cell>
          <cell r="J20" t="str">
            <v>国贫</v>
          </cell>
          <cell r="K20" t="str">
            <v>否</v>
          </cell>
          <cell r="L20" t="str">
            <v>集连特国贫</v>
          </cell>
        </row>
        <row r="21">
          <cell r="D21" t="str">
            <v>炎陵县</v>
          </cell>
          <cell r="E21">
            <v>430225</v>
          </cell>
          <cell r="F21" t="str">
            <v>罗霄山片区</v>
          </cell>
          <cell r="G21" t="str">
            <v>长株潭地区</v>
          </cell>
          <cell r="H21" t="str">
            <v>一类</v>
          </cell>
          <cell r="I21" t="str">
            <v>否</v>
          </cell>
          <cell r="J21" t="str">
            <v>国贫</v>
          </cell>
          <cell r="K21" t="str">
            <v>否</v>
          </cell>
          <cell r="L21" t="str">
            <v>集连特国贫</v>
          </cell>
        </row>
        <row r="22">
          <cell r="D22" t="str">
            <v>醴陵市</v>
          </cell>
          <cell r="E22">
            <v>430281</v>
          </cell>
          <cell r="F22" t="str">
            <v>无</v>
          </cell>
          <cell r="G22" t="str">
            <v>长株潭地区</v>
          </cell>
          <cell r="H22" t="str">
            <v>三类</v>
          </cell>
          <cell r="I22" t="str">
            <v>否</v>
          </cell>
          <cell r="J22" t="str">
            <v>非贫</v>
          </cell>
          <cell r="K22" t="str">
            <v>否</v>
          </cell>
          <cell r="L22" t="str">
            <v>一二类以外</v>
          </cell>
        </row>
        <row r="23">
          <cell r="D23" t="str">
            <v>湘潭市小计</v>
          </cell>
          <cell r="E23">
            <v>430300</v>
          </cell>
        </row>
        <row r="24">
          <cell r="D24" t="str">
            <v>雨湖区</v>
          </cell>
          <cell r="E24">
            <v>430302</v>
          </cell>
          <cell r="F24" t="str">
            <v>无</v>
          </cell>
          <cell r="G24" t="str">
            <v>长株潭地区</v>
          </cell>
          <cell r="H24" t="str">
            <v>三类</v>
          </cell>
          <cell r="I24" t="str">
            <v>否</v>
          </cell>
          <cell r="J24" t="str">
            <v>非贫</v>
          </cell>
          <cell r="K24" t="str">
            <v>否</v>
          </cell>
          <cell r="L24" t="str">
            <v>一二类以外</v>
          </cell>
        </row>
        <row r="25">
          <cell r="D25" t="str">
            <v>岳塘区</v>
          </cell>
          <cell r="E25">
            <v>430304</v>
          </cell>
          <cell r="F25" t="str">
            <v>无</v>
          </cell>
          <cell r="G25" t="str">
            <v>长株潭地区</v>
          </cell>
          <cell r="H25" t="str">
            <v>三类</v>
          </cell>
          <cell r="I25" t="str">
            <v>否</v>
          </cell>
          <cell r="J25" t="str">
            <v>非贫</v>
          </cell>
          <cell r="K25" t="str">
            <v>否</v>
          </cell>
          <cell r="L25" t="str">
            <v>一二类以外</v>
          </cell>
        </row>
        <row r="26">
          <cell r="D26" t="str">
            <v>湘潭县</v>
          </cell>
          <cell r="E26">
            <v>430321</v>
          </cell>
          <cell r="F26" t="str">
            <v>无</v>
          </cell>
          <cell r="G26" t="str">
            <v>长株潭地区</v>
          </cell>
          <cell r="H26" t="str">
            <v>三类</v>
          </cell>
          <cell r="I26" t="str">
            <v>否</v>
          </cell>
          <cell r="J26" t="str">
            <v>非贫</v>
          </cell>
          <cell r="K26" t="str">
            <v>否</v>
          </cell>
          <cell r="L26" t="str">
            <v>一二类以外</v>
          </cell>
        </row>
        <row r="27">
          <cell r="D27" t="str">
            <v>湘乡市</v>
          </cell>
          <cell r="E27">
            <v>430381</v>
          </cell>
          <cell r="F27" t="str">
            <v>无</v>
          </cell>
          <cell r="G27" t="str">
            <v>长株潭地区</v>
          </cell>
          <cell r="H27" t="str">
            <v>三类</v>
          </cell>
          <cell r="I27" t="str">
            <v>否</v>
          </cell>
          <cell r="J27" t="str">
            <v>非贫</v>
          </cell>
          <cell r="K27" t="str">
            <v>否</v>
          </cell>
          <cell r="L27" t="str">
            <v>一二类以外</v>
          </cell>
        </row>
        <row r="28">
          <cell r="D28" t="str">
            <v>韶山市</v>
          </cell>
          <cell r="E28">
            <v>430382</v>
          </cell>
          <cell r="F28" t="str">
            <v>无</v>
          </cell>
          <cell r="G28" t="str">
            <v>长株潭地区</v>
          </cell>
          <cell r="H28" t="str">
            <v>三类</v>
          </cell>
          <cell r="I28" t="str">
            <v>否</v>
          </cell>
          <cell r="J28" t="str">
            <v>非贫</v>
          </cell>
          <cell r="K28" t="str">
            <v>否</v>
          </cell>
          <cell r="L28" t="str">
            <v>一二类以外</v>
          </cell>
        </row>
        <row r="29">
          <cell r="D29" t="str">
            <v>衡阳市小计</v>
          </cell>
          <cell r="E29">
            <v>430400</v>
          </cell>
        </row>
        <row r="30">
          <cell r="D30" t="str">
            <v>珠晖区</v>
          </cell>
          <cell r="E30">
            <v>430405</v>
          </cell>
          <cell r="F30" t="str">
            <v>无</v>
          </cell>
          <cell r="G30" t="str">
            <v>湘南地区</v>
          </cell>
          <cell r="H30" t="str">
            <v>三类</v>
          </cell>
          <cell r="I30" t="str">
            <v>否</v>
          </cell>
          <cell r="J30" t="str">
            <v>非贫</v>
          </cell>
          <cell r="K30" t="str">
            <v>否</v>
          </cell>
          <cell r="L30" t="str">
            <v>一二类以外</v>
          </cell>
        </row>
        <row r="31">
          <cell r="D31" t="str">
            <v>雁峰区</v>
          </cell>
          <cell r="E31">
            <v>430406</v>
          </cell>
          <cell r="F31" t="str">
            <v>无</v>
          </cell>
          <cell r="G31" t="str">
            <v>湘南地区</v>
          </cell>
          <cell r="H31" t="str">
            <v>三类</v>
          </cell>
          <cell r="I31" t="str">
            <v>否</v>
          </cell>
          <cell r="J31" t="str">
            <v>非贫</v>
          </cell>
          <cell r="K31" t="str">
            <v>否</v>
          </cell>
          <cell r="L31" t="str">
            <v>一二类以外</v>
          </cell>
        </row>
        <row r="32">
          <cell r="D32" t="str">
            <v>石鼓区</v>
          </cell>
          <cell r="E32">
            <v>430407</v>
          </cell>
          <cell r="F32" t="str">
            <v>无</v>
          </cell>
          <cell r="G32" t="str">
            <v>湘南地区</v>
          </cell>
          <cell r="H32" t="str">
            <v>三类</v>
          </cell>
          <cell r="I32" t="str">
            <v>否</v>
          </cell>
          <cell r="J32" t="str">
            <v>非贫</v>
          </cell>
          <cell r="K32" t="str">
            <v>否</v>
          </cell>
          <cell r="L32" t="str">
            <v>一二类以外</v>
          </cell>
        </row>
        <row r="33">
          <cell r="D33" t="str">
            <v>蒸湘区</v>
          </cell>
          <cell r="E33">
            <v>430408</v>
          </cell>
          <cell r="F33" t="str">
            <v>无</v>
          </cell>
          <cell r="G33" t="str">
            <v>湘南地区</v>
          </cell>
          <cell r="H33" t="str">
            <v>三类</v>
          </cell>
          <cell r="I33" t="str">
            <v>否</v>
          </cell>
          <cell r="J33" t="str">
            <v>非贫</v>
          </cell>
          <cell r="K33" t="str">
            <v>否</v>
          </cell>
          <cell r="L33" t="str">
            <v>一二类以外</v>
          </cell>
        </row>
        <row r="34">
          <cell r="D34" t="str">
            <v>南岳区</v>
          </cell>
          <cell r="E34">
            <v>430412</v>
          </cell>
          <cell r="F34" t="str">
            <v>无</v>
          </cell>
          <cell r="G34" t="str">
            <v>湘南地区</v>
          </cell>
          <cell r="H34" t="str">
            <v>三类</v>
          </cell>
          <cell r="I34" t="str">
            <v>否</v>
          </cell>
          <cell r="J34" t="str">
            <v>非贫</v>
          </cell>
          <cell r="K34" t="str">
            <v>否</v>
          </cell>
          <cell r="L34" t="str">
            <v>一二类以外</v>
          </cell>
        </row>
        <row r="35">
          <cell r="D35" t="str">
            <v>衡阳县</v>
          </cell>
          <cell r="E35">
            <v>430421</v>
          </cell>
          <cell r="F35" t="str">
            <v>无</v>
          </cell>
          <cell r="G35" t="str">
            <v>湘南地区</v>
          </cell>
          <cell r="H35" t="str">
            <v>三类</v>
          </cell>
          <cell r="I35" t="str">
            <v>否</v>
          </cell>
          <cell r="J35" t="str">
            <v>非贫</v>
          </cell>
          <cell r="K35" t="str">
            <v>否</v>
          </cell>
          <cell r="L35" t="str">
            <v>一二类以外</v>
          </cell>
        </row>
        <row r="36">
          <cell r="D36" t="str">
            <v>衡南县</v>
          </cell>
          <cell r="E36">
            <v>430422</v>
          </cell>
          <cell r="F36" t="str">
            <v>无</v>
          </cell>
          <cell r="G36" t="str">
            <v>湘南地区</v>
          </cell>
          <cell r="H36" t="str">
            <v>三类</v>
          </cell>
          <cell r="I36" t="str">
            <v>否</v>
          </cell>
          <cell r="J36" t="str">
            <v>非贫</v>
          </cell>
          <cell r="K36" t="str">
            <v>否</v>
          </cell>
          <cell r="L36" t="str">
            <v>一二类以外</v>
          </cell>
        </row>
        <row r="37">
          <cell r="D37" t="str">
            <v>衡山县</v>
          </cell>
          <cell r="E37">
            <v>430423</v>
          </cell>
          <cell r="F37" t="str">
            <v>无</v>
          </cell>
          <cell r="G37" t="str">
            <v>湘南地区</v>
          </cell>
          <cell r="H37" t="str">
            <v>三类</v>
          </cell>
          <cell r="I37" t="str">
            <v>否</v>
          </cell>
          <cell r="J37" t="str">
            <v>非贫</v>
          </cell>
          <cell r="K37" t="str">
            <v>否</v>
          </cell>
          <cell r="L37" t="str">
            <v>一二类以外</v>
          </cell>
        </row>
        <row r="38">
          <cell r="D38" t="str">
            <v>衡东县</v>
          </cell>
          <cell r="E38">
            <v>430424</v>
          </cell>
          <cell r="F38" t="str">
            <v>无</v>
          </cell>
          <cell r="G38" t="str">
            <v>湘南地区</v>
          </cell>
          <cell r="H38" t="str">
            <v>三类</v>
          </cell>
          <cell r="I38" t="str">
            <v>否</v>
          </cell>
          <cell r="J38" t="str">
            <v>非贫</v>
          </cell>
          <cell r="K38" t="str">
            <v>否</v>
          </cell>
          <cell r="L38" t="str">
            <v>一二类以外</v>
          </cell>
        </row>
        <row r="39">
          <cell r="D39" t="str">
            <v>祁东县</v>
          </cell>
          <cell r="E39">
            <v>430426</v>
          </cell>
          <cell r="F39" t="str">
            <v>无</v>
          </cell>
          <cell r="G39" t="str">
            <v>湘南地区</v>
          </cell>
          <cell r="H39" t="str">
            <v>二类</v>
          </cell>
          <cell r="I39" t="str">
            <v>否</v>
          </cell>
          <cell r="J39" t="str">
            <v>省贫</v>
          </cell>
          <cell r="K39" t="str">
            <v>否</v>
          </cell>
          <cell r="L39" t="str">
            <v>省贫县</v>
          </cell>
        </row>
        <row r="40">
          <cell r="D40" t="str">
            <v>耒阳市</v>
          </cell>
          <cell r="E40">
            <v>430481</v>
          </cell>
          <cell r="F40" t="str">
            <v>无</v>
          </cell>
          <cell r="G40" t="str">
            <v>湘南地区</v>
          </cell>
          <cell r="H40" t="str">
            <v>三类</v>
          </cell>
          <cell r="I40" t="str">
            <v>否</v>
          </cell>
          <cell r="J40" t="str">
            <v>非贫</v>
          </cell>
          <cell r="K40" t="str">
            <v>否</v>
          </cell>
          <cell r="L40" t="str">
            <v>一二类以外</v>
          </cell>
        </row>
        <row r="41">
          <cell r="D41" t="str">
            <v>常宁市</v>
          </cell>
          <cell r="E41">
            <v>430482</v>
          </cell>
          <cell r="F41" t="str">
            <v>无</v>
          </cell>
          <cell r="G41" t="str">
            <v>湘南地区</v>
          </cell>
          <cell r="H41" t="str">
            <v>三类</v>
          </cell>
          <cell r="I41" t="str">
            <v>否</v>
          </cell>
          <cell r="J41" t="str">
            <v>非贫</v>
          </cell>
          <cell r="K41" t="str">
            <v>否</v>
          </cell>
          <cell r="L41" t="str">
            <v>一二类以外</v>
          </cell>
        </row>
        <row r="42">
          <cell r="D42" t="str">
            <v>邵阳市小计</v>
          </cell>
          <cell r="E42">
            <v>430500</v>
          </cell>
        </row>
        <row r="43">
          <cell r="D43" t="str">
            <v>双清区</v>
          </cell>
          <cell r="E43">
            <v>430502</v>
          </cell>
          <cell r="F43" t="str">
            <v>无</v>
          </cell>
          <cell r="G43" t="str">
            <v>大湘西地区</v>
          </cell>
          <cell r="H43" t="str">
            <v>二类</v>
          </cell>
          <cell r="I43" t="str">
            <v>否</v>
          </cell>
          <cell r="J43" t="str">
            <v>非贫</v>
          </cell>
          <cell r="K43" t="str">
            <v>否</v>
          </cell>
          <cell r="L43" t="str">
            <v>省增武陵山片区</v>
          </cell>
        </row>
        <row r="44">
          <cell r="D44" t="str">
            <v>大祥区</v>
          </cell>
          <cell r="E44">
            <v>430503</v>
          </cell>
          <cell r="F44" t="str">
            <v>无</v>
          </cell>
          <cell r="G44" t="str">
            <v>大湘西地区</v>
          </cell>
          <cell r="H44" t="str">
            <v>二类</v>
          </cell>
          <cell r="I44" t="str">
            <v>否</v>
          </cell>
          <cell r="J44" t="str">
            <v>非贫</v>
          </cell>
          <cell r="K44" t="str">
            <v>否</v>
          </cell>
          <cell r="L44" t="str">
            <v>省增武陵山片区</v>
          </cell>
        </row>
        <row r="45">
          <cell r="D45" t="str">
            <v>北塔区</v>
          </cell>
          <cell r="E45">
            <v>430511</v>
          </cell>
          <cell r="F45" t="str">
            <v>无</v>
          </cell>
          <cell r="G45" t="str">
            <v>大湘西地区</v>
          </cell>
          <cell r="H45" t="str">
            <v>二类</v>
          </cell>
          <cell r="I45" t="str">
            <v>否</v>
          </cell>
          <cell r="J45" t="str">
            <v>非贫</v>
          </cell>
          <cell r="K45" t="str">
            <v>否</v>
          </cell>
          <cell r="L45" t="str">
            <v>省增武陵山片区</v>
          </cell>
        </row>
        <row r="46">
          <cell r="D46" t="str">
            <v>邵东县</v>
          </cell>
          <cell r="E46">
            <v>430521</v>
          </cell>
          <cell r="F46" t="str">
            <v>无</v>
          </cell>
          <cell r="G46" t="str">
            <v>大湘西地区</v>
          </cell>
          <cell r="H46" t="str">
            <v>二类</v>
          </cell>
          <cell r="I46" t="str">
            <v>否</v>
          </cell>
          <cell r="J46" t="str">
            <v>非贫</v>
          </cell>
          <cell r="K46" t="str">
            <v>否</v>
          </cell>
          <cell r="L46" t="str">
            <v>省增武陵山片区</v>
          </cell>
        </row>
        <row r="47">
          <cell r="D47" t="str">
            <v>新邵县</v>
          </cell>
          <cell r="E47">
            <v>430522</v>
          </cell>
          <cell r="F47" t="str">
            <v>武陵山片区</v>
          </cell>
          <cell r="G47" t="str">
            <v>大湘西地区</v>
          </cell>
          <cell r="H47" t="str">
            <v>一类</v>
          </cell>
          <cell r="I47" t="str">
            <v>否</v>
          </cell>
          <cell r="J47" t="str">
            <v>国贫</v>
          </cell>
          <cell r="K47" t="str">
            <v>否</v>
          </cell>
          <cell r="L47" t="str">
            <v>集连特国贫</v>
          </cell>
        </row>
        <row r="48">
          <cell r="D48" t="str">
            <v>邵阳县</v>
          </cell>
          <cell r="E48">
            <v>430523</v>
          </cell>
          <cell r="F48" t="str">
            <v>武陵山片区</v>
          </cell>
          <cell r="G48" t="str">
            <v>大湘西地区</v>
          </cell>
          <cell r="H48" t="str">
            <v>一类</v>
          </cell>
          <cell r="I48" t="str">
            <v>是</v>
          </cell>
          <cell r="J48" t="str">
            <v>国贫</v>
          </cell>
          <cell r="K48" t="str">
            <v>否</v>
          </cell>
          <cell r="L48" t="str">
            <v>集连特国贫</v>
          </cell>
        </row>
        <row r="48">
          <cell r="O48" t="str">
            <v>是</v>
          </cell>
        </row>
        <row r="49">
          <cell r="D49" t="str">
            <v>隆回县</v>
          </cell>
          <cell r="E49">
            <v>430524</v>
          </cell>
          <cell r="F49" t="str">
            <v>武陵山片区</v>
          </cell>
          <cell r="G49" t="str">
            <v>大湘西地区</v>
          </cell>
          <cell r="H49" t="str">
            <v>一类</v>
          </cell>
          <cell r="I49" t="str">
            <v>是</v>
          </cell>
          <cell r="J49" t="str">
            <v>国贫</v>
          </cell>
          <cell r="K49" t="str">
            <v>否</v>
          </cell>
          <cell r="L49" t="str">
            <v>集连特国贫</v>
          </cell>
        </row>
        <row r="49">
          <cell r="O49" t="str">
            <v>是</v>
          </cell>
        </row>
        <row r="50">
          <cell r="D50" t="str">
            <v>洞口县</v>
          </cell>
          <cell r="E50">
            <v>430525</v>
          </cell>
          <cell r="F50" t="str">
            <v>武陵山片区</v>
          </cell>
          <cell r="G50" t="str">
            <v>大湘西地区</v>
          </cell>
          <cell r="H50" t="str">
            <v>一类</v>
          </cell>
          <cell r="I50" t="str">
            <v>否</v>
          </cell>
          <cell r="J50" t="str">
            <v>国贫</v>
          </cell>
          <cell r="K50" t="str">
            <v>否</v>
          </cell>
          <cell r="L50" t="str">
            <v>集连特国贫</v>
          </cell>
        </row>
        <row r="50">
          <cell r="O50" t="str">
            <v>是</v>
          </cell>
        </row>
        <row r="51">
          <cell r="D51" t="str">
            <v>绥宁县</v>
          </cell>
          <cell r="E51">
            <v>430527</v>
          </cell>
          <cell r="F51" t="str">
            <v>武陵山片区</v>
          </cell>
          <cell r="G51" t="str">
            <v>大湘西地区</v>
          </cell>
          <cell r="H51" t="str">
            <v>一类</v>
          </cell>
          <cell r="I51" t="str">
            <v>否</v>
          </cell>
          <cell r="J51" t="str">
            <v>国贫</v>
          </cell>
          <cell r="K51" t="str">
            <v>是</v>
          </cell>
          <cell r="L51" t="str">
            <v>集连特国贫</v>
          </cell>
          <cell r="M51" t="str">
            <v>6个少数民族过半县</v>
          </cell>
        </row>
        <row r="52">
          <cell r="D52" t="str">
            <v>新宁县</v>
          </cell>
          <cell r="E52">
            <v>430528</v>
          </cell>
          <cell r="F52" t="str">
            <v>武陵山片区</v>
          </cell>
          <cell r="G52" t="str">
            <v>大湘西地区</v>
          </cell>
          <cell r="H52" t="str">
            <v>一类</v>
          </cell>
          <cell r="I52" t="str">
            <v>否</v>
          </cell>
          <cell r="J52" t="str">
            <v>国贫</v>
          </cell>
          <cell r="K52" t="str">
            <v>否</v>
          </cell>
          <cell r="L52" t="str">
            <v>集连特国贫</v>
          </cell>
        </row>
        <row r="52">
          <cell r="O52" t="str">
            <v>是</v>
          </cell>
        </row>
        <row r="53">
          <cell r="D53" t="str">
            <v>城步苗族自治县</v>
          </cell>
          <cell r="E53">
            <v>430529</v>
          </cell>
          <cell r="F53" t="str">
            <v>武陵山片区</v>
          </cell>
          <cell r="G53" t="str">
            <v>大湘西地区</v>
          </cell>
          <cell r="H53" t="str">
            <v>一类</v>
          </cell>
          <cell r="I53" t="str">
            <v>是</v>
          </cell>
          <cell r="J53" t="str">
            <v>国贫</v>
          </cell>
          <cell r="K53" t="str">
            <v>是</v>
          </cell>
          <cell r="L53" t="str">
            <v>集连特国贫</v>
          </cell>
          <cell r="M53" t="str">
            <v>7个自治县</v>
          </cell>
          <cell r="N53" t="str">
            <v>是</v>
          </cell>
          <cell r="O53" t="str">
            <v>是</v>
          </cell>
        </row>
        <row r="54">
          <cell r="D54" t="str">
            <v>武冈市</v>
          </cell>
          <cell r="E54">
            <v>430581</v>
          </cell>
          <cell r="F54" t="str">
            <v>武陵山片区</v>
          </cell>
          <cell r="G54" t="str">
            <v>大湘西地区</v>
          </cell>
          <cell r="H54" t="str">
            <v>一类</v>
          </cell>
          <cell r="I54" t="str">
            <v>否</v>
          </cell>
          <cell r="J54" t="str">
            <v>国贫</v>
          </cell>
          <cell r="K54" t="str">
            <v>否</v>
          </cell>
          <cell r="L54" t="str">
            <v>集连特国贫</v>
          </cell>
        </row>
        <row r="55">
          <cell r="D55" t="str">
            <v>岳阳市小计</v>
          </cell>
          <cell r="E55">
            <v>430600</v>
          </cell>
        </row>
        <row r="56">
          <cell r="D56" t="str">
            <v>经开区</v>
          </cell>
          <cell r="E56" t="str">
            <v>岳阳地区</v>
          </cell>
        </row>
        <row r="57">
          <cell r="D57" t="str">
            <v>岳阳楼区</v>
          </cell>
          <cell r="E57">
            <v>430602</v>
          </cell>
          <cell r="F57" t="str">
            <v>无</v>
          </cell>
          <cell r="G57" t="str">
            <v>洞庭湖地区</v>
          </cell>
          <cell r="H57" t="str">
            <v>三类</v>
          </cell>
          <cell r="I57" t="str">
            <v>否</v>
          </cell>
          <cell r="J57" t="str">
            <v>非贫</v>
          </cell>
          <cell r="K57" t="str">
            <v>否</v>
          </cell>
          <cell r="L57" t="str">
            <v>一二类以外</v>
          </cell>
        </row>
        <row r="58">
          <cell r="D58" t="str">
            <v>云溪区</v>
          </cell>
          <cell r="E58">
            <v>430603</v>
          </cell>
          <cell r="F58" t="str">
            <v>无</v>
          </cell>
          <cell r="G58" t="str">
            <v>洞庭湖地区</v>
          </cell>
          <cell r="H58" t="str">
            <v>三类</v>
          </cell>
          <cell r="I58" t="str">
            <v>否</v>
          </cell>
          <cell r="J58" t="str">
            <v>非贫</v>
          </cell>
          <cell r="K58" t="str">
            <v>否</v>
          </cell>
          <cell r="L58" t="str">
            <v>一二类以外</v>
          </cell>
        </row>
        <row r="59">
          <cell r="D59" t="str">
            <v>君山区</v>
          </cell>
          <cell r="E59">
            <v>430611</v>
          </cell>
          <cell r="F59" t="str">
            <v>无</v>
          </cell>
          <cell r="G59" t="str">
            <v>洞庭湖地区</v>
          </cell>
          <cell r="H59" t="str">
            <v>三类</v>
          </cell>
          <cell r="I59" t="str">
            <v>否</v>
          </cell>
          <cell r="J59" t="str">
            <v>非贫</v>
          </cell>
          <cell r="K59" t="str">
            <v>否</v>
          </cell>
          <cell r="L59" t="str">
            <v>一二类以外</v>
          </cell>
        </row>
        <row r="60">
          <cell r="D60" t="str">
            <v>岳阳县</v>
          </cell>
          <cell r="E60">
            <v>430621</v>
          </cell>
          <cell r="F60" t="str">
            <v>无</v>
          </cell>
          <cell r="G60" t="str">
            <v>洞庭湖地区</v>
          </cell>
          <cell r="H60" t="str">
            <v>三类</v>
          </cell>
          <cell r="I60" t="str">
            <v>否</v>
          </cell>
          <cell r="J60" t="str">
            <v>非贫</v>
          </cell>
          <cell r="K60" t="str">
            <v>否</v>
          </cell>
          <cell r="L60" t="str">
            <v>一二类以外</v>
          </cell>
        </row>
        <row r="61">
          <cell r="D61" t="str">
            <v>华容县</v>
          </cell>
          <cell r="E61">
            <v>430623</v>
          </cell>
          <cell r="F61" t="str">
            <v>无</v>
          </cell>
          <cell r="G61" t="str">
            <v>洞庭湖地区</v>
          </cell>
          <cell r="H61" t="str">
            <v>三类</v>
          </cell>
          <cell r="I61" t="str">
            <v>否</v>
          </cell>
          <cell r="J61" t="str">
            <v>非贫</v>
          </cell>
          <cell r="K61" t="str">
            <v>否</v>
          </cell>
          <cell r="L61" t="str">
            <v>一二类以外</v>
          </cell>
        </row>
        <row r="62">
          <cell r="D62" t="str">
            <v>湘阴县</v>
          </cell>
          <cell r="E62">
            <v>430624</v>
          </cell>
          <cell r="F62" t="str">
            <v>无</v>
          </cell>
          <cell r="G62" t="str">
            <v>洞庭湖地区</v>
          </cell>
          <cell r="H62" t="str">
            <v>三类</v>
          </cell>
          <cell r="I62" t="str">
            <v>否</v>
          </cell>
          <cell r="J62" t="str">
            <v>非贫</v>
          </cell>
          <cell r="K62" t="str">
            <v>否</v>
          </cell>
          <cell r="L62" t="str">
            <v>一二类以外</v>
          </cell>
        </row>
        <row r="63">
          <cell r="D63" t="str">
            <v>平江县</v>
          </cell>
          <cell r="E63">
            <v>430626</v>
          </cell>
          <cell r="F63" t="str">
            <v>无</v>
          </cell>
          <cell r="G63" t="str">
            <v>洞庭湖地区</v>
          </cell>
          <cell r="H63" t="str">
            <v>一类</v>
          </cell>
          <cell r="I63" t="str">
            <v>是</v>
          </cell>
          <cell r="J63" t="str">
            <v>国贫</v>
          </cell>
          <cell r="K63" t="str">
            <v>否</v>
          </cell>
          <cell r="L63" t="str">
            <v>集连特外国贫</v>
          </cell>
        </row>
        <row r="64">
          <cell r="D64" t="str">
            <v>汨罗市</v>
          </cell>
          <cell r="E64">
            <v>430681</v>
          </cell>
          <cell r="F64" t="str">
            <v>无</v>
          </cell>
          <cell r="G64" t="str">
            <v>洞庭湖地区</v>
          </cell>
          <cell r="H64" t="str">
            <v>三类</v>
          </cell>
          <cell r="I64" t="str">
            <v>否</v>
          </cell>
          <cell r="J64" t="str">
            <v>非贫</v>
          </cell>
          <cell r="K64" t="str">
            <v>否</v>
          </cell>
          <cell r="L64" t="str">
            <v>一二类以外</v>
          </cell>
        </row>
        <row r="65">
          <cell r="D65" t="str">
            <v>临湘市</v>
          </cell>
          <cell r="E65">
            <v>430682</v>
          </cell>
          <cell r="F65" t="str">
            <v>无</v>
          </cell>
          <cell r="G65" t="str">
            <v>洞庭湖地区</v>
          </cell>
          <cell r="H65" t="str">
            <v>三类</v>
          </cell>
          <cell r="I65" t="str">
            <v>否</v>
          </cell>
          <cell r="J65" t="str">
            <v>非贫</v>
          </cell>
          <cell r="K65" t="str">
            <v>否</v>
          </cell>
          <cell r="L65" t="str">
            <v>一二类以外</v>
          </cell>
        </row>
        <row r="66">
          <cell r="D66" t="str">
            <v>常德市小计</v>
          </cell>
          <cell r="E66">
            <v>430700</v>
          </cell>
        </row>
        <row r="67">
          <cell r="D67" t="str">
            <v>武陵区</v>
          </cell>
          <cell r="E67">
            <v>430702</v>
          </cell>
          <cell r="F67" t="str">
            <v>无</v>
          </cell>
          <cell r="G67" t="str">
            <v>洞庭湖地区</v>
          </cell>
          <cell r="H67" t="str">
            <v>三类</v>
          </cell>
          <cell r="I67" t="str">
            <v>否</v>
          </cell>
          <cell r="J67" t="str">
            <v>非贫</v>
          </cell>
          <cell r="K67" t="str">
            <v>否</v>
          </cell>
          <cell r="L67" t="str">
            <v>一二类以外</v>
          </cell>
        </row>
        <row r="68">
          <cell r="D68" t="str">
            <v>鼎城区</v>
          </cell>
          <cell r="E68">
            <v>430703</v>
          </cell>
          <cell r="F68" t="str">
            <v>无</v>
          </cell>
          <cell r="G68" t="str">
            <v>洞庭湖地区</v>
          </cell>
          <cell r="H68" t="str">
            <v>三类</v>
          </cell>
          <cell r="I68" t="str">
            <v>否</v>
          </cell>
          <cell r="J68" t="str">
            <v>非贫</v>
          </cell>
          <cell r="K68" t="str">
            <v>否</v>
          </cell>
          <cell r="L68" t="str">
            <v>一二类以外</v>
          </cell>
        </row>
        <row r="69">
          <cell r="D69" t="str">
            <v>安乡县</v>
          </cell>
          <cell r="E69">
            <v>430721</v>
          </cell>
          <cell r="F69" t="str">
            <v>无</v>
          </cell>
          <cell r="G69" t="str">
            <v>洞庭湖地区</v>
          </cell>
          <cell r="H69" t="str">
            <v>三类</v>
          </cell>
          <cell r="I69" t="str">
            <v>否</v>
          </cell>
          <cell r="J69" t="str">
            <v>非贫</v>
          </cell>
          <cell r="K69" t="str">
            <v>否</v>
          </cell>
          <cell r="L69" t="str">
            <v>一二类以外</v>
          </cell>
        </row>
        <row r="70">
          <cell r="D70" t="str">
            <v>汉寿县</v>
          </cell>
          <cell r="E70">
            <v>430722</v>
          </cell>
          <cell r="F70" t="str">
            <v>无</v>
          </cell>
          <cell r="G70" t="str">
            <v>洞庭湖地区</v>
          </cell>
          <cell r="H70" t="str">
            <v>三类</v>
          </cell>
          <cell r="I70" t="str">
            <v>否</v>
          </cell>
          <cell r="J70" t="str">
            <v>非贫</v>
          </cell>
          <cell r="K70" t="str">
            <v>否</v>
          </cell>
          <cell r="L70" t="str">
            <v>一二类以外</v>
          </cell>
        </row>
        <row r="71">
          <cell r="D71" t="str">
            <v>澧县</v>
          </cell>
          <cell r="E71">
            <v>430723</v>
          </cell>
          <cell r="F71" t="str">
            <v>无</v>
          </cell>
          <cell r="G71" t="str">
            <v>洞庭湖地区</v>
          </cell>
          <cell r="H71" t="str">
            <v>三类</v>
          </cell>
          <cell r="I71" t="str">
            <v>否</v>
          </cell>
          <cell r="J71" t="str">
            <v>非贫</v>
          </cell>
          <cell r="K71" t="str">
            <v>否</v>
          </cell>
          <cell r="L71" t="str">
            <v>一二类以外</v>
          </cell>
        </row>
        <row r="72">
          <cell r="D72" t="str">
            <v>临澧县</v>
          </cell>
          <cell r="E72">
            <v>430724</v>
          </cell>
          <cell r="F72" t="str">
            <v>无</v>
          </cell>
          <cell r="G72" t="str">
            <v>洞庭湖地区</v>
          </cell>
          <cell r="H72" t="str">
            <v>三类</v>
          </cell>
          <cell r="I72" t="str">
            <v>否</v>
          </cell>
          <cell r="J72" t="str">
            <v>非贫</v>
          </cell>
          <cell r="K72" t="str">
            <v>否</v>
          </cell>
          <cell r="L72" t="str">
            <v>一二类以外</v>
          </cell>
        </row>
        <row r="73">
          <cell r="D73" t="str">
            <v>桃源县</v>
          </cell>
          <cell r="E73">
            <v>430725</v>
          </cell>
          <cell r="F73" t="str">
            <v>无</v>
          </cell>
          <cell r="G73" t="str">
            <v>洞庭湖地区</v>
          </cell>
          <cell r="H73" t="str">
            <v>二类</v>
          </cell>
          <cell r="I73" t="str">
            <v>否</v>
          </cell>
          <cell r="J73" t="str">
            <v>非贫</v>
          </cell>
          <cell r="K73" t="str">
            <v>否</v>
          </cell>
          <cell r="L73" t="str">
            <v>省增武陵山片区</v>
          </cell>
        </row>
        <row r="74">
          <cell r="D74" t="str">
            <v>石门县</v>
          </cell>
          <cell r="E74">
            <v>430726</v>
          </cell>
          <cell r="F74" t="str">
            <v>武陵山片区</v>
          </cell>
          <cell r="G74" t="str">
            <v>洞庭湖地区</v>
          </cell>
          <cell r="H74" t="str">
            <v>一类</v>
          </cell>
          <cell r="I74" t="str">
            <v>否</v>
          </cell>
          <cell r="J74" t="str">
            <v>国贫</v>
          </cell>
          <cell r="K74" t="str">
            <v>是</v>
          </cell>
          <cell r="L74" t="str">
            <v>集连特国贫</v>
          </cell>
          <cell r="M74" t="str">
            <v>6个少数民族过半县</v>
          </cell>
        </row>
        <row r="75">
          <cell r="D75" t="str">
            <v>津市市</v>
          </cell>
          <cell r="E75">
            <v>430781</v>
          </cell>
          <cell r="F75" t="str">
            <v>无</v>
          </cell>
          <cell r="G75" t="str">
            <v>洞庭湖地区</v>
          </cell>
          <cell r="H75" t="str">
            <v>三类</v>
          </cell>
          <cell r="I75" t="str">
            <v>否</v>
          </cell>
          <cell r="J75" t="str">
            <v>非贫</v>
          </cell>
          <cell r="K75" t="str">
            <v>否</v>
          </cell>
          <cell r="L75" t="str">
            <v>一二类以外</v>
          </cell>
        </row>
        <row r="76">
          <cell r="D76" t="str">
            <v>张家界市小计</v>
          </cell>
          <cell r="E76">
            <v>430800</v>
          </cell>
        </row>
        <row r="77">
          <cell r="D77" t="str">
            <v>永定区</v>
          </cell>
          <cell r="E77">
            <v>430802</v>
          </cell>
          <cell r="F77" t="str">
            <v>无</v>
          </cell>
          <cell r="G77" t="str">
            <v>大湘西地区</v>
          </cell>
          <cell r="H77" t="str">
            <v>一类</v>
          </cell>
          <cell r="I77" t="str">
            <v>否</v>
          </cell>
          <cell r="J77" t="str">
            <v>省贫</v>
          </cell>
          <cell r="K77" t="str">
            <v>是</v>
          </cell>
          <cell r="L77" t="str">
            <v>民族待遇县</v>
          </cell>
          <cell r="M77" t="str">
            <v>3个享受政策县</v>
          </cell>
        </row>
        <row r="78">
          <cell r="D78" t="str">
            <v>武陵源区</v>
          </cell>
          <cell r="E78">
            <v>430811</v>
          </cell>
          <cell r="F78" t="str">
            <v>无</v>
          </cell>
          <cell r="G78" t="str">
            <v>大湘西地区</v>
          </cell>
          <cell r="H78" t="str">
            <v>一类</v>
          </cell>
          <cell r="I78" t="str">
            <v>否</v>
          </cell>
          <cell r="J78" t="str">
            <v>省贫</v>
          </cell>
          <cell r="K78" t="str">
            <v>是</v>
          </cell>
          <cell r="L78" t="str">
            <v>民族待遇县</v>
          </cell>
          <cell r="M78" t="str">
            <v>3个享受政策县</v>
          </cell>
        </row>
        <row r="79">
          <cell r="D79" t="str">
            <v>慈利县</v>
          </cell>
          <cell r="E79">
            <v>430821</v>
          </cell>
          <cell r="F79" t="str">
            <v>武陵山片区</v>
          </cell>
          <cell r="G79" t="str">
            <v>大湘西地区</v>
          </cell>
          <cell r="H79" t="str">
            <v>一类</v>
          </cell>
          <cell r="I79" t="str">
            <v>否</v>
          </cell>
          <cell r="J79" t="str">
            <v>国贫</v>
          </cell>
          <cell r="K79" t="str">
            <v>否</v>
          </cell>
          <cell r="L79" t="str">
            <v>集连特国贫</v>
          </cell>
          <cell r="M79" t="str">
            <v>6个少数民族过半县</v>
          </cell>
        </row>
        <row r="80">
          <cell r="D80" t="str">
            <v>桑植县</v>
          </cell>
          <cell r="E80">
            <v>430822</v>
          </cell>
          <cell r="F80" t="str">
            <v>武陵山片区</v>
          </cell>
          <cell r="G80" t="str">
            <v>大湘西地区</v>
          </cell>
          <cell r="H80" t="str">
            <v>一类</v>
          </cell>
          <cell r="I80" t="str">
            <v>是</v>
          </cell>
          <cell r="J80" t="str">
            <v>国贫</v>
          </cell>
          <cell r="K80" t="str">
            <v>否</v>
          </cell>
          <cell r="L80" t="str">
            <v>集连特国贫</v>
          </cell>
          <cell r="M80" t="str">
            <v>3个享受政策县</v>
          </cell>
          <cell r="N80" t="str">
            <v>是</v>
          </cell>
          <cell r="O80" t="str">
            <v>是</v>
          </cell>
        </row>
        <row r="81">
          <cell r="D81" t="str">
            <v>益阳市小计</v>
          </cell>
          <cell r="E81">
            <v>430900</v>
          </cell>
        </row>
        <row r="82">
          <cell r="D82" t="str">
            <v>大通湖区</v>
          </cell>
          <cell r="E82" t="str">
            <v>益阳地区</v>
          </cell>
        </row>
        <row r="83">
          <cell r="D83" t="str">
            <v>资阳区</v>
          </cell>
          <cell r="E83">
            <v>430902</v>
          </cell>
          <cell r="F83" t="str">
            <v>无</v>
          </cell>
          <cell r="G83" t="str">
            <v>洞庭湖地区</v>
          </cell>
          <cell r="H83" t="str">
            <v>三类</v>
          </cell>
          <cell r="I83" t="str">
            <v>否</v>
          </cell>
          <cell r="J83" t="str">
            <v>非贫</v>
          </cell>
          <cell r="K83" t="str">
            <v>否</v>
          </cell>
          <cell r="L83" t="str">
            <v>一二类以外</v>
          </cell>
        </row>
        <row r="84">
          <cell r="D84" t="str">
            <v>赫山区</v>
          </cell>
          <cell r="E84">
            <v>430903</v>
          </cell>
          <cell r="F84" t="str">
            <v>无</v>
          </cell>
          <cell r="G84" t="str">
            <v>洞庭湖地区</v>
          </cell>
          <cell r="H84" t="str">
            <v>三类</v>
          </cell>
          <cell r="I84" t="str">
            <v>否</v>
          </cell>
          <cell r="J84" t="str">
            <v>非贫</v>
          </cell>
          <cell r="K84" t="str">
            <v>否</v>
          </cell>
          <cell r="L84" t="str">
            <v>一二类以外</v>
          </cell>
        </row>
        <row r="85">
          <cell r="D85" t="str">
            <v>南县</v>
          </cell>
          <cell r="E85">
            <v>430921</v>
          </cell>
          <cell r="F85" t="str">
            <v>无</v>
          </cell>
          <cell r="G85" t="str">
            <v>洞庭湖地区</v>
          </cell>
          <cell r="H85" t="str">
            <v>三类</v>
          </cell>
          <cell r="I85" t="str">
            <v>否</v>
          </cell>
          <cell r="J85" t="str">
            <v>非贫</v>
          </cell>
          <cell r="K85" t="str">
            <v>否</v>
          </cell>
          <cell r="L85" t="str">
            <v>一二类以外</v>
          </cell>
        </row>
        <row r="86">
          <cell r="D86" t="str">
            <v>桃江县</v>
          </cell>
          <cell r="E86">
            <v>430922</v>
          </cell>
          <cell r="F86" t="str">
            <v>无</v>
          </cell>
          <cell r="G86" t="str">
            <v>洞庭湖地区</v>
          </cell>
          <cell r="H86" t="str">
            <v>三类</v>
          </cell>
          <cell r="I86" t="str">
            <v>否</v>
          </cell>
          <cell r="J86" t="str">
            <v>非贫</v>
          </cell>
          <cell r="K86" t="str">
            <v>否</v>
          </cell>
          <cell r="L86" t="str">
            <v>一二类以外</v>
          </cell>
        </row>
        <row r="87">
          <cell r="D87" t="str">
            <v>安化县</v>
          </cell>
          <cell r="E87">
            <v>430923</v>
          </cell>
          <cell r="F87" t="str">
            <v>武陵山片区</v>
          </cell>
          <cell r="G87" t="str">
            <v>洞庭湖地区</v>
          </cell>
          <cell r="H87" t="str">
            <v>一类</v>
          </cell>
          <cell r="I87" t="str">
            <v>是</v>
          </cell>
          <cell r="J87" t="str">
            <v>国贫</v>
          </cell>
          <cell r="K87" t="str">
            <v>否</v>
          </cell>
          <cell r="L87" t="str">
            <v>集连特国贫</v>
          </cell>
        </row>
        <row r="88">
          <cell r="D88" t="str">
            <v>沅江市</v>
          </cell>
          <cell r="E88">
            <v>430981</v>
          </cell>
          <cell r="F88" t="str">
            <v>无</v>
          </cell>
          <cell r="G88" t="str">
            <v>洞庭湖地区</v>
          </cell>
          <cell r="H88" t="str">
            <v>三类</v>
          </cell>
          <cell r="I88" t="str">
            <v>否</v>
          </cell>
          <cell r="J88" t="str">
            <v>非贫</v>
          </cell>
          <cell r="K88" t="str">
            <v>否</v>
          </cell>
          <cell r="L88" t="str">
            <v>一二类以外</v>
          </cell>
        </row>
        <row r="89">
          <cell r="D89" t="str">
            <v>郴州市小计</v>
          </cell>
          <cell r="E89">
            <v>431000</v>
          </cell>
        </row>
        <row r="90">
          <cell r="D90" t="str">
            <v>北湖区</v>
          </cell>
          <cell r="E90">
            <v>431002</v>
          </cell>
          <cell r="F90" t="str">
            <v>无</v>
          </cell>
          <cell r="G90" t="str">
            <v>湘南地区</v>
          </cell>
          <cell r="H90" t="str">
            <v>三类</v>
          </cell>
          <cell r="I90" t="str">
            <v>否</v>
          </cell>
          <cell r="J90" t="str">
            <v>非贫</v>
          </cell>
          <cell r="K90" t="str">
            <v>否</v>
          </cell>
          <cell r="L90" t="str">
            <v>一二类以外</v>
          </cell>
        </row>
        <row r="91">
          <cell r="D91" t="str">
            <v>苏仙区</v>
          </cell>
          <cell r="E91">
            <v>431003</v>
          </cell>
          <cell r="F91" t="str">
            <v>无</v>
          </cell>
          <cell r="G91" t="str">
            <v>湘南地区</v>
          </cell>
          <cell r="H91" t="str">
            <v>三类</v>
          </cell>
          <cell r="I91" t="str">
            <v>否</v>
          </cell>
          <cell r="J91" t="str">
            <v>非贫</v>
          </cell>
          <cell r="K91" t="str">
            <v>否</v>
          </cell>
          <cell r="L91" t="str">
            <v>一二类以外</v>
          </cell>
        </row>
        <row r="92">
          <cell r="D92" t="str">
            <v>桂阳县</v>
          </cell>
          <cell r="E92">
            <v>431021</v>
          </cell>
          <cell r="F92" t="str">
            <v>无</v>
          </cell>
          <cell r="G92" t="str">
            <v>湘南地区</v>
          </cell>
          <cell r="H92" t="str">
            <v>三类</v>
          </cell>
          <cell r="I92" t="str">
            <v>否</v>
          </cell>
          <cell r="J92" t="str">
            <v>非贫</v>
          </cell>
          <cell r="K92" t="str">
            <v>否</v>
          </cell>
          <cell r="L92" t="str">
            <v>一二类以外</v>
          </cell>
        </row>
        <row r="93">
          <cell r="D93" t="str">
            <v>宜章县</v>
          </cell>
          <cell r="E93">
            <v>431022</v>
          </cell>
          <cell r="F93" t="str">
            <v>罗霄山片区</v>
          </cell>
          <cell r="G93" t="str">
            <v>湘南地区</v>
          </cell>
          <cell r="H93" t="str">
            <v>一类</v>
          </cell>
          <cell r="I93" t="str">
            <v>否</v>
          </cell>
          <cell r="J93" t="str">
            <v>国贫</v>
          </cell>
          <cell r="K93" t="str">
            <v>否</v>
          </cell>
          <cell r="L93" t="str">
            <v>集连特国贫</v>
          </cell>
        </row>
        <row r="94">
          <cell r="D94" t="str">
            <v>永兴县</v>
          </cell>
          <cell r="E94">
            <v>431023</v>
          </cell>
          <cell r="F94" t="str">
            <v>无</v>
          </cell>
          <cell r="G94" t="str">
            <v>湘南地区</v>
          </cell>
          <cell r="H94" t="str">
            <v>三类</v>
          </cell>
          <cell r="I94" t="str">
            <v>否</v>
          </cell>
          <cell r="J94" t="str">
            <v>非贫</v>
          </cell>
          <cell r="K94" t="str">
            <v>否</v>
          </cell>
          <cell r="L94" t="str">
            <v>一二类以外</v>
          </cell>
        </row>
        <row r="95">
          <cell r="D95" t="str">
            <v>嘉禾县</v>
          </cell>
          <cell r="E95">
            <v>431024</v>
          </cell>
          <cell r="F95" t="str">
            <v>无</v>
          </cell>
          <cell r="G95" t="str">
            <v>湘南地区</v>
          </cell>
          <cell r="H95" t="str">
            <v>三类</v>
          </cell>
          <cell r="I95" t="str">
            <v>否</v>
          </cell>
          <cell r="J95" t="str">
            <v>非贫</v>
          </cell>
          <cell r="K95" t="str">
            <v>否</v>
          </cell>
          <cell r="L95" t="str">
            <v>一二类以外</v>
          </cell>
        </row>
        <row r="96">
          <cell r="D96" t="str">
            <v>临武县</v>
          </cell>
          <cell r="E96">
            <v>431025</v>
          </cell>
          <cell r="F96" t="str">
            <v>无</v>
          </cell>
          <cell r="G96" t="str">
            <v>湘南地区</v>
          </cell>
          <cell r="H96" t="str">
            <v>三类</v>
          </cell>
          <cell r="I96" t="str">
            <v>否</v>
          </cell>
          <cell r="J96" t="str">
            <v>非贫</v>
          </cell>
          <cell r="K96" t="str">
            <v>否</v>
          </cell>
          <cell r="L96" t="str">
            <v>一二类以外</v>
          </cell>
        </row>
        <row r="97">
          <cell r="D97" t="str">
            <v>汝城县</v>
          </cell>
          <cell r="E97">
            <v>431026</v>
          </cell>
          <cell r="F97" t="str">
            <v>罗霄山片区</v>
          </cell>
          <cell r="G97" t="str">
            <v>湘南地区</v>
          </cell>
          <cell r="H97" t="str">
            <v>一类</v>
          </cell>
          <cell r="I97" t="str">
            <v>是</v>
          </cell>
          <cell r="J97" t="str">
            <v>国贫</v>
          </cell>
          <cell r="K97" t="str">
            <v>否</v>
          </cell>
          <cell r="L97" t="str">
            <v>集连特国贫</v>
          </cell>
        </row>
        <row r="98">
          <cell r="D98" t="str">
            <v>桂东县</v>
          </cell>
          <cell r="E98">
            <v>431027</v>
          </cell>
          <cell r="F98" t="str">
            <v>罗霄山片区</v>
          </cell>
          <cell r="G98" t="str">
            <v>湘南地区</v>
          </cell>
          <cell r="H98" t="str">
            <v>一类</v>
          </cell>
          <cell r="I98" t="str">
            <v>是</v>
          </cell>
          <cell r="J98" t="str">
            <v>国贫</v>
          </cell>
          <cell r="K98" t="str">
            <v>否</v>
          </cell>
          <cell r="L98" t="str">
            <v>集连特国贫</v>
          </cell>
        </row>
        <row r="99">
          <cell r="D99" t="str">
            <v>安仁县</v>
          </cell>
          <cell r="E99">
            <v>431028</v>
          </cell>
          <cell r="F99" t="str">
            <v>罗霄山片区</v>
          </cell>
          <cell r="G99" t="str">
            <v>湘南地区</v>
          </cell>
          <cell r="H99" t="str">
            <v>一类</v>
          </cell>
          <cell r="I99" t="str">
            <v>否</v>
          </cell>
          <cell r="J99" t="str">
            <v>国贫</v>
          </cell>
          <cell r="K99" t="str">
            <v>否</v>
          </cell>
          <cell r="L99" t="str">
            <v>集连特国贫</v>
          </cell>
        </row>
        <row r="100">
          <cell r="D100" t="str">
            <v>资兴市</v>
          </cell>
          <cell r="E100">
            <v>431081</v>
          </cell>
          <cell r="F100" t="str">
            <v>无</v>
          </cell>
          <cell r="G100" t="str">
            <v>湘南地区</v>
          </cell>
          <cell r="H100" t="str">
            <v>三类</v>
          </cell>
          <cell r="I100" t="str">
            <v>否</v>
          </cell>
          <cell r="J100" t="str">
            <v>非贫</v>
          </cell>
          <cell r="K100" t="str">
            <v>否</v>
          </cell>
          <cell r="L100" t="str">
            <v>一二类以外</v>
          </cell>
        </row>
        <row r="101">
          <cell r="D101" t="str">
            <v>永州市小计</v>
          </cell>
          <cell r="E101">
            <v>431100</v>
          </cell>
        </row>
        <row r="102">
          <cell r="D102" t="str">
            <v>零陵区</v>
          </cell>
          <cell r="E102">
            <v>431102</v>
          </cell>
          <cell r="F102" t="str">
            <v>无</v>
          </cell>
          <cell r="G102" t="str">
            <v>湘南地区</v>
          </cell>
          <cell r="H102" t="str">
            <v>三类</v>
          </cell>
          <cell r="I102" t="str">
            <v>否</v>
          </cell>
          <cell r="J102" t="str">
            <v>非贫</v>
          </cell>
          <cell r="K102" t="str">
            <v>否</v>
          </cell>
          <cell r="L102" t="str">
            <v>一二类以外</v>
          </cell>
        </row>
        <row r="103">
          <cell r="D103" t="str">
            <v>冷水滩区</v>
          </cell>
          <cell r="E103">
            <v>431103</v>
          </cell>
          <cell r="F103" t="str">
            <v>无</v>
          </cell>
          <cell r="G103" t="str">
            <v>湘南地区</v>
          </cell>
          <cell r="H103" t="str">
            <v>三类</v>
          </cell>
          <cell r="I103" t="str">
            <v>否</v>
          </cell>
          <cell r="J103" t="str">
            <v>非贫</v>
          </cell>
          <cell r="K103" t="str">
            <v>否</v>
          </cell>
          <cell r="L103" t="str">
            <v>一二类以外</v>
          </cell>
        </row>
        <row r="104">
          <cell r="D104" t="str">
            <v>祁阳县</v>
          </cell>
          <cell r="E104">
            <v>431121</v>
          </cell>
          <cell r="F104" t="str">
            <v>无</v>
          </cell>
          <cell r="G104" t="str">
            <v>湘南地区</v>
          </cell>
          <cell r="H104" t="str">
            <v>三类</v>
          </cell>
          <cell r="I104" t="str">
            <v>否</v>
          </cell>
          <cell r="J104" t="str">
            <v>非贫</v>
          </cell>
          <cell r="K104" t="str">
            <v>否</v>
          </cell>
          <cell r="L104" t="str">
            <v>一二类以外</v>
          </cell>
        </row>
        <row r="105">
          <cell r="D105" t="str">
            <v>东安县</v>
          </cell>
          <cell r="E105">
            <v>431122</v>
          </cell>
          <cell r="F105" t="str">
            <v>无</v>
          </cell>
          <cell r="G105" t="str">
            <v>湘南地区</v>
          </cell>
          <cell r="H105" t="str">
            <v>三类</v>
          </cell>
          <cell r="I105" t="str">
            <v>否</v>
          </cell>
          <cell r="J105" t="str">
            <v>非贫</v>
          </cell>
          <cell r="K105" t="str">
            <v>否</v>
          </cell>
          <cell r="L105" t="str">
            <v>一二类以外</v>
          </cell>
        </row>
        <row r="106">
          <cell r="D106" t="str">
            <v>双牌县</v>
          </cell>
          <cell r="E106">
            <v>431123</v>
          </cell>
          <cell r="F106" t="str">
            <v>无</v>
          </cell>
          <cell r="G106" t="str">
            <v>湘南地区</v>
          </cell>
          <cell r="H106" t="str">
            <v>二类</v>
          </cell>
          <cell r="I106" t="str">
            <v>否</v>
          </cell>
          <cell r="J106" t="str">
            <v>省贫</v>
          </cell>
          <cell r="K106" t="str">
            <v>否</v>
          </cell>
          <cell r="L106" t="str">
            <v>省贫县</v>
          </cell>
        </row>
        <row r="107">
          <cell r="D107" t="str">
            <v>道县</v>
          </cell>
          <cell r="E107">
            <v>431124</v>
          </cell>
          <cell r="F107" t="str">
            <v>无</v>
          </cell>
          <cell r="G107" t="str">
            <v>湘南地区</v>
          </cell>
          <cell r="H107" t="str">
            <v>三类</v>
          </cell>
          <cell r="I107" t="str">
            <v>否</v>
          </cell>
          <cell r="J107" t="str">
            <v>非贫</v>
          </cell>
          <cell r="K107" t="str">
            <v>否</v>
          </cell>
          <cell r="L107" t="str">
            <v>一二类以外</v>
          </cell>
        </row>
        <row r="108">
          <cell r="D108" t="str">
            <v>江永县</v>
          </cell>
          <cell r="E108">
            <v>431125</v>
          </cell>
          <cell r="F108" t="str">
            <v>无</v>
          </cell>
          <cell r="G108" t="str">
            <v>湘南地区</v>
          </cell>
          <cell r="H108" t="str">
            <v>二类</v>
          </cell>
          <cell r="I108" t="str">
            <v>否</v>
          </cell>
          <cell r="J108" t="str">
            <v>省贫</v>
          </cell>
          <cell r="K108" t="str">
            <v>是</v>
          </cell>
          <cell r="L108" t="str">
            <v>省贫县</v>
          </cell>
          <cell r="M108" t="str">
            <v>6个少数民族过半县</v>
          </cell>
        </row>
        <row r="109">
          <cell r="D109" t="str">
            <v>宁远县</v>
          </cell>
          <cell r="E109">
            <v>431126</v>
          </cell>
          <cell r="F109" t="str">
            <v>无</v>
          </cell>
          <cell r="G109" t="str">
            <v>湘南地区</v>
          </cell>
          <cell r="H109" t="str">
            <v>二类</v>
          </cell>
          <cell r="I109" t="str">
            <v>否</v>
          </cell>
          <cell r="J109" t="str">
            <v>省贫</v>
          </cell>
          <cell r="K109" t="str">
            <v>否</v>
          </cell>
          <cell r="L109" t="str">
            <v>省贫县</v>
          </cell>
        </row>
        <row r="110">
          <cell r="D110" t="str">
            <v>蓝山县</v>
          </cell>
          <cell r="E110">
            <v>431127</v>
          </cell>
          <cell r="F110" t="str">
            <v>无</v>
          </cell>
          <cell r="G110" t="str">
            <v>湘南地区</v>
          </cell>
          <cell r="H110" t="str">
            <v>三类</v>
          </cell>
          <cell r="I110" t="str">
            <v>否</v>
          </cell>
          <cell r="J110" t="str">
            <v>非贫</v>
          </cell>
          <cell r="K110" t="str">
            <v>否</v>
          </cell>
          <cell r="L110" t="str">
            <v>一二类以外</v>
          </cell>
        </row>
        <row r="111">
          <cell r="D111" t="str">
            <v>新田县</v>
          </cell>
          <cell r="E111">
            <v>431128</v>
          </cell>
          <cell r="F111" t="str">
            <v>无</v>
          </cell>
          <cell r="G111" t="str">
            <v>湘南地区</v>
          </cell>
          <cell r="H111" t="str">
            <v>一类</v>
          </cell>
          <cell r="I111" t="str">
            <v>是</v>
          </cell>
          <cell r="J111" t="str">
            <v>国贫</v>
          </cell>
          <cell r="K111" t="str">
            <v>否</v>
          </cell>
          <cell r="L111" t="str">
            <v>集连特外国贫</v>
          </cell>
        </row>
        <row r="112">
          <cell r="D112" t="str">
            <v>江华瑶族自治县</v>
          </cell>
          <cell r="E112">
            <v>431129</v>
          </cell>
          <cell r="F112" t="str">
            <v>无</v>
          </cell>
          <cell r="G112" t="str">
            <v>湘南地区</v>
          </cell>
          <cell r="H112" t="str">
            <v>一类</v>
          </cell>
          <cell r="I112" t="str">
            <v>是</v>
          </cell>
          <cell r="J112" t="str">
            <v>国贫</v>
          </cell>
          <cell r="K112" t="str">
            <v>是</v>
          </cell>
          <cell r="L112" t="str">
            <v>集连特外国贫</v>
          </cell>
          <cell r="M112" t="str">
            <v>7个自治县</v>
          </cell>
        </row>
        <row r="113">
          <cell r="D113" t="str">
            <v>怀化市小计</v>
          </cell>
          <cell r="E113">
            <v>431200</v>
          </cell>
        </row>
        <row r="114">
          <cell r="D114" t="str">
            <v>鹤城区</v>
          </cell>
          <cell r="E114">
            <v>431202</v>
          </cell>
          <cell r="F114" t="str">
            <v>无</v>
          </cell>
          <cell r="G114" t="str">
            <v>大湘西地区</v>
          </cell>
          <cell r="H114" t="str">
            <v>二类</v>
          </cell>
          <cell r="I114" t="str">
            <v>否</v>
          </cell>
          <cell r="J114" t="str">
            <v>省贫</v>
          </cell>
          <cell r="K114" t="str">
            <v>是</v>
          </cell>
          <cell r="L114" t="str">
            <v>比照省贫县</v>
          </cell>
        </row>
        <row r="115">
          <cell r="D115" t="str">
            <v>中方县</v>
          </cell>
          <cell r="E115">
            <v>431221</v>
          </cell>
          <cell r="F115" t="str">
            <v>武陵山片区</v>
          </cell>
          <cell r="G115" t="str">
            <v>大湘西地区</v>
          </cell>
          <cell r="H115" t="str">
            <v>一类</v>
          </cell>
          <cell r="I115" t="str">
            <v>否</v>
          </cell>
          <cell r="J115" t="str">
            <v>国贫</v>
          </cell>
          <cell r="K115" t="str">
            <v>否</v>
          </cell>
          <cell r="L115" t="str">
            <v>集连特国贫</v>
          </cell>
        </row>
        <row r="116">
          <cell r="D116" t="str">
            <v>沅陵县</v>
          </cell>
          <cell r="E116">
            <v>431222</v>
          </cell>
          <cell r="F116" t="str">
            <v>武陵山片区</v>
          </cell>
          <cell r="G116" t="str">
            <v>大湘西地区</v>
          </cell>
          <cell r="H116" t="str">
            <v>一类</v>
          </cell>
          <cell r="I116" t="str">
            <v>是</v>
          </cell>
          <cell r="J116" t="str">
            <v>国贫</v>
          </cell>
          <cell r="K116" t="str">
            <v>是</v>
          </cell>
          <cell r="L116" t="str">
            <v>集连特国贫</v>
          </cell>
          <cell r="M116" t="str">
            <v>6个少数民族过半县</v>
          </cell>
        </row>
        <row r="116">
          <cell r="O116" t="str">
            <v>是</v>
          </cell>
        </row>
        <row r="117">
          <cell r="D117" t="str">
            <v>辰溪县</v>
          </cell>
          <cell r="E117">
            <v>431223</v>
          </cell>
          <cell r="F117" t="str">
            <v>武陵山片区</v>
          </cell>
          <cell r="G117" t="str">
            <v>大湘西地区</v>
          </cell>
          <cell r="H117" t="str">
            <v>一类</v>
          </cell>
          <cell r="I117" t="str">
            <v>否</v>
          </cell>
          <cell r="J117" t="str">
            <v>国贫</v>
          </cell>
          <cell r="K117" t="str">
            <v>否</v>
          </cell>
          <cell r="L117" t="str">
            <v>集连特国贫</v>
          </cell>
        </row>
        <row r="118">
          <cell r="D118" t="str">
            <v>溆浦县</v>
          </cell>
          <cell r="E118">
            <v>431224</v>
          </cell>
          <cell r="F118" t="str">
            <v>武陵山片区</v>
          </cell>
          <cell r="G118" t="str">
            <v>大湘西地区</v>
          </cell>
          <cell r="H118" t="str">
            <v>一类</v>
          </cell>
          <cell r="I118" t="str">
            <v>否</v>
          </cell>
          <cell r="J118" t="str">
            <v>国贫</v>
          </cell>
          <cell r="K118" t="str">
            <v>否</v>
          </cell>
          <cell r="L118" t="str">
            <v>集连特国贫</v>
          </cell>
        </row>
        <row r="118">
          <cell r="O118" t="str">
            <v>是</v>
          </cell>
        </row>
        <row r="119">
          <cell r="D119" t="str">
            <v>会同县</v>
          </cell>
          <cell r="E119">
            <v>431225</v>
          </cell>
          <cell r="F119" t="str">
            <v>武陵山片区</v>
          </cell>
          <cell r="G119" t="str">
            <v>大湘西地区</v>
          </cell>
          <cell r="H119" t="str">
            <v>一类</v>
          </cell>
          <cell r="I119" t="str">
            <v>否</v>
          </cell>
          <cell r="J119" t="str">
            <v>国贫</v>
          </cell>
          <cell r="K119" t="str">
            <v>是</v>
          </cell>
          <cell r="L119" t="str">
            <v>集连特国贫</v>
          </cell>
          <cell r="M119" t="str">
            <v>6个少数民族过半县</v>
          </cell>
        </row>
        <row r="120">
          <cell r="D120" t="str">
            <v>麻阳苗族自治县</v>
          </cell>
          <cell r="E120">
            <v>431226</v>
          </cell>
          <cell r="F120" t="str">
            <v>武陵山片区</v>
          </cell>
          <cell r="G120" t="str">
            <v>大湘西地区</v>
          </cell>
          <cell r="H120" t="str">
            <v>一类</v>
          </cell>
          <cell r="I120" t="str">
            <v>否</v>
          </cell>
          <cell r="J120" t="str">
            <v>国贫</v>
          </cell>
          <cell r="K120" t="str">
            <v>是</v>
          </cell>
          <cell r="L120" t="str">
            <v>集连特国贫</v>
          </cell>
          <cell r="M120" t="str">
            <v>7个自治县</v>
          </cell>
          <cell r="N120" t="str">
            <v>是</v>
          </cell>
          <cell r="O120" t="str">
            <v>是</v>
          </cell>
        </row>
        <row r="121">
          <cell r="D121" t="str">
            <v>新晃侗族自治县</v>
          </cell>
          <cell r="E121">
            <v>431227</v>
          </cell>
          <cell r="F121" t="str">
            <v>武陵山片区</v>
          </cell>
          <cell r="G121" t="str">
            <v>大湘西地区</v>
          </cell>
          <cell r="H121" t="str">
            <v>一类</v>
          </cell>
          <cell r="I121" t="str">
            <v>否</v>
          </cell>
          <cell r="J121" t="str">
            <v>国贫</v>
          </cell>
          <cell r="K121" t="str">
            <v>是</v>
          </cell>
          <cell r="L121" t="str">
            <v>集连特国贫</v>
          </cell>
          <cell r="M121" t="str">
            <v>7个自治县</v>
          </cell>
        </row>
        <row r="122">
          <cell r="D122" t="str">
            <v>芷江侗族自治县</v>
          </cell>
          <cell r="E122">
            <v>431228</v>
          </cell>
          <cell r="F122" t="str">
            <v>武陵山片区</v>
          </cell>
          <cell r="G122" t="str">
            <v>大湘西地区</v>
          </cell>
          <cell r="H122" t="str">
            <v>一类</v>
          </cell>
          <cell r="I122" t="str">
            <v>否</v>
          </cell>
          <cell r="J122" t="str">
            <v>国贫</v>
          </cell>
          <cell r="K122" t="str">
            <v>是</v>
          </cell>
          <cell r="L122" t="str">
            <v>集连特国贫</v>
          </cell>
          <cell r="M122" t="str">
            <v>7个自治县</v>
          </cell>
        </row>
        <row r="123">
          <cell r="D123" t="str">
            <v>靖州苗族侗族自治县</v>
          </cell>
          <cell r="E123">
            <v>431229</v>
          </cell>
          <cell r="F123" t="str">
            <v>武陵山片区</v>
          </cell>
          <cell r="G123" t="str">
            <v>大湘西地区</v>
          </cell>
          <cell r="H123" t="str">
            <v>一类</v>
          </cell>
          <cell r="I123" t="str">
            <v>否</v>
          </cell>
          <cell r="J123" t="str">
            <v>国贫</v>
          </cell>
          <cell r="K123" t="str">
            <v>是</v>
          </cell>
          <cell r="L123" t="str">
            <v>集连特国贫</v>
          </cell>
          <cell r="M123" t="str">
            <v>7个自治县</v>
          </cell>
        </row>
        <row r="124">
          <cell r="D124" t="str">
            <v>通道侗族自治县</v>
          </cell>
          <cell r="E124">
            <v>431230</v>
          </cell>
          <cell r="F124" t="str">
            <v>武陵山片区</v>
          </cell>
          <cell r="G124" t="str">
            <v>大湘西地区</v>
          </cell>
          <cell r="H124" t="str">
            <v>一类</v>
          </cell>
          <cell r="I124" t="str">
            <v>是</v>
          </cell>
          <cell r="J124" t="str">
            <v>国贫</v>
          </cell>
          <cell r="K124" t="str">
            <v>是</v>
          </cell>
          <cell r="L124" t="str">
            <v>集连特国贫</v>
          </cell>
          <cell r="M124" t="str">
            <v>7个自治县</v>
          </cell>
          <cell r="N124" t="str">
            <v>是</v>
          </cell>
          <cell r="O124" t="str">
            <v>是</v>
          </cell>
        </row>
        <row r="125">
          <cell r="D125" t="str">
            <v>洪江市</v>
          </cell>
          <cell r="E125">
            <v>431281</v>
          </cell>
          <cell r="F125" t="str">
            <v>无</v>
          </cell>
          <cell r="G125" t="str">
            <v>大湘西地区</v>
          </cell>
          <cell r="H125" t="str">
            <v>二类</v>
          </cell>
          <cell r="I125" t="str">
            <v>否</v>
          </cell>
          <cell r="J125" t="str">
            <v>省贫</v>
          </cell>
          <cell r="K125" t="str">
            <v>是</v>
          </cell>
          <cell r="L125" t="str">
            <v>比照省贫县</v>
          </cell>
        </row>
        <row r="126">
          <cell r="D126" t="str">
            <v>洪江区</v>
          </cell>
          <cell r="E126">
            <v>431281</v>
          </cell>
          <cell r="F126" t="str">
            <v>无</v>
          </cell>
          <cell r="G126" t="str">
            <v>大湘西地区</v>
          </cell>
          <cell r="H126" t="str">
            <v>二类</v>
          </cell>
          <cell r="I126" t="str">
            <v>否</v>
          </cell>
          <cell r="J126" t="str">
            <v>省贫</v>
          </cell>
          <cell r="K126" t="str">
            <v>是</v>
          </cell>
          <cell r="L126" t="str">
            <v>比照省贫县</v>
          </cell>
        </row>
        <row r="127">
          <cell r="D127" t="str">
            <v>娄底市小计</v>
          </cell>
          <cell r="E127">
            <v>431300</v>
          </cell>
        </row>
        <row r="128">
          <cell r="D128" t="str">
            <v>娄星区</v>
          </cell>
          <cell r="E128">
            <v>431302</v>
          </cell>
          <cell r="F128" t="str">
            <v>无</v>
          </cell>
          <cell r="G128" t="str">
            <v>大湘西地区</v>
          </cell>
          <cell r="H128" t="str">
            <v>二类</v>
          </cell>
          <cell r="I128" t="str">
            <v>否</v>
          </cell>
          <cell r="J128" t="str">
            <v>非贫</v>
          </cell>
          <cell r="K128" t="str">
            <v>否</v>
          </cell>
          <cell r="L128" t="str">
            <v>其他大湘西</v>
          </cell>
        </row>
        <row r="129">
          <cell r="D129" t="str">
            <v>双峰县</v>
          </cell>
          <cell r="E129">
            <v>431321</v>
          </cell>
          <cell r="F129" t="str">
            <v>无</v>
          </cell>
          <cell r="G129" t="str">
            <v>大湘西地区</v>
          </cell>
          <cell r="H129" t="str">
            <v>二类</v>
          </cell>
          <cell r="I129" t="str">
            <v>否</v>
          </cell>
          <cell r="J129" t="str">
            <v>省贫</v>
          </cell>
          <cell r="K129" t="str">
            <v>否</v>
          </cell>
          <cell r="L129" t="str">
            <v>省贫县</v>
          </cell>
        </row>
        <row r="130">
          <cell r="D130" t="str">
            <v>新化县</v>
          </cell>
          <cell r="E130">
            <v>431322</v>
          </cell>
          <cell r="F130" t="str">
            <v>武陵山片区</v>
          </cell>
          <cell r="G130" t="str">
            <v>大湘西地区</v>
          </cell>
          <cell r="H130" t="str">
            <v>一类</v>
          </cell>
          <cell r="I130" t="str">
            <v>是</v>
          </cell>
          <cell r="J130" t="str">
            <v>国贫</v>
          </cell>
          <cell r="K130" t="str">
            <v>否</v>
          </cell>
          <cell r="L130" t="str">
            <v>集连特国贫</v>
          </cell>
        </row>
        <row r="130">
          <cell r="O130" t="str">
            <v>是</v>
          </cell>
        </row>
        <row r="131">
          <cell r="D131" t="str">
            <v>冷水江市</v>
          </cell>
          <cell r="E131">
            <v>431381</v>
          </cell>
          <cell r="F131" t="str">
            <v>无</v>
          </cell>
          <cell r="G131" t="str">
            <v>大湘西地区</v>
          </cell>
          <cell r="H131" t="str">
            <v>二类</v>
          </cell>
          <cell r="I131" t="str">
            <v>否</v>
          </cell>
          <cell r="J131" t="str">
            <v>非贫</v>
          </cell>
          <cell r="K131" t="str">
            <v>否</v>
          </cell>
          <cell r="L131" t="str">
            <v>省增武陵山片区</v>
          </cell>
        </row>
        <row r="132">
          <cell r="D132" t="str">
            <v>涟源市</v>
          </cell>
          <cell r="E132">
            <v>431382</v>
          </cell>
          <cell r="F132" t="str">
            <v>武陵山片区</v>
          </cell>
          <cell r="G132" t="str">
            <v>大湘西地区</v>
          </cell>
          <cell r="H132" t="str">
            <v>一类</v>
          </cell>
          <cell r="I132" t="str">
            <v>否</v>
          </cell>
          <cell r="J132" t="str">
            <v>国贫</v>
          </cell>
          <cell r="K132" t="str">
            <v>否</v>
          </cell>
          <cell r="L132" t="str">
            <v>集连特国贫</v>
          </cell>
        </row>
        <row r="132">
          <cell r="O132" t="str">
            <v>是</v>
          </cell>
        </row>
        <row r="133">
          <cell r="D133" t="str">
            <v>湘西土家族苗族自治州小计</v>
          </cell>
          <cell r="E133">
            <v>433100</v>
          </cell>
        </row>
        <row r="134">
          <cell r="D134" t="str">
            <v>吉首市</v>
          </cell>
          <cell r="E134">
            <v>433101</v>
          </cell>
          <cell r="F134" t="str">
            <v>无</v>
          </cell>
          <cell r="G134" t="str">
            <v>大湘西地区</v>
          </cell>
          <cell r="H134" t="str">
            <v>一类</v>
          </cell>
          <cell r="I134" t="str">
            <v>否</v>
          </cell>
          <cell r="J134" t="str">
            <v>国贫</v>
          </cell>
          <cell r="K134" t="str">
            <v>否</v>
          </cell>
          <cell r="L134" t="str">
            <v>民族自治县</v>
          </cell>
          <cell r="M134" t="str">
            <v>自治州县</v>
          </cell>
        </row>
        <row r="135">
          <cell r="D135" t="str">
            <v>泸溪县</v>
          </cell>
          <cell r="E135">
            <v>433122</v>
          </cell>
          <cell r="F135" t="str">
            <v>武陵山片区</v>
          </cell>
          <cell r="G135" t="str">
            <v>大湘西地区</v>
          </cell>
          <cell r="H135" t="str">
            <v>一类</v>
          </cell>
          <cell r="I135" t="str">
            <v>是</v>
          </cell>
          <cell r="J135" t="str">
            <v>国贫</v>
          </cell>
          <cell r="K135" t="str">
            <v>是</v>
          </cell>
          <cell r="L135" t="str">
            <v>集连特国贫</v>
          </cell>
          <cell r="M135" t="str">
            <v>自治州县</v>
          </cell>
          <cell r="N135" t="str">
            <v>是</v>
          </cell>
          <cell r="O135" t="str">
            <v>是</v>
          </cell>
        </row>
        <row r="136">
          <cell r="D136" t="str">
            <v>凤凰县</v>
          </cell>
          <cell r="E136">
            <v>433123</v>
          </cell>
          <cell r="F136" t="str">
            <v>武陵山片区</v>
          </cell>
          <cell r="G136" t="str">
            <v>大湘西地区</v>
          </cell>
          <cell r="H136" t="str">
            <v>一类</v>
          </cell>
          <cell r="I136" t="str">
            <v>是</v>
          </cell>
          <cell r="J136" t="str">
            <v>国贫</v>
          </cell>
          <cell r="K136" t="str">
            <v>是</v>
          </cell>
          <cell r="L136" t="str">
            <v>集连特国贫</v>
          </cell>
          <cell r="M136" t="str">
            <v>自治州县</v>
          </cell>
          <cell r="N136" t="str">
            <v>是</v>
          </cell>
          <cell r="O136" t="str">
            <v>是</v>
          </cell>
        </row>
        <row r="137">
          <cell r="D137" t="str">
            <v>花垣县</v>
          </cell>
          <cell r="E137">
            <v>433124</v>
          </cell>
          <cell r="F137" t="str">
            <v>武陵山片区</v>
          </cell>
          <cell r="G137" t="str">
            <v>大湘西地区</v>
          </cell>
          <cell r="H137" t="str">
            <v>一类</v>
          </cell>
          <cell r="I137" t="str">
            <v>是</v>
          </cell>
          <cell r="J137" t="str">
            <v>国贫</v>
          </cell>
          <cell r="K137" t="str">
            <v>是</v>
          </cell>
          <cell r="L137" t="str">
            <v>集连特国贫</v>
          </cell>
          <cell r="M137" t="str">
            <v>自治州县</v>
          </cell>
          <cell r="N137" t="str">
            <v>是</v>
          </cell>
          <cell r="O137" t="str">
            <v>是</v>
          </cell>
        </row>
        <row r="138">
          <cell r="D138" t="str">
            <v>保靖县</v>
          </cell>
          <cell r="E138">
            <v>433125</v>
          </cell>
          <cell r="F138" t="str">
            <v>武陵山片区</v>
          </cell>
          <cell r="G138" t="str">
            <v>大湘西地区</v>
          </cell>
          <cell r="H138" t="str">
            <v>一类</v>
          </cell>
          <cell r="I138" t="str">
            <v>是</v>
          </cell>
          <cell r="J138" t="str">
            <v>国贫</v>
          </cell>
          <cell r="K138" t="str">
            <v>是</v>
          </cell>
          <cell r="L138" t="str">
            <v>集连特国贫</v>
          </cell>
          <cell r="M138" t="str">
            <v>自治州县</v>
          </cell>
          <cell r="N138" t="str">
            <v>是</v>
          </cell>
          <cell r="O138" t="str">
            <v>是</v>
          </cell>
        </row>
        <row r="139">
          <cell r="D139" t="str">
            <v>古丈县</v>
          </cell>
          <cell r="E139">
            <v>433126</v>
          </cell>
          <cell r="F139" t="str">
            <v>武陵山片区</v>
          </cell>
          <cell r="G139" t="str">
            <v>大湘西地区</v>
          </cell>
          <cell r="H139" t="str">
            <v>一类</v>
          </cell>
          <cell r="I139" t="str">
            <v>是</v>
          </cell>
          <cell r="J139" t="str">
            <v>国贫</v>
          </cell>
          <cell r="K139" t="str">
            <v>是</v>
          </cell>
          <cell r="L139" t="str">
            <v>集连特国贫</v>
          </cell>
          <cell r="M139" t="str">
            <v>自治州县</v>
          </cell>
          <cell r="N139" t="str">
            <v>是</v>
          </cell>
          <cell r="O139" t="str">
            <v>是</v>
          </cell>
        </row>
        <row r="140">
          <cell r="D140" t="str">
            <v>永顺县</v>
          </cell>
          <cell r="E140">
            <v>433127</v>
          </cell>
          <cell r="F140" t="str">
            <v>武陵山片区</v>
          </cell>
          <cell r="G140" t="str">
            <v>大湘西地区</v>
          </cell>
          <cell r="H140" t="str">
            <v>一类</v>
          </cell>
          <cell r="I140" t="str">
            <v>是</v>
          </cell>
          <cell r="J140" t="str">
            <v>国贫</v>
          </cell>
          <cell r="K140" t="str">
            <v>是</v>
          </cell>
          <cell r="L140" t="str">
            <v>集连特国贫</v>
          </cell>
          <cell r="M140" t="str">
            <v>自治州县</v>
          </cell>
          <cell r="N140" t="str">
            <v>是</v>
          </cell>
          <cell r="O140" t="str">
            <v>是</v>
          </cell>
        </row>
        <row r="141">
          <cell r="D141" t="str">
            <v>龙山县</v>
          </cell>
          <cell r="E141">
            <v>433130</v>
          </cell>
          <cell r="F141" t="str">
            <v>武陵山片区</v>
          </cell>
          <cell r="G141" t="str">
            <v>大湘西地区</v>
          </cell>
          <cell r="H141" t="str">
            <v>一类</v>
          </cell>
          <cell r="I141" t="str">
            <v>是</v>
          </cell>
          <cell r="J141" t="str">
            <v>国贫</v>
          </cell>
          <cell r="K141" t="str">
            <v>是</v>
          </cell>
          <cell r="L141" t="str">
            <v>集连特国贫</v>
          </cell>
          <cell r="M141" t="str">
            <v>自治州县</v>
          </cell>
          <cell r="N141" t="str">
            <v>是</v>
          </cell>
          <cell r="O141" t="str">
            <v>是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AB149"/>
  <sheetViews>
    <sheetView tabSelected="1" zoomScale="55" zoomScaleNormal="55" workbookViewId="0">
      <pane xSplit="3" ySplit="4" topLeftCell="E6" activePane="bottomRight" state="frozen"/>
      <selection/>
      <selection pane="topRight"/>
      <selection pane="bottomLeft"/>
      <selection pane="bottomRight" activeCell="AE4" sqref="AE4"/>
    </sheetView>
  </sheetViews>
  <sheetFormatPr defaultColWidth="9" defaultRowHeight="13.5"/>
  <cols>
    <col min="1" max="1" width="9.45" style="150" customWidth="1"/>
    <col min="2" max="2" width="10" style="151" hidden="1" customWidth="1"/>
    <col min="3" max="3" width="12.0916666666667" style="148" customWidth="1"/>
    <col min="4" max="4" width="8.54166666666667" style="152" hidden="1" customWidth="1"/>
    <col min="5" max="5" width="12.6333333333333" style="152" customWidth="1"/>
    <col min="6" max="6" width="16.0916666666667" style="152" customWidth="1"/>
    <col min="7" max="7" width="12.0916666666667" style="153" hidden="1" customWidth="1"/>
    <col min="8" max="8" width="11" style="148" hidden="1" customWidth="1"/>
    <col min="9" max="9" width="10.0916666666667" style="148" hidden="1" customWidth="1"/>
    <col min="10" max="10" width="9.81666666666667" style="148" hidden="1" customWidth="1"/>
    <col min="11" max="11" width="8.63333333333333" style="148" hidden="1" customWidth="1"/>
    <col min="12" max="12" width="10.0916666666667" style="148" hidden="1" customWidth="1"/>
    <col min="13" max="13" width="10.45" style="149" hidden="1" customWidth="1"/>
    <col min="14" max="14" width="11.6333333333333" style="149" customWidth="1"/>
    <col min="15" max="15" width="10.9083333333333" style="148" hidden="1" customWidth="1"/>
    <col min="16" max="16" width="15.8166666666667" style="148" customWidth="1"/>
    <col min="17" max="18" width="10.9083333333333" style="148" hidden="1" customWidth="1"/>
    <col min="19" max="19" width="12.9083333333333" style="148" hidden="1" customWidth="1"/>
    <col min="20" max="20" width="11.0916666666667" style="153" customWidth="1"/>
    <col min="21" max="21" width="11.0916666666667" style="148" customWidth="1"/>
    <col min="22" max="22" width="16.0916666666667" style="148" customWidth="1"/>
    <col min="23" max="23" width="9" style="148"/>
    <col min="24" max="28" width="9" style="148" hidden="1" customWidth="1"/>
    <col min="29" max="16384" width="9" style="148"/>
  </cols>
  <sheetData>
    <row r="1" spans="1:19">
      <c r="A1" s="154" t="s">
        <v>0</v>
      </c>
      <c r="B1" s="155"/>
      <c r="C1" s="156"/>
      <c r="D1" s="157"/>
      <c r="E1" s="157"/>
      <c r="F1" s="157"/>
      <c r="G1" s="158"/>
      <c r="H1" s="157"/>
      <c r="I1" s="157"/>
      <c r="J1" s="157"/>
      <c r="K1" s="157"/>
      <c r="L1" s="157"/>
      <c r="M1" s="155"/>
      <c r="N1" s="155"/>
      <c r="O1" s="157"/>
      <c r="P1" s="157"/>
      <c r="Q1" s="157"/>
      <c r="R1" s="157"/>
      <c r="S1" s="196"/>
    </row>
    <row r="2" ht="25" customHeight="1" spans="1:24">
      <c r="A2" s="159" t="s">
        <v>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97"/>
    </row>
    <row r="3" ht="25" customHeight="1" spans="1:28">
      <c r="A3" s="160" t="s">
        <v>2</v>
      </c>
      <c r="B3" s="161"/>
      <c r="C3" s="162"/>
      <c r="D3" s="161"/>
      <c r="E3" s="161" t="s">
        <v>3</v>
      </c>
      <c r="F3" s="163"/>
      <c r="G3" s="164" t="s">
        <v>4</v>
      </c>
      <c r="H3" s="165"/>
      <c r="I3" s="165"/>
      <c r="J3" s="190"/>
      <c r="K3" s="190"/>
      <c r="L3" s="191"/>
      <c r="M3" s="190" t="s">
        <v>5</v>
      </c>
      <c r="N3" s="190"/>
      <c r="O3" s="190"/>
      <c r="P3" s="190"/>
      <c r="Q3" s="190"/>
      <c r="R3" s="190"/>
      <c r="S3" s="169"/>
      <c r="T3" s="198" t="s">
        <v>6</v>
      </c>
      <c r="U3" s="190"/>
      <c r="V3" s="199"/>
      <c r="W3" s="169" t="s">
        <v>7</v>
      </c>
      <c r="X3" s="200" t="s">
        <v>8</v>
      </c>
      <c r="Y3" s="152" t="s">
        <v>9</v>
      </c>
      <c r="Z3" s="152" t="s">
        <v>10</v>
      </c>
      <c r="AA3" s="152" t="s">
        <v>11</v>
      </c>
      <c r="AB3" s="152" t="s">
        <v>12</v>
      </c>
    </row>
    <row r="4" ht="36.65" customHeight="1" spans="1:28">
      <c r="A4" s="166" t="s">
        <v>13</v>
      </c>
      <c r="B4" s="167" t="s">
        <v>14</v>
      </c>
      <c r="C4" s="166" t="s">
        <v>15</v>
      </c>
      <c r="D4" s="168"/>
      <c r="E4" s="169" t="s">
        <v>16</v>
      </c>
      <c r="F4" s="170" t="s">
        <v>17</v>
      </c>
      <c r="G4" s="171" t="s">
        <v>18</v>
      </c>
      <c r="H4" s="170" t="s">
        <v>19</v>
      </c>
      <c r="I4" s="170" t="s">
        <v>20</v>
      </c>
      <c r="J4" s="170" t="s">
        <v>21</v>
      </c>
      <c r="K4" s="170" t="s">
        <v>22</v>
      </c>
      <c r="L4" s="192" t="s">
        <v>23</v>
      </c>
      <c r="M4" s="169" t="s">
        <v>24</v>
      </c>
      <c r="N4" s="169" t="s">
        <v>16</v>
      </c>
      <c r="O4" s="170" t="s">
        <v>25</v>
      </c>
      <c r="P4" s="170" t="s">
        <v>26</v>
      </c>
      <c r="Q4" s="170" t="s">
        <v>27</v>
      </c>
      <c r="R4" s="170" t="s">
        <v>28</v>
      </c>
      <c r="S4" s="201" t="s">
        <v>29</v>
      </c>
      <c r="T4" s="169" t="s">
        <v>30</v>
      </c>
      <c r="U4" s="169" t="s">
        <v>16</v>
      </c>
      <c r="V4" s="170" t="s">
        <v>26</v>
      </c>
      <c r="W4" s="169"/>
      <c r="X4" s="200"/>
      <c r="Y4" s="152"/>
      <c r="Z4" s="152"/>
      <c r="AA4" s="152"/>
      <c r="AB4" s="152"/>
    </row>
    <row r="5" ht="30" hidden="1" customHeight="1" spans="1:19">
      <c r="A5" s="172"/>
      <c r="B5" s="173"/>
      <c r="C5" s="174">
        <v>1</v>
      </c>
      <c r="D5" s="174"/>
      <c r="E5" s="174"/>
      <c r="F5" s="174"/>
      <c r="G5" s="175">
        <v>2</v>
      </c>
      <c r="H5" s="75">
        <v>3</v>
      </c>
      <c r="I5" s="75">
        <v>4</v>
      </c>
      <c r="J5" s="75"/>
      <c r="K5" s="75"/>
      <c r="L5" s="193"/>
      <c r="M5" s="194"/>
      <c r="N5" s="194"/>
      <c r="O5" s="75"/>
      <c r="P5" s="75"/>
      <c r="Q5" s="75"/>
      <c r="R5" s="75"/>
      <c r="S5" s="202"/>
    </row>
    <row r="6" ht="20.15" customHeight="1" spans="1:24">
      <c r="A6" s="176" t="s">
        <v>31</v>
      </c>
      <c r="B6" s="177"/>
      <c r="C6" s="178"/>
      <c r="D6" s="179"/>
      <c r="E6" s="180">
        <f t="shared" ref="E6:M6" si="0">SUBTOTAL(9,E20:E149)</f>
        <v>300000.186842857</v>
      </c>
      <c r="F6" s="180">
        <f t="shared" si="0"/>
        <v>167136.445</v>
      </c>
      <c r="G6" s="180">
        <f t="shared" si="0"/>
        <v>10766.881</v>
      </c>
      <c r="H6" s="180">
        <f t="shared" si="0"/>
        <v>433862.486842857</v>
      </c>
      <c r="I6" s="180">
        <f t="shared" si="0"/>
        <v>181595.791</v>
      </c>
      <c r="J6" s="180">
        <f t="shared" si="0"/>
        <v>125480.522</v>
      </c>
      <c r="K6" s="180">
        <f t="shared" si="0"/>
        <v>56115.744</v>
      </c>
      <c r="L6" s="180">
        <f t="shared" si="0"/>
        <v>252266.695842857</v>
      </c>
      <c r="M6" s="180">
        <f t="shared" si="0"/>
        <v>368000</v>
      </c>
      <c r="N6" s="180">
        <f t="shared" ref="N6:Q6" si="1">SUBTOTAL(9,N20:N149)</f>
        <v>65862.4868428571</v>
      </c>
      <c r="O6" s="181">
        <f t="shared" si="1"/>
        <v>106800</v>
      </c>
      <c r="P6" s="181">
        <f t="shared" si="1"/>
        <v>74795.545</v>
      </c>
      <c r="Q6" s="181">
        <f t="shared" si="1"/>
        <v>261200</v>
      </c>
      <c r="R6" s="181"/>
      <c r="S6" s="181"/>
      <c r="T6" s="181">
        <f t="shared" ref="T6:V6" si="2">SUBTOTAL(9,T20:T149)</f>
        <v>5640.165</v>
      </c>
      <c r="U6" s="181">
        <f t="shared" si="2"/>
        <v>234137.7</v>
      </c>
      <c r="V6" s="181">
        <f t="shared" si="2"/>
        <v>92340.9</v>
      </c>
      <c r="W6" s="188"/>
      <c r="X6" s="203"/>
    </row>
    <row r="7" ht="20.15" customHeight="1" spans="1:24">
      <c r="A7" s="176" t="s">
        <v>32</v>
      </c>
      <c r="B7" s="177"/>
      <c r="C7" s="178"/>
      <c r="D7" s="179"/>
      <c r="E7" s="181">
        <f>SUM(SUMIF($S$20:$S$149,{"国贫17脱贫","国贫18脱贫","国贫","国贫11个深度","国贫11个深度18脱贫","省贫16脱贫","省贫17脱贫","省贫18脱贫"},E20:E149))</f>
        <v>162427.4775</v>
      </c>
      <c r="F7" s="181">
        <f>SUM(SUMIF($S$20:$S$149,{"国贫17脱贫","国贫18脱贫","国贫","国贫11个深度","国贫11个深度18脱贫","省贫16脱贫","省贫17脱贫","省贫18脱贫"},F20:F149))</f>
        <v>75811.098</v>
      </c>
      <c r="G7" s="181">
        <f>SUM(SUMIF($S$20:$S$149,{"国贫17脱贫","国贫18脱贫","国贫","国贫11个深度","国贫11个深度18脱贫","省贫16脱贫","省贫17脱贫","省贫18脱贫"},G20:G149))</f>
        <v>7127.276</v>
      </c>
      <c r="H7" s="181">
        <f>SUM(SUMIF($S$20:$S$149,{"国贫17脱贫","国贫18脱贫","国贫","国贫11个深度","国贫11个深度18脱贫","省贫16脱贫","省贫17脱贫","省贫18脱贫"},H20:H149))</f>
        <v>309586.7775</v>
      </c>
      <c r="I7" s="181">
        <f>SUM(SUMIF($S$20:$S$149,{"国贫17脱贫","国贫18脱贫","国贫","国贫11个深度","国贫11个深度18脱贫","省贫16脱贫","省贫17脱贫","省贫18脱贫"},I20:I149))</f>
        <v>126470.944</v>
      </c>
      <c r="J7" s="181">
        <f>SUM(SUMIF($S$20:$S$149,{"国贫17脱贫","国贫18脱贫","国贫","国贫11个深度","国贫11个深度18脱贫","省贫16脱贫","省贫17脱贫","省贫18脱贫"},J20:J149))</f>
        <v>89084.472</v>
      </c>
      <c r="K7" s="181">
        <f>SUM(SUMIF($S$20:$S$149,{"国贫17脱贫","国贫18脱贫","国贫","国贫11个深度","国贫11个深度18脱贫","省贫16脱贫","省贫17脱贫","省贫18脱贫"},K20:K149))</f>
        <v>37386.472</v>
      </c>
      <c r="L7" s="181">
        <f>SUM(SUMIF($S$20:$S$149,{"国贫17脱贫","国贫18脱贫","国贫","国贫11个深度","国贫11个深度18脱贫","省贫16脱贫","省贫17脱贫","省贫18脱贫"},L20:L149))</f>
        <v>183115.8335</v>
      </c>
      <c r="M7" s="181">
        <f>SUM(SUMIF($S$20:$S$149,{"国贫17脱贫","国贫18脱贫","国贫","国贫11个深度","国贫11个深度18脱贫","省贫16脱贫","省贫17脱贫","省贫18脱贫"},M20:M149))</f>
        <v>262658</v>
      </c>
      <c r="N7" s="181">
        <f>SUM(SUMIF($S$20:$S$149,{"国贫17脱贫","国贫18脱贫","国贫","国贫11个深度","国贫11个深度18脱贫","省贫16脱贫","省贫17脱贫","省贫18脱贫"},N20:N149))</f>
        <v>46928.7775</v>
      </c>
      <c r="O7" s="181">
        <f>SUM(SUMIF($S$20:$S$149,{"国贫17脱贫","国贫18脱贫","国贫","国贫11个深度","国贫11个深度18脱贫","省贫16脱贫","省贫17脱贫","省贫18脱贫"},O20:O149))</f>
        <v>96511</v>
      </c>
      <c r="P7" s="181">
        <f>SUM(SUMIF($S$20:$S$149,{"国贫17脱贫","国贫18脱贫","国贫","国贫11个深度","国贫11个深度18脱贫","省贫16脱贫","省贫17脱贫","省贫18脱贫"},P20:P149))</f>
        <v>29959.698</v>
      </c>
      <c r="Q7" s="181">
        <f>SUM(SUMIF($S$20:$S$149,{"国贫17脱贫","国贫18脱贫","国贫","国贫11个深度","国贫11个深度18脱贫","省贫16脱贫","省贫17脱贫","省贫18脱贫"},Q20:Q149))</f>
        <v>166147</v>
      </c>
      <c r="R7" s="181"/>
      <c r="S7" s="181"/>
      <c r="T7" s="181">
        <f>SUM(SUMIF($S$20:$S$149,{"国贫17脱贫","国贫18脱贫","国贫","国贫11个深度","国贫11个深度18脱贫","省贫16脱贫","省贫17脱贫","省贫18脱贫"},T20:T149))</f>
        <v>2555.849</v>
      </c>
      <c r="U7" s="181">
        <f>SUM(SUMIF($S$20:$S$149,{"国贫17脱贫","国贫18脱贫","国贫","国贫11个深度","国贫11个深度18脱贫","省贫16脱贫","省贫17脱贫","省贫18脱贫"},U20:U149))</f>
        <v>115498.7</v>
      </c>
      <c r="V7" s="181">
        <f>SUM(SUMIF($S$20:$S$149,{"国贫17脱贫","国贫18脱贫","国贫","国贫11个深度","国贫11个深度18脱贫","省贫16脱贫","省贫17脱贫","省贫18脱贫"},V20:V149))</f>
        <v>45851.4</v>
      </c>
      <c r="W7" s="188"/>
      <c r="X7" s="203"/>
    </row>
    <row r="8" ht="20.15" customHeight="1" spans="1:24">
      <c r="A8" s="176" t="s">
        <v>33</v>
      </c>
      <c r="B8" s="177"/>
      <c r="C8" s="178"/>
      <c r="D8" s="179"/>
      <c r="E8" s="181">
        <f>SUM(SUMIF($S$20:$S$149,{"国贫17脱贫","国贫18脱贫","国贫","国贫11个深度","国贫11个深度18脱贫"},E20:E149))</f>
        <v>153722.5405</v>
      </c>
      <c r="F8" s="181">
        <f>SUM(SUMIF($S$20:$S$149,{"国贫17脱贫","国贫18脱贫","国贫","国贫11个深度","国贫11个深度18脱贫"},F20:F149))</f>
        <v>75791.798</v>
      </c>
      <c r="G8" s="181">
        <f>SUM(SUMIF($S$20:$S$149,{"国贫17脱贫","国贫18脱贫","国贫","国贫11个深度","国贫11个深度18脱贫"},G20:G149))</f>
        <v>5937.324</v>
      </c>
      <c r="H8" s="181">
        <f>SUM(SUMIF($S$20:$S$149,{"国贫17脱贫","国贫18脱贫","国贫","国贫11个深度","国贫11个深度18脱贫"},H20:H149))</f>
        <v>252799.0405</v>
      </c>
      <c r="I8" s="181">
        <f>SUM(SUMIF($S$20:$S$149,{"国贫17脱贫","国贫18脱贫","国贫","国贫11个深度","国贫11个深度18脱贫"},I20:I149))</f>
        <v>106871.472</v>
      </c>
      <c r="J8" s="181">
        <f>SUM(SUMIF($S$20:$S$149,{"国贫17脱贫","国贫18脱贫","国贫","国贫11个深度","国贫11个深度18脱贫"},J20:J149))</f>
        <v>77184.952</v>
      </c>
      <c r="K8" s="181">
        <f>SUM(SUMIF($S$20:$S$149,{"国贫17脱贫","国贫18脱贫","国贫","国贫11个深度","国贫11个深度18脱贫"},K20:K149))</f>
        <v>29686.52</v>
      </c>
      <c r="L8" s="181">
        <f>SUM(SUMIF($S$20:$S$149,{"国贫17脱贫","国贫18脱贫","国贫","国贫11个深度","国贫11个深度18脱贫"},L20:L149))</f>
        <v>145927.5685</v>
      </c>
      <c r="M8" s="181">
        <f>SUM(SUMIF($S$20:$S$149,{"国贫17脱贫","国贫18脱贫","国贫","国贫11个深度","国贫11个深度18脱贫"},M20:M149))</f>
        <v>214520</v>
      </c>
      <c r="N8" s="181">
        <f>SUM(SUMIF($S$20:$S$149,{"国贫17脱贫","国贫18脱贫","国贫","国贫11个深度","国贫11个深度18脱贫"},N20:N149))</f>
        <v>38279.0405</v>
      </c>
      <c r="O8" s="181">
        <f>SUM(SUMIF($S$20:$S$149,{"国贫17脱贫","国贫18脱贫","国贫","国贫11个深度","国贫11个深度18脱贫"},O20:O149))</f>
        <v>76911</v>
      </c>
      <c r="P8" s="181">
        <f>SUM(SUMIF($S$20:$S$149,{"国贫17脱贫","国贫18脱贫","国贫","国贫11个深度","国贫11个深度18脱贫"},P20:P149))</f>
        <v>29959.698</v>
      </c>
      <c r="Q8" s="181">
        <f>SUM(SUMIF($S$20:$S$149,{"国贫17脱贫","国贫18脱贫","国贫","国贫11个深度","国贫11个深度18脱贫"},Q20:Q149))</f>
        <v>137609</v>
      </c>
      <c r="R8" s="181"/>
      <c r="S8" s="181"/>
      <c r="T8" s="181">
        <f>SUM(SUMIF($S$20:$S$149,{"国贫17脱贫","国贫18脱贫","国贫","国贫11个深度","国贫11个深度18脱贫"},T20:T149))</f>
        <v>2554.806</v>
      </c>
      <c r="U8" s="181">
        <f>SUM(SUMIF($S$20:$S$149,{"国贫17脱贫","国贫18脱贫","国贫","国贫11个深度","国贫11个深度18脱贫"},U20:U149))</f>
        <v>115443.5</v>
      </c>
      <c r="V8" s="181">
        <f>SUM(SUMIF($S$20:$S$149,{"国贫17脱贫","国贫18脱贫","国贫","国贫11个深度","国贫11个深度18脱贫"},V20:V149))</f>
        <v>45832.1</v>
      </c>
      <c r="W8" s="188"/>
      <c r="X8" s="203"/>
    </row>
    <row r="9" ht="20.15" customHeight="1" spans="1:24">
      <c r="A9" s="176" t="s">
        <v>34</v>
      </c>
      <c r="B9" s="177"/>
      <c r="C9" s="178"/>
      <c r="D9" s="179"/>
      <c r="E9" s="181">
        <f>SUM(SUMIF($S$20:$S$149,{"国贫11个深度","国贫11个深度18脱贫"},E20:E149))</f>
        <v>39945.122</v>
      </c>
      <c r="F9" s="181">
        <f>SUM(SUMIF($S$20:$S$149,{"国贫11个深度","国贫11个深度18脱贫"},F20:F149))</f>
        <v>21767.762</v>
      </c>
      <c r="G9" s="181">
        <f>SUM(SUMIF($S$20:$S$149,{"国贫11个深度","国贫11个深度18脱贫"},G20:G149))</f>
        <v>649.417</v>
      </c>
      <c r="H9" s="181">
        <f>SUM(SUMIF($S$20:$S$149,{"国贫11个深度","国贫11个深度18脱贫"},H20:H149))</f>
        <v>29485.122</v>
      </c>
      <c r="I9" s="181">
        <f>SUM(SUMIF($S$20:$S$149,{"国贫11个深度","国贫11个深度18脱贫"},I20:I149))</f>
        <v>11689.506</v>
      </c>
      <c r="J9" s="181">
        <f>SUM(SUMIF($S$20:$S$149,{"国贫11个深度","国贫11个深度18脱贫"},J20:J149))</f>
        <v>8442.421</v>
      </c>
      <c r="K9" s="181">
        <f>SUM(SUMIF($S$20:$S$149,{"国贫11个深度","国贫11个深度18脱贫"},K20:K149))</f>
        <v>3247.085</v>
      </c>
      <c r="L9" s="181">
        <f>SUM(SUMIF($S$20:$S$149,{"国贫11个深度","国贫11个深度18脱贫"},L20:L149))</f>
        <v>17795.616</v>
      </c>
      <c r="M9" s="181">
        <f>SUM(SUMIF($S$20:$S$149,{"国贫11个深度","国贫11个深度18脱贫"},M20:M149))</f>
        <v>24991</v>
      </c>
      <c r="N9" s="181">
        <f>SUM(SUMIF($S$20:$S$149,{"国贫11个深度","国贫11个深度18脱贫"},N20:N149))</f>
        <v>4494.122</v>
      </c>
      <c r="O9" s="181">
        <f>SUM(SUMIF($S$20:$S$149,{"国贫11个深度","国贫11个深度18脱贫"},O20:O149))</f>
        <v>3825</v>
      </c>
      <c r="P9" s="181">
        <f>SUM(SUMIF($S$20:$S$149,{"国贫11个深度","国贫11个深度18脱贫"},P20:P149))</f>
        <v>7862.862</v>
      </c>
      <c r="Q9" s="181">
        <f>SUM(SUMIF($S$20:$S$149,{"国贫11个深度","国贫11个深度18脱贫"},Q20:Q149))</f>
        <v>21166</v>
      </c>
      <c r="R9" s="181"/>
      <c r="S9" s="181"/>
      <c r="T9" s="181">
        <f>SUM(SUMIF($S$20:$S$149,{"国贫11个深度","国贫11个深度18脱贫"},T20:T149))</f>
        <v>772.399</v>
      </c>
      <c r="U9" s="181">
        <f>SUM(SUMIF($S$20:$S$149,{"国贫11个深度","国贫11个深度18脱贫"},U20:U149))</f>
        <v>35451</v>
      </c>
      <c r="V9" s="181">
        <f>SUM(SUMIF($S$20:$S$149,{"国贫11个深度","国贫11个深度18脱贫"},V20:V149))</f>
        <v>13904.9</v>
      </c>
      <c r="W9" s="188"/>
      <c r="X9" s="203"/>
    </row>
    <row r="10" ht="20.15" customHeight="1" spans="1:24">
      <c r="A10" s="176" t="s">
        <v>35</v>
      </c>
      <c r="B10" s="177"/>
      <c r="C10" s="178"/>
      <c r="D10" s="179"/>
      <c r="E10" s="181">
        <f>SUM(SUMIF($S$20:$S$149,{"国贫11个深度18脱贫","国贫17脱贫","国贫18脱贫","省贫16脱贫","省贫17脱贫","省贫18脱贫"},E20:E149))</f>
        <v>34691.9565</v>
      </c>
      <c r="F10" s="181">
        <f>SUM(SUMIF($S$20:$S$149,{"国贫11个深度18脱贫","国贫17脱贫","国贫18脱贫","省贫16脱贫","省贫17脱贫","省贫18脱贫"},F20:F149))</f>
        <v>642.3</v>
      </c>
      <c r="G10" s="181">
        <f>SUM(SUMIF($S$20:$S$149,{"国贫11个深度18脱贫","国贫17脱贫","国贫18脱贫","省贫16脱贫","省贫17脱贫","省贫18脱贫"},G20:G149))</f>
        <v>5171.015</v>
      </c>
      <c r="H10" s="181">
        <f>SUM(SUMIF($S$20:$S$149,{"国贫11个深度18脱贫","国贫17脱贫","国贫18脱贫","省贫16脱贫","省贫17脱贫","省贫18脱贫"},H20:H149))</f>
        <v>218522.6565</v>
      </c>
      <c r="I10" s="181">
        <f>SUM(SUMIF($S$20:$S$149,{"国贫11个深度18脱贫","国贫17脱贫","国贫18脱贫","省贫16脱贫","省贫17脱贫","省贫18脱贫"},I20:I149))</f>
        <v>91258.246</v>
      </c>
      <c r="J10" s="181">
        <f>SUM(SUMIF($S$20:$S$149,{"国贫11个深度18脱贫","国贫17脱贫","国贫18脱贫","省贫16脱贫","省贫17脱贫","省贫18脱贫"},J20:J149))</f>
        <v>63653.079</v>
      </c>
      <c r="K10" s="181">
        <f>SUM(SUMIF($S$20:$S$149,{"国贫11个深度18脱贫","国贫17脱贫","国贫18脱贫","省贫16脱贫","省贫17脱贫","省贫18脱贫"},K20:K149))</f>
        <v>27605.167</v>
      </c>
      <c r="L10" s="181">
        <f>SUM(SUMIF($S$20:$S$149,{"国贫11个深度18脱贫","国贫17脱贫","国贫18脱贫","省贫16脱贫","省贫17脱贫","省贫18脱贫"},L20:L149))</f>
        <v>127264.4105</v>
      </c>
      <c r="M10" s="181">
        <f>SUM(SUMIF($S$20:$S$149,{"国贫11个深度18脱贫","国贫17脱贫","国贫18脱贫","省贫16脱贫","省贫17脱贫","省贫18脱贫"},M20:M149))</f>
        <v>185467</v>
      </c>
      <c r="N10" s="181">
        <f>SUM(SUMIF($S$20:$S$149,{"国贫11个深度18脱贫","国贫17脱贫","国贫18脱贫","省贫16脱贫","省贫17脱贫","省贫18脱贫"},N20:N149))</f>
        <v>33055.6565</v>
      </c>
      <c r="O10" s="181">
        <f>SUM(SUMIF($S$20:$S$149,{"国贫11个深度18脱贫","国贫17脱贫","国贫18脱贫","省贫16脱贫","省贫17脱贫","省贫18脱贫"},O20:O149))</f>
        <v>91260</v>
      </c>
      <c r="P10" s="181">
        <f>SUM(SUMIF($S$20:$S$149,{"国贫11个深度18脱贫","国贫17脱贫","国贫18脱贫","省贫16脱贫","省贫17脱贫","省贫18脱贫"},P20:P149))</f>
        <v>0</v>
      </c>
      <c r="Q10" s="181">
        <f>SUM(SUMIF($S$20:$S$149,{"国贫11个深度18脱贫","国贫17脱贫","国贫18脱贫","省贫16脱贫","省贫17脱贫","省贫18脱贫"},Q20:Q149))</f>
        <v>94207</v>
      </c>
      <c r="R10" s="181"/>
      <c r="S10" s="181"/>
      <c r="T10" s="181">
        <f>SUM(SUMIF($S$20:$S$149,{"国贫11个深度18脱贫","国贫17脱贫","国贫18脱贫","省贫16脱贫","省贫17脱贫","省贫18脱贫"},T20:T149))</f>
        <v>35.727</v>
      </c>
      <c r="U10" s="181">
        <f>SUM(SUMIF($S$20:$S$149,{"国贫11个深度18脱贫","国贫17脱贫","国贫18脱贫","省贫16脱贫","省贫17脱贫","省贫18脱贫"},U20:U149))</f>
        <v>1636.3</v>
      </c>
      <c r="V10" s="181">
        <f>SUM(SUMIF($S$20:$S$149,{"国贫11个深度18脱贫","国贫17脱贫","国贫18脱贫","省贫16脱贫","省贫17脱贫","省贫18脱贫"},V20:V149))</f>
        <v>642.3</v>
      </c>
      <c r="W10" s="188"/>
      <c r="X10" s="203"/>
    </row>
    <row r="11" s="148" customFormat="1" ht="20.15" hidden="1" customHeight="1" spans="1:24">
      <c r="A11" s="176" t="s">
        <v>36</v>
      </c>
      <c r="B11" s="177"/>
      <c r="C11" s="178"/>
      <c r="D11" s="179"/>
      <c r="E11" s="181">
        <f>SUM(SUMIF($Z$20:$Z$149,{"3个享受政策县","6个少数民族过半县","7个自治县","自治州县"},E20:E149))</f>
        <v>83366.4585</v>
      </c>
      <c r="F11" s="181">
        <f>SUM(SUMIF($Z$20:$Z$149,{"3个享受政策县","6个少数民族过半县","7个自治县","自治州县"},F20:F149))</f>
        <v>40503.98</v>
      </c>
      <c r="G11" s="181">
        <f>SUM(SUMIF($Z$20:$Z$149,{"3个享受政策县","6个少数民族过半县","7个自治县","自治州县"},G20:G149))</f>
        <v>3482.123</v>
      </c>
      <c r="H11" s="181">
        <f>SUM(SUMIF($Z$20:$Z$149,{"3个享受政策县","6个少数民族过半县","7个自治县","自治州县"},H20:H149))</f>
        <v>159646.7585</v>
      </c>
      <c r="I11" s="181">
        <f>SUM(SUMIF($Z$20:$Z$149,{"3个享受政策县","6个少数民族过半县","7个自治县","自治州县"},I20:I149))</f>
        <v>62570.618</v>
      </c>
      <c r="J11" s="181">
        <f>SUM(SUMIF($Z$20:$Z$149,{"3个享受政策县","6个少数民族过半县","7个自治县","自治州县"},J20:J149))</f>
        <v>44265.845</v>
      </c>
      <c r="K11" s="181">
        <f>SUM(SUMIF($Z$20:$Z$149,{"3个享受政策县","6个少数民族过半县","7个自治县","自治州县"},K20:K149))</f>
        <v>18304.773</v>
      </c>
      <c r="L11" s="181">
        <f>SUM(SUMIF($Z$20:$Z$149,{"3个享受政策县","6个少数民族过半县","7个自治县","自治州县"},L20:L149))</f>
        <v>97076.1405</v>
      </c>
      <c r="M11" s="181">
        <f>SUM(SUMIF($Z$20:$Z$149,{"3个享受政策县","6个少数民族过半县","7个自治县","自治州县"},M20:M149))</f>
        <v>135441</v>
      </c>
      <c r="N11" s="181">
        <f>SUM(SUMIF($Z$20:$Z$149,{"3个享受政策县","6个少数民族过半县","7个自治县","自治州县"},N20:N149))</f>
        <v>24205.7585</v>
      </c>
      <c r="O11" s="181">
        <f>SUM(SUMIF($Z$20:$Z$149,{"3个享受政策县","6个少数民族过半县","7个自治县","自治州县"},O20:O149))</f>
        <v>45478</v>
      </c>
      <c r="P11" s="181">
        <f>SUM(SUMIF($Z$20:$Z$149,{"3个享受政策县","6个少数民族过半县","7个自治县","自治州县"},P20:P149))</f>
        <v>17090.28</v>
      </c>
      <c r="Q11" s="181">
        <f>SUM(SUMIF($Z$20:$Z$149,{"3个享受政策县","6个少数民族过半县","7个自治县","自治州县"},Q20:Q149))</f>
        <v>89963</v>
      </c>
      <c r="R11" s="181">
        <f>SUM(SUMIF($Z$20:$Z$149,{"3个享受政策县","6个少数民族过半县","7个自治县","自治州县"},R20:R149))</f>
        <v>0</v>
      </c>
      <c r="S11" s="181">
        <f>SUM(SUMIF($Z$20:$Z$149,{"3个享受政策县","6个少数民族过半县","7个自治县","自治州县"},S20:S149))</f>
        <v>0</v>
      </c>
      <c r="T11" s="181">
        <f>SUM(SUMIF($Z$20:$Z$149,{"3个享受政策县","6个少数民族过半县","7个自治县","自治州县"},T20:T149))</f>
        <v>1300.665</v>
      </c>
      <c r="U11" s="181">
        <f>SUM(SUMIF($Z$20:$Z$149,{"3个享受政策县","6个少数民族过半县","7个自治县","自治州县"},U20:U149))</f>
        <v>59160.7</v>
      </c>
      <c r="V11" s="181">
        <f>SUM(SUMIF($Z$20:$Z$149,{"3个享受政策县","6个少数民族过半县","7个自治县","自治州县"},V20:V149))</f>
        <v>23413.7</v>
      </c>
      <c r="W11" s="188"/>
      <c r="X11" s="203"/>
    </row>
    <row r="12" s="148" customFormat="1" ht="20.15" hidden="1" customHeight="1" spans="1:24">
      <c r="A12" s="176" t="s">
        <v>37</v>
      </c>
      <c r="B12" s="177"/>
      <c r="C12" s="178"/>
      <c r="D12" s="179"/>
      <c r="E12" s="181">
        <f>SUM(SUMIF($AB$20:$AB$149,{"是"},E20:E149))</f>
        <v>110768.081</v>
      </c>
      <c r="F12" s="181">
        <f>SUM(SUMIF($AB$20:$AB$149,{"是"},F20:F149))</f>
        <v>64680.638</v>
      </c>
      <c r="G12" s="181">
        <f>SUM(SUMIF($AB$20:$AB$149,{"是"},G20:G149))</f>
        <v>1790.899</v>
      </c>
      <c r="H12" s="181">
        <f>SUM(SUMIF($AB$20:$AB$149,{"是"},H20:H149))</f>
        <v>84761.781</v>
      </c>
      <c r="I12" s="181">
        <f>SUM(SUMIF($AB$20:$AB$149,{"是"},I20:I149))</f>
        <v>32236.182</v>
      </c>
      <c r="J12" s="181">
        <f>SUM(SUMIF($AB$20:$AB$149,{"是"},J20:J149))</f>
        <v>23281.687</v>
      </c>
      <c r="K12" s="181">
        <f>SUM(SUMIF($AB$20:$AB$149,{"是"},K20:K149))</f>
        <v>8954.495</v>
      </c>
      <c r="L12" s="181">
        <f>SUM(SUMIF($AB$20:$AB$149,{"是"},L20:L149))</f>
        <v>52525.599</v>
      </c>
      <c r="M12" s="181">
        <f>SUM(SUMIF($AB$20:$AB$149,{"是"},M20:M149))</f>
        <v>71847</v>
      </c>
      <c r="N12" s="181">
        <f>SUM(SUMIF($AB$20:$AB$149,{"是"},N20:N149))</f>
        <v>12914.781</v>
      </c>
      <c r="O12" s="181">
        <f>SUM(SUMIF($AB$20:$AB$149,{"是"},O20:O149))</f>
        <v>6331</v>
      </c>
      <c r="P12" s="181">
        <f>SUM(SUMIF($AB$20:$AB$149,{"是"},P20:P149))</f>
        <v>25903.538</v>
      </c>
      <c r="Q12" s="181">
        <f>SUM(SUMIF($AB$20:$AB$149,{"是"},Q20:Q149))</f>
        <v>65516</v>
      </c>
      <c r="R12" s="181">
        <f>SUM(SUMIF($AB$20:$AB$149,{"是"},R20:R149))</f>
        <v>0</v>
      </c>
      <c r="S12" s="181">
        <f>SUM(SUMIF($AB$20:$AB$149,{"是"},S20:S149))</f>
        <v>0</v>
      </c>
      <c r="T12" s="181">
        <f>SUM(SUMIF($AB$20:$AB$149,{"是"},T20:T149))</f>
        <v>2163.193</v>
      </c>
      <c r="U12" s="181">
        <f>SUM(SUMIF($AB$20:$AB$149,{"是"},U20:U149))</f>
        <v>97853.3</v>
      </c>
      <c r="V12" s="181">
        <f>SUM(SUMIF($AB$20:$AB$149,{"是"},V20:V149))</f>
        <v>38777.1</v>
      </c>
      <c r="W12" s="188"/>
      <c r="X12" s="203"/>
    </row>
    <row r="13" s="148" customFormat="1" ht="20.15" hidden="1" customHeight="1" spans="1:24">
      <c r="A13" s="176" t="s">
        <v>38</v>
      </c>
      <c r="B13" s="177"/>
      <c r="C13" s="178"/>
      <c r="D13" s="179"/>
      <c r="E13" s="181">
        <f>SUM(SUMIF($X$20:$X$149,{"武陵山片区"},E20:E149))</f>
        <v>140840.8175</v>
      </c>
      <c r="F13" s="181">
        <f>SUM(SUMIF($X$20:$X$149,{"武陵山片区"},F20:F149))</f>
        <v>71112.246</v>
      </c>
      <c r="G13" s="181">
        <f>SUM(SUMIF($X$20:$X$149,{"武陵山片区"},G20:G149))</f>
        <v>4776.627</v>
      </c>
      <c r="H13" s="181">
        <f>SUM(SUMIF($X$20:$X$149,{"武陵山片区"},H20:H149))</f>
        <v>209693.0175</v>
      </c>
      <c r="I13" s="181">
        <f>SUM(SUMIF($X$20:$X$149,{"武陵山片区"},I20:I149))</f>
        <v>85979.286</v>
      </c>
      <c r="J13" s="181">
        <f>SUM(SUMIF($X$20:$X$149,{"武陵山片区"},J20:J149))</f>
        <v>62096.151</v>
      </c>
      <c r="K13" s="181">
        <f>SUM(SUMIF($X$20:$X$149,{"武陵山片区"},K20:K149))</f>
        <v>23883.135</v>
      </c>
      <c r="L13" s="181">
        <f>SUM(SUMIF($X$20:$X$149,{"武陵山片区"},L20:L149))</f>
        <v>123713.7315</v>
      </c>
      <c r="M13" s="181">
        <f>SUM(SUMIF($X$20:$X$149,{"武陵山片区"},M20:M149))</f>
        <v>177862</v>
      </c>
      <c r="N13" s="181">
        <f>SUM(SUMIF($X$20:$X$149,{"武陵山片区"},N20:N149))</f>
        <v>31831.0175</v>
      </c>
      <c r="O13" s="181">
        <f>SUM(SUMIF($X$20:$X$149,{"武陵山片区"},O20:O149))</f>
        <v>58120</v>
      </c>
      <c r="P13" s="181">
        <f>SUM(SUMIF($X$20:$X$149,{"武陵山片区"},P20:P149))</f>
        <v>27858.146</v>
      </c>
      <c r="Q13" s="181">
        <f>SUM(SUMIF($X$20:$X$149,{"武陵山片区"},Q20:Q149))</f>
        <v>119742</v>
      </c>
      <c r="R13" s="181">
        <f>SUM(SUMIF($X$20:$X$149,{"武陵山片区"},R20:R149))</f>
        <v>0</v>
      </c>
      <c r="S13" s="181">
        <f>SUM(SUMIF($X$20:$X$149,{"武陵山片区"},S20:S149))</f>
        <v>0</v>
      </c>
      <c r="T13" s="181">
        <f>SUM(SUMIF($X$20:$X$149,{"武陵山片区"},T20:T149))</f>
        <v>2411.573</v>
      </c>
      <c r="U13" s="181">
        <f>SUM(SUMIF($X$20:$X$149,{"武陵山片区"},U20:U149))</f>
        <v>109009.8</v>
      </c>
      <c r="V13" s="181">
        <f>SUM(SUMIF($X$20:$X$149,{"武陵山片区"},V20:V149))</f>
        <v>43254.1</v>
      </c>
      <c r="W13" s="188"/>
      <c r="X13" s="203"/>
    </row>
    <row r="14" s="148" customFormat="1" ht="20.15" hidden="1" customHeight="1" spans="1:24">
      <c r="A14" s="176" t="s">
        <v>39</v>
      </c>
      <c r="B14" s="177"/>
      <c r="C14" s="178"/>
      <c r="D14" s="179"/>
      <c r="E14" s="181">
        <f>SUM(SUMIF($X$20:$X$149,{"罗霄山片区"},E20:E149))</f>
        <v>4412.773</v>
      </c>
      <c r="F14" s="181">
        <f>SUM(SUMIF($X$20:$X$149,{"罗霄山片区"},F20:F149))</f>
        <v>52</v>
      </c>
      <c r="G14" s="181">
        <f>SUM(SUMIF($X$20:$X$149,{"罗霄山片区"},G20:G149))</f>
        <v>676.346</v>
      </c>
      <c r="H14" s="181">
        <f>SUM(SUMIF($X$20:$X$149,{"罗霄山片区"},H20:H149))</f>
        <v>28871.373</v>
      </c>
      <c r="I14" s="181">
        <f>SUM(SUMIF($X$20:$X$149,{"罗霄山片区"},I20:I149))</f>
        <v>12173.868</v>
      </c>
      <c r="J14" s="181">
        <f>SUM(SUMIF($X$20:$X$149,{"罗霄山片区"},J20:J149))</f>
        <v>8792.238</v>
      </c>
      <c r="K14" s="181">
        <f>SUM(SUMIF($X$20:$X$149,{"罗霄山片区"},K20:K149))</f>
        <v>3381.63</v>
      </c>
      <c r="L14" s="181">
        <f>SUM(SUMIF($X$20:$X$149,{"罗霄山片区"},L20:L149))</f>
        <v>16697.505</v>
      </c>
      <c r="M14" s="181">
        <f>SUM(SUMIF($X$20:$X$149,{"罗霄山片区"},M20:M149))</f>
        <v>24590</v>
      </c>
      <c r="N14" s="181">
        <f>SUM(SUMIF($X$20:$X$149,{"罗霄山片区"},N20:N149))</f>
        <v>4281.373</v>
      </c>
      <c r="O14" s="181">
        <f>SUM(SUMIF($X$20:$X$149,{"罗霄山片区"},O20:O149))</f>
        <v>12174</v>
      </c>
      <c r="P14" s="181">
        <f>SUM(SUMIF($X$20:$X$149,{"罗霄山片区"},P20:P149))</f>
        <v>0</v>
      </c>
      <c r="Q14" s="181">
        <f>SUM(SUMIF($X$20:$X$149,{"罗霄山片区"},Q20:Q149))</f>
        <v>12416</v>
      </c>
      <c r="R14" s="181">
        <f>SUM(SUMIF($X$20:$X$149,{"罗霄山片区"},R20:R149))</f>
        <v>0</v>
      </c>
      <c r="S14" s="181">
        <f>SUM(SUMIF($X$20:$X$149,{"罗霄山片区"},S20:S149))</f>
        <v>0</v>
      </c>
      <c r="T14" s="181">
        <f>SUM(SUMIF($X$20:$X$149,{"罗霄山片区"},T20:T149))</f>
        <v>2.891</v>
      </c>
      <c r="U14" s="181">
        <f>SUM(SUMIF($X$20:$X$149,{"罗霄山片区"},U20:U149))</f>
        <v>131.4</v>
      </c>
      <c r="V14" s="181">
        <f>SUM(SUMIF($X$20:$X$149,{"罗霄山片区"},V20:V149))</f>
        <v>52</v>
      </c>
      <c r="W14" s="188"/>
      <c r="X14" s="203"/>
    </row>
    <row r="15" s="148" customFormat="1" ht="20.15" hidden="1" customHeight="1" spans="1:24">
      <c r="A15" s="176" t="s">
        <v>40</v>
      </c>
      <c r="B15" s="177"/>
      <c r="C15" s="178"/>
      <c r="D15" s="179"/>
      <c r="E15" s="181">
        <f>SUM(SUMIF($Y$20:$Y$149,{"长株潭地区"},E20:E149))</f>
        <v>18287.7119571429</v>
      </c>
      <c r="F15" s="181">
        <f>SUM(SUMIF($Y$20:$Y$149,{"长株潭地区"},F20:F149))</f>
        <v>10969.63</v>
      </c>
      <c r="G15" s="181">
        <f>SUM(SUMIF($Y$20:$Y$149,{"长株潭地区"},G20:G149))</f>
        <v>644.784</v>
      </c>
      <c r="H15" s="181">
        <f>SUM(SUMIF($Y$20:$Y$149,{"长株潭地区"},H20:H149))</f>
        <v>26207.8119571429</v>
      </c>
      <c r="I15" s="181">
        <f>SUM(SUMIF($Y$20:$Y$149,{"长株潭地区"},I20:I149))</f>
        <v>10270.916</v>
      </c>
      <c r="J15" s="181">
        <f>SUM(SUMIF($Y$20:$Y$149,{"长株潭地区"},J20:J149))</f>
        <v>7047.571</v>
      </c>
      <c r="K15" s="181">
        <f>SUM(SUMIF($Y$20:$Y$149,{"长株潭地区"},K20:K149))</f>
        <v>3223.82</v>
      </c>
      <c r="L15" s="181">
        <f>SUM(SUMIF($Y$20:$Y$149,{"长株潭地区"},L20:L149))</f>
        <v>15936.8959571429</v>
      </c>
      <c r="M15" s="181">
        <f>SUM(SUMIF($Y$20:$Y$149,{"长株潭地区"},M20:M149))</f>
        <v>22331</v>
      </c>
      <c r="N15" s="181">
        <f>SUM(SUMIF($Y$20:$Y$149,{"长株潭地区"},N20:N149))</f>
        <v>3876.81195714286</v>
      </c>
      <c r="O15" s="181">
        <f>SUM(SUMIF($Y$20:$Y$149,{"长株潭地区"},O20:O149))</f>
        <v>4844</v>
      </c>
      <c r="P15" s="181">
        <f>SUM(SUMIF($Y$20:$Y$149,{"长株潭地区"},P20:P149))</f>
        <v>5426.33</v>
      </c>
      <c r="Q15" s="181">
        <f>SUM(SUMIF($Y$20:$Y$149,{"长株潭地区"},Q20:Q149))</f>
        <v>17487</v>
      </c>
      <c r="R15" s="181">
        <f>SUM(SUMIF($Y$20:$Y$149,{"长株潭地区"},R20:R149))</f>
        <v>0</v>
      </c>
      <c r="S15" s="181">
        <f>SUM(SUMIF($Y$20:$Y$149,{"长株潭地区"},S20:S149))</f>
        <v>0</v>
      </c>
      <c r="T15" s="181">
        <f>SUM(SUMIF($Y$20:$Y$149,{"长株潭地区"},T20:T149))</f>
        <v>369.236</v>
      </c>
      <c r="U15" s="181">
        <f>SUM(SUMIF($Y$20:$Y$149,{"长株潭地区"},U20:U149))</f>
        <v>14410.9</v>
      </c>
      <c r="V15" s="181">
        <f>SUM(SUMIF($Y$20:$Y$149,{"长株潭地区"},V20:V149))</f>
        <v>5543.3</v>
      </c>
      <c r="W15" s="188"/>
      <c r="X15" s="203"/>
    </row>
    <row r="16" s="148" customFormat="1" ht="20.15" hidden="1" customHeight="1" spans="1:24">
      <c r="A16" s="176" t="s">
        <v>41</v>
      </c>
      <c r="B16" s="177"/>
      <c r="C16" s="178"/>
      <c r="D16" s="179"/>
      <c r="E16" s="181">
        <f>SUM(SUMIF($Y$20:$Y$149,{"洞庭湖地区"},E20:E149))</f>
        <v>30025.428</v>
      </c>
      <c r="F16" s="181">
        <f>SUM(SUMIF($Y$20:$Y$149,{"洞庭湖地区"},F20:F149))</f>
        <v>23682.573</v>
      </c>
      <c r="G16" s="181">
        <f>SUM(SUMIF($Y$20:$Y$149,{"洞庭湖地区"},G20:G149))</f>
        <v>2446.237</v>
      </c>
      <c r="H16" s="181">
        <f>SUM(SUMIF($Y$20:$Y$149,{"洞庭湖地区"},H20:H149))</f>
        <v>77568.428</v>
      </c>
      <c r="I16" s="181">
        <f>SUM(SUMIF($Y$20:$Y$149,{"洞庭湖地区"},I20:I149))</f>
        <v>40393.899</v>
      </c>
      <c r="J16" s="181">
        <f>SUM(SUMIF($Y$20:$Y$149,{"洞庭湖地区"},J20:J149))</f>
        <v>27872.341</v>
      </c>
      <c r="K16" s="181">
        <f>SUM(SUMIF($Y$20:$Y$149,{"洞庭湖地区"},K20:K149))</f>
        <v>12521.558</v>
      </c>
      <c r="L16" s="181">
        <f>SUM(SUMIF($Y$20:$Y$149,{"洞庭湖地区"},L20:L149))</f>
        <v>37174.529</v>
      </c>
      <c r="M16" s="181">
        <f>SUM(SUMIF($Y$20:$Y$149,{"洞庭湖地区"},M20:M149))</f>
        <v>65750</v>
      </c>
      <c r="N16" s="181">
        <f>SUM(SUMIF($Y$20:$Y$149,{"洞庭湖地区"},N20:N149))</f>
        <v>11818.428</v>
      </c>
      <c r="O16" s="181">
        <f>SUM(SUMIF($Y$20:$Y$149,{"洞庭湖地区"},O20:O149))</f>
        <v>24182</v>
      </c>
      <c r="P16" s="181">
        <f>SUM(SUMIF($Y$20:$Y$149,{"洞庭湖地区"},P20:P149))</f>
        <v>16212.073</v>
      </c>
      <c r="Q16" s="181">
        <f>SUM(SUMIF($Y$20:$Y$149,{"洞庭湖地区"},Q20:Q149))</f>
        <v>41568</v>
      </c>
      <c r="R16" s="181">
        <f>SUM(SUMIF($Y$20:$Y$149,{"洞庭湖地区"},R20:R149))</f>
        <v>0</v>
      </c>
      <c r="S16" s="181">
        <f>SUM(SUMIF($Y$20:$Y$149,{"洞庭湖地区"},S20:S149))</f>
        <v>0</v>
      </c>
      <c r="T16" s="181">
        <f>SUM(SUMIF($Y$20:$Y$149,{"洞庭湖地区"},T20:T149))</f>
        <v>493.981</v>
      </c>
      <c r="U16" s="181">
        <f>SUM(SUMIF($Y$20:$Y$149,{"洞庭湖地区"},U20:U149))</f>
        <v>18207</v>
      </c>
      <c r="V16" s="181">
        <f>SUM(SUMIF($Y$20:$Y$149,{"洞庭湖地区"},V20:V149))</f>
        <v>7470.5</v>
      </c>
      <c r="W16" s="188"/>
      <c r="X16" s="203"/>
    </row>
    <row r="17" s="148" customFormat="1" ht="20.15" hidden="1" customHeight="1" spans="1:24">
      <c r="A17" s="176" t="s">
        <v>42</v>
      </c>
      <c r="B17" s="177"/>
      <c r="C17" s="178"/>
      <c r="D17" s="179"/>
      <c r="E17" s="181">
        <f>SUM(SUMIF($Y$20:$Y$149,{"湘南地区"},E20:E149))</f>
        <v>94891.5417857143</v>
      </c>
      <c r="F17" s="181">
        <f>SUM(SUMIF($Y$20:$Y$149,{"湘南地区"},F20:F149))</f>
        <v>54854.012</v>
      </c>
      <c r="G17" s="181">
        <f>SUM(SUMIF($Y$20:$Y$149,{"湘南地区"},G20:G149))</f>
        <v>2703.202</v>
      </c>
      <c r="H17" s="181">
        <f>SUM(SUMIF($Y$20:$Y$149,{"湘南地区"},H20:H149))</f>
        <v>93775.0417857143</v>
      </c>
      <c r="I17" s="181">
        <f>SUM(SUMIF($Y$20:$Y$149,{"湘南地区"},I20:I149))</f>
        <v>42943.492</v>
      </c>
      <c r="J17" s="181">
        <f>SUM(SUMIF($Y$20:$Y$149,{"湘南地区"},J20:J149))</f>
        <v>29036.956</v>
      </c>
      <c r="K17" s="181">
        <f>SUM(SUMIF($Y$20:$Y$149,{"湘南地区"},K20:K149))</f>
        <v>13906.536</v>
      </c>
      <c r="L17" s="181">
        <f>SUM(SUMIF($Y$20:$Y$149,{"湘南地区"},L20:L149))</f>
        <v>50831.5497857143</v>
      </c>
      <c r="M17" s="181">
        <f>SUM(SUMIF($Y$20:$Y$149,{"湘南地区"},M20:M149))</f>
        <v>79495</v>
      </c>
      <c r="N17" s="181">
        <f>SUM(SUMIF($Y$20:$Y$149,{"湘南地区"},N20:N149))</f>
        <v>14280.0417857143</v>
      </c>
      <c r="O17" s="181">
        <f>SUM(SUMIF($Y$20:$Y$149,{"湘南地区"},O20:O149))</f>
        <v>20781</v>
      </c>
      <c r="P17" s="181">
        <f>SUM(SUMIF($Y$20:$Y$149,{"湘南地区"},P20:P149))</f>
        <v>22164.012</v>
      </c>
      <c r="Q17" s="181">
        <f>SUM(SUMIF($Y$20:$Y$149,{"湘南地区"},Q20:Q149))</f>
        <v>58714</v>
      </c>
      <c r="R17" s="181">
        <f>SUM(SUMIF($Y$20:$Y$149,{"湘南地区"},R20:R149))</f>
        <v>0</v>
      </c>
      <c r="S17" s="181">
        <f>SUM(SUMIF($Y$20:$Y$149,{"湘南地区"},S20:S149))</f>
        <v>0</v>
      </c>
      <c r="T17" s="181">
        <f>SUM(SUMIF($Y$20:$Y$149,{"湘南地区"},T20:T149))</f>
        <v>2157.509</v>
      </c>
      <c r="U17" s="181">
        <f>SUM(SUMIF($Y$20:$Y$149,{"湘南地区"},U20:U149))</f>
        <v>80611.5</v>
      </c>
      <c r="V17" s="181">
        <f>SUM(SUMIF($Y$20:$Y$149,{"湘南地区"},V20:V149))</f>
        <v>32690</v>
      </c>
      <c r="W17" s="188"/>
      <c r="X17" s="203"/>
    </row>
    <row r="18" s="148" customFormat="1" ht="20.15" hidden="1" customHeight="1" spans="1:24">
      <c r="A18" s="176" t="s">
        <v>43</v>
      </c>
      <c r="B18" s="177"/>
      <c r="C18" s="178"/>
      <c r="D18" s="179"/>
      <c r="E18" s="181">
        <f>SUM(SUMIF($Y$20:$Y$149,{"大湘西地区"},E20:E149))</f>
        <v>156795.5051</v>
      </c>
      <c r="F18" s="181">
        <f>SUM(SUMIF($Y$20:$Y$149,{"大湘西地区"},F20:F149))</f>
        <v>77630.23</v>
      </c>
      <c r="G18" s="181">
        <f>SUM(SUMIF($Y$20:$Y$149,{"大湘西地区"},G20:G149))</f>
        <v>4972.658</v>
      </c>
      <c r="H18" s="181">
        <f>SUM(SUMIF($Y$20:$Y$149,{"大湘西地区"},H20:H149))</f>
        <v>236311.2051</v>
      </c>
      <c r="I18" s="181">
        <f>SUM(SUMIF($Y$20:$Y$149,{"大湘西地区"},I20:I149))</f>
        <v>87987.484</v>
      </c>
      <c r="J18" s="181">
        <f>SUM(SUMIF($Y$20:$Y$149,{"大湘西地区"},J20:J149))</f>
        <v>61523.654</v>
      </c>
      <c r="K18" s="181">
        <f>SUM(SUMIF($Y$20:$Y$149,{"大湘西地区"},K20:K149))</f>
        <v>26463.83</v>
      </c>
      <c r="L18" s="181">
        <f>SUM(SUMIF($Y$20:$Y$149,{"大湘西地区"},L20:L149))</f>
        <v>148323.7211</v>
      </c>
      <c r="M18" s="181">
        <f>SUM(SUMIF($Y$20:$Y$149,{"大湘西地区"},M20:M149))</f>
        <v>200424</v>
      </c>
      <c r="N18" s="181">
        <f>SUM(SUMIF($Y$20:$Y$149,{"大湘西地区"},N20:N149))</f>
        <v>35887.2051</v>
      </c>
      <c r="O18" s="181">
        <f>SUM(SUMIF($Y$20:$Y$149,{"大湘西地区"},O20:O149))</f>
        <v>56993</v>
      </c>
      <c r="P18" s="181">
        <f>SUM(SUMIF($Y$20:$Y$149,{"大湘西地区"},P20:P149))</f>
        <v>30993.13</v>
      </c>
      <c r="Q18" s="181">
        <f>SUM(SUMIF($Y$20:$Y$149,{"大湘西地区"},Q20:Q149))</f>
        <v>143431</v>
      </c>
      <c r="R18" s="181">
        <f>SUM(SUMIF($Y$20:$Y$149,{"大湘西地区"},R20:R149))</f>
        <v>0</v>
      </c>
      <c r="S18" s="181">
        <f>SUM(SUMIF($Y$20:$Y$149,{"大湘西地区"},S20:S149))</f>
        <v>0</v>
      </c>
      <c r="T18" s="181">
        <f>SUM(SUMIF($Y$20:$Y$149,{"大湘西地区"},T20:T149))</f>
        <v>2619.439</v>
      </c>
      <c r="U18" s="181">
        <f>SUM(SUMIF($Y$20:$Y$149,{"大湘西地区"},U20:U149))</f>
        <v>120908.3</v>
      </c>
      <c r="V18" s="181">
        <f>SUM(SUMIF($Y$20:$Y$149,{"大湘西地区"},V20:V149))</f>
        <v>46637.1</v>
      </c>
      <c r="W18" s="188"/>
      <c r="X18" s="203"/>
    </row>
    <row r="19" ht="20.15" customHeight="1" outlineLevel="1" spans="1:24">
      <c r="A19" s="179" t="s">
        <v>44</v>
      </c>
      <c r="B19" s="182"/>
      <c r="C19" s="183"/>
      <c r="D19" s="184"/>
      <c r="E19" s="185">
        <f t="shared" ref="E19:G19" si="3">SUBTOTAL(9,E20:E23)</f>
        <v>5801.9153</v>
      </c>
      <c r="F19" s="185">
        <f t="shared" si="3"/>
        <v>3104.755</v>
      </c>
      <c r="G19" s="186">
        <f t="shared" si="3"/>
        <v>86.917</v>
      </c>
      <c r="H19" s="187">
        <f t="shared" ref="H19:V19" si="4">SUBTOTAL(9,H20:H23)</f>
        <v>4544.4153</v>
      </c>
      <c r="I19" s="187">
        <f t="shared" si="4"/>
        <v>1303.755</v>
      </c>
      <c r="J19" s="187">
        <f t="shared" si="4"/>
        <v>869.17</v>
      </c>
      <c r="K19" s="187">
        <f t="shared" si="4"/>
        <v>434.585</v>
      </c>
      <c r="L19" s="187">
        <f t="shared" si="4"/>
        <v>3240.6603</v>
      </c>
      <c r="M19" s="185">
        <f t="shared" si="4"/>
        <v>3851</v>
      </c>
      <c r="N19" s="185">
        <f t="shared" si="4"/>
        <v>693.4153</v>
      </c>
      <c r="O19" s="185">
        <f t="shared" si="4"/>
        <v>243</v>
      </c>
      <c r="P19" s="185">
        <f t="shared" si="4"/>
        <v>1060.755</v>
      </c>
      <c r="Q19" s="187">
        <f t="shared" si="4"/>
        <v>3608</v>
      </c>
      <c r="R19" s="187"/>
      <c r="S19" s="185"/>
      <c r="T19" s="186">
        <f t="shared" si="4"/>
        <v>136.606</v>
      </c>
      <c r="U19" s="186">
        <f t="shared" si="4"/>
        <v>5108.5</v>
      </c>
      <c r="V19" s="186">
        <f t="shared" si="4"/>
        <v>2044</v>
      </c>
      <c r="W19" s="188"/>
      <c r="X19" s="203"/>
    </row>
    <row r="20" ht="20.15" customHeight="1" outlineLevel="2" spans="1:28">
      <c r="A20" s="183" t="s">
        <v>45</v>
      </c>
      <c r="B20" s="182">
        <f>VLOOKUP(C20,[1]地区分类!$D$3:$E$139,2,0)</f>
        <v>430112</v>
      </c>
      <c r="C20" s="183" t="s">
        <v>46</v>
      </c>
      <c r="D20" s="188" t="s">
        <v>47</v>
      </c>
      <c r="E20" s="189">
        <f>N20+U20</f>
        <v>113.5</v>
      </c>
      <c r="F20" s="189">
        <f>P20+V20</f>
        <v>193.455</v>
      </c>
      <c r="G20" s="186">
        <f>VLOOKUP(D20,'2018年窄路加宽补足补助资金明细表'!$C$14:$K$3199,9,0)</f>
        <v>15.897</v>
      </c>
      <c r="H20" s="187">
        <f>VLOOKUP(D20,'2018年窄路加宽补足补助资金明细表'!$C$14:$U$3199,19,0)</f>
        <v>742.5</v>
      </c>
      <c r="I20" s="187">
        <f>VLOOKUP(D20,'2018年窄路加宽补足补助资金明细表'!$C$14:$V$3199,20,0)</f>
        <v>238.455</v>
      </c>
      <c r="J20" s="187">
        <f>VLOOKUP(D20,'2018年窄路加宽补足补助资金明细表'!$C$14:$W$3199,21,0)</f>
        <v>158.97</v>
      </c>
      <c r="K20" s="187">
        <f>VLOOKUP(D20,'2018年窄路加宽补足补助资金明细表'!$C$14:$X$3199,22,0)</f>
        <v>79.485</v>
      </c>
      <c r="L20" s="187">
        <f>H20-I20</f>
        <v>504.045</v>
      </c>
      <c r="M20" s="185">
        <f>VLOOKUP(D20,'2018年窄路加宽补足补助资金明细表'!$C$14:$AA$3199,25,0)</f>
        <v>629</v>
      </c>
      <c r="N20" s="195">
        <f>VLOOKUP(D20,'2018年窄路加宽补足补助资金明细表'!$C$14:$AB$3199,26,0)</f>
        <v>113.5</v>
      </c>
      <c r="O20" s="187">
        <f>VLOOKUP(D20,'2018年窄路加宽补足补助资金明细表'!$C$14:$AC$3199,27,0)</f>
        <v>45</v>
      </c>
      <c r="P20" s="187">
        <f>VLOOKUP(D20,'2018年窄路加宽补足补助资金明细表'!$C$14:$AD$3199,28,0)</f>
        <v>193.455</v>
      </c>
      <c r="Q20" s="187">
        <f>M20-O20</f>
        <v>584</v>
      </c>
      <c r="R20" s="187"/>
      <c r="S20" s="204"/>
      <c r="T20" s="205"/>
      <c r="U20" s="188"/>
      <c r="V20" s="188"/>
      <c r="W20" s="188"/>
      <c r="X20" s="203" t="str">
        <f>VLOOKUP(C20,[2]地区分类!$D$4:$F$141,3,0)</f>
        <v>无</v>
      </c>
      <c r="Y20" s="148" t="str">
        <f>VLOOKUP(C20,[2]地区分类!$D$4:$G$141,4,0)</f>
        <v>洞庭湖地区</v>
      </c>
      <c r="Z20" s="148">
        <f>VLOOKUP(C20,[2]地区分类!$D$4:$M$141,10,0)</f>
        <v>0</v>
      </c>
      <c r="AA20" s="148">
        <f>VLOOKUP(C20,[2]地区分类!$D$4:$N$141,11,0)</f>
        <v>0</v>
      </c>
      <c r="AB20" s="148">
        <f>VLOOKUP(C20,[2]地区分类!$D$4:$O$141,12,0)</f>
        <v>0</v>
      </c>
    </row>
    <row r="21" s="148" customFormat="1" ht="20.15" customHeight="1" outlineLevel="2" spans="1:28">
      <c r="A21" s="183" t="s">
        <v>48</v>
      </c>
      <c r="B21" s="182">
        <v>430104</v>
      </c>
      <c r="C21" s="183" t="s">
        <v>49</v>
      </c>
      <c r="D21" s="188" t="s">
        <v>50</v>
      </c>
      <c r="E21" s="189">
        <f t="shared" ref="E21:E23" si="5">N21+U21</f>
        <v>129.7</v>
      </c>
      <c r="F21" s="189">
        <f t="shared" ref="F21:F23" si="6">P21+V21</f>
        <v>53</v>
      </c>
      <c r="G21" s="186"/>
      <c r="H21" s="187"/>
      <c r="I21" s="187"/>
      <c r="J21" s="187"/>
      <c r="K21" s="187"/>
      <c r="L21" s="187"/>
      <c r="M21" s="185"/>
      <c r="N21" s="195"/>
      <c r="O21" s="187"/>
      <c r="P21" s="187"/>
      <c r="Q21" s="187"/>
      <c r="R21" s="187"/>
      <c r="S21" s="204"/>
      <c r="T21" s="205">
        <f>VLOOKUP(D21,'2019年窄路加宽项目明细表'!$B$7:$D$1877,3,0)</f>
        <v>3.539</v>
      </c>
      <c r="U21" s="188">
        <f>VLOOKUP(D21,'2019年窄路加宽项目明细表'!$B$7:$K$1877,10,0)</f>
        <v>129.7</v>
      </c>
      <c r="V21" s="188">
        <f>VLOOKUP(D21,'2019年窄路加宽项目明细表'!$B$7:$L$1877,11,0)</f>
        <v>53</v>
      </c>
      <c r="W21" s="188"/>
      <c r="X21" s="203" t="str">
        <f>VLOOKUP(C21,[2]地区分类!$D$4:$F$141,3,0)</f>
        <v>无</v>
      </c>
      <c r="Y21" s="148" t="str">
        <f>VLOOKUP(C21,[2]地区分类!$D$4:$G$141,4,0)</f>
        <v>长株潭地区</v>
      </c>
      <c r="Z21" s="148">
        <f>VLOOKUP(C21,[2]地区分类!$D$4:$M$141,10,0)</f>
        <v>0</v>
      </c>
      <c r="AA21" s="148">
        <f>VLOOKUP(C21,[2]地区分类!$D$4:$N$141,11,0)</f>
        <v>0</v>
      </c>
      <c r="AB21" s="148">
        <f>VLOOKUP(C21,[2]地区分类!$D$4:$O$141,12,0)</f>
        <v>0</v>
      </c>
    </row>
    <row r="22" ht="20.15" customHeight="1" outlineLevel="2" spans="1:28">
      <c r="A22" s="183" t="s">
        <v>45</v>
      </c>
      <c r="B22" s="182" t="e">
        <f>VLOOKUP(C22,[1]地区分类!$D$3:$E$139,2,0)</f>
        <v>#N/A</v>
      </c>
      <c r="C22" s="183" t="s">
        <v>51</v>
      </c>
      <c r="D22" s="188" t="s">
        <v>52</v>
      </c>
      <c r="E22" s="189">
        <f t="shared" si="5"/>
        <v>5394</v>
      </c>
      <c r="F22" s="189">
        <f t="shared" si="6"/>
        <v>2707.75</v>
      </c>
      <c r="G22" s="186">
        <f>VLOOKUP(D22,'2018年窄路加宽补足补助资金明细表'!$C$14:$K$3199,9,0)</f>
        <v>62.65</v>
      </c>
      <c r="H22" s="187">
        <f>VLOOKUP(D22,'2018年窄路加宽补足补助资金明细表'!$C$14:$U$3199,19,0)</f>
        <v>3509.3</v>
      </c>
      <c r="I22" s="187">
        <f>VLOOKUP(D22,'2018年窄路加宽补足补助资金明细表'!$C$14:$V$3199,20,0)</f>
        <v>939.75</v>
      </c>
      <c r="J22" s="187">
        <f>VLOOKUP(D22,'2018年窄路加宽补足补助资金明细表'!$C$14:$W$3199,21,0)</f>
        <v>626.5</v>
      </c>
      <c r="K22" s="187">
        <f>VLOOKUP(D22,'2018年窄路加宽补足补助资金明细表'!$C$14:$X$3199,22,0)</f>
        <v>313.25</v>
      </c>
      <c r="L22" s="187">
        <f t="shared" ref="L22:L23" si="7">H22-I22</f>
        <v>2569.55</v>
      </c>
      <c r="M22" s="185">
        <f>VLOOKUP(D22,'2018年窄路加宽补足补助资金明细表'!$C$14:$AA$3199,25,0)</f>
        <v>2974</v>
      </c>
      <c r="N22" s="195">
        <f>VLOOKUP(D22,'2018年窄路加宽补足补助资金明细表'!$C$14:$AB$3199,26,0)</f>
        <v>535.3</v>
      </c>
      <c r="O22" s="187">
        <f>VLOOKUP(D22,'2018年窄路加宽补足补助资金明细表'!$C$14:$AC$3199,27,0)</f>
        <v>175</v>
      </c>
      <c r="P22" s="187">
        <f>VLOOKUP(D22,'2018年窄路加宽补足补助资金明细表'!$C$14:$AD$3199,28,0)</f>
        <v>764.75</v>
      </c>
      <c r="Q22" s="187">
        <f>M22-O22</f>
        <v>2799</v>
      </c>
      <c r="R22" s="187"/>
      <c r="S22" s="204"/>
      <c r="T22" s="205">
        <f>VLOOKUP(D22,'2019年窄路加宽项目明细表'!$B$7:$D$1877,3,0)</f>
        <v>129.855</v>
      </c>
      <c r="U22" s="188">
        <f>VLOOKUP(D22,'2019年窄路加宽项目明细表'!$B$7:$K$1877,10,0)</f>
        <v>4858.7</v>
      </c>
      <c r="V22" s="188">
        <f>VLOOKUP(D22,'2019年窄路加宽项目明细表'!$B$7:$L$1877,11,0)</f>
        <v>1943</v>
      </c>
      <c r="W22" s="188"/>
      <c r="X22" s="203" t="str">
        <f>VLOOKUP(C22,[2]地区分类!$D$4:$F$141,3,0)</f>
        <v>无</v>
      </c>
      <c r="Y22" s="148" t="str">
        <f>VLOOKUP(C22,[2]地区分类!$D$4:$G$141,4,0)</f>
        <v>长株潭地区</v>
      </c>
      <c r="Z22" s="148">
        <f>VLOOKUP(C22,[2]地区分类!$D$4:$M$141,10,0)</f>
        <v>0</v>
      </c>
      <c r="AA22" s="148">
        <f>VLOOKUP(C22,[2]地区分类!$D$4:$N$141,11,0)</f>
        <v>0</v>
      </c>
      <c r="AB22" s="148">
        <f>VLOOKUP(C22,[2]地区分类!$D$4:$O$141,12,0)</f>
        <v>0</v>
      </c>
    </row>
    <row r="23" ht="20.15" customHeight="1" outlineLevel="2" spans="1:28">
      <c r="A23" s="183" t="s">
        <v>45</v>
      </c>
      <c r="B23" s="182">
        <f>VLOOKUP(C23,[1]地区分类!$D$3:$E$139,2,0)</f>
        <v>430181</v>
      </c>
      <c r="C23" s="183" t="s">
        <v>53</v>
      </c>
      <c r="D23" s="188" t="s">
        <v>54</v>
      </c>
      <c r="E23" s="189">
        <f t="shared" si="5"/>
        <v>164.7153</v>
      </c>
      <c r="F23" s="189">
        <f t="shared" si="6"/>
        <v>150.55</v>
      </c>
      <c r="G23" s="186">
        <f>VLOOKUP(D23,'2018年窄路加宽补足补助资金明细表'!$C$14:$K$3199,9,0)</f>
        <v>8.37</v>
      </c>
      <c r="H23" s="187">
        <f>VLOOKUP(D23,'2018年窄路加宽补足补助资金明细表'!$C$14:$U$3199,19,0)</f>
        <v>292.6153</v>
      </c>
      <c r="I23" s="187">
        <f>VLOOKUP(D23,'2018年窄路加宽补足补助资金明细表'!$C$14:$V$3199,20,0)</f>
        <v>125.55</v>
      </c>
      <c r="J23" s="187">
        <f>VLOOKUP(D23,'2018年窄路加宽补足补助资金明细表'!$C$14:$W$3199,21,0)</f>
        <v>83.7</v>
      </c>
      <c r="K23" s="187">
        <f>VLOOKUP(D23,'2018年窄路加宽补足补助资金明细表'!$C$14:$X$3199,22,0)</f>
        <v>41.85</v>
      </c>
      <c r="L23" s="187">
        <f t="shared" si="7"/>
        <v>167.0653</v>
      </c>
      <c r="M23" s="185">
        <f>VLOOKUP(D23,'2018年窄路加宽补足补助资金明细表'!$C$14:$AA$3199,25,0)</f>
        <v>248</v>
      </c>
      <c r="N23" s="195">
        <f>VLOOKUP(D23,'2018年窄路加宽补足补助资金明细表'!$C$14:$AB$3199,26,0)</f>
        <v>44.6153</v>
      </c>
      <c r="O23" s="187">
        <f>VLOOKUP(D23,'2018年窄路加宽补足补助资金明细表'!$C$14:$AC$3199,27,0)</f>
        <v>23</v>
      </c>
      <c r="P23" s="187">
        <f>VLOOKUP(D23,'2018年窄路加宽补足补助资金明细表'!$C$14:$AD$3199,28,0)</f>
        <v>102.55</v>
      </c>
      <c r="Q23" s="187">
        <f>M23-O23</f>
        <v>225</v>
      </c>
      <c r="R23" s="187"/>
      <c r="S23" s="204"/>
      <c r="T23" s="205">
        <f>VLOOKUP(D23,'2019年窄路加宽项目明细表'!$B$7:$D$1877,3,0)</f>
        <v>3.212</v>
      </c>
      <c r="U23" s="188">
        <f>VLOOKUP(D23,'2019年窄路加宽项目明细表'!$B$7:$K$1877,10,0)</f>
        <v>120.1</v>
      </c>
      <c r="V23" s="188">
        <f>VLOOKUP(D23,'2019年窄路加宽项目明细表'!$B$7:$L$1877,11,0)</f>
        <v>48</v>
      </c>
      <c r="W23" s="188"/>
      <c r="X23" s="203" t="str">
        <f>VLOOKUP(C23,[2]地区分类!$D$4:$F$141,3,0)</f>
        <v>无</v>
      </c>
      <c r="Y23" s="148" t="str">
        <f>VLOOKUP(C23,[2]地区分类!$D$4:$G$141,4,0)</f>
        <v>长株潭地区</v>
      </c>
      <c r="Z23" s="148">
        <f>VLOOKUP(C23,[2]地区分类!$D$4:$M$141,10,0)</f>
        <v>0</v>
      </c>
      <c r="AA23" s="148">
        <f>VLOOKUP(C23,[2]地区分类!$D$4:$N$141,11,0)</f>
        <v>0</v>
      </c>
      <c r="AB23" s="148">
        <f>VLOOKUP(C23,[2]地区分类!$D$4:$O$141,12,0)</f>
        <v>0</v>
      </c>
    </row>
    <row r="24" ht="20.15" customHeight="1" outlineLevel="1" spans="1:24">
      <c r="A24" s="179" t="s">
        <v>55</v>
      </c>
      <c r="B24" s="182"/>
      <c r="C24" s="183"/>
      <c r="D24" s="188">
        <v>0</v>
      </c>
      <c r="E24" s="187">
        <f t="shared" ref="E24:G24" si="8">SUBTOTAL(9,E25:E30)</f>
        <v>6166.95665714286</v>
      </c>
      <c r="F24" s="187">
        <f t="shared" si="8"/>
        <v>2652.945</v>
      </c>
      <c r="G24" s="186">
        <f t="shared" si="8"/>
        <v>276.765</v>
      </c>
      <c r="H24" s="187">
        <f t="shared" ref="H24:T24" si="9">SUBTOTAL(9,H25:H30)</f>
        <v>11875.6566571429</v>
      </c>
      <c r="I24" s="187">
        <f t="shared" si="9"/>
        <v>4750.631</v>
      </c>
      <c r="J24" s="187">
        <f t="shared" si="9"/>
        <v>3367.381</v>
      </c>
      <c r="K24" s="187">
        <f t="shared" si="9"/>
        <v>1383.725</v>
      </c>
      <c r="L24" s="187">
        <f t="shared" si="9"/>
        <v>7125.02565714286</v>
      </c>
      <c r="M24" s="185">
        <f t="shared" si="9"/>
        <v>10182</v>
      </c>
      <c r="N24" s="187">
        <f t="shared" si="9"/>
        <v>1693.65665714286</v>
      </c>
      <c r="O24" s="187">
        <f t="shared" si="9"/>
        <v>3814</v>
      </c>
      <c r="P24" s="187">
        <f t="shared" si="9"/>
        <v>936.045</v>
      </c>
      <c r="Q24" s="187">
        <f t="shared" si="9"/>
        <v>6368</v>
      </c>
      <c r="R24" s="187"/>
      <c r="S24" s="187"/>
      <c r="T24" s="206">
        <f t="shared" si="9"/>
        <v>113.197</v>
      </c>
      <c r="U24" s="188"/>
      <c r="V24" s="188"/>
      <c r="W24" s="188"/>
      <c r="X24" s="203"/>
    </row>
    <row r="25" ht="20.15" customHeight="1" outlineLevel="2" spans="1:28">
      <c r="A25" s="183" t="s">
        <v>48</v>
      </c>
      <c r="B25" s="182">
        <f>VLOOKUP(C25,[1]地区分类!$D$3:$E$139,2,0)</f>
        <v>430221</v>
      </c>
      <c r="C25" s="183" t="s">
        <v>56</v>
      </c>
      <c r="D25" s="188" t="s">
        <v>57</v>
      </c>
      <c r="E25" s="189">
        <f t="shared" ref="E25:E30" si="10">N25+U25</f>
        <v>49.36</v>
      </c>
      <c r="F25" s="189">
        <f t="shared" ref="F25:F30" si="11">P25+V25</f>
        <v>147.08</v>
      </c>
      <c r="G25" s="186">
        <f>VLOOKUP(D25,'2018年窄路加宽补足补助资金明细表'!$C$14:$K$3199,9,0)</f>
        <v>12.072</v>
      </c>
      <c r="H25" s="187">
        <f>VLOOKUP(D25,'2018年窄路加宽补足补助资金明细表'!$C$14:$U$3199,19,0)</f>
        <v>323.36</v>
      </c>
      <c r="I25" s="187">
        <f>VLOOKUP(D25,'2018年窄路加宽补足补助资金明细表'!$C$14:$V$3199,20,0)</f>
        <v>181.08</v>
      </c>
      <c r="J25" s="187">
        <f>VLOOKUP(D25,'2018年窄路加宽补足补助资金明细表'!$C$14:$W$3199,21,0)</f>
        <v>120.72</v>
      </c>
      <c r="K25" s="187">
        <f>VLOOKUP(D25,'2018年窄路加宽补足补助资金明细表'!$C$14:$X$3199,22,0)</f>
        <v>60.36</v>
      </c>
      <c r="L25" s="187">
        <f t="shared" ref="L25:L30" si="12">H25-I25</f>
        <v>142.28</v>
      </c>
      <c r="M25" s="185">
        <f>VLOOKUP(D25,'2018年窄路加宽补足补助资金明细表'!$C$14:$AA$3199,25,0)</f>
        <v>274</v>
      </c>
      <c r="N25" s="195">
        <f>VLOOKUP(D25,'2018年窄路加宽补足补助资金明细表'!$C$14:$AB$3199,26,0)</f>
        <v>49.36</v>
      </c>
      <c r="O25" s="187">
        <f>VLOOKUP(D25,'2018年窄路加宽补足补助资金明细表'!$C$14:$AC$3199,27,0)</f>
        <v>34</v>
      </c>
      <c r="P25" s="187">
        <f>VLOOKUP(D25,'2018年窄路加宽补足补助资金明细表'!$C$14:$AD$3199,28,0)</f>
        <v>147.08</v>
      </c>
      <c r="Q25" s="187">
        <f>M25-O25</f>
        <v>240</v>
      </c>
      <c r="R25" s="187"/>
      <c r="S25" s="204"/>
      <c r="T25" s="205"/>
      <c r="U25" s="188"/>
      <c r="V25" s="188"/>
      <c r="W25" s="188"/>
      <c r="X25" s="203" t="str">
        <f>VLOOKUP(C25,[2]地区分类!$D$4:$F$141,3,0)</f>
        <v>无</v>
      </c>
      <c r="Y25" s="148" t="str">
        <f>VLOOKUP(C25,[2]地区分类!$D$4:$G$141,4,0)</f>
        <v>长株潭地区</v>
      </c>
      <c r="Z25" s="148">
        <f>VLOOKUP(C25,[2]地区分类!$D$4:$M$141,10,0)</f>
        <v>0</v>
      </c>
      <c r="AA25" s="148">
        <f>VLOOKUP(C25,[2]地区分类!$D$4:$N$141,11,0)</f>
        <v>0</v>
      </c>
      <c r="AB25" s="148">
        <f>VLOOKUP(C25,[2]地区分类!$D$4:$O$141,12,0)</f>
        <v>0</v>
      </c>
    </row>
    <row r="26" s="148" customFormat="1" ht="20.15" customHeight="1" outlineLevel="2" spans="1:28">
      <c r="A26" s="183" t="s">
        <v>48</v>
      </c>
      <c r="B26" s="182">
        <v>430203</v>
      </c>
      <c r="C26" s="183" t="s">
        <v>58</v>
      </c>
      <c r="D26" s="188" t="s">
        <v>59</v>
      </c>
      <c r="E26" s="189">
        <f t="shared" si="10"/>
        <v>51.7</v>
      </c>
      <c r="F26" s="189">
        <f t="shared" si="11"/>
        <v>21</v>
      </c>
      <c r="G26" s="186"/>
      <c r="H26" s="187"/>
      <c r="I26" s="187"/>
      <c r="J26" s="187"/>
      <c r="K26" s="187"/>
      <c r="L26" s="187"/>
      <c r="M26" s="185"/>
      <c r="N26" s="195"/>
      <c r="O26" s="187"/>
      <c r="P26" s="187"/>
      <c r="Q26" s="187"/>
      <c r="R26" s="187"/>
      <c r="S26" s="204"/>
      <c r="T26" s="205">
        <f>VLOOKUP(D26,'2019年窄路加宽项目明细表'!$B$7:$D$1877,3,0)</f>
        <v>1.37</v>
      </c>
      <c r="U26" s="188">
        <f>VLOOKUP(D26,'2019年窄路加宽项目明细表'!$B$7:$K$1877,10,0)</f>
        <v>51.7</v>
      </c>
      <c r="V26" s="188">
        <f>VLOOKUP(D26,'2019年窄路加宽项目明细表'!$B$7:$L$1877,11,0)</f>
        <v>21</v>
      </c>
      <c r="W26" s="188"/>
      <c r="X26" s="203" t="str">
        <f>VLOOKUP(C26,[2]地区分类!$D$4:$F$141,3,0)</f>
        <v>无</v>
      </c>
      <c r="Y26" s="148" t="str">
        <f>VLOOKUP(C26,[2]地区分类!$D$4:$G$141,4,0)</f>
        <v>长株潭地区</v>
      </c>
      <c r="Z26" s="148">
        <f>VLOOKUP(C26,[2]地区分类!$D$4:$M$141,10,0)</f>
        <v>0</v>
      </c>
      <c r="AA26" s="148">
        <f>VLOOKUP(C26,[2]地区分类!$D$4:$N$141,11,0)</f>
        <v>0</v>
      </c>
      <c r="AB26" s="148">
        <f>VLOOKUP(C26,[2]地区分类!$D$4:$O$141,12,0)</f>
        <v>0</v>
      </c>
    </row>
    <row r="27" ht="20.15" customHeight="1" outlineLevel="2" spans="1:28">
      <c r="A27" s="183" t="s">
        <v>48</v>
      </c>
      <c r="B27" s="182">
        <f>VLOOKUP(C27,[1]地区分类!$D$3:$E$139,2,0)</f>
        <v>430223</v>
      </c>
      <c r="C27" s="183" t="s">
        <v>60</v>
      </c>
      <c r="D27" s="188" t="s">
        <v>61</v>
      </c>
      <c r="E27" s="189">
        <f t="shared" si="10"/>
        <v>3147.1998</v>
      </c>
      <c r="F27" s="189">
        <f t="shared" si="11"/>
        <v>1483.77</v>
      </c>
      <c r="G27" s="186">
        <f>VLOOKUP(D27,'2018年窄路加宽补足补助资金明细表'!$C$14:$K$3199,9,0)</f>
        <v>37.458</v>
      </c>
      <c r="H27" s="187">
        <f>VLOOKUP(D27,'2018年窄路加宽补足补助资金明细表'!$C$14:$U$3199,19,0)</f>
        <v>2576.8998</v>
      </c>
      <c r="I27" s="187">
        <f>VLOOKUP(D27,'2018年窄路加宽补足补助资金明细表'!$C$14:$V$3199,20,0)</f>
        <v>561.87</v>
      </c>
      <c r="J27" s="187">
        <f>VLOOKUP(D27,'2018年窄路加宽补足补助资金明细表'!$C$14:$W$3199,21,0)</f>
        <v>374.58</v>
      </c>
      <c r="K27" s="187">
        <f>VLOOKUP(D27,'2018年窄路加宽补足补助资金明细表'!$C$14:$X$3199,22,0)</f>
        <v>187.29</v>
      </c>
      <c r="L27" s="187">
        <f t="shared" si="12"/>
        <v>2015.0298</v>
      </c>
      <c r="M27" s="185">
        <f>VLOOKUP(D27,'2018年窄路加宽补足补助资金明细表'!$C$14:$AA$3199,25,0)</f>
        <v>2184</v>
      </c>
      <c r="N27" s="195">
        <f>VLOOKUP(D27,'2018年窄路加宽补足补助资金明细表'!$C$14:$AB$3199,26,0)</f>
        <v>392.8998</v>
      </c>
      <c r="O27" s="187">
        <f>VLOOKUP(D27,'2018年窄路加宽补足补助资金明细表'!$C$14:$AC$3199,27,0)</f>
        <v>105</v>
      </c>
      <c r="P27" s="187">
        <f>VLOOKUP(D27,'2018年窄路加宽补足补助资金明细表'!$C$14:$AD$3199,28,0)</f>
        <v>456.87</v>
      </c>
      <c r="Q27" s="187">
        <f>M27-O27</f>
        <v>2079</v>
      </c>
      <c r="R27" s="187"/>
      <c r="S27" s="204"/>
      <c r="T27" s="205">
        <f>VLOOKUP(D27,'2019年窄路加宽项目明细表'!$B$7:$D$1877,3,0)</f>
        <v>67.215</v>
      </c>
      <c r="U27" s="188">
        <f>VLOOKUP(D27,'2019年窄路加宽项目明细表'!$B$7:$K$1877,10,0)</f>
        <v>2754.3</v>
      </c>
      <c r="V27" s="188">
        <f>VLOOKUP(D27,'2019年窄路加宽项目明细表'!$B$7:$L$1877,11,0)</f>
        <v>1026.9</v>
      </c>
      <c r="W27" s="188"/>
      <c r="X27" s="203" t="str">
        <f>VLOOKUP(C27,[2]地区分类!$D$4:$F$141,3,0)</f>
        <v>无</v>
      </c>
      <c r="Y27" s="148" t="str">
        <f>VLOOKUP(C27,[2]地区分类!$D$4:$G$141,4,0)</f>
        <v>长株潭地区</v>
      </c>
      <c r="Z27" s="148">
        <f>VLOOKUP(C27,[2]地区分类!$D$4:$M$141,10,0)</f>
        <v>0</v>
      </c>
      <c r="AA27" s="148">
        <f>VLOOKUP(C27,[2]地区分类!$D$4:$N$141,11,0)</f>
        <v>0</v>
      </c>
      <c r="AB27" s="148">
        <f>VLOOKUP(C27,[2]地区分类!$D$4:$O$141,12,0)</f>
        <v>0</v>
      </c>
    </row>
    <row r="28" ht="20.15" customHeight="1" outlineLevel="2" spans="1:28">
      <c r="A28" s="183" t="s">
        <v>48</v>
      </c>
      <c r="B28" s="182">
        <f>VLOOKUP(C28,[1]地区分类!$D$3:$E$139,2,0)</f>
        <v>430224</v>
      </c>
      <c r="C28" s="183" t="s">
        <v>62</v>
      </c>
      <c r="D28" s="188" t="s">
        <v>63</v>
      </c>
      <c r="E28" s="189">
        <f t="shared" si="10"/>
        <v>468.203</v>
      </c>
      <c r="F28" s="189">
        <f t="shared" si="11"/>
        <v>0</v>
      </c>
      <c r="G28" s="186">
        <f>VLOOKUP(D28,'2018年窄路加宽补足补助资金明细表'!$C$14:$K$3199,9,0)</f>
        <v>117.263</v>
      </c>
      <c r="H28" s="187">
        <f>VLOOKUP(D28,'2018年窄路加宽补足补助资金明细表'!$C$14:$U$3199,19,0)</f>
        <v>3831.203</v>
      </c>
      <c r="I28" s="187">
        <f>VLOOKUP(D28,'2018年窄路加宽补足补助资金明细表'!$C$14:$V$3199,20,0)</f>
        <v>2110.374</v>
      </c>
      <c r="J28" s="187">
        <f>VLOOKUP(D28,'2018年窄路加宽补足补助资金明细表'!$C$14:$W$3199,21,0)</f>
        <v>1524.159</v>
      </c>
      <c r="K28" s="187">
        <f>VLOOKUP(D28,'2018年窄路加宽补足补助资金明细表'!$C$14:$X$3199,22,0)</f>
        <v>586.215</v>
      </c>
      <c r="L28" s="187">
        <f t="shared" si="12"/>
        <v>1720.829</v>
      </c>
      <c r="M28" s="185">
        <f>VLOOKUP(D28,'2018年窄路加宽补足补助资金明细表'!$C$14:$AA$3199,25,0)</f>
        <v>3363</v>
      </c>
      <c r="N28" s="195">
        <f>VLOOKUP(D28,'2018年窄路加宽补足补助资金明细表'!$C$14:$AB$3199,26,0)</f>
        <v>468.203</v>
      </c>
      <c r="O28" s="187">
        <f>VLOOKUP(D28,'2018年窄路加宽补足补助资金明细表'!$C$14:$AC$3199,27,0)</f>
        <v>2110</v>
      </c>
      <c r="P28" s="187">
        <f>VLOOKUP(D28,'2018年窄路加宽补足补助资金明细表'!$C$14:$AD$3199,28,0)</f>
        <v>0</v>
      </c>
      <c r="Q28" s="187">
        <f>M28-O28</f>
        <v>1253</v>
      </c>
      <c r="R28" s="187"/>
      <c r="S28" s="204" t="s">
        <v>64</v>
      </c>
      <c r="T28" s="205"/>
      <c r="U28" s="188"/>
      <c r="V28" s="188"/>
      <c r="W28" s="188"/>
      <c r="X28" s="203" t="str">
        <f>VLOOKUP(C28,[2]地区分类!$D$4:$F$141,3,0)</f>
        <v>罗霄山片区</v>
      </c>
      <c r="Y28" s="148" t="str">
        <f>VLOOKUP(C28,[2]地区分类!$D$4:$G$141,4,0)</f>
        <v>长株潭地区</v>
      </c>
      <c r="Z28" s="148">
        <f>VLOOKUP(C28,[2]地区分类!$D$4:$M$141,10,0)</f>
        <v>0</v>
      </c>
      <c r="AA28" s="148">
        <f>VLOOKUP(C28,[2]地区分类!$D$4:$N$141,11,0)</f>
        <v>0</v>
      </c>
      <c r="AB28" s="148">
        <f>VLOOKUP(C28,[2]地区分类!$D$4:$O$141,12,0)</f>
        <v>0</v>
      </c>
    </row>
    <row r="29" ht="20.15" customHeight="1" outlineLevel="2" spans="1:28">
      <c r="A29" s="183" t="s">
        <v>48</v>
      </c>
      <c r="B29" s="182">
        <f>VLOOKUP(C29,[1]地区分类!$D$3:$E$139,2,0)</f>
        <v>430225</v>
      </c>
      <c r="C29" s="183" t="s">
        <v>65</v>
      </c>
      <c r="D29" s="188" t="s">
        <v>66</v>
      </c>
      <c r="E29" s="189">
        <f t="shared" si="10"/>
        <v>412.5</v>
      </c>
      <c r="F29" s="189">
        <f t="shared" si="11"/>
        <v>0</v>
      </c>
      <c r="G29" s="186">
        <f>VLOOKUP(D29,'2018年窄路加宽补足补助资金明细表'!$C$14:$K$3199,9,0)</f>
        <v>82.734</v>
      </c>
      <c r="H29" s="187">
        <f>VLOOKUP(D29,'2018年窄路加宽补足补助资金明细表'!$C$14:$U$3199,19,0)</f>
        <v>2706.5</v>
      </c>
      <c r="I29" s="187">
        <f>VLOOKUP(D29,'2018年窄路加宽补足补助资金明细表'!$C$14:$V$3199,20,0)</f>
        <v>1489.212</v>
      </c>
      <c r="J29" s="187">
        <f>VLOOKUP(D29,'2018年窄路加宽补足补助资金明细表'!$C$14:$W$3199,21,0)</f>
        <v>1075.542</v>
      </c>
      <c r="K29" s="187">
        <f>VLOOKUP(D29,'2018年窄路加宽补足补助资金明细表'!$C$14:$X$3199,22,0)</f>
        <v>413.67</v>
      </c>
      <c r="L29" s="187">
        <f t="shared" si="12"/>
        <v>1217.288</v>
      </c>
      <c r="M29" s="185">
        <f>VLOOKUP(D29,'2018年窄路加宽补足补助资金明细表'!$C$14:$AA$3199,25,0)</f>
        <v>2294</v>
      </c>
      <c r="N29" s="195">
        <f>VLOOKUP(D29,'2018年窄路加宽补足补助资金明细表'!$C$14:$AB$3199,26,0)</f>
        <v>412.5</v>
      </c>
      <c r="O29" s="187">
        <f>VLOOKUP(D29,'2018年窄路加宽补足补助资金明细表'!$C$14:$AC$3199,27,0)</f>
        <v>1489</v>
      </c>
      <c r="P29" s="187">
        <f>VLOOKUP(D29,'2018年窄路加宽补足补助资金明细表'!$C$14:$AD$3199,28,0)</f>
        <v>0</v>
      </c>
      <c r="Q29" s="187">
        <f>M29-O29</f>
        <v>805</v>
      </c>
      <c r="R29" s="187"/>
      <c r="S29" s="204" t="s">
        <v>64</v>
      </c>
      <c r="T29" s="205"/>
      <c r="U29" s="188"/>
      <c r="V29" s="188"/>
      <c r="W29" s="188"/>
      <c r="X29" s="203" t="str">
        <f>VLOOKUP(C29,[2]地区分类!$D$4:$F$141,3,0)</f>
        <v>罗霄山片区</v>
      </c>
      <c r="Y29" s="148" t="str">
        <f>VLOOKUP(C29,[2]地区分类!$D$4:$G$141,4,0)</f>
        <v>长株潭地区</v>
      </c>
      <c r="Z29" s="148">
        <f>VLOOKUP(C29,[2]地区分类!$D$4:$M$141,10,0)</f>
        <v>0</v>
      </c>
      <c r="AA29" s="148">
        <f>VLOOKUP(C29,[2]地区分类!$D$4:$N$141,11,0)</f>
        <v>0</v>
      </c>
      <c r="AB29" s="148">
        <f>VLOOKUP(C29,[2]地区分类!$D$4:$O$141,12,0)</f>
        <v>0</v>
      </c>
    </row>
    <row r="30" ht="20.15" customHeight="1" outlineLevel="2" spans="1:28">
      <c r="A30" s="183" t="s">
        <v>48</v>
      </c>
      <c r="B30" s="182">
        <f>VLOOKUP(C30,[1]地区分类!$D$3:$E$139,2,0)</f>
        <v>430281</v>
      </c>
      <c r="C30" s="183" t="s">
        <v>67</v>
      </c>
      <c r="D30" s="188" t="s">
        <v>68</v>
      </c>
      <c r="E30" s="189">
        <f t="shared" si="10"/>
        <v>2037.99385714286</v>
      </c>
      <c r="F30" s="189">
        <f t="shared" si="11"/>
        <v>1001.095</v>
      </c>
      <c r="G30" s="186">
        <f>VLOOKUP(D30,'2018年窄路加宽补足补助资金明细表'!$C$14:$K$3199,9,0)</f>
        <v>27.238</v>
      </c>
      <c r="H30" s="187">
        <f>VLOOKUP(D30,'2018年窄路加宽补足补助资金明细表'!$C$14:$U$3199,19,0)</f>
        <v>2437.69385714286</v>
      </c>
      <c r="I30" s="187">
        <f>VLOOKUP(D30,'2018年窄路加宽补足补助资金明细表'!$C$14:$V$3199,20,0)</f>
        <v>408.095</v>
      </c>
      <c r="J30" s="187">
        <f>VLOOKUP(D30,'2018年窄路加宽补足补助资金明细表'!$C$14:$W$3199,21,0)</f>
        <v>272.38</v>
      </c>
      <c r="K30" s="187">
        <f>VLOOKUP(D30,'2018年窄路加宽补足补助资金明细表'!$C$14:$X$3199,22,0)</f>
        <v>136.19</v>
      </c>
      <c r="L30" s="187">
        <f t="shared" si="12"/>
        <v>2029.59885714286</v>
      </c>
      <c r="M30" s="185">
        <f>VLOOKUP(D30,'2018年窄路加宽补足补助资金明细表'!$C$14:$AA$3199,25,0)</f>
        <v>2067</v>
      </c>
      <c r="N30" s="195">
        <f>VLOOKUP(D30,'2018年窄路加宽补足补助资金明细表'!$C$14:$AB$3199,26,0)</f>
        <v>370.693857142857</v>
      </c>
      <c r="O30" s="187">
        <f>VLOOKUP(D30,'2018年窄路加宽补足补助资金明细表'!$C$14:$AC$3199,27,0)</f>
        <v>76</v>
      </c>
      <c r="P30" s="187">
        <f>VLOOKUP(D30,'2018年窄路加宽补足补助资金明细表'!$C$14:$AD$3199,28,0)</f>
        <v>332.095</v>
      </c>
      <c r="Q30" s="187">
        <f>M30-O30</f>
        <v>1991</v>
      </c>
      <c r="R30" s="187"/>
      <c r="S30" s="204"/>
      <c r="T30" s="205">
        <f>VLOOKUP(D30,'2019年窄路加宽项目明细表'!$B$7:$D$1877,3,0)</f>
        <v>44.612</v>
      </c>
      <c r="U30" s="188">
        <f>VLOOKUP(D30,'2019年窄路加宽项目明细表'!$B$7:$K$1877,10,0)</f>
        <v>1667.3</v>
      </c>
      <c r="V30" s="188">
        <f>VLOOKUP(D30,'2019年窄路加宽项目明细表'!$B$7:$L$1877,11,0)</f>
        <v>669</v>
      </c>
      <c r="W30" s="188"/>
      <c r="X30" s="203" t="str">
        <f>VLOOKUP(C30,[2]地区分类!$D$4:$F$141,3,0)</f>
        <v>无</v>
      </c>
      <c r="Y30" s="148" t="str">
        <f>VLOOKUP(C30,[2]地区分类!$D$4:$G$141,4,0)</f>
        <v>长株潭地区</v>
      </c>
      <c r="Z30" s="148">
        <f>VLOOKUP(C30,[2]地区分类!$D$4:$M$141,10,0)</f>
        <v>0</v>
      </c>
      <c r="AA30" s="148">
        <f>VLOOKUP(C30,[2]地区分类!$D$4:$N$141,11,0)</f>
        <v>0</v>
      </c>
      <c r="AB30" s="148">
        <f>VLOOKUP(C30,[2]地区分类!$D$4:$O$141,12,0)</f>
        <v>0</v>
      </c>
    </row>
    <row r="31" ht="20.15" customHeight="1" outlineLevel="1" spans="1:24">
      <c r="A31" s="179" t="s">
        <v>69</v>
      </c>
      <c r="B31" s="182"/>
      <c r="C31" s="183"/>
      <c r="D31" s="188">
        <v>0</v>
      </c>
      <c r="E31" s="187">
        <f t="shared" ref="E31:G31" si="13">SUBTOTAL(9,E32:E35)</f>
        <v>6432.34</v>
      </c>
      <c r="F31" s="187">
        <f t="shared" si="13"/>
        <v>5405.385</v>
      </c>
      <c r="G31" s="186">
        <f t="shared" si="13"/>
        <v>296.999</v>
      </c>
      <c r="H31" s="187">
        <f t="shared" ref="H31:T31" si="14">SUBTOTAL(9,H32:H35)</f>
        <v>10530.24</v>
      </c>
      <c r="I31" s="187">
        <f t="shared" si="14"/>
        <v>4454.985</v>
      </c>
      <c r="J31" s="187">
        <f t="shared" si="14"/>
        <v>2969.99</v>
      </c>
      <c r="K31" s="187">
        <f t="shared" si="14"/>
        <v>1484.995</v>
      </c>
      <c r="L31" s="187">
        <f t="shared" si="14"/>
        <v>6075.255</v>
      </c>
      <c r="M31" s="185">
        <f t="shared" si="14"/>
        <v>8927</v>
      </c>
      <c r="N31" s="187">
        <f t="shared" si="14"/>
        <v>1603.24</v>
      </c>
      <c r="O31" s="187">
        <f t="shared" si="14"/>
        <v>832</v>
      </c>
      <c r="P31" s="187">
        <f t="shared" si="14"/>
        <v>3622.985</v>
      </c>
      <c r="Q31" s="187">
        <f t="shared" si="14"/>
        <v>8095</v>
      </c>
      <c r="R31" s="187"/>
      <c r="S31" s="187"/>
      <c r="T31" s="206">
        <f t="shared" si="14"/>
        <v>119.433</v>
      </c>
      <c r="U31" s="188"/>
      <c r="V31" s="188"/>
      <c r="W31" s="188"/>
      <c r="X31" s="203"/>
    </row>
    <row r="32" ht="20.15" customHeight="1" outlineLevel="2" spans="1:28">
      <c r="A32" s="183" t="s">
        <v>70</v>
      </c>
      <c r="B32" s="182">
        <f>VLOOKUP(C32,[1]地区分类!$D$3:$E$139,2,0)</f>
        <v>430302</v>
      </c>
      <c r="C32" s="183" t="s">
        <v>71</v>
      </c>
      <c r="D32" s="188" t="s">
        <v>72</v>
      </c>
      <c r="E32" s="189">
        <f t="shared" ref="E32:E35" si="15">N32+U32</f>
        <v>860.56</v>
      </c>
      <c r="F32" s="189">
        <f t="shared" ref="F32:F35" si="16">P32+V32</f>
        <v>320.55</v>
      </c>
      <c r="G32" s="186">
        <f>VLOOKUP(D32,'2018年窄路加宽补足补助资金明细表'!$C$14:$K$3199,9,0)</f>
        <v>12.57</v>
      </c>
      <c r="H32" s="187">
        <f>VLOOKUP(D32,'2018年窄路加宽补足补助资金明细表'!$C$14:$U$3199,19,0)</f>
        <v>565.66</v>
      </c>
      <c r="I32" s="187">
        <f>VLOOKUP(D32,'2018年窄路加宽补足补助资金明细表'!$C$14:$V$3199,20,0)</f>
        <v>188.55</v>
      </c>
      <c r="J32" s="187">
        <f>VLOOKUP(D32,'2018年窄路加宽补足补助资金明细表'!$C$14:$W$3199,21,0)</f>
        <v>125.7</v>
      </c>
      <c r="K32" s="187">
        <f>VLOOKUP(D32,'2018年窄路加宽补足补助资金明细表'!$C$14:$X$3199,22,0)</f>
        <v>62.85</v>
      </c>
      <c r="L32" s="187">
        <f t="shared" ref="L32:L35" si="17">H32-I32</f>
        <v>377.11</v>
      </c>
      <c r="M32" s="185">
        <f>VLOOKUP(D32,'2018年窄路加宽补足补助资金明细表'!$C$14:$AA$3199,25,0)</f>
        <v>480</v>
      </c>
      <c r="N32" s="195">
        <f>VLOOKUP(D32,'2018年窄路加宽补足补助资金明细表'!$C$14:$AB$3199,26,0)</f>
        <v>85.6600000000001</v>
      </c>
      <c r="O32" s="187">
        <f>VLOOKUP(D32,'2018年窄路加宽补足补助资金明细表'!$C$14:$AC$3199,27,0)</f>
        <v>35</v>
      </c>
      <c r="P32" s="187">
        <f>VLOOKUP(D32,'2018年窄路加宽补足补助资金明细表'!$C$14:$AD$3199,28,0)</f>
        <v>153.55</v>
      </c>
      <c r="Q32" s="187">
        <f>M32-O32</f>
        <v>445</v>
      </c>
      <c r="R32" s="187"/>
      <c r="S32" s="204"/>
      <c r="T32" s="205">
        <f>VLOOKUP(D32,'2019年窄路加宽项目明细表'!$B$7:$D$1877,3,0)</f>
        <v>11.099</v>
      </c>
      <c r="U32" s="188">
        <f>VLOOKUP(D32,'2019年窄路加宽项目明细表'!$B$7:$K$1877,10,0)</f>
        <v>774.9</v>
      </c>
      <c r="V32" s="188">
        <f>VLOOKUP(D32,'2019年窄路加宽项目明细表'!$B$7:$L$1877,11,0)</f>
        <v>167</v>
      </c>
      <c r="W32" s="188"/>
      <c r="X32" s="203" t="str">
        <f>VLOOKUP(C32,[2]地区分类!$D$4:$F$141,3,0)</f>
        <v>无</v>
      </c>
      <c r="Y32" s="148" t="str">
        <f>VLOOKUP(C32,[2]地区分类!$D$4:$G$141,4,0)</f>
        <v>长株潭地区</v>
      </c>
      <c r="Z32" s="148">
        <f>VLOOKUP(C32,[2]地区分类!$D$4:$M$141,10,0)</f>
        <v>0</v>
      </c>
      <c r="AA32" s="148">
        <f>VLOOKUP(C32,[2]地区分类!$D$4:$N$141,11,0)</f>
        <v>0</v>
      </c>
      <c r="AB32" s="148">
        <f>VLOOKUP(C32,[2]地区分类!$D$4:$O$141,12,0)</f>
        <v>0</v>
      </c>
    </row>
    <row r="33" ht="20.15" customHeight="1" outlineLevel="2" spans="1:28">
      <c r="A33" s="183" t="s">
        <v>70</v>
      </c>
      <c r="B33" s="182">
        <f>VLOOKUP(C33,[1]地区分类!$D$3:$E$139,2,0)</f>
        <v>430321</v>
      </c>
      <c r="C33" s="183" t="s">
        <v>73</v>
      </c>
      <c r="D33" s="188" t="s">
        <v>74</v>
      </c>
      <c r="E33" s="189">
        <f t="shared" si="15"/>
        <v>1585.73</v>
      </c>
      <c r="F33" s="189">
        <f t="shared" si="16"/>
        <v>2460.13</v>
      </c>
      <c r="G33" s="186">
        <f>VLOOKUP(D33,'2018年窄路加宽补足补助资金明细表'!$C$14:$K$3199,9,0)</f>
        <v>187.342</v>
      </c>
      <c r="H33" s="187">
        <f>VLOOKUP(D33,'2018年窄路加宽补足补助资金明细表'!$C$14:$U$3199,19,0)</f>
        <v>7364.03</v>
      </c>
      <c r="I33" s="187">
        <f>VLOOKUP(D33,'2018年窄路加宽补足补助资金明细表'!$C$14:$V$3199,20,0)</f>
        <v>2810.13</v>
      </c>
      <c r="J33" s="187">
        <f>VLOOKUP(D33,'2018年窄路加宽补足补助资金明细表'!$C$14:$W$3199,21,0)</f>
        <v>1873.42</v>
      </c>
      <c r="K33" s="187">
        <f>VLOOKUP(D33,'2018年窄路加宽补足补助资金明细表'!$C$14:$X$3199,22,0)</f>
        <v>936.71</v>
      </c>
      <c r="L33" s="187">
        <f t="shared" si="17"/>
        <v>4553.9</v>
      </c>
      <c r="M33" s="185">
        <f>VLOOKUP(D33,'2018年窄路加宽补足补助资金明细表'!$C$14:$AA$3199,25,0)</f>
        <v>6242</v>
      </c>
      <c r="N33" s="195">
        <f>VLOOKUP(D33,'2018年窄路加宽补足补助资金明细表'!$C$14:$AB$3199,26,0)</f>
        <v>1122.03</v>
      </c>
      <c r="O33" s="187">
        <f>VLOOKUP(D33,'2018年窄路加宽补足补助资金明细表'!$C$14:$AC$3199,27,0)</f>
        <v>525</v>
      </c>
      <c r="P33" s="187">
        <f>VLOOKUP(D33,'2018年窄路加宽补足补助资金明细表'!$C$14:$AD$3199,28,0)</f>
        <v>2285.13</v>
      </c>
      <c r="Q33" s="187">
        <f>M33-O33</f>
        <v>5717</v>
      </c>
      <c r="R33" s="187"/>
      <c r="S33" s="204"/>
      <c r="T33" s="205">
        <f>VLOOKUP(D33,'2019年窄路加宽项目明细表'!$B$7:$D$1877,3,0)</f>
        <v>12.399</v>
      </c>
      <c r="U33" s="188">
        <f>VLOOKUP(D33,'2019年窄路加宽项目明细表'!$B$7:$K$1877,10,0)</f>
        <v>463.7</v>
      </c>
      <c r="V33" s="188">
        <f>VLOOKUP(D33,'2019年窄路加宽项目明细表'!$B$7:$L$1877,11,0)</f>
        <v>175</v>
      </c>
      <c r="W33" s="188"/>
      <c r="X33" s="203" t="str">
        <f>VLOOKUP(C33,[2]地区分类!$D$4:$F$141,3,0)</f>
        <v>无</v>
      </c>
      <c r="Y33" s="148" t="str">
        <f>VLOOKUP(C33,[2]地区分类!$D$4:$G$141,4,0)</f>
        <v>长株潭地区</v>
      </c>
      <c r="Z33" s="148">
        <f>VLOOKUP(C33,[2]地区分类!$D$4:$M$141,10,0)</f>
        <v>0</v>
      </c>
      <c r="AA33" s="148">
        <f>VLOOKUP(C33,[2]地区分类!$D$4:$N$141,11,0)</f>
        <v>0</v>
      </c>
      <c r="AB33" s="148">
        <f>VLOOKUP(C33,[2]地区分类!$D$4:$O$141,12,0)</f>
        <v>0</v>
      </c>
    </row>
    <row r="34" s="148" customFormat="1" ht="20.15" customHeight="1" outlineLevel="2" spans="1:28">
      <c r="A34" s="183" t="s">
        <v>75</v>
      </c>
      <c r="B34" s="182">
        <v>430382</v>
      </c>
      <c r="C34" s="183" t="s">
        <v>76</v>
      </c>
      <c r="D34" s="188" t="s">
        <v>77</v>
      </c>
      <c r="E34" s="189">
        <f t="shared" si="15"/>
        <v>131.3</v>
      </c>
      <c r="F34" s="189">
        <f t="shared" si="16"/>
        <v>53</v>
      </c>
      <c r="G34" s="186"/>
      <c r="H34" s="187"/>
      <c r="I34" s="187"/>
      <c r="J34" s="187"/>
      <c r="K34" s="187"/>
      <c r="L34" s="187"/>
      <c r="M34" s="185"/>
      <c r="N34" s="195"/>
      <c r="O34" s="187"/>
      <c r="P34" s="187"/>
      <c r="Q34" s="187"/>
      <c r="R34" s="187"/>
      <c r="S34" s="204"/>
      <c r="T34" s="205">
        <f>VLOOKUP(D34,'2019年窄路加宽项目明细表'!$B$7:$D$1877,3,0)</f>
        <v>3.5</v>
      </c>
      <c r="U34" s="188">
        <f>VLOOKUP(D34,'2019年窄路加宽项目明细表'!$B$7:$K$1877,10,0)</f>
        <v>131.3</v>
      </c>
      <c r="V34" s="188">
        <f>VLOOKUP(D34,'2019年窄路加宽项目明细表'!$B$7:$L$1877,11,0)</f>
        <v>53</v>
      </c>
      <c r="W34" s="188"/>
      <c r="X34" s="203" t="str">
        <f>VLOOKUP(C34,[2]地区分类!$D$4:$F$141,3,0)</f>
        <v>无</v>
      </c>
      <c r="Y34" s="148" t="str">
        <f>VLOOKUP(C34,[2]地区分类!$D$4:$G$141,4,0)</f>
        <v>长株潭地区</v>
      </c>
      <c r="Z34" s="148">
        <f>VLOOKUP(C34,[2]地区分类!$D$4:$M$141,10,0)</f>
        <v>0</v>
      </c>
      <c r="AA34" s="148">
        <f>VLOOKUP(C34,[2]地区分类!$D$4:$N$141,11,0)</f>
        <v>0</v>
      </c>
      <c r="AB34" s="148">
        <f>VLOOKUP(C34,[2]地区分类!$D$4:$O$141,12,0)</f>
        <v>0</v>
      </c>
    </row>
    <row r="35" ht="20.15" customHeight="1" outlineLevel="2" spans="1:28">
      <c r="A35" s="183" t="s">
        <v>70</v>
      </c>
      <c r="B35" s="182">
        <f>VLOOKUP(C35,[1]地区分类!$D$3:$E$139,2,0)</f>
        <v>430381</v>
      </c>
      <c r="C35" s="183" t="s">
        <v>78</v>
      </c>
      <c r="D35" s="188" t="s">
        <v>79</v>
      </c>
      <c r="E35" s="189">
        <f t="shared" si="15"/>
        <v>3854.75</v>
      </c>
      <c r="F35" s="189">
        <f t="shared" si="16"/>
        <v>2571.705</v>
      </c>
      <c r="G35" s="186">
        <f>VLOOKUP(D35,'2018年窄路加宽补足补助资金明细表'!$C$14:$K$3199,9,0)</f>
        <v>97.087</v>
      </c>
      <c r="H35" s="187">
        <f>VLOOKUP(D35,'2018年窄路加宽补足补助资金明细表'!$C$14:$U$3199,19,0)</f>
        <v>2600.55</v>
      </c>
      <c r="I35" s="187">
        <f>VLOOKUP(D35,'2018年窄路加宽补足补助资金明细表'!$C$14:$V$3199,20,0)</f>
        <v>1456.305</v>
      </c>
      <c r="J35" s="187">
        <f>VLOOKUP(D35,'2018年窄路加宽补足补助资金明细表'!$C$14:$W$3199,21,0)</f>
        <v>970.87</v>
      </c>
      <c r="K35" s="187">
        <f>VLOOKUP(D35,'2018年窄路加宽补足补助资金明细表'!$C$14:$X$3199,22,0)</f>
        <v>485.435</v>
      </c>
      <c r="L35" s="187">
        <f t="shared" si="17"/>
        <v>1144.245</v>
      </c>
      <c r="M35" s="185">
        <f>VLOOKUP(D35,'2018年窄路加宽补足补助资金明细表'!$C$14:$AA$3199,25,0)</f>
        <v>2205</v>
      </c>
      <c r="N35" s="195">
        <f>VLOOKUP(D35,'2018年窄路加宽补足补助资金明细表'!$C$14:$AB$3199,26,0)</f>
        <v>395.55</v>
      </c>
      <c r="O35" s="187">
        <f>VLOOKUP(D35,'2018年窄路加宽补足补助资金明细表'!$C$14:$AC$3199,27,0)</f>
        <v>272</v>
      </c>
      <c r="P35" s="187">
        <f>VLOOKUP(D35,'2018年窄路加宽补足补助资金明细表'!$C$14:$AD$3199,28,0)</f>
        <v>1184.305</v>
      </c>
      <c r="Q35" s="187">
        <f>M35-O35</f>
        <v>1933</v>
      </c>
      <c r="R35" s="187"/>
      <c r="S35" s="204"/>
      <c r="T35" s="205">
        <f>VLOOKUP(D35,'2019年窄路加宽项目明细表'!$B$7:$D$1877,3,0)</f>
        <v>92.435</v>
      </c>
      <c r="U35" s="188">
        <f>VLOOKUP(D35,'2019年窄路加宽项目明细表'!$B$7:$K$1877,10,0)</f>
        <v>3459.2</v>
      </c>
      <c r="V35" s="188">
        <f>VLOOKUP(D35,'2019年窄路加宽项目明细表'!$B$7:$L$1877,11,0)</f>
        <v>1387.4</v>
      </c>
      <c r="W35" s="188"/>
      <c r="X35" s="203" t="str">
        <f>VLOOKUP(C35,[2]地区分类!$D$4:$F$141,3,0)</f>
        <v>无</v>
      </c>
      <c r="Y35" s="148" t="str">
        <f>VLOOKUP(C35,[2]地区分类!$D$4:$G$141,4,0)</f>
        <v>长株潭地区</v>
      </c>
      <c r="Z35" s="148">
        <f>VLOOKUP(C35,[2]地区分类!$D$4:$M$141,10,0)</f>
        <v>0</v>
      </c>
      <c r="AA35" s="148">
        <f>VLOOKUP(C35,[2]地区分类!$D$4:$N$141,11,0)</f>
        <v>0</v>
      </c>
      <c r="AB35" s="148">
        <f>VLOOKUP(C35,[2]地区分类!$D$4:$O$141,12,0)</f>
        <v>0</v>
      </c>
    </row>
    <row r="36" ht="20.15" customHeight="1" outlineLevel="1" spans="1:24">
      <c r="A36" s="179" t="s">
        <v>80</v>
      </c>
      <c r="B36" s="182"/>
      <c r="C36" s="183"/>
      <c r="D36" s="188">
        <v>0</v>
      </c>
      <c r="E36" s="187">
        <f t="shared" ref="E36:G36" si="18">SUBTOTAL(9,E37:E44)</f>
        <v>32430.11</v>
      </c>
      <c r="F36" s="187">
        <f t="shared" si="18"/>
        <v>19396.955</v>
      </c>
      <c r="G36" s="186">
        <f t="shared" si="18"/>
        <v>716.814</v>
      </c>
      <c r="H36" s="187">
        <f t="shared" ref="H36:T36" si="19">SUBTOTAL(9,H37:H44)</f>
        <v>19871.11</v>
      </c>
      <c r="I36" s="187">
        <f t="shared" si="19"/>
        <v>10884.067</v>
      </c>
      <c r="J36" s="187">
        <f t="shared" si="19"/>
        <v>7168.14</v>
      </c>
      <c r="K36" s="187">
        <f t="shared" si="19"/>
        <v>3715.927</v>
      </c>
      <c r="L36" s="187">
        <f t="shared" si="19"/>
        <v>8987.043</v>
      </c>
      <c r="M36" s="185">
        <f t="shared" si="19"/>
        <v>16845</v>
      </c>
      <c r="N36" s="187">
        <f t="shared" si="19"/>
        <v>3026.11</v>
      </c>
      <c r="O36" s="187">
        <f t="shared" si="19"/>
        <v>3749</v>
      </c>
      <c r="P36" s="187">
        <f t="shared" si="19"/>
        <v>7135.355</v>
      </c>
      <c r="Q36" s="187">
        <f t="shared" si="19"/>
        <v>13096</v>
      </c>
      <c r="R36" s="187"/>
      <c r="S36" s="187"/>
      <c r="T36" s="206">
        <f t="shared" si="19"/>
        <v>818.461</v>
      </c>
      <c r="U36" s="188"/>
      <c r="V36" s="188"/>
      <c r="W36" s="188"/>
      <c r="X36" s="203"/>
    </row>
    <row r="37" ht="20.15" customHeight="1" outlineLevel="2" spans="1:28">
      <c r="A37" s="183" t="s">
        <v>75</v>
      </c>
      <c r="B37" s="182">
        <f>VLOOKUP(C37,[1]地区分类!$D$3:$E$139,2,0)</f>
        <v>430412</v>
      </c>
      <c r="C37" s="183" t="s">
        <v>81</v>
      </c>
      <c r="D37" s="188" t="s">
        <v>82</v>
      </c>
      <c r="E37" s="189">
        <f t="shared" ref="E37:E44" si="20">N37+U37</f>
        <v>12.49</v>
      </c>
      <c r="F37" s="189">
        <f t="shared" ref="F37:F44" si="21">P37+V37</f>
        <v>27.435</v>
      </c>
      <c r="G37" s="186">
        <f>VLOOKUP(D37,'2018年窄路加宽补足补助资金明细表'!$C$14:$K$3199,9,0)</f>
        <v>2.229</v>
      </c>
      <c r="H37" s="187">
        <f>VLOOKUP(D37,'2018年窄路加宽补足补助资金明细表'!$C$14:$U$3199,19,0)</f>
        <v>86.49</v>
      </c>
      <c r="I37" s="187">
        <f>VLOOKUP(D37,'2018年窄路加宽补足补助资金明细表'!$C$14:$V$3199,20,0)</f>
        <v>33.435</v>
      </c>
      <c r="J37" s="187">
        <f>VLOOKUP(D37,'2018年窄路加宽补足补助资金明细表'!$C$14:$W$3199,21,0)</f>
        <v>22.29</v>
      </c>
      <c r="K37" s="187">
        <f>VLOOKUP(D37,'2018年窄路加宽补足补助资金明细表'!$C$14:$X$3199,22,0)</f>
        <v>11.145</v>
      </c>
      <c r="L37" s="187">
        <f t="shared" ref="L37:L39" si="22">H37-I37</f>
        <v>53.055</v>
      </c>
      <c r="M37" s="185">
        <f>VLOOKUP(D37,'2018年窄路加宽补足补助资金明细表'!$C$14:$AA$3199,25,0)</f>
        <v>74</v>
      </c>
      <c r="N37" s="195">
        <f>VLOOKUP(D37,'2018年窄路加宽补足补助资金明细表'!$C$14:$AB$3199,26,0)</f>
        <v>12.49</v>
      </c>
      <c r="O37" s="187">
        <f>VLOOKUP(D37,'2018年窄路加宽补足补助资金明细表'!$C$14:$AC$3199,27,0)</f>
        <v>6</v>
      </c>
      <c r="P37" s="187">
        <f>VLOOKUP(D37,'2018年窄路加宽补足补助资金明细表'!$C$14:$AD$3199,28,0)</f>
        <v>27.435</v>
      </c>
      <c r="Q37" s="187">
        <f t="shared" ref="Q37:Q44" si="23">M37-O37</f>
        <v>68</v>
      </c>
      <c r="R37" s="187"/>
      <c r="S37" s="204"/>
      <c r="T37" s="205"/>
      <c r="U37" s="188"/>
      <c r="V37" s="188"/>
      <c r="W37" s="188"/>
      <c r="X37" s="203" t="str">
        <f>VLOOKUP(C37,[2]地区分类!$D$4:$F$141,3,0)</f>
        <v>无</v>
      </c>
      <c r="Y37" s="148" t="str">
        <f>VLOOKUP(C37,[2]地区分类!$D$4:$G$141,4,0)</f>
        <v>湘南地区</v>
      </c>
      <c r="Z37" s="148">
        <f>VLOOKUP(C37,[2]地区分类!$D$4:$M$141,10,0)</f>
        <v>0</v>
      </c>
      <c r="AA37" s="148">
        <f>VLOOKUP(C37,[2]地区分类!$D$4:$N$141,11,0)</f>
        <v>0</v>
      </c>
      <c r="AB37" s="148">
        <f>VLOOKUP(C37,[2]地区分类!$D$4:$O$141,12,0)</f>
        <v>0</v>
      </c>
    </row>
    <row r="38" ht="20.15" customHeight="1" outlineLevel="2" spans="1:28">
      <c r="A38" s="183" t="s">
        <v>75</v>
      </c>
      <c r="B38" s="182">
        <f>VLOOKUP(C38,[1]地区分类!$D$3:$E$139,2,0)</f>
        <v>430421</v>
      </c>
      <c r="C38" s="183" t="s">
        <v>83</v>
      </c>
      <c r="D38" s="188" t="s">
        <v>84</v>
      </c>
      <c r="E38" s="189">
        <f t="shared" si="20"/>
        <v>4636.52</v>
      </c>
      <c r="F38" s="189">
        <f t="shared" si="21"/>
        <v>3165.63</v>
      </c>
      <c r="G38" s="186">
        <f>VLOOKUP(D38,'2018年窄路加宽补足补助资金明细表'!$C$14:$K$3199,9,0)</f>
        <v>124.242</v>
      </c>
      <c r="H38" s="187">
        <f>VLOOKUP(D38,'2018年窄路加宽补足补助资金明细表'!$C$14:$U$3199,19,0)</f>
        <v>3327.92</v>
      </c>
      <c r="I38" s="187">
        <f>VLOOKUP(D38,'2018年窄路加宽补足补助资金明细表'!$C$14:$V$3199,20,0)</f>
        <v>1863.63</v>
      </c>
      <c r="J38" s="187">
        <f>VLOOKUP(D38,'2018年窄路加宽补足补助资金明细表'!$C$14:$W$3199,21,0)</f>
        <v>1242.42</v>
      </c>
      <c r="K38" s="187">
        <f>VLOOKUP(D38,'2018年窄路加宽补足补助资金明细表'!$C$14:$X$3199,22,0)</f>
        <v>621.21</v>
      </c>
      <c r="L38" s="187">
        <f t="shared" si="22"/>
        <v>1464.29</v>
      </c>
      <c r="M38" s="185">
        <f>VLOOKUP(D38,'2018年窄路加宽补足补助资金明细表'!$C$14:$AA$3199,25,0)</f>
        <v>2821</v>
      </c>
      <c r="N38" s="195">
        <f>VLOOKUP(D38,'2018年窄路加宽补足补助资金明细表'!$C$14:$AB$3199,26,0)</f>
        <v>506.92</v>
      </c>
      <c r="O38" s="187">
        <f>VLOOKUP(D38,'2018年窄路加宽补足补助资金明细表'!$C$14:$AC$3199,27,0)</f>
        <v>348</v>
      </c>
      <c r="P38" s="187">
        <f>VLOOKUP(D38,'2018年窄路加宽补足补助资金明细表'!$C$14:$AD$3199,28,0)</f>
        <v>1515.63</v>
      </c>
      <c r="Q38" s="187">
        <f t="shared" si="23"/>
        <v>2473</v>
      </c>
      <c r="R38" s="187"/>
      <c r="S38" s="207"/>
      <c r="T38" s="205">
        <f>VLOOKUP(D38,'2019年窄路加宽项目明细表'!$B$7:$D$1877,3,0)</f>
        <v>110.278</v>
      </c>
      <c r="U38" s="188">
        <f>VLOOKUP(D38,'2019年窄路加宽项目明细表'!$B$7:$K$1877,10,0)</f>
        <v>4129.6</v>
      </c>
      <c r="V38" s="188">
        <f>VLOOKUP(D38,'2019年窄路加宽项目明细表'!$B$7:$L$1877,11,0)</f>
        <v>1650</v>
      </c>
      <c r="W38" s="188"/>
      <c r="X38" s="203" t="str">
        <f>VLOOKUP(C38,[2]地区分类!$D$4:$F$141,3,0)</f>
        <v>无</v>
      </c>
      <c r="Y38" s="148" t="str">
        <f>VLOOKUP(C38,[2]地区分类!$D$4:$G$141,4,0)</f>
        <v>湘南地区</v>
      </c>
      <c r="Z38" s="148">
        <f>VLOOKUP(C38,[2]地区分类!$D$4:$M$141,10,0)</f>
        <v>0</v>
      </c>
      <c r="AA38" s="148">
        <f>VLOOKUP(C38,[2]地区分类!$D$4:$N$141,11,0)</f>
        <v>0</v>
      </c>
      <c r="AB38" s="148">
        <f>VLOOKUP(C38,[2]地区分类!$D$4:$O$141,12,0)</f>
        <v>0</v>
      </c>
    </row>
    <row r="39" ht="20.15" customHeight="1" outlineLevel="2" spans="1:28">
      <c r="A39" s="183" t="s">
        <v>75</v>
      </c>
      <c r="B39" s="182">
        <f>VLOOKUP(C39,[1]地区分类!$D$3:$E$139,2,0)</f>
        <v>430422</v>
      </c>
      <c r="C39" s="183" t="s">
        <v>85</v>
      </c>
      <c r="D39" s="188" t="s">
        <v>86</v>
      </c>
      <c r="E39" s="189">
        <f t="shared" si="20"/>
        <v>4929</v>
      </c>
      <c r="F39" s="189">
        <f t="shared" si="21"/>
        <v>3009.25</v>
      </c>
      <c r="G39" s="186">
        <f>VLOOKUP(D39,'2018年窄路加宽补足补助资金明细表'!$C$14:$K$3199,9,0)</f>
        <v>97.75</v>
      </c>
      <c r="H39" s="187">
        <f>VLOOKUP(D39,'2018年窄路加宽补足补助资金明细表'!$C$14:$U$3199,19,0)</f>
        <v>2541.5</v>
      </c>
      <c r="I39" s="187">
        <f>VLOOKUP(D39,'2018年窄路加宽补足补助资金明细表'!$C$14:$V$3199,20,0)</f>
        <v>1466.25</v>
      </c>
      <c r="J39" s="187">
        <f>VLOOKUP(D39,'2018年窄路加宽补足补助资金明细表'!$C$14:$W$3199,21,0)</f>
        <v>977.5</v>
      </c>
      <c r="K39" s="187">
        <f>VLOOKUP(D39,'2018年窄路加宽补足补助资金明细表'!$C$14:$X$3199,22,0)</f>
        <v>488.75</v>
      </c>
      <c r="L39" s="187">
        <f t="shared" si="22"/>
        <v>1075.25</v>
      </c>
      <c r="M39" s="185">
        <f>VLOOKUP(D39,'2018年窄路加宽补足补助资金明细表'!$C$14:$AA$3199,25,0)</f>
        <v>2154</v>
      </c>
      <c r="N39" s="195">
        <f>VLOOKUP(D39,'2018年窄路加宽补足补助资金明细表'!$C$14:$AB$3199,26,0)</f>
        <v>387.5</v>
      </c>
      <c r="O39" s="187">
        <f>VLOOKUP(D39,'2018年窄路加宽补足补助资金明细表'!$C$14:$AC$3199,27,0)</f>
        <v>274</v>
      </c>
      <c r="P39" s="187">
        <f>VLOOKUP(D39,'2018年窄路加宽补足补助资金明细表'!$C$14:$AD$3199,28,0)</f>
        <v>1192.25</v>
      </c>
      <c r="Q39" s="187">
        <f t="shared" si="23"/>
        <v>1880</v>
      </c>
      <c r="R39" s="187"/>
      <c r="S39" s="204"/>
      <c r="T39" s="205">
        <f>VLOOKUP(D39,'2019年窄路加宽项目明细表'!$B$7:$D$1877,3,0)</f>
        <v>121.371</v>
      </c>
      <c r="U39" s="188">
        <f>VLOOKUP(D39,'2019年窄路加宽项目明细表'!$B$7:$K$1877,10,0)</f>
        <v>4541.5</v>
      </c>
      <c r="V39" s="188">
        <f>VLOOKUP(D39,'2019年窄路加宽项目明细表'!$B$7:$L$1877,11,0)</f>
        <v>1817</v>
      </c>
      <c r="W39" s="188"/>
      <c r="X39" s="203" t="str">
        <f>VLOOKUP(C39,[2]地区分类!$D$4:$F$141,3,0)</f>
        <v>无</v>
      </c>
      <c r="Y39" s="148" t="str">
        <f>VLOOKUP(C39,[2]地区分类!$D$4:$G$141,4,0)</f>
        <v>湘南地区</v>
      </c>
      <c r="Z39" s="148">
        <f>VLOOKUP(C39,[2]地区分类!$D$4:$M$141,10,0)</f>
        <v>0</v>
      </c>
      <c r="AA39" s="148">
        <f>VLOOKUP(C39,[2]地区分类!$D$4:$N$141,11,0)</f>
        <v>0</v>
      </c>
      <c r="AB39" s="148">
        <f>VLOOKUP(C39,[2]地区分类!$D$4:$O$141,12,0)</f>
        <v>0</v>
      </c>
    </row>
    <row r="40" ht="20.15" customHeight="1" outlineLevel="2" spans="1:28">
      <c r="A40" s="183" t="s">
        <v>75</v>
      </c>
      <c r="B40" s="182">
        <f>VLOOKUP(C40,[1]地区分类!$D$3:$E$139,2,0)</f>
        <v>430423</v>
      </c>
      <c r="C40" s="183" t="s">
        <v>87</v>
      </c>
      <c r="D40" s="188" t="s">
        <v>88</v>
      </c>
      <c r="E40" s="189">
        <f t="shared" si="20"/>
        <v>1167.17</v>
      </c>
      <c r="F40" s="189">
        <f t="shared" si="21"/>
        <v>583.845</v>
      </c>
      <c r="G40" s="186">
        <f>VLOOKUP(D40,'2018年窄路加宽补足补助资金明细表'!$C$14:$K$3199,9,0)</f>
        <v>10.923</v>
      </c>
      <c r="H40" s="187">
        <f>VLOOKUP(D40,'2018年窄路加宽补足补助资金明细表'!$C$14:$U$3199,19,0)</f>
        <v>292.57</v>
      </c>
      <c r="I40" s="187">
        <f>VLOOKUP(D40,'2018年窄路加宽补足补助资金明细表'!$C$14:$V$3199,20,0)</f>
        <v>163.845</v>
      </c>
      <c r="J40" s="187">
        <f>VLOOKUP(D40,'2018年窄路加宽补足补助资金明细表'!$C$14:$W$3199,21,0)</f>
        <v>109.23</v>
      </c>
      <c r="K40" s="187">
        <f>VLOOKUP(D40,'2018年窄路加宽补足补助资金明细表'!$C$14:$X$3199,22,0)</f>
        <v>54.615</v>
      </c>
      <c r="L40" s="187">
        <f t="shared" ref="L40:L43" si="24">H40-I40</f>
        <v>128.725</v>
      </c>
      <c r="M40" s="185">
        <f>VLOOKUP(D40,'2018年窄路加宽补足补助资金明细表'!$C$14:$AA$3199,25,0)</f>
        <v>248</v>
      </c>
      <c r="N40" s="195">
        <f>VLOOKUP(D40,'2018年窄路加宽补足补助资金明细表'!$C$14:$AB$3199,26,0)</f>
        <v>44.57</v>
      </c>
      <c r="O40" s="187">
        <f>VLOOKUP(D40,'2018年窄路加宽补足补助资金明细表'!$C$14:$AC$3199,27,0)</f>
        <v>31</v>
      </c>
      <c r="P40" s="187">
        <f>VLOOKUP(D40,'2018年窄路加宽补足补助资金明细表'!$C$14:$AD$3199,28,0)</f>
        <v>132.845</v>
      </c>
      <c r="Q40" s="187">
        <f t="shared" si="23"/>
        <v>217</v>
      </c>
      <c r="R40" s="187"/>
      <c r="S40" s="204"/>
      <c r="T40" s="205">
        <f>VLOOKUP(D40,'2019年窄路加宽项目明细表'!$B$7:$D$1877,3,0)</f>
        <v>30.034</v>
      </c>
      <c r="U40" s="188">
        <f>VLOOKUP(D40,'2019年窄路加宽项目明细表'!$B$7:$K$1877,10,0)</f>
        <v>1122.6</v>
      </c>
      <c r="V40" s="188">
        <f>VLOOKUP(D40,'2019年窄路加宽项目明细表'!$B$7:$L$1877,11,0)</f>
        <v>451</v>
      </c>
      <c r="W40" s="188"/>
      <c r="X40" s="203" t="str">
        <f>VLOOKUP(C40,[2]地区分类!$D$4:$F$141,3,0)</f>
        <v>无</v>
      </c>
      <c r="Y40" s="148" t="str">
        <f>VLOOKUP(C40,[2]地区分类!$D$4:$G$141,4,0)</f>
        <v>湘南地区</v>
      </c>
      <c r="Z40" s="148">
        <f>VLOOKUP(C40,[2]地区分类!$D$4:$M$141,10,0)</f>
        <v>0</v>
      </c>
      <c r="AA40" s="148">
        <f>VLOOKUP(C40,[2]地区分类!$D$4:$N$141,11,0)</f>
        <v>0</v>
      </c>
      <c r="AB40" s="148">
        <f>VLOOKUP(C40,[2]地区分类!$D$4:$O$141,12,0)</f>
        <v>0</v>
      </c>
    </row>
    <row r="41" ht="20.15" customHeight="1" outlineLevel="2" spans="1:28">
      <c r="A41" s="183" t="s">
        <v>75</v>
      </c>
      <c r="B41" s="182">
        <f>VLOOKUP(C41,[1]地区分类!$D$3:$E$139,2,0)</f>
        <v>430424</v>
      </c>
      <c r="C41" s="183" t="s">
        <v>89</v>
      </c>
      <c r="D41" s="188" t="s">
        <v>90</v>
      </c>
      <c r="E41" s="189">
        <f t="shared" si="20"/>
        <v>7471.66</v>
      </c>
      <c r="F41" s="189">
        <f t="shared" si="21"/>
        <v>4561.73</v>
      </c>
      <c r="G41" s="186">
        <f>VLOOKUP(D41,'2018年窄路加宽补足补助资金明细表'!$C$14:$K$3199,9,0)</f>
        <v>150.982</v>
      </c>
      <c r="H41" s="187">
        <f>VLOOKUP(D41,'2018年窄路加宽补足补助资金明细表'!$C$14:$U$3199,19,0)</f>
        <v>4529.46</v>
      </c>
      <c r="I41" s="187">
        <f>VLOOKUP(D41,'2018年窄路加宽补足补助资金明细表'!$C$14:$V$3199,20,0)</f>
        <v>2264.73</v>
      </c>
      <c r="J41" s="187">
        <f>VLOOKUP(D41,'2018年窄路加宽补足补助资金明细表'!$C$14:$W$3199,21,0)</f>
        <v>1509.82</v>
      </c>
      <c r="K41" s="187">
        <f>VLOOKUP(D41,'2018年窄路加宽补足补助资金明细表'!$C$14:$X$3199,22,0)</f>
        <v>754.91</v>
      </c>
      <c r="L41" s="187">
        <f t="shared" si="24"/>
        <v>2264.73</v>
      </c>
      <c r="M41" s="185">
        <f>VLOOKUP(D41,'2018年窄路加宽补足补助资金明细表'!$C$14:$AA$3199,25,0)</f>
        <v>3839</v>
      </c>
      <c r="N41" s="195">
        <f>VLOOKUP(D41,'2018年窄路加宽补足补助资金明细表'!$C$14:$AB$3199,26,0)</f>
        <v>690.460000000001</v>
      </c>
      <c r="O41" s="187">
        <f>VLOOKUP(D41,'2018年窄路加宽补足补助资金明细表'!$C$14:$AC$3199,27,0)</f>
        <v>423</v>
      </c>
      <c r="P41" s="187">
        <f>VLOOKUP(D41,'2018年窄路加宽补足补助资金明细表'!$C$14:$AD$3199,28,0)</f>
        <v>1841.73</v>
      </c>
      <c r="Q41" s="187">
        <f t="shared" si="23"/>
        <v>3416</v>
      </c>
      <c r="R41" s="187"/>
      <c r="S41" s="204"/>
      <c r="T41" s="205">
        <f>VLOOKUP(D41,'2019年窄路加宽项目明细表'!$B$7:$D$1877,3,0)</f>
        <v>181.256</v>
      </c>
      <c r="U41" s="188">
        <f>VLOOKUP(D41,'2019年窄路加宽项目明细表'!$B$7:$K$1877,10,0)</f>
        <v>6781.2</v>
      </c>
      <c r="V41" s="188">
        <f>VLOOKUP(D41,'2019年窄路加宽项目明细表'!$B$7:$L$1877,11,0)</f>
        <v>2720</v>
      </c>
      <c r="W41" s="188"/>
      <c r="X41" s="203" t="str">
        <f>VLOOKUP(C41,[2]地区分类!$D$4:$F$141,3,0)</f>
        <v>无</v>
      </c>
      <c r="Y41" s="148" t="str">
        <f>VLOOKUP(C41,[2]地区分类!$D$4:$G$141,4,0)</f>
        <v>湘南地区</v>
      </c>
      <c r="Z41" s="148">
        <f>VLOOKUP(C41,[2]地区分类!$D$4:$M$141,10,0)</f>
        <v>0</v>
      </c>
      <c r="AA41" s="148">
        <f>VLOOKUP(C41,[2]地区分类!$D$4:$N$141,11,0)</f>
        <v>0</v>
      </c>
      <c r="AB41" s="148">
        <f>VLOOKUP(C41,[2]地区分类!$D$4:$O$141,12,0)</f>
        <v>0</v>
      </c>
    </row>
    <row r="42" ht="20.15" customHeight="1" outlineLevel="2" spans="1:28">
      <c r="A42" s="183" t="s">
        <v>75</v>
      </c>
      <c r="B42" s="182">
        <f>VLOOKUP(C42,[1]地区分类!$D$3:$E$139,2,0)</f>
        <v>430426</v>
      </c>
      <c r="C42" s="183" t="s">
        <v>91</v>
      </c>
      <c r="D42" s="188" t="s">
        <v>92</v>
      </c>
      <c r="E42" s="189">
        <f t="shared" si="20"/>
        <v>573.34</v>
      </c>
      <c r="F42" s="189">
        <f t="shared" si="21"/>
        <v>0</v>
      </c>
      <c r="G42" s="186">
        <f>VLOOKUP(D42,'2018年窄路加宽补足补助资金明细表'!$C$14:$K$3199,9,0)</f>
        <v>131.857</v>
      </c>
      <c r="H42" s="187">
        <f>VLOOKUP(D42,'2018年窄路加宽补足补助资金明细表'!$C$14:$U$3199,19,0)</f>
        <v>3767.34</v>
      </c>
      <c r="I42" s="187">
        <f>VLOOKUP(D42,'2018年窄路加宽补足补助资金明细表'!$C$14:$V$3199,20,0)</f>
        <v>2109.712</v>
      </c>
      <c r="J42" s="187">
        <f>VLOOKUP(D42,'2018年窄路加宽补足补助资金明细表'!$C$14:$W$3199,21,0)</f>
        <v>1318.57</v>
      </c>
      <c r="K42" s="187">
        <f>VLOOKUP(D42,'2018年窄路加宽补足补助资金明细表'!$C$14:$X$3199,22,0)</f>
        <v>791.142</v>
      </c>
      <c r="L42" s="187">
        <f t="shared" si="24"/>
        <v>1657.628</v>
      </c>
      <c r="M42" s="185">
        <f>VLOOKUP(D42,'2018年窄路加宽补足补助资金明细表'!$C$14:$AA$3199,25,0)</f>
        <v>3194</v>
      </c>
      <c r="N42" s="195">
        <f>VLOOKUP(D42,'2018年窄路加宽补足补助资金明细表'!$C$14:$AB$3199,26,0)</f>
        <v>573.34</v>
      </c>
      <c r="O42" s="187">
        <f>VLOOKUP(D42,'2018年窄路加宽补足补助资金明细表'!$C$14:$AC$3199,27,0)</f>
        <v>2110</v>
      </c>
      <c r="P42" s="187">
        <f>VLOOKUP(D42,'2018年窄路加宽补足补助资金明细表'!$C$14:$AD$3199,28,0)</f>
        <v>0</v>
      </c>
      <c r="Q42" s="187">
        <f t="shared" si="23"/>
        <v>1084</v>
      </c>
      <c r="R42" s="187"/>
      <c r="S42" s="204" t="s">
        <v>93</v>
      </c>
      <c r="T42" s="205"/>
      <c r="U42" s="188"/>
      <c r="V42" s="188"/>
      <c r="W42" s="188"/>
      <c r="X42" s="203" t="str">
        <f>VLOOKUP(C42,[2]地区分类!$D$4:$F$141,3,0)</f>
        <v>无</v>
      </c>
      <c r="Y42" s="148" t="str">
        <f>VLOOKUP(C42,[2]地区分类!$D$4:$G$141,4,0)</f>
        <v>湘南地区</v>
      </c>
      <c r="Z42" s="148">
        <f>VLOOKUP(C42,[2]地区分类!$D$4:$M$141,10,0)</f>
        <v>0</v>
      </c>
      <c r="AA42" s="148">
        <f>VLOOKUP(C42,[2]地区分类!$D$4:$N$141,11,0)</f>
        <v>0</v>
      </c>
      <c r="AB42" s="148">
        <f>VLOOKUP(C42,[2]地区分类!$D$4:$O$141,12,0)</f>
        <v>0</v>
      </c>
    </row>
    <row r="43" ht="20.15" customHeight="1" outlineLevel="2" spans="1:28">
      <c r="A43" s="183" t="s">
        <v>75</v>
      </c>
      <c r="B43" s="182">
        <f>VLOOKUP(C43,[1]地区分类!$D$3:$E$139,2,0)</f>
        <v>430481</v>
      </c>
      <c r="C43" s="183" t="s">
        <v>94</v>
      </c>
      <c r="D43" s="188" t="s">
        <v>95</v>
      </c>
      <c r="E43" s="189">
        <f t="shared" si="20"/>
        <v>8542.12</v>
      </c>
      <c r="F43" s="189">
        <f t="shared" si="21"/>
        <v>5317.885</v>
      </c>
      <c r="G43" s="186">
        <f>VLOOKUP(D43,'2018年窄路加宽补足补助资金明细表'!$C$14:$K$3199,9,0)</f>
        <v>133.419</v>
      </c>
      <c r="H43" s="187">
        <f>VLOOKUP(D43,'2018年窄路加宽补足补助资金明细表'!$C$14:$U$3199,19,0)</f>
        <v>3573.72</v>
      </c>
      <c r="I43" s="187">
        <f>VLOOKUP(D43,'2018年窄路加宽补足补助资金明细表'!$C$14:$V$3199,20,0)</f>
        <v>2001.285</v>
      </c>
      <c r="J43" s="187">
        <f>VLOOKUP(D43,'2018年窄路加宽补足补助资金明细表'!$C$14:$W$3199,21,0)</f>
        <v>1334.19</v>
      </c>
      <c r="K43" s="187">
        <f>VLOOKUP(D43,'2018年窄路加宽补足补助资金明细表'!$C$14:$X$3199,22,0)</f>
        <v>667.095</v>
      </c>
      <c r="L43" s="187">
        <f t="shared" si="24"/>
        <v>1572.435</v>
      </c>
      <c r="M43" s="185">
        <f>VLOOKUP(D43,'2018年窄路加宽补足补助资金明细表'!$C$14:$AA$3199,25,0)</f>
        <v>3030</v>
      </c>
      <c r="N43" s="195">
        <f>VLOOKUP(D43,'2018年窄路加宽补足补助资金明细表'!$C$14:$AB$3199,26,0)</f>
        <v>543.72</v>
      </c>
      <c r="O43" s="187">
        <f>VLOOKUP(D43,'2018年窄路加宽补足补助资金明细表'!$C$14:$AC$3199,27,0)</f>
        <v>374</v>
      </c>
      <c r="P43" s="187">
        <f>VLOOKUP(D43,'2018年窄路加宽补足补助资金明细表'!$C$14:$AD$3199,28,0)</f>
        <v>1627.285</v>
      </c>
      <c r="Q43" s="187">
        <f t="shared" si="23"/>
        <v>2656</v>
      </c>
      <c r="R43" s="187"/>
      <c r="S43" s="204"/>
      <c r="T43" s="205">
        <f>VLOOKUP(D43,'2019年窄路加宽项目明细表'!$B$7:$D$1877,3,0)</f>
        <v>246.303</v>
      </c>
      <c r="U43" s="188">
        <f>VLOOKUP(D43,'2019年窄路加宽项目明细表'!$B$7:$K$1877,10,0)</f>
        <v>7998.4</v>
      </c>
      <c r="V43" s="188">
        <f>VLOOKUP(D43,'2019年窄路加宽项目明细表'!$B$7:$L$1877,11,0)</f>
        <v>3690.6</v>
      </c>
      <c r="W43" s="188"/>
      <c r="X43" s="203" t="str">
        <f>VLOOKUP(C43,[2]地区分类!$D$4:$F$141,3,0)</f>
        <v>无</v>
      </c>
      <c r="Y43" s="148" t="str">
        <f>VLOOKUP(C43,[2]地区分类!$D$4:$G$141,4,0)</f>
        <v>湘南地区</v>
      </c>
      <c r="Z43" s="148">
        <f>VLOOKUP(C43,[2]地区分类!$D$4:$M$141,10,0)</f>
        <v>0</v>
      </c>
      <c r="AA43" s="148">
        <f>VLOOKUP(C43,[2]地区分类!$D$4:$N$141,11,0)</f>
        <v>0</v>
      </c>
      <c r="AB43" s="148">
        <f>VLOOKUP(C43,[2]地区分类!$D$4:$O$141,12,0)</f>
        <v>0</v>
      </c>
    </row>
    <row r="44" ht="20.15" customHeight="1" outlineLevel="2" spans="1:28">
      <c r="A44" s="183" t="s">
        <v>75</v>
      </c>
      <c r="B44" s="182">
        <f>VLOOKUP(C44,[1]地区分类!$D$3:$E$139,2,0)</f>
        <v>430482</v>
      </c>
      <c r="C44" s="183" t="s">
        <v>96</v>
      </c>
      <c r="D44" s="188" t="s">
        <v>97</v>
      </c>
      <c r="E44" s="189">
        <f t="shared" si="20"/>
        <v>5097.81</v>
      </c>
      <c r="F44" s="189">
        <f t="shared" si="21"/>
        <v>2731.18</v>
      </c>
      <c r="G44" s="186">
        <f>VLOOKUP(D44,'2018年窄路加宽补足补助资金明细表'!$C$14:$K$3199,9,0)</f>
        <v>65.412</v>
      </c>
      <c r="H44" s="187">
        <f>VLOOKUP(D44,'2018年窄路加宽补足补助资金明细表'!$C$14:$U$3199,19,0)</f>
        <v>1752.11</v>
      </c>
      <c r="I44" s="187">
        <f>VLOOKUP(D44,'2018年窄路加宽补足补助资金明细表'!$C$14:$V$3199,20,0)</f>
        <v>981.18</v>
      </c>
      <c r="J44" s="187">
        <f>VLOOKUP(D44,'2018年窄路加宽补足补助资金明细表'!$C$14:$W$3199,21,0)</f>
        <v>654.12</v>
      </c>
      <c r="K44" s="187">
        <f>VLOOKUP(D44,'2018年窄路加宽补足补助资金明细表'!$C$14:$X$3199,22,0)</f>
        <v>327.06</v>
      </c>
      <c r="L44" s="187">
        <f t="shared" ref="L44" si="25">H44-I44</f>
        <v>770.93</v>
      </c>
      <c r="M44" s="185">
        <f>VLOOKUP(D44,'2018年窄路加宽补足补助资金明细表'!$C$14:$AA$3199,25,0)</f>
        <v>1485</v>
      </c>
      <c r="N44" s="195">
        <f>VLOOKUP(D44,'2018年窄路加宽补足补助资金明细表'!$C$14:$AB$3199,26,0)</f>
        <v>267.11</v>
      </c>
      <c r="O44" s="187">
        <f>VLOOKUP(D44,'2018年窄路加宽补足补助资金明细表'!$C$14:$AC$3199,27,0)</f>
        <v>183</v>
      </c>
      <c r="P44" s="187">
        <f>VLOOKUP(D44,'2018年窄路加宽补足补助资金明细表'!$C$14:$AD$3199,28,0)</f>
        <v>798.18</v>
      </c>
      <c r="Q44" s="187">
        <f t="shared" si="23"/>
        <v>1302</v>
      </c>
      <c r="R44" s="187"/>
      <c r="S44" s="204"/>
      <c r="T44" s="205">
        <f>VLOOKUP(D44,'2019年窄路加宽项目明细表'!$B$7:$D$1877,3,0)</f>
        <v>129.219</v>
      </c>
      <c r="U44" s="188">
        <f>VLOOKUP(D44,'2019年窄路加宽项目明细表'!$B$7:$K$1877,10,0)</f>
        <v>4830.7</v>
      </c>
      <c r="V44" s="188">
        <f>VLOOKUP(D44,'2019年窄路加宽项目明细表'!$B$7:$L$1877,11,0)</f>
        <v>1933</v>
      </c>
      <c r="W44" s="188"/>
      <c r="X44" s="203" t="str">
        <f>VLOOKUP(C44,[2]地区分类!$D$4:$F$141,3,0)</f>
        <v>无</v>
      </c>
      <c r="Y44" s="148" t="str">
        <f>VLOOKUP(C44,[2]地区分类!$D$4:$G$141,4,0)</f>
        <v>湘南地区</v>
      </c>
      <c r="Z44" s="148">
        <f>VLOOKUP(C44,[2]地区分类!$D$4:$M$141,10,0)</f>
        <v>0</v>
      </c>
      <c r="AA44" s="148">
        <f>VLOOKUP(C44,[2]地区分类!$D$4:$N$141,11,0)</f>
        <v>0</v>
      </c>
      <c r="AB44" s="148">
        <f>VLOOKUP(C44,[2]地区分类!$D$4:$O$141,12,0)</f>
        <v>0</v>
      </c>
    </row>
    <row r="45" ht="20.15" customHeight="1" outlineLevel="1" spans="1:24">
      <c r="A45" s="179" t="s">
        <v>98</v>
      </c>
      <c r="B45" s="182"/>
      <c r="C45" s="183"/>
      <c r="D45" s="188">
        <v>0</v>
      </c>
      <c r="E45" s="187">
        <f t="shared" ref="E45:G45" si="26">SUBTOTAL(9,E46:E57)</f>
        <v>57468.485</v>
      </c>
      <c r="F45" s="187">
        <f t="shared" si="26"/>
        <v>28912.474</v>
      </c>
      <c r="G45" s="186">
        <f t="shared" si="26"/>
        <v>1110.26</v>
      </c>
      <c r="H45" s="187">
        <f t="shared" ref="H45:T45" si="27">SUBTOTAL(9,H46:H57)</f>
        <v>47166.885</v>
      </c>
      <c r="I45" s="187">
        <f t="shared" si="27"/>
        <v>19548.87</v>
      </c>
      <c r="J45" s="187">
        <f t="shared" si="27"/>
        <v>13779.665</v>
      </c>
      <c r="K45" s="187">
        <f t="shared" si="27"/>
        <v>5769.205</v>
      </c>
      <c r="L45" s="187">
        <f t="shared" si="27"/>
        <v>27618.015</v>
      </c>
      <c r="M45" s="185">
        <f t="shared" si="27"/>
        <v>39981</v>
      </c>
      <c r="N45" s="187">
        <f t="shared" si="27"/>
        <v>7185.885</v>
      </c>
      <c r="O45" s="187">
        <f t="shared" si="27"/>
        <v>9190</v>
      </c>
      <c r="P45" s="187">
        <f t="shared" si="27"/>
        <v>10359.474</v>
      </c>
      <c r="Q45" s="187">
        <f t="shared" si="27"/>
        <v>30791</v>
      </c>
      <c r="R45" s="187"/>
      <c r="S45" s="187"/>
      <c r="T45" s="206">
        <f t="shared" si="27"/>
        <v>1055.486</v>
      </c>
      <c r="U45" s="188"/>
      <c r="V45" s="188"/>
      <c r="W45" s="188"/>
      <c r="X45" s="203"/>
    </row>
    <row r="46" ht="20.15" customHeight="1" outlineLevel="2" spans="1:28">
      <c r="A46" s="183" t="s">
        <v>99</v>
      </c>
      <c r="B46" s="182">
        <f>VLOOKUP(C46,[1]地区分类!$D$3:$E$139,2,0)</f>
        <v>430502</v>
      </c>
      <c r="C46" s="183" t="s">
        <v>100</v>
      </c>
      <c r="D46" s="188" t="s">
        <v>101</v>
      </c>
      <c r="E46" s="189">
        <f t="shared" ref="E46:E57" si="28">N46+U46</f>
        <v>61.07</v>
      </c>
      <c r="F46" s="189">
        <f t="shared" ref="F46:F57" si="29">P46+V46</f>
        <v>121.168</v>
      </c>
      <c r="G46" s="186">
        <f>VLOOKUP(D46,'2018年窄路加宽补足补助资金明细表'!$C$14:$K$3199,9,0)</f>
        <v>9.323</v>
      </c>
      <c r="H46" s="187">
        <f>VLOOKUP(D46,'2018年窄路加宽补足补助资金明细表'!$C$14:$U$3199,19,0)</f>
        <v>399.07</v>
      </c>
      <c r="I46" s="187">
        <f>VLOOKUP(D46,'2018年窄路加宽补足补助资金明细表'!$C$14:$V$3199,20,0)</f>
        <v>149.168</v>
      </c>
      <c r="J46" s="187">
        <f>VLOOKUP(D46,'2018年窄路加宽补足补助资金明细表'!$C$14:$W$3199,21,0)</f>
        <v>93.23</v>
      </c>
      <c r="K46" s="187">
        <f>VLOOKUP(D46,'2018年窄路加宽补足补助资金明细表'!$C$14:$X$3199,22,0)</f>
        <v>55.938</v>
      </c>
      <c r="L46" s="187">
        <f t="shared" ref="L46:L57" si="30">H46-I46</f>
        <v>249.902</v>
      </c>
      <c r="M46" s="185">
        <f>VLOOKUP(D46,'2018年窄路加宽补足补助资金明细表'!$C$14:$AA$3199,25,0)</f>
        <v>338</v>
      </c>
      <c r="N46" s="195">
        <f>VLOOKUP(D46,'2018年窄路加宽补足补助资金明细表'!$C$14:$AB$3199,26,0)</f>
        <v>61.07</v>
      </c>
      <c r="O46" s="187">
        <f>VLOOKUP(D46,'2018年窄路加宽补足补助资金明细表'!$C$14:$AC$3199,27,0)</f>
        <v>28</v>
      </c>
      <c r="P46" s="187">
        <f>VLOOKUP(D46,'2018年窄路加宽补足补助资金明细表'!$C$14:$AD$3199,28,0)</f>
        <v>121.168</v>
      </c>
      <c r="Q46" s="187">
        <f t="shared" ref="Q46:Q57" si="31">M46-O46</f>
        <v>310</v>
      </c>
      <c r="R46" s="187"/>
      <c r="S46" s="204"/>
      <c r="T46" s="205"/>
      <c r="U46" s="188"/>
      <c r="V46" s="188"/>
      <c r="W46" s="188"/>
      <c r="X46" s="203" t="str">
        <f>VLOOKUP(C46,[2]地区分类!$D$4:$F$141,3,0)</f>
        <v>无</v>
      </c>
      <c r="Y46" s="148" t="str">
        <f>VLOOKUP(C46,[2]地区分类!$D$4:$G$141,4,0)</f>
        <v>大湘西地区</v>
      </c>
      <c r="Z46" s="148">
        <f>VLOOKUP(C46,[2]地区分类!$D$4:$M$141,10,0)</f>
        <v>0</v>
      </c>
      <c r="AA46" s="148">
        <f>VLOOKUP(C46,[2]地区分类!$D$4:$N$141,11,0)</f>
        <v>0</v>
      </c>
      <c r="AB46" s="148">
        <f>VLOOKUP(C46,[2]地区分类!$D$4:$O$141,12,0)</f>
        <v>0</v>
      </c>
    </row>
    <row r="47" ht="20.15" customHeight="1" outlineLevel="2" spans="1:28">
      <c r="A47" s="183" t="s">
        <v>99</v>
      </c>
      <c r="B47" s="182">
        <f>VLOOKUP(C47,[1]地区分类!$D$3:$E$139,2,0)</f>
        <v>430503</v>
      </c>
      <c r="C47" s="183" t="s">
        <v>102</v>
      </c>
      <c r="D47" s="188" t="s">
        <v>103</v>
      </c>
      <c r="E47" s="189">
        <f t="shared" si="28"/>
        <v>435.887</v>
      </c>
      <c r="F47" s="189">
        <f t="shared" si="29"/>
        <v>314.552</v>
      </c>
      <c r="G47" s="186">
        <f>VLOOKUP(D47,'2018年窄路加宽补足补助资金明细表'!$C$14:$K$3199,9,0)</f>
        <v>13.972</v>
      </c>
      <c r="H47" s="187">
        <f>VLOOKUP(D47,'2018年窄路加宽补足补助资金明细表'!$C$14:$U$3199,19,0)</f>
        <v>705.687</v>
      </c>
      <c r="I47" s="187">
        <f>VLOOKUP(D47,'2018年窄路加宽补足补助资金明细表'!$C$14:$V$3199,20,0)</f>
        <v>223.552</v>
      </c>
      <c r="J47" s="187">
        <f>VLOOKUP(D47,'2018年窄路加宽补足补助资金明细表'!$C$14:$W$3199,21,0)</f>
        <v>139.72</v>
      </c>
      <c r="K47" s="187">
        <f>VLOOKUP(D47,'2018年窄路加宽补足补助资金明细表'!$C$14:$X$3199,22,0)</f>
        <v>83.832</v>
      </c>
      <c r="L47" s="187">
        <f t="shared" si="30"/>
        <v>482.135</v>
      </c>
      <c r="M47" s="185">
        <f>VLOOKUP(D47,'2018年窄路加宽补足补助资金明细表'!$C$14:$AA$3199,25,0)</f>
        <v>598</v>
      </c>
      <c r="N47" s="195">
        <f>VLOOKUP(D47,'2018年窄路加宽补足补助资金明细表'!$C$14:$AB$3199,26,0)</f>
        <v>107.687</v>
      </c>
      <c r="O47" s="187">
        <f>VLOOKUP(D47,'2018年窄路加宽补足补助资金明细表'!$C$14:$AC$3199,27,0)</f>
        <v>42</v>
      </c>
      <c r="P47" s="187">
        <f>VLOOKUP(D47,'2018年窄路加宽补足补助资金明细表'!$C$14:$AD$3199,28,0)</f>
        <v>181.552</v>
      </c>
      <c r="Q47" s="187">
        <f t="shared" si="31"/>
        <v>556</v>
      </c>
      <c r="R47" s="187"/>
      <c r="S47" s="204"/>
      <c r="T47" s="205">
        <f>VLOOKUP(D47,'2019年窄路加宽项目明细表'!$B$7:$D$1877,3,0)</f>
        <v>8.22</v>
      </c>
      <c r="U47" s="188">
        <f>VLOOKUP(D47,'2019年窄路加宽项目明细表'!$B$7:$K$1877,10,0)</f>
        <v>328.2</v>
      </c>
      <c r="V47" s="188">
        <f>VLOOKUP(D47,'2019年窄路加宽项目明细表'!$B$7:$L$1877,11,0)</f>
        <v>133</v>
      </c>
      <c r="W47" s="188"/>
      <c r="X47" s="203" t="str">
        <f>VLOOKUP(C47,[2]地区分类!$D$4:$F$141,3,0)</f>
        <v>无</v>
      </c>
      <c r="Y47" s="148" t="str">
        <f>VLOOKUP(C47,[2]地区分类!$D$4:$G$141,4,0)</f>
        <v>大湘西地区</v>
      </c>
      <c r="Z47" s="148">
        <f>VLOOKUP(C47,[2]地区分类!$D$4:$M$141,10,0)</f>
        <v>0</v>
      </c>
      <c r="AA47" s="148">
        <f>VLOOKUP(C47,[2]地区分类!$D$4:$N$141,11,0)</f>
        <v>0</v>
      </c>
      <c r="AB47" s="148">
        <f>VLOOKUP(C47,[2]地区分类!$D$4:$O$141,12,0)</f>
        <v>0</v>
      </c>
    </row>
    <row r="48" ht="20.15" customHeight="1" outlineLevel="2" spans="1:28">
      <c r="A48" s="183" t="s">
        <v>99</v>
      </c>
      <c r="B48" s="182">
        <f>VLOOKUP(C48,[1]地区分类!$D$3:$E$139,2,0)</f>
        <v>430511</v>
      </c>
      <c r="C48" s="183" t="s">
        <v>104</v>
      </c>
      <c r="D48" s="188" t="s">
        <v>105</v>
      </c>
      <c r="E48" s="189">
        <f t="shared" si="28"/>
        <v>56.45</v>
      </c>
      <c r="F48" s="189">
        <f t="shared" si="29"/>
        <v>86.784</v>
      </c>
      <c r="G48" s="186">
        <f>VLOOKUP(D48,'2018年窄路加宽补足补助资金明细表'!$C$14:$K$3199,9,0)</f>
        <v>6.674</v>
      </c>
      <c r="H48" s="187">
        <f>VLOOKUP(D48,'2018年窄路加宽补足补助资金明细表'!$C$14:$U$3199,19,0)</f>
        <v>365.45</v>
      </c>
      <c r="I48" s="187">
        <f>VLOOKUP(D48,'2018年窄路加宽补足补助资金明细表'!$C$14:$V$3199,20,0)</f>
        <v>106.784</v>
      </c>
      <c r="J48" s="187">
        <f>VLOOKUP(D48,'2018年窄路加宽补足补助资金明细表'!$C$14:$W$3199,21,0)</f>
        <v>66.74</v>
      </c>
      <c r="K48" s="187">
        <f>VLOOKUP(D48,'2018年窄路加宽补足补助资金明细表'!$C$14:$X$3199,22,0)</f>
        <v>40.044</v>
      </c>
      <c r="L48" s="187">
        <f t="shared" si="30"/>
        <v>258.666</v>
      </c>
      <c r="M48" s="185">
        <f>VLOOKUP(D48,'2018年窄路加宽补足补助资金明细表'!$C$14:$AA$3199,25,0)</f>
        <v>309</v>
      </c>
      <c r="N48" s="195">
        <f>VLOOKUP(D48,'2018年窄路加宽补足补助资金明细表'!$C$14:$AB$3199,26,0)</f>
        <v>56.45</v>
      </c>
      <c r="O48" s="187">
        <f>VLOOKUP(D48,'2018年窄路加宽补足补助资金明细表'!$C$14:$AC$3199,27,0)</f>
        <v>20</v>
      </c>
      <c r="P48" s="187">
        <f>VLOOKUP(D48,'2018年窄路加宽补足补助资金明细表'!$C$14:$AD$3199,28,0)</f>
        <v>86.784</v>
      </c>
      <c r="Q48" s="187">
        <f t="shared" si="31"/>
        <v>289</v>
      </c>
      <c r="R48" s="187"/>
      <c r="S48" s="204"/>
      <c r="T48" s="205"/>
      <c r="U48" s="188"/>
      <c r="V48" s="188"/>
      <c r="W48" s="188"/>
      <c r="X48" s="203" t="str">
        <f>VLOOKUP(C48,[2]地区分类!$D$4:$F$141,3,0)</f>
        <v>无</v>
      </c>
      <c r="Y48" s="148" t="str">
        <f>VLOOKUP(C48,[2]地区分类!$D$4:$G$141,4,0)</f>
        <v>大湘西地区</v>
      </c>
      <c r="Z48" s="148">
        <f>VLOOKUP(C48,[2]地区分类!$D$4:$M$141,10,0)</f>
        <v>0</v>
      </c>
      <c r="AA48" s="148">
        <f>VLOOKUP(C48,[2]地区分类!$D$4:$N$141,11,0)</f>
        <v>0</v>
      </c>
      <c r="AB48" s="148">
        <f>VLOOKUP(C48,[2]地区分类!$D$4:$O$141,12,0)</f>
        <v>0</v>
      </c>
    </row>
    <row r="49" ht="20.15" customHeight="1" outlineLevel="2" spans="1:28">
      <c r="A49" s="183" t="s">
        <v>99</v>
      </c>
      <c r="B49" s="182">
        <f>VLOOKUP(C49,[1]地区分类!$D$3:$E$139,2,0)</f>
        <v>430521</v>
      </c>
      <c r="C49" s="183" t="s">
        <v>106</v>
      </c>
      <c r="D49" s="188" t="s">
        <v>107</v>
      </c>
      <c r="E49" s="189">
        <f t="shared" si="28"/>
        <v>9561.624</v>
      </c>
      <c r="F49" s="189">
        <f t="shared" si="29"/>
        <v>4566.376</v>
      </c>
      <c r="G49" s="186">
        <f>VLOOKUP(D49,'2018年窄路加宽补足补助资金明细表'!$C$14:$K$3199,9,0)</f>
        <v>187.936</v>
      </c>
      <c r="H49" s="187">
        <f>VLOOKUP(D49,'2018年窄路加宽补足补助资金明细表'!$C$14:$U$3199,19,0)</f>
        <v>9082.424</v>
      </c>
      <c r="I49" s="187">
        <f>VLOOKUP(D49,'2018年窄路加宽补足补助资金明细表'!$C$14:$V$3199,20,0)</f>
        <v>3006.976</v>
      </c>
      <c r="J49" s="187">
        <f>VLOOKUP(D49,'2018年窄路加宽补足补助资金明细表'!$C$14:$W$3199,21,0)</f>
        <v>1879.36</v>
      </c>
      <c r="K49" s="187">
        <f>VLOOKUP(D49,'2018年窄路加宽补足补助资金明细表'!$C$14:$X$3199,22,0)</f>
        <v>1127.616</v>
      </c>
      <c r="L49" s="187">
        <f t="shared" si="30"/>
        <v>6075.448</v>
      </c>
      <c r="M49" s="185">
        <f>VLOOKUP(D49,'2018年窄路加宽补足补助资金明细表'!$C$14:$AA$3199,25,0)</f>
        <v>7699</v>
      </c>
      <c r="N49" s="195">
        <f>VLOOKUP(D49,'2018年窄路加宽补足补助资金明细表'!$C$14:$AB$3199,26,0)</f>
        <v>1383.424</v>
      </c>
      <c r="O49" s="187">
        <f>VLOOKUP(D49,'2018年窄路加宽补足补助资金明细表'!$C$14:$AC$3199,27,0)</f>
        <v>561</v>
      </c>
      <c r="P49" s="187">
        <f>VLOOKUP(D49,'2018年窄路加宽补足补助资金明细表'!$C$14:$AD$3199,28,0)</f>
        <v>2445.976</v>
      </c>
      <c r="Q49" s="187">
        <f t="shared" si="31"/>
        <v>7138</v>
      </c>
      <c r="R49" s="187"/>
      <c r="S49" s="204"/>
      <c r="T49" s="205">
        <f>VLOOKUP(D49,'2019年窄路加宽项目明细表'!$B$7:$D$1877,3,0)</f>
        <v>133.051</v>
      </c>
      <c r="U49" s="188">
        <f>VLOOKUP(D49,'2019年窄路加宽项目明细表'!$B$7:$K$1877,10,0)</f>
        <v>8178.2</v>
      </c>
      <c r="V49" s="188">
        <f>VLOOKUP(D49,'2019年窄路加宽项目明细表'!$B$7:$L$1877,11,0)</f>
        <v>2120.4</v>
      </c>
      <c r="W49" s="188"/>
      <c r="X49" s="203" t="str">
        <f>VLOOKUP(C49,[2]地区分类!$D$4:$F$141,3,0)</f>
        <v>无</v>
      </c>
      <c r="Y49" s="148" t="str">
        <f>VLOOKUP(C49,[2]地区分类!$D$4:$G$141,4,0)</f>
        <v>大湘西地区</v>
      </c>
      <c r="Z49" s="148">
        <f>VLOOKUP(C49,[2]地区分类!$D$4:$M$141,10,0)</f>
        <v>0</v>
      </c>
      <c r="AA49" s="148">
        <f>VLOOKUP(C49,[2]地区分类!$D$4:$N$141,11,0)</f>
        <v>0</v>
      </c>
      <c r="AB49" s="148">
        <f>VLOOKUP(C49,[2]地区分类!$D$4:$O$141,12,0)</f>
        <v>0</v>
      </c>
    </row>
    <row r="50" ht="20.15" customHeight="1" outlineLevel="2" spans="1:28">
      <c r="A50" s="183" t="s">
        <v>99</v>
      </c>
      <c r="B50" s="182">
        <f>VLOOKUP(C50,[1]地区分类!$D$3:$E$139,2,0)</f>
        <v>430522</v>
      </c>
      <c r="C50" s="183" t="s">
        <v>108</v>
      </c>
      <c r="D50" s="188" t="s">
        <v>109</v>
      </c>
      <c r="E50" s="189">
        <f t="shared" si="28"/>
        <v>7995.44</v>
      </c>
      <c r="F50" s="189">
        <f t="shared" si="29"/>
        <v>3949.056</v>
      </c>
      <c r="G50" s="186">
        <f>VLOOKUP(D50,'2018年窄路加宽补足补助资金明细表'!$C$14:$K$3199,9,0)</f>
        <v>62.892</v>
      </c>
      <c r="H50" s="187">
        <f>VLOOKUP(D50,'2018年窄路加宽补足补助资金明细表'!$C$14:$U$3199,19,0)</f>
        <v>2581.94</v>
      </c>
      <c r="I50" s="187">
        <f>VLOOKUP(D50,'2018年窄路加宽补足补助资金明细表'!$C$14:$V$3199,20,0)</f>
        <v>1132.056</v>
      </c>
      <c r="J50" s="187">
        <f>VLOOKUP(D50,'2018年窄路加宽补足补助资金明细表'!$C$14:$W$3199,21,0)</f>
        <v>817.596</v>
      </c>
      <c r="K50" s="187">
        <f>VLOOKUP(D50,'2018年窄路加宽补足补助资金明细表'!$C$14:$X$3199,22,0)</f>
        <v>314.46</v>
      </c>
      <c r="L50" s="187">
        <f t="shared" si="30"/>
        <v>1449.884</v>
      </c>
      <c r="M50" s="185">
        <f>VLOOKUP(D50,'2018年窄路加宽补足补助资金明细表'!$C$14:$AA$3199,25,0)</f>
        <v>2189</v>
      </c>
      <c r="N50" s="195">
        <f>VLOOKUP(D50,'2018年窄路加宽补足补助资金明细表'!$C$14:$AB$3199,26,0)</f>
        <v>392.94</v>
      </c>
      <c r="O50" s="187">
        <f>VLOOKUP(D50,'2018年窄路加宽补足补助资金明细表'!$C$14:$AC$3199,27,0)</f>
        <v>244</v>
      </c>
      <c r="P50" s="187">
        <f>VLOOKUP(D50,'2018年窄路加宽补足补助资金明细表'!$C$14:$AD$3199,28,0)</f>
        <v>888.056</v>
      </c>
      <c r="Q50" s="187">
        <f t="shared" si="31"/>
        <v>1945</v>
      </c>
      <c r="R50" s="187"/>
      <c r="S50" s="204" t="s">
        <v>110</v>
      </c>
      <c r="T50" s="205">
        <f>VLOOKUP(D50,'2019年窄路加宽项目明细表'!$B$7:$D$1877,3,0)</f>
        <v>169.663</v>
      </c>
      <c r="U50" s="188">
        <f>VLOOKUP(D50,'2019年窄路加宽项目明细表'!$B$7:$K$1877,10,0)</f>
        <v>7602.5</v>
      </c>
      <c r="V50" s="188">
        <f>VLOOKUP(D50,'2019年窄路加宽项目明细表'!$B$7:$L$1877,11,0)</f>
        <v>3061</v>
      </c>
      <c r="W50" s="188"/>
      <c r="X50" s="203" t="str">
        <f>VLOOKUP(C50,[2]地区分类!$D$4:$F$141,3,0)</f>
        <v>武陵山片区</v>
      </c>
      <c r="Y50" s="148" t="str">
        <f>VLOOKUP(C50,[2]地区分类!$D$4:$G$141,4,0)</f>
        <v>大湘西地区</v>
      </c>
      <c r="Z50" s="148">
        <f>VLOOKUP(C50,[2]地区分类!$D$4:$M$141,10,0)</f>
        <v>0</v>
      </c>
      <c r="AA50" s="148">
        <f>VLOOKUP(C50,[2]地区分类!$D$4:$N$141,11,0)</f>
        <v>0</v>
      </c>
      <c r="AB50" s="148">
        <f>VLOOKUP(C50,[2]地区分类!$D$4:$O$141,12,0)</f>
        <v>0</v>
      </c>
    </row>
    <row r="51" ht="20.15" customHeight="1" outlineLevel="2" spans="1:28">
      <c r="A51" s="183" t="s">
        <v>99</v>
      </c>
      <c r="B51" s="182">
        <f>VLOOKUP(C51,[1]地区分类!$D$3:$E$139,2,0)</f>
        <v>430523</v>
      </c>
      <c r="C51" s="183" t="s">
        <v>111</v>
      </c>
      <c r="D51" s="188" t="s">
        <v>112</v>
      </c>
      <c r="E51" s="189">
        <f t="shared" si="28"/>
        <v>5564.45</v>
      </c>
      <c r="F51" s="189">
        <f t="shared" si="29"/>
        <v>2675.264</v>
      </c>
      <c r="G51" s="186">
        <f>VLOOKUP(D51,'2018年窄路加宽补足补助资金明细表'!$C$14:$K$3199,9,0)</f>
        <v>45.348</v>
      </c>
      <c r="H51" s="187">
        <f>VLOOKUP(D51,'2018年窄路加宽补足补助资金明细表'!$C$14:$U$3199,19,0)</f>
        <v>1295.65</v>
      </c>
      <c r="I51" s="187">
        <f>VLOOKUP(D51,'2018年窄路加宽补足补助资金明细表'!$C$14:$V$3199,20,0)</f>
        <v>816.264</v>
      </c>
      <c r="J51" s="187">
        <f>VLOOKUP(D51,'2018年窄路加宽补足补助资金明细表'!$C$14:$W$3199,21,0)</f>
        <v>589.524</v>
      </c>
      <c r="K51" s="187">
        <f>VLOOKUP(D51,'2018年窄路加宽补足补助资金明细表'!$C$14:$X$3199,22,0)</f>
        <v>226.74</v>
      </c>
      <c r="L51" s="187">
        <f t="shared" si="30"/>
        <v>479.386</v>
      </c>
      <c r="M51" s="185">
        <f>VLOOKUP(D51,'2018年窄路加宽补足补助资金明细表'!$C$14:$AA$3199,25,0)</f>
        <v>1098</v>
      </c>
      <c r="N51" s="195">
        <f>VLOOKUP(D51,'2018年窄路加宽补足补助资金明细表'!$C$14:$AB$3199,26,0)</f>
        <v>197.65</v>
      </c>
      <c r="O51" s="187">
        <f>VLOOKUP(D51,'2018年窄路加宽补足补助资金明细表'!$C$14:$AC$3199,27,0)</f>
        <v>293</v>
      </c>
      <c r="P51" s="187">
        <f>VLOOKUP(D51,'2018年窄路加宽补足补助资金明细表'!$C$14:$AD$3199,28,0)</f>
        <v>523.264</v>
      </c>
      <c r="Q51" s="187">
        <f t="shared" si="31"/>
        <v>805</v>
      </c>
      <c r="R51" s="187"/>
      <c r="S51" s="204" t="s">
        <v>110</v>
      </c>
      <c r="T51" s="205">
        <f>VLOOKUP(D51,'2019年窄路加宽项目明细表'!$B$7:$D$1877,3,0)</f>
        <v>119.543</v>
      </c>
      <c r="U51" s="188">
        <f>VLOOKUP(D51,'2019年窄路加宽项目明细表'!$B$7:$K$1877,10,0)</f>
        <v>5366.8</v>
      </c>
      <c r="V51" s="188">
        <f>VLOOKUP(D51,'2019年窄路加宽项目明细表'!$B$7:$L$1877,11,0)</f>
        <v>2152</v>
      </c>
      <c r="W51" s="188"/>
      <c r="X51" s="203" t="str">
        <f>VLOOKUP(C51,[2]地区分类!$D$4:$F$141,3,0)</f>
        <v>武陵山片区</v>
      </c>
      <c r="Y51" s="148" t="str">
        <f>VLOOKUP(C51,[2]地区分类!$D$4:$G$141,4,0)</f>
        <v>大湘西地区</v>
      </c>
      <c r="Z51" s="148">
        <f>VLOOKUP(C51,[2]地区分类!$D$4:$M$141,10,0)</f>
        <v>0</v>
      </c>
      <c r="AA51" s="148">
        <f>VLOOKUP(C51,[2]地区分类!$D$4:$N$141,11,0)</f>
        <v>0</v>
      </c>
      <c r="AB51" s="148" t="str">
        <f>VLOOKUP(C51,[2]地区分类!$D$4:$O$141,12,0)</f>
        <v>是</v>
      </c>
    </row>
    <row r="52" ht="20.15" customHeight="1" outlineLevel="2" spans="1:28">
      <c r="A52" s="183" t="s">
        <v>99</v>
      </c>
      <c r="B52" s="182">
        <f>VLOOKUP(C52,[1]地区分类!$D$3:$E$139,2,0)</f>
        <v>430524</v>
      </c>
      <c r="C52" s="183" t="s">
        <v>113</v>
      </c>
      <c r="D52" s="188" t="s">
        <v>114</v>
      </c>
      <c r="E52" s="189">
        <f t="shared" si="28"/>
        <v>8430.94</v>
      </c>
      <c r="F52" s="189">
        <f t="shared" si="29"/>
        <v>4776.16</v>
      </c>
      <c r="G52" s="186">
        <f>VLOOKUP(D52,'2018年窄路加宽补足补助资金明细表'!$C$14:$K$3199,9,0)</f>
        <v>119.47</v>
      </c>
      <c r="H52" s="187">
        <f>VLOOKUP(D52,'2018年窄路加宽补足补助资金明细表'!$C$14:$U$3199,19,0)</f>
        <v>4399.24</v>
      </c>
      <c r="I52" s="187">
        <f>VLOOKUP(D52,'2018年窄路加宽补足补助资金明细表'!$C$14:$V$3199,20,0)</f>
        <v>2150.46</v>
      </c>
      <c r="J52" s="187">
        <f>VLOOKUP(D52,'2018年窄路加宽补足补助资金明细表'!$C$14:$W$3199,21,0)</f>
        <v>1553.11</v>
      </c>
      <c r="K52" s="187">
        <f>VLOOKUP(D52,'2018年窄路加宽补足补助资金明细表'!$C$14:$X$3199,22,0)</f>
        <v>597.35</v>
      </c>
      <c r="L52" s="187">
        <f t="shared" si="30"/>
        <v>2248.78</v>
      </c>
      <c r="M52" s="185">
        <f>VLOOKUP(D52,'2018年窄路加宽补足补助资金明细表'!$C$14:$AA$3199,25,0)</f>
        <v>3729</v>
      </c>
      <c r="N52" s="195">
        <f>VLOOKUP(D52,'2018年窄路加宽补足补助资金明细表'!$C$14:$AB$3199,26,0)</f>
        <v>670.240000000002</v>
      </c>
      <c r="O52" s="187">
        <f>VLOOKUP(D52,'2018年窄路加宽补足补助资金明细表'!$C$14:$AC$3199,27,0)</f>
        <v>353</v>
      </c>
      <c r="P52" s="187">
        <f>VLOOKUP(D52,'2018年窄路加宽补足补助资金明细表'!$C$14:$AD$3199,28,0)</f>
        <v>1797.46</v>
      </c>
      <c r="Q52" s="187">
        <f t="shared" si="31"/>
        <v>3376</v>
      </c>
      <c r="R52" s="187"/>
      <c r="S52" s="204" t="s">
        <v>110</v>
      </c>
      <c r="T52" s="205">
        <f>VLOOKUP(D52,'2019年窄路加宽项目明细表'!$B$7:$D$1877,3,0)</f>
        <v>174.481</v>
      </c>
      <c r="U52" s="188">
        <f>VLOOKUP(D52,'2019年窄路加宽项目明细表'!$B$7:$K$1877,10,0)</f>
        <v>7760.7</v>
      </c>
      <c r="V52" s="188">
        <f>VLOOKUP(D52,'2019年窄路加宽项目明细表'!$B$7:$L$1877,11,0)</f>
        <v>2978.7</v>
      </c>
      <c r="W52" s="188"/>
      <c r="X52" s="203" t="str">
        <f>VLOOKUP(C52,[2]地区分类!$D$4:$F$141,3,0)</f>
        <v>武陵山片区</v>
      </c>
      <c r="Y52" s="148" t="str">
        <f>VLOOKUP(C52,[2]地区分类!$D$4:$G$141,4,0)</f>
        <v>大湘西地区</v>
      </c>
      <c r="Z52" s="148">
        <f>VLOOKUP(C52,[2]地区分类!$D$4:$M$141,10,0)</f>
        <v>0</v>
      </c>
      <c r="AA52" s="148">
        <f>VLOOKUP(C52,[2]地区分类!$D$4:$N$141,11,0)</f>
        <v>0</v>
      </c>
      <c r="AB52" s="148" t="str">
        <f>VLOOKUP(C52,[2]地区分类!$D$4:$O$141,12,0)</f>
        <v>是</v>
      </c>
    </row>
    <row r="53" ht="20.15" customHeight="1" outlineLevel="2" spans="1:28">
      <c r="A53" s="183" t="s">
        <v>99</v>
      </c>
      <c r="B53" s="182">
        <f>VLOOKUP(C53,[1]地区分类!$D$3:$E$139,2,0)</f>
        <v>430525</v>
      </c>
      <c r="C53" s="183" t="s">
        <v>115</v>
      </c>
      <c r="D53" s="188" t="s">
        <v>116</v>
      </c>
      <c r="E53" s="189">
        <f t="shared" si="28"/>
        <v>9599</v>
      </c>
      <c r="F53" s="189">
        <f t="shared" si="29"/>
        <v>4828.738</v>
      </c>
      <c r="G53" s="186">
        <f>VLOOKUP(D53,'2018年窄路加宽补足补助资金明细表'!$C$14:$K$3199,9,0)</f>
        <v>77.541</v>
      </c>
      <c r="H53" s="187">
        <f>VLOOKUP(D53,'2018年窄路加宽补足补助资金明细表'!$C$14:$U$3199,19,0)</f>
        <v>2986</v>
      </c>
      <c r="I53" s="187">
        <f>VLOOKUP(D53,'2018年窄路加宽补足补助资金明细表'!$C$14:$V$3199,20,0)</f>
        <v>1395.738</v>
      </c>
      <c r="J53" s="187">
        <f>VLOOKUP(D53,'2018年窄路加宽补足补助资金明细表'!$C$14:$W$3199,21,0)</f>
        <v>1008.033</v>
      </c>
      <c r="K53" s="187">
        <f>VLOOKUP(D53,'2018年窄路加宽补足补助资金明细表'!$C$14:$X$3199,22,0)</f>
        <v>387.705</v>
      </c>
      <c r="L53" s="187">
        <f t="shared" si="30"/>
        <v>1590.262</v>
      </c>
      <c r="M53" s="185">
        <f>VLOOKUP(D53,'2018年窄路加宽补足补助资金明细表'!$C$14:$AA$3199,25,0)</f>
        <v>2531</v>
      </c>
      <c r="N53" s="195">
        <f>VLOOKUP(D53,'2018年窄路加宽补足补助资金明细表'!$C$14:$AB$3199,26,0)</f>
        <v>455</v>
      </c>
      <c r="O53" s="187">
        <f>VLOOKUP(D53,'2018年窄路加宽补足补助资金明细表'!$C$14:$AC$3199,27,0)</f>
        <v>230</v>
      </c>
      <c r="P53" s="187">
        <f>VLOOKUP(D53,'2018年窄路加宽补足补助资金明细表'!$C$14:$AD$3199,28,0)</f>
        <v>1165.738</v>
      </c>
      <c r="Q53" s="187">
        <f t="shared" si="31"/>
        <v>2301</v>
      </c>
      <c r="R53" s="187"/>
      <c r="S53" s="204" t="s">
        <v>110</v>
      </c>
      <c r="T53" s="205">
        <f>VLOOKUP(D53,'2019年窄路加宽项目明细表'!$B$7:$D$1877,3,0)</f>
        <v>203.582</v>
      </c>
      <c r="U53" s="188">
        <f>VLOOKUP(D53,'2019年窄路加宽项目明细表'!$B$7:$K$1877,10,0)</f>
        <v>9144</v>
      </c>
      <c r="V53" s="188">
        <f>VLOOKUP(D53,'2019年窄路加宽项目明细表'!$B$7:$L$1877,11,0)</f>
        <v>3663</v>
      </c>
      <c r="W53" s="188"/>
      <c r="X53" s="203" t="str">
        <f>VLOOKUP(C53,[2]地区分类!$D$4:$F$141,3,0)</f>
        <v>武陵山片区</v>
      </c>
      <c r="Y53" s="148" t="str">
        <f>VLOOKUP(C53,[2]地区分类!$D$4:$G$141,4,0)</f>
        <v>大湘西地区</v>
      </c>
      <c r="Z53" s="148">
        <f>VLOOKUP(C53,[2]地区分类!$D$4:$M$141,10,0)</f>
        <v>0</v>
      </c>
      <c r="AA53" s="148">
        <f>VLOOKUP(C53,[2]地区分类!$D$4:$N$141,11,0)</f>
        <v>0</v>
      </c>
      <c r="AB53" s="148" t="str">
        <f>VLOOKUP(C53,[2]地区分类!$D$4:$O$141,12,0)</f>
        <v>是</v>
      </c>
    </row>
    <row r="54" ht="20.15" customHeight="1" outlineLevel="2" spans="1:28">
      <c r="A54" s="183" t="s">
        <v>99</v>
      </c>
      <c r="B54" s="182">
        <f>VLOOKUP(C54,[1]地区分类!$D$3:$E$139,2,0)</f>
        <v>430527</v>
      </c>
      <c r="C54" s="183" t="s">
        <v>117</v>
      </c>
      <c r="D54" s="188" t="s">
        <v>118</v>
      </c>
      <c r="E54" s="189">
        <f t="shared" si="28"/>
        <v>1244.11</v>
      </c>
      <c r="F54" s="189">
        <f t="shared" si="29"/>
        <v>0</v>
      </c>
      <c r="G54" s="186">
        <f>VLOOKUP(D54,'2018年窄路加宽补足补助资金明细表'!$C$14:$K$3199,9,0)</f>
        <v>199.654</v>
      </c>
      <c r="H54" s="187">
        <f>VLOOKUP(D54,'2018年窄路加宽补足补助资金明细表'!$C$14:$U$3199,19,0)</f>
        <v>8166.11</v>
      </c>
      <c r="I54" s="187">
        <f>VLOOKUP(D54,'2018年窄路加宽补足补助资金明细表'!$C$14:$V$3199,20,0)</f>
        <v>3593.772</v>
      </c>
      <c r="J54" s="187">
        <f>VLOOKUP(D54,'2018年窄路加宽补足补助资金明细表'!$C$14:$W$3199,21,0)</f>
        <v>2595.502</v>
      </c>
      <c r="K54" s="187">
        <f>VLOOKUP(D54,'2018年窄路加宽补足补助资金明细表'!$C$14:$X$3199,22,0)</f>
        <v>998.27</v>
      </c>
      <c r="L54" s="187">
        <f t="shared" si="30"/>
        <v>4572.338</v>
      </c>
      <c r="M54" s="185">
        <f>VLOOKUP(D54,'2018年窄路加宽补足补助资金明细表'!$C$14:$AA$3199,25,0)</f>
        <v>6922</v>
      </c>
      <c r="N54" s="195">
        <f>VLOOKUP(D54,'2018年窄路加宽补足补助资金明细表'!$C$14:$AB$3199,26,0)</f>
        <v>1244.11</v>
      </c>
      <c r="O54" s="187">
        <f>VLOOKUP(D54,'2018年窄路加宽补足补助资金明细表'!$C$14:$AC$3199,27,0)</f>
        <v>3594</v>
      </c>
      <c r="P54" s="187">
        <f>VLOOKUP(D54,'2018年窄路加宽补足补助资金明细表'!$C$14:$AD$3199,28,0)</f>
        <v>0</v>
      </c>
      <c r="Q54" s="187">
        <f t="shared" si="31"/>
        <v>3328</v>
      </c>
      <c r="R54" s="187"/>
      <c r="S54" s="204" t="s">
        <v>119</v>
      </c>
      <c r="T54" s="205"/>
      <c r="U54" s="188"/>
      <c r="V54" s="188"/>
      <c r="W54" s="188"/>
      <c r="X54" s="203" t="str">
        <f>VLOOKUP(C54,[2]地区分类!$D$4:$F$141,3,0)</f>
        <v>武陵山片区</v>
      </c>
      <c r="Y54" s="148" t="str">
        <f>VLOOKUP(C54,[2]地区分类!$D$4:$G$141,4,0)</f>
        <v>大湘西地区</v>
      </c>
      <c r="Z54" s="148" t="str">
        <f>VLOOKUP(C54,[2]地区分类!$D$4:$M$141,10,0)</f>
        <v>6个少数民族过半县</v>
      </c>
      <c r="AA54" s="148">
        <f>VLOOKUP(C54,[2]地区分类!$D$4:$N$141,11,0)</f>
        <v>0</v>
      </c>
      <c r="AB54" s="148">
        <f>VLOOKUP(C54,[2]地区分类!$D$4:$O$141,12,0)</f>
        <v>0</v>
      </c>
    </row>
    <row r="55" ht="20.15" customHeight="1" outlineLevel="2" spans="1:28">
      <c r="A55" s="183" t="s">
        <v>99</v>
      </c>
      <c r="B55" s="182">
        <f>VLOOKUP(C55,[1]地区分类!$D$3:$E$139,2,0)</f>
        <v>430528</v>
      </c>
      <c r="C55" s="183" t="s">
        <v>120</v>
      </c>
      <c r="D55" s="188" t="s">
        <v>121</v>
      </c>
      <c r="E55" s="189">
        <f t="shared" si="28"/>
        <v>9409.634</v>
      </c>
      <c r="F55" s="189">
        <f t="shared" si="29"/>
        <v>5328.486</v>
      </c>
      <c r="G55" s="186">
        <f>VLOOKUP(D55,'2018年窄路加宽补足补助资金明细表'!$C$14:$K$3199,9,0)</f>
        <v>118.527</v>
      </c>
      <c r="H55" s="187">
        <f>VLOOKUP(D55,'2018年窄路加宽补足补助资金明细表'!$C$14:$U$3199,19,0)</f>
        <v>4978.134</v>
      </c>
      <c r="I55" s="187">
        <f>VLOOKUP(D55,'2018年窄路加宽补足补助资金明细表'!$C$14:$V$3199,20,0)</f>
        <v>2133.486</v>
      </c>
      <c r="J55" s="187">
        <f>VLOOKUP(D55,'2018年窄路加宽补足补助资金明细表'!$C$14:$W$3199,21,0)</f>
        <v>1540.851</v>
      </c>
      <c r="K55" s="187">
        <f>VLOOKUP(D55,'2018年窄路加宽补足补助资金明细表'!$C$14:$X$3199,22,0)</f>
        <v>592.635</v>
      </c>
      <c r="L55" s="187">
        <f t="shared" si="30"/>
        <v>2844.648</v>
      </c>
      <c r="M55" s="185">
        <f>VLOOKUP(D55,'2018年窄路加宽补足补助资金明细表'!$C$14:$AA$3199,25,0)</f>
        <v>4220</v>
      </c>
      <c r="N55" s="195">
        <f>VLOOKUP(D55,'2018年窄路加宽补足补助资金明细表'!$C$14:$AB$3199,26,0)</f>
        <v>758.134</v>
      </c>
      <c r="O55" s="187">
        <f>VLOOKUP(D55,'2018年窄路加宽补足补助资金明细表'!$C$14:$AC$3199,27,0)</f>
        <v>275</v>
      </c>
      <c r="P55" s="187">
        <f>VLOOKUP(D55,'2018年窄路加宽补足补助资金明细表'!$C$14:$AD$3199,28,0)</f>
        <v>1858.486</v>
      </c>
      <c r="Q55" s="187">
        <f t="shared" si="31"/>
        <v>3945</v>
      </c>
      <c r="R55" s="187"/>
      <c r="S55" s="204" t="s">
        <v>110</v>
      </c>
      <c r="T55" s="205">
        <f>VLOOKUP(D55,'2019年窄路加宽项目明细表'!$B$7:$D$1877,3,0)</f>
        <v>192.811</v>
      </c>
      <c r="U55" s="188">
        <f>VLOOKUP(D55,'2019年窄路加宽项目明细表'!$B$7:$K$1877,10,0)</f>
        <v>8651.5</v>
      </c>
      <c r="V55" s="188">
        <f>VLOOKUP(D55,'2019年窄路加宽项目明细表'!$B$7:$L$1877,11,0)</f>
        <v>3470</v>
      </c>
      <c r="W55" s="188"/>
      <c r="X55" s="203" t="str">
        <f>VLOOKUP(C55,[2]地区分类!$D$4:$F$141,3,0)</f>
        <v>武陵山片区</v>
      </c>
      <c r="Y55" s="148" t="str">
        <f>VLOOKUP(C55,[2]地区分类!$D$4:$G$141,4,0)</f>
        <v>大湘西地区</v>
      </c>
      <c r="Z55" s="148">
        <f>VLOOKUP(C55,[2]地区分类!$D$4:$M$141,10,0)</f>
        <v>0</v>
      </c>
      <c r="AA55" s="148">
        <f>VLOOKUP(C55,[2]地区分类!$D$4:$N$141,11,0)</f>
        <v>0</v>
      </c>
      <c r="AB55" s="148" t="str">
        <f>VLOOKUP(C55,[2]地区分类!$D$4:$O$141,12,0)</f>
        <v>是</v>
      </c>
    </row>
    <row r="56" ht="20.15" customHeight="1" outlineLevel="2" spans="1:28">
      <c r="A56" s="183" t="s">
        <v>99</v>
      </c>
      <c r="B56" s="182">
        <f>VLOOKUP(C56,[1]地区分类!$D$3:$E$139,2,0)</f>
        <v>430529</v>
      </c>
      <c r="C56" s="183" t="s">
        <v>122</v>
      </c>
      <c r="D56" s="188" t="s">
        <v>123</v>
      </c>
      <c r="E56" s="189">
        <f t="shared" si="28"/>
        <v>3690.48</v>
      </c>
      <c r="F56" s="189">
        <f t="shared" si="29"/>
        <v>2265.89</v>
      </c>
      <c r="G56" s="186">
        <f>VLOOKUP(D56,'2018年窄路加宽补足补助资金明细表'!$C$14:$K$3199,9,0)</f>
        <v>82.555</v>
      </c>
      <c r="H56" s="187">
        <f>VLOOKUP(D56,'2018年窄路加宽补足补助资金明细表'!$C$14:$U$3199,19,0)</f>
        <v>2888.78</v>
      </c>
      <c r="I56" s="187">
        <f>VLOOKUP(D56,'2018年窄路加宽补足补助资金明细表'!$C$14:$V$3199,20,0)</f>
        <v>1485.99</v>
      </c>
      <c r="J56" s="187">
        <f>VLOOKUP(D56,'2018年窄路加宽补足补助资金明细表'!$C$14:$W$3199,21,0)</f>
        <v>1073.215</v>
      </c>
      <c r="K56" s="187">
        <f>VLOOKUP(D56,'2018年窄路加宽补足补助资金明细表'!$C$14:$X$3199,22,0)</f>
        <v>412.775</v>
      </c>
      <c r="L56" s="187">
        <f t="shared" si="30"/>
        <v>1402.79</v>
      </c>
      <c r="M56" s="185">
        <f>VLOOKUP(D56,'2018年窄路加宽补足补助资金明细表'!$C$14:$AA$3199,25,0)</f>
        <v>2449</v>
      </c>
      <c r="N56" s="195">
        <f>VLOOKUP(D56,'2018年窄路加宽补足补助资金明细表'!$C$14:$AB$3199,26,0)</f>
        <v>439.78</v>
      </c>
      <c r="O56" s="187">
        <f>VLOOKUP(D56,'2018年窄路加宽补足补助资金明细表'!$C$14:$AC$3199,27,0)</f>
        <v>195</v>
      </c>
      <c r="P56" s="187">
        <f>VLOOKUP(D56,'2018年窄路加宽补足补助资金明细表'!$C$14:$AD$3199,28,0)</f>
        <v>1290.99</v>
      </c>
      <c r="Q56" s="187">
        <f t="shared" si="31"/>
        <v>2254</v>
      </c>
      <c r="R56" s="187"/>
      <c r="S56" s="204" t="s">
        <v>124</v>
      </c>
      <c r="T56" s="205">
        <f>VLOOKUP(D56,'2019年窄路加宽项目明细表'!$B$7:$D$1877,3,0)</f>
        <v>54.135</v>
      </c>
      <c r="U56" s="188">
        <f>VLOOKUP(D56,'2019年窄路加宽项目明细表'!$B$7:$K$1877,10,0)</f>
        <v>3250.7</v>
      </c>
      <c r="V56" s="188">
        <f>VLOOKUP(D56,'2019年窄路加宽项目明细表'!$B$7:$L$1877,11,0)</f>
        <v>974.9</v>
      </c>
      <c r="W56" s="188"/>
      <c r="X56" s="203" t="str">
        <f>VLOOKUP(C56,[2]地区分类!$D$4:$F$141,3,0)</f>
        <v>武陵山片区</v>
      </c>
      <c r="Y56" s="148" t="str">
        <f>VLOOKUP(C56,[2]地区分类!$D$4:$G$141,4,0)</f>
        <v>大湘西地区</v>
      </c>
      <c r="Z56" s="148" t="str">
        <f>VLOOKUP(C56,[2]地区分类!$D$4:$M$141,10,0)</f>
        <v>7个自治县</v>
      </c>
      <c r="AA56" s="148" t="str">
        <f>VLOOKUP(C56,[2]地区分类!$D$4:$N$141,11,0)</f>
        <v>是</v>
      </c>
      <c r="AB56" s="148" t="str">
        <f>VLOOKUP(C56,[2]地区分类!$D$4:$O$141,12,0)</f>
        <v>是</v>
      </c>
    </row>
    <row r="57" ht="20.15" customHeight="1" outlineLevel="2" spans="1:28">
      <c r="A57" s="183" t="s">
        <v>99</v>
      </c>
      <c r="B57" s="182">
        <f>VLOOKUP(C57,[1]地区分类!$D$3:$E$139,2,0)</f>
        <v>430581</v>
      </c>
      <c r="C57" s="183" t="s">
        <v>125</v>
      </c>
      <c r="D57" s="188" t="s">
        <v>126</v>
      </c>
      <c r="E57" s="189">
        <f t="shared" si="28"/>
        <v>1419.4</v>
      </c>
      <c r="F57" s="189">
        <f t="shared" si="29"/>
        <v>0</v>
      </c>
      <c r="G57" s="186">
        <f>VLOOKUP(D57,'2018年窄路加宽补足补助资金明细表'!$C$14:$K$3199,9,0)</f>
        <v>186.368</v>
      </c>
      <c r="H57" s="187">
        <f>VLOOKUP(D57,'2018年窄路加宽补足补助资金明细表'!$C$14:$U$3199,19,0)</f>
        <v>9318.4</v>
      </c>
      <c r="I57" s="187">
        <f>VLOOKUP(D57,'2018年窄路加宽补足补助资金明细表'!$C$14:$V$3199,20,0)</f>
        <v>3354.624</v>
      </c>
      <c r="J57" s="187">
        <f>VLOOKUP(D57,'2018年窄路加宽补足补助资金明细表'!$C$14:$W$3199,21,0)</f>
        <v>2422.784</v>
      </c>
      <c r="K57" s="187">
        <f>VLOOKUP(D57,'2018年窄路加宽补足补助资金明细表'!$C$14:$X$3199,22,0)</f>
        <v>931.84</v>
      </c>
      <c r="L57" s="187">
        <f t="shared" si="30"/>
        <v>5963.776</v>
      </c>
      <c r="M57" s="185">
        <f>VLOOKUP(D57,'2018年窄路加宽补足补助资金明细表'!$C$14:$AA$3199,25,0)</f>
        <v>7899</v>
      </c>
      <c r="N57" s="195">
        <f>VLOOKUP(D57,'2018年窄路加宽补足补助资金明细表'!$C$14:$AB$3199,26,0)</f>
        <v>1419.4</v>
      </c>
      <c r="O57" s="187">
        <f>VLOOKUP(D57,'2018年窄路加宽补足补助资金明细表'!$C$14:$AC$3199,27,0)</f>
        <v>3355</v>
      </c>
      <c r="P57" s="187">
        <f>VLOOKUP(D57,'2018年窄路加宽补足补助资金明细表'!$C$14:$AD$3199,28,0)</f>
        <v>0</v>
      </c>
      <c r="Q57" s="187">
        <f t="shared" si="31"/>
        <v>4544</v>
      </c>
      <c r="R57" s="187"/>
      <c r="S57" s="204" t="s">
        <v>119</v>
      </c>
      <c r="T57" s="205"/>
      <c r="U57" s="188"/>
      <c r="V57" s="188"/>
      <c r="W57" s="188"/>
      <c r="X57" s="203" t="str">
        <f>VLOOKUP(C57,[2]地区分类!$D$4:$F$141,3,0)</f>
        <v>武陵山片区</v>
      </c>
      <c r="Y57" s="148" t="str">
        <f>VLOOKUP(C57,[2]地区分类!$D$4:$G$141,4,0)</f>
        <v>大湘西地区</v>
      </c>
      <c r="Z57" s="148">
        <f>VLOOKUP(C57,[2]地区分类!$D$4:$M$141,10,0)</f>
        <v>0</v>
      </c>
      <c r="AA57" s="148">
        <f>VLOOKUP(C57,[2]地区分类!$D$4:$N$141,11,0)</f>
        <v>0</v>
      </c>
      <c r="AB57" s="148">
        <f>VLOOKUP(C57,[2]地区分类!$D$4:$O$141,12,0)</f>
        <v>0</v>
      </c>
    </row>
    <row r="58" ht="20.15" customHeight="1" outlineLevel="1" spans="1:24">
      <c r="A58" s="179" t="s">
        <v>127</v>
      </c>
      <c r="B58" s="182"/>
      <c r="C58" s="183"/>
      <c r="D58" s="188">
        <v>0</v>
      </c>
      <c r="E58" s="187">
        <f t="shared" ref="E58:G58" si="32">SUBTOTAL(9,E59:E69)</f>
        <v>8460.12227142857</v>
      </c>
      <c r="F58" s="187">
        <f t="shared" si="32"/>
        <v>4983.405</v>
      </c>
      <c r="G58" s="186">
        <f t="shared" si="32"/>
        <v>455.953</v>
      </c>
      <c r="H58" s="187">
        <f t="shared" ref="H58:T58" si="33">SUBTOTAL(9,H59:H69)</f>
        <v>13517.1222714286</v>
      </c>
      <c r="I58" s="187">
        <f t="shared" si="33"/>
        <v>7613.073</v>
      </c>
      <c r="J58" s="187">
        <f t="shared" si="33"/>
        <v>5333.308</v>
      </c>
      <c r="K58" s="187">
        <f t="shared" si="33"/>
        <v>2279.765</v>
      </c>
      <c r="L58" s="187">
        <f t="shared" si="33"/>
        <v>5904.04927142857</v>
      </c>
      <c r="M58" s="185">
        <f t="shared" si="33"/>
        <v>11458</v>
      </c>
      <c r="N58" s="187">
        <f t="shared" si="33"/>
        <v>2059.12227142857</v>
      </c>
      <c r="O58" s="187">
        <f t="shared" si="33"/>
        <v>5198</v>
      </c>
      <c r="P58" s="187">
        <f t="shared" si="33"/>
        <v>2415.405</v>
      </c>
      <c r="Q58" s="187">
        <f t="shared" si="33"/>
        <v>6260</v>
      </c>
      <c r="R58" s="187"/>
      <c r="S58" s="187"/>
      <c r="T58" s="206">
        <f t="shared" si="33"/>
        <v>171.24</v>
      </c>
      <c r="U58" s="188"/>
      <c r="V58" s="188"/>
      <c r="W58" s="188"/>
      <c r="X58" s="203"/>
    </row>
    <row r="59" ht="20.15" customHeight="1" outlineLevel="2" spans="1:28">
      <c r="A59" s="183" t="s">
        <v>128</v>
      </c>
      <c r="B59" s="182">
        <f>VLOOKUP(C59,[1]地区分类!$D$3:$E$139,2,0)</f>
        <v>430602</v>
      </c>
      <c r="C59" s="183" t="s">
        <v>129</v>
      </c>
      <c r="D59" s="188" t="s">
        <v>130</v>
      </c>
      <c r="E59" s="189">
        <f t="shared" ref="E59:E69" si="34">N59+U59</f>
        <v>30.1</v>
      </c>
      <c r="F59" s="189">
        <f t="shared" ref="F59:F69" si="35">P59+V59</f>
        <v>25</v>
      </c>
      <c r="G59" s="186">
        <f>VLOOKUP(D59,'2018年窄路加宽补足补助资金明细表'!$C$14:$K$3199,9,0)</f>
        <v>1</v>
      </c>
      <c r="H59" s="187">
        <f>VLOOKUP(D59,'2018年窄路加宽补足补助资金明细表'!$C$14:$U$3199,19,0)</f>
        <v>30</v>
      </c>
      <c r="I59" s="187">
        <f>VLOOKUP(D59,'2018年窄路加宽补足补助资金明细表'!$C$14:$V$3199,20,0)</f>
        <v>15</v>
      </c>
      <c r="J59" s="187">
        <f>VLOOKUP(D59,'2018年窄路加宽补足补助资金明细表'!$C$14:$W$3199,21,0)</f>
        <v>10</v>
      </c>
      <c r="K59" s="187">
        <f>VLOOKUP(D59,'2018年窄路加宽补足补助资金明细表'!$C$14:$X$3199,22,0)</f>
        <v>5</v>
      </c>
      <c r="L59" s="187">
        <f t="shared" ref="L59:L69" si="36">H59-I59</f>
        <v>15</v>
      </c>
      <c r="M59" s="185">
        <f>VLOOKUP(D59,'2018年窄路加宽补足补助资金明细表'!$C$14:$AA$3199,25,0)</f>
        <v>25</v>
      </c>
      <c r="N59" s="195">
        <f>VLOOKUP(D59,'2018年窄路加宽补足补助资金明细表'!$C$14:$AB$3199,26,0)</f>
        <v>5</v>
      </c>
      <c r="O59" s="187">
        <f>VLOOKUP(D59,'2018年窄路加宽补足补助资金明细表'!$C$14:$AC$3199,27,0)</f>
        <v>3</v>
      </c>
      <c r="P59" s="187">
        <f>VLOOKUP(D59,'2018年窄路加宽补足补助资金明细表'!$C$14:$AD$3199,28,0)</f>
        <v>12</v>
      </c>
      <c r="Q59" s="187">
        <f t="shared" ref="Q59:Q69" si="37">M59-O59</f>
        <v>22</v>
      </c>
      <c r="R59" s="187"/>
      <c r="S59" s="204"/>
      <c r="T59" s="205">
        <f>VLOOKUP(D59,'2019年窄路加宽项目明细表'!$B$7:$D$1877,3,0)</f>
        <v>0.899</v>
      </c>
      <c r="U59" s="188">
        <f>VLOOKUP(D59,'2019年窄路加宽项目明细表'!$B$7:$K$1877,10,0)</f>
        <v>25.1</v>
      </c>
      <c r="V59" s="188">
        <f>VLOOKUP(D59,'2019年窄路加宽项目明细表'!$B$7:$L$1877,11,0)</f>
        <v>13</v>
      </c>
      <c r="W59" s="188"/>
      <c r="X59" s="203" t="str">
        <f>VLOOKUP(C59,[2]地区分类!$D$4:$F$141,3,0)</f>
        <v>无</v>
      </c>
      <c r="Y59" s="148" t="str">
        <f>VLOOKUP(C59,[2]地区分类!$D$4:$G$141,4,0)</f>
        <v>洞庭湖地区</v>
      </c>
      <c r="Z59" s="148">
        <f>VLOOKUP(C59,[2]地区分类!$D$4:$M$141,10,0)</f>
        <v>0</v>
      </c>
      <c r="AA59" s="148">
        <f>VLOOKUP(C59,[2]地区分类!$D$4:$N$141,11,0)</f>
        <v>0</v>
      </c>
      <c r="AB59" s="148">
        <f>VLOOKUP(C59,[2]地区分类!$D$4:$O$141,12,0)</f>
        <v>0</v>
      </c>
    </row>
    <row r="60" ht="20.15" customHeight="1" outlineLevel="2" spans="1:28">
      <c r="A60" s="183" t="s">
        <v>128</v>
      </c>
      <c r="B60" s="182">
        <v>430602</v>
      </c>
      <c r="C60" s="183" t="s">
        <v>131</v>
      </c>
      <c r="D60" s="188" t="s">
        <v>132</v>
      </c>
      <c r="E60" s="189">
        <f t="shared" si="34"/>
        <v>58.5</v>
      </c>
      <c r="F60" s="189">
        <f t="shared" si="35"/>
        <v>175.88</v>
      </c>
      <c r="G60" s="186">
        <f>VLOOKUP(D60,'2018年窄路加宽补足补助资金明细表'!$C$14:$K$3199,9,0)</f>
        <v>14.392</v>
      </c>
      <c r="H60" s="187">
        <f>VLOOKUP(D60,'2018年窄路加宽补足补助资金明细表'!$C$14:$U$3199,19,0)</f>
        <v>385.5</v>
      </c>
      <c r="I60" s="187">
        <f>VLOOKUP(D60,'2018年窄路加宽补足补助资金明细表'!$C$14:$V$3199,20,0)</f>
        <v>215.88</v>
      </c>
      <c r="J60" s="187">
        <f>VLOOKUP(D60,'2018年窄路加宽补足补助资金明细表'!$C$14:$W$3199,21,0)</f>
        <v>143.92</v>
      </c>
      <c r="K60" s="187">
        <f>VLOOKUP(D60,'2018年窄路加宽补足补助资金明细表'!$C$14:$X$3199,22,0)</f>
        <v>71.96</v>
      </c>
      <c r="L60" s="187">
        <f t="shared" si="36"/>
        <v>169.62</v>
      </c>
      <c r="M60" s="185">
        <f>VLOOKUP(D60,'2018年窄路加宽补足补助资金明细表'!$C$14:$AA$3199,25,0)</f>
        <v>327</v>
      </c>
      <c r="N60" s="195">
        <f>VLOOKUP(D60,'2018年窄路加宽补足补助资金明细表'!$C$14:$AB$3199,26,0)</f>
        <v>58.5</v>
      </c>
      <c r="O60" s="187">
        <f>VLOOKUP(D60,'2018年窄路加宽补足补助资金明细表'!$C$14:$AC$3199,27,0)</f>
        <v>40</v>
      </c>
      <c r="P60" s="187">
        <f>VLOOKUP(D60,'2018年窄路加宽补足补助资金明细表'!$C$14:$AD$3199,28,0)</f>
        <v>175.88</v>
      </c>
      <c r="Q60" s="187">
        <f t="shared" si="37"/>
        <v>287</v>
      </c>
      <c r="R60" s="187"/>
      <c r="S60" s="204"/>
      <c r="T60" s="205"/>
      <c r="U60" s="188"/>
      <c r="V60" s="188"/>
      <c r="W60" s="188"/>
      <c r="X60" s="203" t="s">
        <v>133</v>
      </c>
      <c r="Y60" s="148" t="s">
        <v>134</v>
      </c>
      <c r="Z60" s="148">
        <v>0</v>
      </c>
      <c r="AA60" s="148">
        <v>0</v>
      </c>
      <c r="AB60" s="148">
        <v>0</v>
      </c>
    </row>
    <row r="61" s="149" customFormat="1" ht="20.15" customHeight="1" outlineLevel="2" spans="1:28">
      <c r="A61" s="183" t="s">
        <v>128</v>
      </c>
      <c r="B61" s="182">
        <f>VLOOKUP(C61,[1]地区分类!$D$3:$E$139,2,0)</f>
        <v>430603</v>
      </c>
      <c r="C61" s="183" t="s">
        <v>135</v>
      </c>
      <c r="D61" s="188" t="s">
        <v>136</v>
      </c>
      <c r="E61" s="189">
        <f t="shared" si="34"/>
        <v>166</v>
      </c>
      <c r="F61" s="189">
        <f t="shared" si="35"/>
        <v>96.105</v>
      </c>
      <c r="G61" s="186">
        <f>VLOOKUP(D61,'2018年窄路加宽补足补助资金明细表'!$C$14:$K$3199,9,0)</f>
        <v>2.807</v>
      </c>
      <c r="H61" s="187">
        <f>VLOOKUP(D61,'2018年窄路加宽补足补助资金明细表'!$C$14:$U$3199,19,0)</f>
        <v>75</v>
      </c>
      <c r="I61" s="187">
        <f>VLOOKUP(D61,'2018年窄路加宽补足补助资金明细表'!$C$14:$V$3199,20,0)</f>
        <v>42.105</v>
      </c>
      <c r="J61" s="187">
        <f>VLOOKUP(D61,'2018年窄路加宽补足补助资金明细表'!$C$14:$W$3199,21,0)</f>
        <v>28.07</v>
      </c>
      <c r="K61" s="187">
        <f>VLOOKUP(D61,'2018年窄路加宽补足补助资金明细表'!$C$14:$X$3199,22,0)</f>
        <v>14.035</v>
      </c>
      <c r="L61" s="187">
        <f t="shared" si="36"/>
        <v>32.895</v>
      </c>
      <c r="M61" s="185">
        <f>VLOOKUP(D61,'2018年窄路加宽补足补助资金明细表'!$C$14:$AA$3199,25,0)</f>
        <v>64</v>
      </c>
      <c r="N61" s="195">
        <f>VLOOKUP(D61,'2018年窄路加宽补足补助资金明细表'!$C$14:$AB$3199,26,0)</f>
        <v>11</v>
      </c>
      <c r="O61" s="187">
        <f>VLOOKUP(D61,'2018年窄路加宽补足补助资金明细表'!$C$14:$AC$3199,27,0)</f>
        <v>8</v>
      </c>
      <c r="P61" s="187">
        <f>VLOOKUP(D61,'2018年窄路加宽补足补助资金明细表'!$C$14:$AD$3199,28,0)</f>
        <v>34.105</v>
      </c>
      <c r="Q61" s="187">
        <f t="shared" si="37"/>
        <v>56</v>
      </c>
      <c r="R61" s="187"/>
      <c r="S61" s="204"/>
      <c r="T61" s="205">
        <f>VLOOKUP(D61,'2019年窄路加宽项目明细表'!$B$7:$D$1877,3,0)</f>
        <v>4.162</v>
      </c>
      <c r="U61" s="188">
        <f>VLOOKUP(D61,'2019年窄路加宽项目明细表'!$B$7:$K$1877,10,0)</f>
        <v>155</v>
      </c>
      <c r="V61" s="188">
        <f>VLOOKUP(D61,'2019年窄路加宽项目明细表'!$B$7:$L$1877,11,0)</f>
        <v>62</v>
      </c>
      <c r="W61" s="208"/>
      <c r="X61" s="203" t="str">
        <f>VLOOKUP(C61,[2]地区分类!$D$4:$F$141,3,0)</f>
        <v>无</v>
      </c>
      <c r="Y61" s="148" t="str">
        <f>VLOOKUP(C61,[2]地区分类!$D$4:$G$141,4,0)</f>
        <v>洞庭湖地区</v>
      </c>
      <c r="Z61" s="148">
        <f>VLOOKUP(C61,[2]地区分类!$D$4:$M$141,10,0)</f>
        <v>0</v>
      </c>
      <c r="AA61" s="148">
        <f>VLOOKUP(C61,[2]地区分类!$D$4:$N$141,11,0)</f>
        <v>0</v>
      </c>
      <c r="AB61" s="148">
        <f>VLOOKUP(C61,[2]地区分类!$D$4:$O$141,12,0)</f>
        <v>0</v>
      </c>
    </row>
    <row r="62" s="149" customFormat="1" ht="20.15" customHeight="1" outlineLevel="2" spans="1:28">
      <c r="A62" s="183" t="s">
        <v>128</v>
      </c>
      <c r="B62" s="182">
        <f>VLOOKUP(C62,[1]地区分类!$D$3:$E$139,2,0)</f>
        <v>430611</v>
      </c>
      <c r="C62" s="183" t="s">
        <v>137</v>
      </c>
      <c r="D62" s="188" t="s">
        <v>138</v>
      </c>
      <c r="E62" s="189">
        <f t="shared" si="34"/>
        <v>27.79</v>
      </c>
      <c r="F62" s="189">
        <f t="shared" si="35"/>
        <v>74.395</v>
      </c>
      <c r="G62" s="186">
        <f>VLOOKUP(D62,'2018年窄路加宽补足补助资金明细表'!$C$14:$K$3199,9,0)</f>
        <v>6.093</v>
      </c>
      <c r="H62" s="187">
        <f>VLOOKUP(D62,'2018年窄路加宽补足补助资金明细表'!$C$14:$U$3199,19,0)</f>
        <v>182.79</v>
      </c>
      <c r="I62" s="187">
        <f>VLOOKUP(D62,'2018年窄路加宽补足补助资金明细表'!$C$14:$V$3199,20,0)</f>
        <v>91.395</v>
      </c>
      <c r="J62" s="187">
        <f>VLOOKUP(D62,'2018年窄路加宽补足补助资金明细表'!$C$14:$W$3199,21,0)</f>
        <v>60.93</v>
      </c>
      <c r="K62" s="187">
        <f>VLOOKUP(D62,'2018年窄路加宽补足补助资金明细表'!$C$14:$X$3199,22,0)</f>
        <v>30.465</v>
      </c>
      <c r="L62" s="187">
        <f t="shared" si="36"/>
        <v>91.395</v>
      </c>
      <c r="M62" s="185">
        <f>VLOOKUP(D62,'2018年窄路加宽补足补助资金明细表'!$C$14:$AA$3199,25,0)</f>
        <v>155</v>
      </c>
      <c r="N62" s="195">
        <f>VLOOKUP(D62,'2018年窄路加宽补足补助资金明细表'!$C$14:$AB$3199,26,0)</f>
        <v>27.79</v>
      </c>
      <c r="O62" s="187">
        <f>VLOOKUP(D62,'2018年窄路加宽补足补助资金明细表'!$C$14:$AC$3199,27,0)</f>
        <v>17</v>
      </c>
      <c r="P62" s="187">
        <f>VLOOKUP(D62,'2018年窄路加宽补足补助资金明细表'!$C$14:$AD$3199,28,0)</f>
        <v>74.395</v>
      </c>
      <c r="Q62" s="187">
        <f t="shared" si="37"/>
        <v>138</v>
      </c>
      <c r="R62" s="187"/>
      <c r="S62" s="204"/>
      <c r="T62" s="205"/>
      <c r="U62" s="188"/>
      <c r="V62" s="208"/>
      <c r="W62" s="208"/>
      <c r="X62" s="203" t="str">
        <f>VLOOKUP(C62,[2]地区分类!$D$4:$F$141,3,0)</f>
        <v>无</v>
      </c>
      <c r="Y62" s="148" t="str">
        <f>VLOOKUP(C62,[2]地区分类!$D$4:$G$141,4,0)</f>
        <v>洞庭湖地区</v>
      </c>
      <c r="Z62" s="148">
        <f>VLOOKUP(C62,[2]地区分类!$D$4:$M$141,10,0)</f>
        <v>0</v>
      </c>
      <c r="AA62" s="148">
        <f>VLOOKUP(C62,[2]地区分类!$D$4:$N$141,11,0)</f>
        <v>0</v>
      </c>
      <c r="AB62" s="148">
        <f>VLOOKUP(C62,[2]地区分类!$D$4:$O$141,12,0)</f>
        <v>0</v>
      </c>
    </row>
    <row r="63" s="149" customFormat="1" ht="20.15" customHeight="1" outlineLevel="2" spans="1:28">
      <c r="A63" s="183" t="s">
        <v>128</v>
      </c>
      <c r="B63" s="182">
        <f>VLOOKUP(C63,[1]地区分类!$D$3:$E$139,2,0)</f>
        <v>430621</v>
      </c>
      <c r="C63" s="183" t="s">
        <v>139</v>
      </c>
      <c r="D63" s="188" t="s">
        <v>140</v>
      </c>
      <c r="E63" s="189">
        <f t="shared" si="34"/>
        <v>1587.03</v>
      </c>
      <c r="F63" s="189">
        <f t="shared" si="35"/>
        <v>1099.02</v>
      </c>
      <c r="G63" s="186">
        <f>VLOOKUP(D63,'2018年窄路加宽补足补助资金明细表'!$C$14:$K$3199,9,0)</f>
        <v>44.468</v>
      </c>
      <c r="H63" s="187">
        <f>VLOOKUP(D63,'2018年窄路加宽补足补助资金明细表'!$C$14:$U$3199,19,0)</f>
        <v>1295.63</v>
      </c>
      <c r="I63" s="187">
        <f>VLOOKUP(D63,'2018年窄路加宽补足补助资金明细表'!$C$14:$V$3199,20,0)</f>
        <v>667.02</v>
      </c>
      <c r="J63" s="187">
        <f>VLOOKUP(D63,'2018年窄路加宽补足补助资金明细表'!$C$14:$W$3199,21,0)</f>
        <v>444.68</v>
      </c>
      <c r="K63" s="187">
        <f>VLOOKUP(D63,'2018年窄路加宽补足补助资金明细表'!$C$14:$X$3199,22,0)</f>
        <v>222.34</v>
      </c>
      <c r="L63" s="187">
        <f t="shared" si="36"/>
        <v>628.61</v>
      </c>
      <c r="M63" s="185">
        <f>VLOOKUP(D63,'2018年窄路加宽补足补助资金明细表'!$C$14:$AA$3199,25,0)</f>
        <v>1098</v>
      </c>
      <c r="N63" s="195">
        <f>VLOOKUP(D63,'2018年窄路加宽补足补助资金明细表'!$C$14:$AB$3199,26,0)</f>
        <v>197.63</v>
      </c>
      <c r="O63" s="187">
        <f>VLOOKUP(D63,'2018年窄路加宽补足补助资金明细表'!$C$14:$AC$3199,27,0)</f>
        <v>125</v>
      </c>
      <c r="P63" s="187">
        <f>VLOOKUP(D63,'2018年窄路加宽补足补助资金明细表'!$C$14:$AD$3199,28,0)</f>
        <v>542.02</v>
      </c>
      <c r="Q63" s="187">
        <f t="shared" si="37"/>
        <v>973</v>
      </c>
      <c r="R63" s="187"/>
      <c r="S63" s="204"/>
      <c r="T63" s="205">
        <f>VLOOKUP(D63,'2019年窄路加宽项目明细表'!$B$7:$D$1877,3,0)</f>
        <v>37.128</v>
      </c>
      <c r="U63" s="188">
        <f>VLOOKUP(D63,'2019年窄路加宽项目明细表'!$B$7:$K$1877,10,0)</f>
        <v>1389.4</v>
      </c>
      <c r="V63" s="188">
        <f>VLOOKUP(D63,'2019年窄路加宽项目明细表'!$B$7:$L$1877,11,0)</f>
        <v>557</v>
      </c>
      <c r="W63" s="208"/>
      <c r="X63" s="203" t="str">
        <f>VLOOKUP(C63,[2]地区分类!$D$4:$F$141,3,0)</f>
        <v>无</v>
      </c>
      <c r="Y63" s="148" t="str">
        <f>VLOOKUP(C63,[2]地区分类!$D$4:$G$141,4,0)</f>
        <v>洞庭湖地区</v>
      </c>
      <c r="Z63" s="148">
        <f>VLOOKUP(C63,[2]地区分类!$D$4:$M$141,10,0)</f>
        <v>0</v>
      </c>
      <c r="AA63" s="148">
        <f>VLOOKUP(C63,[2]地区分类!$D$4:$N$141,11,0)</f>
        <v>0</v>
      </c>
      <c r="AB63" s="148">
        <f>VLOOKUP(C63,[2]地区分类!$D$4:$O$141,12,0)</f>
        <v>0</v>
      </c>
    </row>
    <row r="64" s="149" customFormat="1" ht="20.15" customHeight="1" outlineLevel="2" spans="1:28">
      <c r="A64" s="183" t="s">
        <v>128</v>
      </c>
      <c r="B64" s="182">
        <f>VLOOKUP(C64,[1]地区分类!$D$3:$E$139,2,0)</f>
        <v>430623</v>
      </c>
      <c r="C64" s="183" t="s">
        <v>141</v>
      </c>
      <c r="D64" s="188" t="s">
        <v>142</v>
      </c>
      <c r="E64" s="189">
        <f t="shared" si="34"/>
        <v>1233</v>
      </c>
      <c r="F64" s="189">
        <f t="shared" si="35"/>
        <v>987.6</v>
      </c>
      <c r="G64" s="186">
        <f>VLOOKUP(D64,'2018年窄路加宽补足补助资金明细表'!$C$14:$K$3199,9,0)</f>
        <v>50.64</v>
      </c>
      <c r="H64" s="187">
        <f>VLOOKUP(D64,'2018年窄路加宽补足补助资金明细表'!$C$14:$U$3199,19,0)</f>
        <v>2025.6</v>
      </c>
      <c r="I64" s="187">
        <f>VLOOKUP(D64,'2018年窄路加宽补足补助资金明细表'!$C$14:$V$3199,20,0)</f>
        <v>759.6</v>
      </c>
      <c r="J64" s="187">
        <f>VLOOKUP(D64,'2018年窄路加宽补足补助资金明细表'!$C$14:$W$3199,21,0)</f>
        <v>506.4</v>
      </c>
      <c r="K64" s="187">
        <f>VLOOKUP(D64,'2018年窄路加宽补足补助资金明细表'!$C$14:$X$3199,22,0)</f>
        <v>253.2</v>
      </c>
      <c r="L64" s="187">
        <f t="shared" si="36"/>
        <v>1266</v>
      </c>
      <c r="M64" s="185">
        <f>VLOOKUP(D64,'2018年窄路加宽补足补助资金明细表'!$C$14:$AA$3199,25,0)</f>
        <v>1717</v>
      </c>
      <c r="N64" s="195">
        <f>VLOOKUP(D64,'2018年窄路加宽补足补助资金明细表'!$C$14:$AB$3199,26,0)</f>
        <v>308.6</v>
      </c>
      <c r="O64" s="187">
        <f>VLOOKUP(D64,'2018年窄路加宽补足补助资金明细表'!$C$14:$AC$3199,27,0)</f>
        <v>142</v>
      </c>
      <c r="P64" s="187">
        <f>VLOOKUP(D64,'2018年窄路加宽补足补助资金明细表'!$C$14:$AD$3199,28,0)</f>
        <v>617.6</v>
      </c>
      <c r="Q64" s="187">
        <f t="shared" si="37"/>
        <v>1575</v>
      </c>
      <c r="R64" s="187"/>
      <c r="S64" s="204"/>
      <c r="T64" s="205">
        <f>VLOOKUP(D64,'2019年窄路加宽项目明细表'!$B$7:$D$1877,3,0)</f>
        <v>24.684</v>
      </c>
      <c r="U64" s="188">
        <f>VLOOKUP(D64,'2019年窄路加宽项目明细表'!$B$7:$K$1877,10,0)</f>
        <v>924.4</v>
      </c>
      <c r="V64" s="188">
        <f>VLOOKUP(D64,'2019年窄路加宽项目明细表'!$B$7:$L$1877,11,0)</f>
        <v>370</v>
      </c>
      <c r="W64" s="208"/>
      <c r="X64" s="203" t="str">
        <f>VLOOKUP(C64,[2]地区分类!$D$4:$F$141,3,0)</f>
        <v>无</v>
      </c>
      <c r="Y64" s="148" t="str">
        <f>VLOOKUP(C64,[2]地区分类!$D$4:$G$141,4,0)</f>
        <v>洞庭湖地区</v>
      </c>
      <c r="Z64" s="148">
        <f>VLOOKUP(C64,[2]地区分类!$D$4:$M$141,10,0)</f>
        <v>0</v>
      </c>
      <c r="AA64" s="148">
        <f>VLOOKUP(C64,[2]地区分类!$D$4:$N$141,11,0)</f>
        <v>0</v>
      </c>
      <c r="AB64" s="148">
        <f>VLOOKUP(C64,[2]地区分类!$D$4:$O$141,12,0)</f>
        <v>0</v>
      </c>
    </row>
    <row r="65" s="149" customFormat="1" ht="20.15" customHeight="1" outlineLevel="2" spans="1:28">
      <c r="A65" s="183" t="s">
        <v>128</v>
      </c>
      <c r="B65" s="182">
        <f>VLOOKUP(C65,[1]地区分类!$D$3:$E$139,2,0)</f>
        <v>430624</v>
      </c>
      <c r="C65" s="183" t="s">
        <v>143</v>
      </c>
      <c r="D65" s="188" t="s">
        <v>144</v>
      </c>
      <c r="E65" s="189">
        <f t="shared" si="34"/>
        <v>89.2099999999999</v>
      </c>
      <c r="F65" s="189">
        <f t="shared" si="35"/>
        <v>232.105</v>
      </c>
      <c r="G65" s="186">
        <f>VLOOKUP(D65,'2018年窄路加宽补足补助资金明细表'!$C$14:$K$3199,9,0)</f>
        <v>19.007</v>
      </c>
      <c r="H65" s="187">
        <f>VLOOKUP(D65,'2018年窄路加宽补足补助资金明细表'!$C$14:$U$3199,19,0)</f>
        <v>579.21</v>
      </c>
      <c r="I65" s="187">
        <f>VLOOKUP(D65,'2018年窄路加宽补足补助资金明细表'!$C$14:$V$3199,20,0)</f>
        <v>285.105</v>
      </c>
      <c r="J65" s="187">
        <f>VLOOKUP(D65,'2018年窄路加宽补足补助资金明细表'!$C$14:$W$3199,21,0)</f>
        <v>190.07</v>
      </c>
      <c r="K65" s="187">
        <f>VLOOKUP(D65,'2018年窄路加宽补足补助资金明细表'!$C$14:$X$3199,22,0)</f>
        <v>95.035</v>
      </c>
      <c r="L65" s="187">
        <f t="shared" si="36"/>
        <v>294.105</v>
      </c>
      <c r="M65" s="185">
        <f>VLOOKUP(D65,'2018年窄路加宽补足补助资金明细表'!$C$14:$AA$3199,25,0)</f>
        <v>490</v>
      </c>
      <c r="N65" s="195">
        <f>VLOOKUP(D65,'2018年窄路加宽补足补助资金明细表'!$C$14:$AB$3199,26,0)</f>
        <v>89.2099999999999</v>
      </c>
      <c r="O65" s="187">
        <f>VLOOKUP(D65,'2018年窄路加宽补足补助资金明细表'!$C$14:$AC$3199,27,0)</f>
        <v>53</v>
      </c>
      <c r="P65" s="187">
        <f>VLOOKUP(D65,'2018年窄路加宽补足补助资金明细表'!$C$14:$AD$3199,28,0)</f>
        <v>232.105</v>
      </c>
      <c r="Q65" s="187">
        <f t="shared" si="37"/>
        <v>437</v>
      </c>
      <c r="R65" s="187"/>
      <c r="S65" s="204"/>
      <c r="T65" s="205"/>
      <c r="U65" s="188"/>
      <c r="V65" s="208"/>
      <c r="W65" s="208"/>
      <c r="X65" s="203" t="str">
        <f>VLOOKUP(C65,[2]地区分类!$D$4:$F$141,3,0)</f>
        <v>无</v>
      </c>
      <c r="Y65" s="148" t="str">
        <f>VLOOKUP(C65,[2]地区分类!$D$4:$G$141,4,0)</f>
        <v>洞庭湖地区</v>
      </c>
      <c r="Z65" s="148">
        <f>VLOOKUP(C65,[2]地区分类!$D$4:$M$141,10,0)</f>
        <v>0</v>
      </c>
      <c r="AA65" s="148">
        <f>VLOOKUP(C65,[2]地区分类!$D$4:$N$141,11,0)</f>
        <v>0</v>
      </c>
      <c r="AB65" s="148">
        <f>VLOOKUP(C65,[2]地区分类!$D$4:$O$141,12,0)</f>
        <v>0</v>
      </c>
    </row>
    <row r="66" s="149" customFormat="1" ht="20.15" customHeight="1" outlineLevel="2" spans="1:28">
      <c r="A66" s="183" t="s">
        <v>128</v>
      </c>
      <c r="B66" s="182">
        <f>VLOOKUP(C66,[1]地区分类!$D$3:$E$139,2,0)</f>
        <v>430626</v>
      </c>
      <c r="C66" s="183" t="s">
        <v>145</v>
      </c>
      <c r="D66" s="188" t="s">
        <v>146</v>
      </c>
      <c r="E66" s="189">
        <f t="shared" si="34"/>
        <v>1122.31</v>
      </c>
      <c r="F66" s="189">
        <f t="shared" si="35"/>
        <v>0</v>
      </c>
      <c r="G66" s="186">
        <f>VLOOKUP(D66,'2018年窄路加宽补足补助资金明细表'!$C$14:$K$3199,9,0)</f>
        <v>257.926</v>
      </c>
      <c r="H66" s="187">
        <f>VLOOKUP(D66,'2018年窄路加宽补足补助资金明细表'!$C$14:$U$3199,19,0)</f>
        <v>7369.31</v>
      </c>
      <c r="I66" s="187">
        <f>VLOOKUP(D66,'2018年窄路加宽补足补助资金明细表'!$C$14:$V$3199,20,0)</f>
        <v>4642.668</v>
      </c>
      <c r="J66" s="187">
        <f>VLOOKUP(D66,'2018年窄路加宽补足补助资金明细表'!$C$14:$W$3199,21,0)</f>
        <v>3353.038</v>
      </c>
      <c r="K66" s="187">
        <f>VLOOKUP(D66,'2018年窄路加宽补足补助资金明细表'!$C$14:$X$3199,22,0)</f>
        <v>1289.63</v>
      </c>
      <c r="L66" s="187">
        <f t="shared" si="36"/>
        <v>2726.642</v>
      </c>
      <c r="M66" s="185">
        <f>VLOOKUP(D66,'2018年窄路加宽补足补助资金明细表'!$C$14:$AA$3199,25,0)</f>
        <v>6247</v>
      </c>
      <c r="N66" s="195">
        <f>VLOOKUP(D66,'2018年窄路加宽补足补助资金明细表'!$C$14:$AB$3199,26,0)</f>
        <v>1122.31</v>
      </c>
      <c r="O66" s="187">
        <f>VLOOKUP(D66,'2018年窄路加宽补足补助资金明细表'!$C$14:$AC$3199,27,0)</f>
        <v>4643</v>
      </c>
      <c r="P66" s="187">
        <f>VLOOKUP(D66,'2018年窄路加宽补足补助资金明细表'!$C$14:$AD$3199,28,0)</f>
        <v>0</v>
      </c>
      <c r="Q66" s="187">
        <f t="shared" si="37"/>
        <v>1604</v>
      </c>
      <c r="R66" s="187"/>
      <c r="S66" s="204" t="s">
        <v>119</v>
      </c>
      <c r="T66" s="205"/>
      <c r="U66" s="188"/>
      <c r="V66" s="208"/>
      <c r="W66" s="208"/>
      <c r="X66" s="203" t="str">
        <f>VLOOKUP(C66,[2]地区分类!$D$4:$F$141,3,0)</f>
        <v>无</v>
      </c>
      <c r="Y66" s="148" t="str">
        <f>VLOOKUP(C66,[2]地区分类!$D$4:$G$141,4,0)</f>
        <v>洞庭湖地区</v>
      </c>
      <c r="Z66" s="148">
        <f>VLOOKUP(C66,[2]地区分类!$D$4:$M$141,10,0)</f>
        <v>0</v>
      </c>
      <c r="AA66" s="148">
        <f>VLOOKUP(C66,[2]地区分类!$D$4:$N$141,11,0)</f>
        <v>0</v>
      </c>
      <c r="AB66" s="148">
        <f>VLOOKUP(C66,[2]地区分类!$D$4:$O$141,12,0)</f>
        <v>0</v>
      </c>
    </row>
    <row r="67" s="149" customFormat="1" ht="20.15" customHeight="1" outlineLevel="2" spans="1:28">
      <c r="A67" s="183" t="s">
        <v>128</v>
      </c>
      <c r="B67" s="182">
        <f>VLOOKUP(C67,[1]地区分类!$D$3:$E$139,2,0)</f>
        <v>430681</v>
      </c>
      <c r="C67" s="183" t="s">
        <v>147</v>
      </c>
      <c r="D67" s="188" t="s">
        <v>148</v>
      </c>
      <c r="E67" s="189">
        <f t="shared" si="34"/>
        <v>2452.93</v>
      </c>
      <c r="F67" s="189">
        <f t="shared" si="35"/>
        <v>1172.55</v>
      </c>
      <c r="G67" s="186">
        <f>VLOOKUP(D67,'2018年窄路加宽补足补助资金明细表'!$C$14:$K$3199,9,0)</f>
        <v>17.97</v>
      </c>
      <c r="H67" s="187">
        <f>VLOOKUP(D67,'2018年窄路加宽补足补助资金明细表'!$C$14:$U$3199,19,0)</f>
        <v>481.33</v>
      </c>
      <c r="I67" s="187">
        <f>VLOOKUP(D67,'2018年窄路加宽补足补助资金明细表'!$C$14:$V$3199,20,0)</f>
        <v>269.55</v>
      </c>
      <c r="J67" s="187">
        <f>VLOOKUP(D67,'2018年窄路加宽补足补助资金明细表'!$C$14:$W$3199,21,0)</f>
        <v>179.7</v>
      </c>
      <c r="K67" s="187">
        <f>VLOOKUP(D67,'2018年窄路加宽补足补助资金明细表'!$C$14:$X$3199,22,0)</f>
        <v>89.85</v>
      </c>
      <c r="L67" s="187">
        <f t="shared" si="36"/>
        <v>211.78</v>
      </c>
      <c r="M67" s="185">
        <f>VLOOKUP(D67,'2018年窄路加宽补足补助资金明细表'!$C$14:$AA$3199,25,0)</f>
        <v>408</v>
      </c>
      <c r="N67" s="195">
        <f>VLOOKUP(D67,'2018年窄路加宽补足补助资金明细表'!$C$14:$AB$3199,26,0)</f>
        <v>73.33</v>
      </c>
      <c r="O67" s="187">
        <f>VLOOKUP(D67,'2018年窄路加宽补足补助资金明细表'!$C$14:$AC$3199,27,0)</f>
        <v>50</v>
      </c>
      <c r="P67" s="187">
        <f>VLOOKUP(D67,'2018年窄路加宽补足补助资金明细表'!$C$14:$AD$3199,28,0)</f>
        <v>219.55</v>
      </c>
      <c r="Q67" s="187">
        <f t="shared" si="37"/>
        <v>358</v>
      </c>
      <c r="R67" s="187"/>
      <c r="S67" s="204"/>
      <c r="T67" s="205">
        <f>VLOOKUP(D67,'2019年窄路加宽项目明细表'!$B$7:$D$1877,3,0)</f>
        <v>63.565</v>
      </c>
      <c r="U67" s="188">
        <f>VLOOKUP(D67,'2019年窄路加宽项目明细表'!$B$7:$K$1877,10,0)</f>
        <v>2379.6</v>
      </c>
      <c r="V67" s="188">
        <f>VLOOKUP(D67,'2019年窄路加宽项目明细表'!$B$7:$L$1877,11,0)</f>
        <v>953</v>
      </c>
      <c r="W67" s="208"/>
      <c r="X67" s="203" t="str">
        <f>VLOOKUP(C67,[2]地区分类!$D$4:$F$141,3,0)</f>
        <v>无</v>
      </c>
      <c r="Y67" s="148" t="str">
        <f>VLOOKUP(C67,[2]地区分类!$D$4:$G$141,4,0)</f>
        <v>洞庭湖地区</v>
      </c>
      <c r="Z67" s="148">
        <f>VLOOKUP(C67,[2]地区分类!$D$4:$M$141,10,0)</f>
        <v>0</v>
      </c>
      <c r="AA67" s="148">
        <f>VLOOKUP(C67,[2]地区分类!$D$4:$N$141,11,0)</f>
        <v>0</v>
      </c>
      <c r="AB67" s="148">
        <f>VLOOKUP(C67,[2]地区分类!$D$4:$O$141,12,0)</f>
        <v>0</v>
      </c>
    </row>
    <row r="68" s="149" customFormat="1" ht="20.15" customHeight="1" outlineLevel="2" spans="1:28">
      <c r="A68" s="183" t="s">
        <v>128</v>
      </c>
      <c r="B68" s="182">
        <v>430681</v>
      </c>
      <c r="C68" s="183" t="s">
        <v>149</v>
      </c>
      <c r="D68" s="188" t="s">
        <v>150</v>
      </c>
      <c r="E68" s="189">
        <f t="shared" si="34"/>
        <v>12.8</v>
      </c>
      <c r="F68" s="189">
        <f t="shared" si="35"/>
        <v>42.08</v>
      </c>
      <c r="G68" s="186">
        <f>VLOOKUP(D68,'2018年窄路加宽补足补助资金明细表'!$C$14:$K$3199,9,0)</f>
        <v>3.472</v>
      </c>
      <c r="H68" s="187">
        <f>VLOOKUP(D68,'2018年窄路加宽补足补助资金明细表'!$C$14:$U$3199,19,0)</f>
        <v>86.8</v>
      </c>
      <c r="I68" s="187">
        <f>VLOOKUP(D68,'2018年窄路加宽补足补助资金明细表'!$C$14:$V$3199,20,0)</f>
        <v>52.08</v>
      </c>
      <c r="J68" s="187">
        <f>VLOOKUP(D68,'2018年窄路加宽补足补助资金明细表'!$C$14:$W$3199,21,0)</f>
        <v>34.72</v>
      </c>
      <c r="K68" s="187">
        <f>VLOOKUP(D68,'2018年窄路加宽补足补助资金明细表'!$C$14:$X$3199,22,0)</f>
        <v>17.36</v>
      </c>
      <c r="L68" s="187">
        <f t="shared" si="36"/>
        <v>34.72</v>
      </c>
      <c r="M68" s="185">
        <f>VLOOKUP(D68,'2018年窄路加宽补足补助资金明细表'!$C$14:$AA$3199,25,0)</f>
        <v>74</v>
      </c>
      <c r="N68" s="195">
        <f>VLOOKUP(D68,'2018年窄路加宽补足补助资金明细表'!$C$14:$AB$3199,26,0)</f>
        <v>12.8</v>
      </c>
      <c r="O68" s="187">
        <f>VLOOKUP(D68,'2018年窄路加宽补足补助资金明细表'!$C$14:$AC$3199,27,0)</f>
        <v>10</v>
      </c>
      <c r="P68" s="187">
        <f>VLOOKUP(D68,'2018年窄路加宽补足补助资金明细表'!$C$14:$AD$3199,28,0)</f>
        <v>42.08</v>
      </c>
      <c r="Q68" s="187">
        <f t="shared" si="37"/>
        <v>64</v>
      </c>
      <c r="R68" s="187"/>
      <c r="S68" s="204"/>
      <c r="T68" s="205"/>
      <c r="U68" s="188"/>
      <c r="V68" s="208"/>
      <c r="W68" s="208"/>
      <c r="X68" s="203" t="s">
        <v>133</v>
      </c>
      <c r="Y68" s="148" t="s">
        <v>134</v>
      </c>
      <c r="Z68" s="148">
        <v>0</v>
      </c>
      <c r="AA68" s="148">
        <v>0</v>
      </c>
      <c r="AB68" s="148">
        <v>0</v>
      </c>
    </row>
    <row r="69" s="149" customFormat="1" ht="20.15" customHeight="1" outlineLevel="2" spans="1:28">
      <c r="A69" s="183" t="s">
        <v>128</v>
      </c>
      <c r="B69" s="182">
        <f>VLOOKUP(C69,[1]地区分类!$D$3:$E$139,2,0)</f>
        <v>430682</v>
      </c>
      <c r="C69" s="183" t="s">
        <v>151</v>
      </c>
      <c r="D69" s="188" t="s">
        <v>152</v>
      </c>
      <c r="E69" s="189">
        <f t="shared" si="34"/>
        <v>1680.45227142857</v>
      </c>
      <c r="F69" s="189">
        <f t="shared" si="35"/>
        <v>1078.67</v>
      </c>
      <c r="G69" s="186">
        <f>VLOOKUP(D69,'2018年窄路加宽补足补助资金明细表'!$C$14:$K$3199,9,0)</f>
        <v>38.178</v>
      </c>
      <c r="H69" s="187">
        <f>VLOOKUP(D69,'2018年窄路加宽补足补助资金明细表'!$C$14:$U$3199,19,0)</f>
        <v>1005.95227142857</v>
      </c>
      <c r="I69" s="187">
        <f>VLOOKUP(D69,'2018年窄路加宽补足补助资金明细表'!$C$14:$V$3199,20,0)</f>
        <v>572.67</v>
      </c>
      <c r="J69" s="187">
        <f>VLOOKUP(D69,'2018年窄路加宽补足补助资金明细表'!$C$14:$W$3199,21,0)</f>
        <v>381.78</v>
      </c>
      <c r="K69" s="187">
        <f>VLOOKUP(D69,'2018年窄路加宽补足补助资金明细表'!$C$14:$X$3199,22,0)</f>
        <v>190.89</v>
      </c>
      <c r="L69" s="187">
        <f t="shared" si="36"/>
        <v>433.282271428571</v>
      </c>
      <c r="M69" s="185">
        <f>VLOOKUP(D69,'2018年窄路加宽补足补助资金明细表'!$C$14:$AA$3199,25,0)</f>
        <v>853</v>
      </c>
      <c r="N69" s="195">
        <f>VLOOKUP(D69,'2018年窄路加宽补足补助资金明细表'!$C$14:$AB$3199,26,0)</f>
        <v>152.952271428571</v>
      </c>
      <c r="O69" s="187">
        <f>VLOOKUP(D69,'2018年窄路加宽补足补助资金明细表'!$C$14:$AC$3199,27,0)</f>
        <v>107</v>
      </c>
      <c r="P69" s="187">
        <f>VLOOKUP(D69,'2018年窄路加宽补足补助资金明细表'!$C$14:$AD$3199,28,0)</f>
        <v>465.67</v>
      </c>
      <c r="Q69" s="187">
        <f t="shared" si="37"/>
        <v>746</v>
      </c>
      <c r="R69" s="187"/>
      <c r="S69" s="204"/>
      <c r="T69" s="205">
        <f>VLOOKUP(D69,'2019年窄路加宽项目明细表'!$B$7:$D$1877,3,0)</f>
        <v>40.802</v>
      </c>
      <c r="U69" s="188">
        <f>VLOOKUP(D69,'2019年窄路加宽项目明细表'!$B$7:$K$1877,10,0)</f>
        <v>1527.5</v>
      </c>
      <c r="V69" s="188">
        <f>VLOOKUP(D69,'2019年窄路加宽项目明细表'!$B$7:$L$1877,11,0)</f>
        <v>613</v>
      </c>
      <c r="W69" s="208"/>
      <c r="X69" s="203" t="str">
        <f>VLOOKUP(C69,[2]地区分类!$D$4:$F$141,3,0)</f>
        <v>无</v>
      </c>
      <c r="Y69" s="148" t="str">
        <f>VLOOKUP(C69,[2]地区分类!$D$4:$G$141,4,0)</f>
        <v>洞庭湖地区</v>
      </c>
      <c r="Z69" s="148">
        <f>VLOOKUP(C69,[2]地区分类!$D$4:$M$141,10,0)</f>
        <v>0</v>
      </c>
      <c r="AA69" s="148">
        <f>VLOOKUP(C69,[2]地区分类!$D$4:$N$141,11,0)</f>
        <v>0</v>
      </c>
      <c r="AB69" s="148">
        <f>VLOOKUP(C69,[2]地区分类!$D$4:$O$141,12,0)</f>
        <v>0</v>
      </c>
    </row>
    <row r="70" s="149" customFormat="1" ht="20.15" customHeight="1" outlineLevel="1" spans="1:24">
      <c r="A70" s="179" t="s">
        <v>153</v>
      </c>
      <c r="B70" s="182"/>
      <c r="C70" s="183"/>
      <c r="D70" s="188">
        <v>0</v>
      </c>
      <c r="E70" s="187">
        <f t="shared" ref="E70:G70" si="38">SUBTOTAL(9,E71:E81)</f>
        <v>8657.075</v>
      </c>
      <c r="F70" s="187">
        <f t="shared" si="38"/>
        <v>12852.688</v>
      </c>
      <c r="G70" s="186">
        <f t="shared" si="38"/>
        <v>1315.692</v>
      </c>
      <c r="H70" s="187">
        <f t="shared" ref="H70:T70" si="39">SUBTOTAL(9,H71:H81)</f>
        <v>39558.175</v>
      </c>
      <c r="I70" s="187">
        <f t="shared" si="39"/>
        <v>21165.786</v>
      </c>
      <c r="J70" s="187">
        <f t="shared" si="39"/>
        <v>14296.953</v>
      </c>
      <c r="K70" s="187">
        <f t="shared" si="39"/>
        <v>6868.833</v>
      </c>
      <c r="L70" s="187">
        <f t="shared" si="39"/>
        <v>18392.389</v>
      </c>
      <c r="M70" s="185">
        <f t="shared" si="39"/>
        <v>33532</v>
      </c>
      <c r="N70" s="187">
        <f t="shared" si="39"/>
        <v>6026.175</v>
      </c>
      <c r="O70" s="187">
        <f t="shared" si="39"/>
        <v>9514</v>
      </c>
      <c r="P70" s="187">
        <f t="shared" si="39"/>
        <v>11651.588</v>
      </c>
      <c r="Q70" s="187">
        <f t="shared" si="39"/>
        <v>24018</v>
      </c>
      <c r="R70" s="187"/>
      <c r="S70" s="187"/>
      <c r="T70" s="206">
        <f t="shared" si="39"/>
        <v>79.976</v>
      </c>
      <c r="U70" s="208"/>
      <c r="V70" s="208"/>
      <c r="W70" s="208"/>
      <c r="X70" s="151"/>
    </row>
    <row r="71" s="149" customFormat="1" ht="20.15" customHeight="1" outlineLevel="2" spans="1:28">
      <c r="A71" s="183" t="s">
        <v>154</v>
      </c>
      <c r="B71" s="182">
        <v>430700</v>
      </c>
      <c r="C71" s="183" t="s">
        <v>155</v>
      </c>
      <c r="D71" s="188" t="s">
        <v>156</v>
      </c>
      <c r="E71" s="189">
        <f t="shared" ref="E71:E81" si="40">N71+U71</f>
        <v>203.9</v>
      </c>
      <c r="F71" s="189">
        <f t="shared" ref="F71:F81" si="41">P71+V71</f>
        <v>163.535</v>
      </c>
      <c r="G71" s="186">
        <f>VLOOKUP(D71,'2018年窄路加宽补足补助资金明细表'!$C$14:$K$3199,9,0)</f>
        <v>13.369</v>
      </c>
      <c r="H71" s="187">
        <f>VLOOKUP(D71,'2018年窄路加宽补足补助资金明细表'!$C$14:$U$3199,19,0)</f>
        <v>1336.9</v>
      </c>
      <c r="I71" s="187">
        <f>VLOOKUP(D71,'2018年窄路加宽补足补助资金明细表'!$C$14:$V$3199,20,0)</f>
        <v>200.535</v>
      </c>
      <c r="J71" s="187">
        <f>VLOOKUP(D71,'2018年窄路加宽补足补助资金明细表'!$C$14:$W$3199,21,0)</f>
        <v>133.69</v>
      </c>
      <c r="K71" s="187">
        <f>VLOOKUP(D71,'2018年窄路加宽补足补助资金明细表'!$C$14:$X$3199,22,0)</f>
        <v>66.845</v>
      </c>
      <c r="L71" s="187">
        <f t="shared" ref="L71:L81" si="42">H71-I71</f>
        <v>1136.365</v>
      </c>
      <c r="M71" s="185">
        <f>VLOOKUP(D71,'2018年窄路加宽补足补助资金明细表'!$C$14:$AA$3199,25,0)</f>
        <v>1133</v>
      </c>
      <c r="N71" s="195">
        <f>VLOOKUP(D71,'2018年窄路加宽补足补助资金明细表'!$C$14:$AB$3199,26,0)</f>
        <v>203.9</v>
      </c>
      <c r="O71" s="187">
        <f>VLOOKUP(D71,'2018年窄路加宽补足补助资金明细表'!$C$14:$AC$3199,27,0)</f>
        <v>37</v>
      </c>
      <c r="P71" s="187">
        <f>VLOOKUP(D71,'2018年窄路加宽补足补助资金明细表'!$C$14:$AD$3199,28,0)</f>
        <v>163.535</v>
      </c>
      <c r="Q71" s="187">
        <f t="shared" ref="Q71:Q81" si="43">M71-O71</f>
        <v>1096</v>
      </c>
      <c r="R71" s="187"/>
      <c r="S71" s="204"/>
      <c r="T71" s="205"/>
      <c r="U71" s="188"/>
      <c r="V71" s="208"/>
      <c r="W71" s="208"/>
      <c r="X71" s="203" t="s">
        <v>133</v>
      </c>
      <c r="Y71" s="210" t="s">
        <v>134</v>
      </c>
      <c r="Z71" s="148">
        <v>0</v>
      </c>
      <c r="AA71" s="148">
        <v>0</v>
      </c>
      <c r="AB71" s="148">
        <v>0</v>
      </c>
    </row>
    <row r="72" s="149" customFormat="1" ht="20.15" customHeight="1" outlineLevel="2" spans="1:28">
      <c r="A72" s="183" t="s">
        <v>154</v>
      </c>
      <c r="B72" s="182">
        <v>430700</v>
      </c>
      <c r="C72" s="183" t="s">
        <v>157</v>
      </c>
      <c r="D72" s="188" t="s">
        <v>158</v>
      </c>
      <c r="E72" s="189">
        <f t="shared" si="40"/>
        <v>48</v>
      </c>
      <c r="F72" s="189">
        <f t="shared" si="41"/>
        <v>90.54</v>
      </c>
      <c r="G72" s="186">
        <f>VLOOKUP(D72,'2018年窄路加宽补足补助资金明细表'!$C$14:$K$3199,9,0)</f>
        <v>7.436</v>
      </c>
      <c r="H72" s="187">
        <f>VLOOKUP(D72,'2018年窄路加宽补足补助资金明细表'!$C$14:$U$3199,19,0)</f>
        <v>320</v>
      </c>
      <c r="I72" s="187">
        <f>VLOOKUP(D72,'2018年窄路加宽补足补助资金明细表'!$C$14:$V$3199,20,0)</f>
        <v>111.54</v>
      </c>
      <c r="J72" s="187">
        <f>VLOOKUP(D72,'2018年窄路加宽补足补助资金明细表'!$C$14:$W$3199,21,0)</f>
        <v>74.36</v>
      </c>
      <c r="K72" s="187">
        <f>VLOOKUP(D72,'2018年窄路加宽补足补助资金明细表'!$C$14:$X$3199,22,0)</f>
        <v>37.18</v>
      </c>
      <c r="L72" s="187">
        <f t="shared" si="42"/>
        <v>208.46</v>
      </c>
      <c r="M72" s="185">
        <f>VLOOKUP(D72,'2018年窄路加宽补足补助资金明细表'!$C$14:$AA$3199,25,0)</f>
        <v>272</v>
      </c>
      <c r="N72" s="195">
        <f>VLOOKUP(D72,'2018年窄路加宽补足补助资金明细表'!$C$14:$AB$3199,26,0)</f>
        <v>48</v>
      </c>
      <c r="O72" s="187">
        <f>VLOOKUP(D72,'2018年窄路加宽补足补助资金明细表'!$C$14:$AC$3199,27,0)</f>
        <v>21</v>
      </c>
      <c r="P72" s="187">
        <f>VLOOKUP(D72,'2018年窄路加宽补足补助资金明细表'!$C$14:$AD$3199,28,0)</f>
        <v>90.54</v>
      </c>
      <c r="Q72" s="187">
        <f t="shared" si="43"/>
        <v>251</v>
      </c>
      <c r="R72" s="187"/>
      <c r="S72" s="204"/>
      <c r="T72" s="205"/>
      <c r="U72" s="188"/>
      <c r="V72" s="208"/>
      <c r="W72" s="208"/>
      <c r="X72" s="203" t="s">
        <v>133</v>
      </c>
      <c r="Y72" s="210" t="s">
        <v>134</v>
      </c>
      <c r="Z72" s="148">
        <v>0</v>
      </c>
      <c r="AA72" s="148">
        <v>0</v>
      </c>
      <c r="AB72" s="148">
        <v>0</v>
      </c>
    </row>
    <row r="73" s="149" customFormat="1" ht="20.15" customHeight="1" outlineLevel="2" spans="1:28">
      <c r="A73" s="183" t="s">
        <v>154</v>
      </c>
      <c r="B73" s="182">
        <f>VLOOKUP(C73,[1]地区分类!$D$3:$E$139,2,0)</f>
        <v>430702</v>
      </c>
      <c r="C73" s="183" t="s">
        <v>159</v>
      </c>
      <c r="D73" s="188" t="s">
        <v>160</v>
      </c>
      <c r="E73" s="189">
        <f t="shared" si="40"/>
        <v>24.1</v>
      </c>
      <c r="F73" s="189">
        <f t="shared" si="41"/>
        <v>64.35</v>
      </c>
      <c r="G73" s="186">
        <f>VLOOKUP(D73,'2018年窄路加宽补足补助资金明细表'!$C$14:$K$3199,9,0)</f>
        <v>5.29</v>
      </c>
      <c r="H73" s="187">
        <f>VLOOKUP(D73,'2018年窄路加宽补足补助资金明细表'!$C$14:$U$3199,19,0)</f>
        <v>162.1</v>
      </c>
      <c r="I73" s="187">
        <f>VLOOKUP(D73,'2018年窄路加宽补足补助资金明细表'!$C$14:$V$3199,20,0)</f>
        <v>79.35</v>
      </c>
      <c r="J73" s="187">
        <f>VLOOKUP(D73,'2018年窄路加宽补足补助资金明细表'!$C$14:$W$3199,21,0)</f>
        <v>52.9</v>
      </c>
      <c r="K73" s="187">
        <f>VLOOKUP(D73,'2018年窄路加宽补足补助资金明细表'!$C$14:$X$3199,22,0)</f>
        <v>26.45</v>
      </c>
      <c r="L73" s="187">
        <f t="shared" si="42"/>
        <v>82.75</v>
      </c>
      <c r="M73" s="185">
        <f>VLOOKUP(D73,'2018年窄路加宽补足补助资金明细表'!$C$14:$AA$3199,25,0)</f>
        <v>138</v>
      </c>
      <c r="N73" s="195">
        <f>VLOOKUP(D73,'2018年窄路加宽补足补助资金明细表'!$C$14:$AB$3199,26,0)</f>
        <v>24.1</v>
      </c>
      <c r="O73" s="187">
        <f>VLOOKUP(D73,'2018年窄路加宽补足补助资金明细表'!$C$14:$AC$3199,27,0)</f>
        <v>15</v>
      </c>
      <c r="P73" s="187">
        <f>VLOOKUP(D73,'2018年窄路加宽补足补助资金明细表'!$C$14:$AD$3199,28,0)</f>
        <v>64.35</v>
      </c>
      <c r="Q73" s="187">
        <f t="shared" si="43"/>
        <v>123</v>
      </c>
      <c r="R73" s="187"/>
      <c r="S73" s="204"/>
      <c r="T73" s="205"/>
      <c r="U73" s="188"/>
      <c r="V73" s="208"/>
      <c r="W73" s="208"/>
      <c r="X73" s="203" t="str">
        <f>VLOOKUP(C73,[2]地区分类!$D$4:$F$141,3,0)</f>
        <v>无</v>
      </c>
      <c r="Y73" s="148" t="str">
        <f>VLOOKUP(C73,[2]地区分类!$D$4:$G$141,4,0)</f>
        <v>洞庭湖地区</v>
      </c>
      <c r="Z73" s="148">
        <f>VLOOKUP(C73,[2]地区分类!$D$4:$M$141,10,0)</f>
        <v>0</v>
      </c>
      <c r="AA73" s="148">
        <f>VLOOKUP(C73,[2]地区分类!$D$4:$N$141,11,0)</f>
        <v>0</v>
      </c>
      <c r="AB73" s="148">
        <f>VLOOKUP(C73,[2]地区分类!$D$4:$O$141,12,0)</f>
        <v>0</v>
      </c>
    </row>
    <row r="74" ht="20.15" customHeight="1" outlineLevel="2" spans="1:28">
      <c r="A74" s="183" t="s">
        <v>154</v>
      </c>
      <c r="B74" s="182">
        <f>VLOOKUP(C74,[1]地区分类!$D$3:$E$139,2,0)</f>
        <v>430703</v>
      </c>
      <c r="C74" s="183" t="s">
        <v>161</v>
      </c>
      <c r="D74" s="188" t="s">
        <v>162</v>
      </c>
      <c r="E74" s="189">
        <f t="shared" si="40"/>
        <v>2346</v>
      </c>
      <c r="F74" s="189">
        <f t="shared" si="41"/>
        <v>1674.34</v>
      </c>
      <c r="G74" s="186">
        <f>VLOOKUP(D74,'2018年窄路加宽补足补助资金明细表'!$C$14:$K$3199,9,0)</f>
        <v>68.516</v>
      </c>
      <c r="H74" s="187">
        <f>VLOOKUP(D74,'2018年窄路加宽补足补助资金明细表'!$C$14:$U$3199,19,0)</f>
        <v>1713.4</v>
      </c>
      <c r="I74" s="187">
        <f>VLOOKUP(D74,'2018年窄路加宽补足补助资金明细表'!$C$14:$V$3199,20,0)</f>
        <v>1027.74</v>
      </c>
      <c r="J74" s="187">
        <f>VLOOKUP(D74,'2018年窄路加宽补足补助资金明细表'!$C$14:$W$3199,21,0)</f>
        <v>685.16</v>
      </c>
      <c r="K74" s="187">
        <f>VLOOKUP(D74,'2018年窄路加宽补足补助资金明细表'!$C$14:$X$3199,22,0)</f>
        <v>342.58</v>
      </c>
      <c r="L74" s="187">
        <f t="shared" si="42"/>
        <v>685.66</v>
      </c>
      <c r="M74" s="185">
        <f>VLOOKUP(D74,'2018年窄路加宽补足补助资金明细表'!$C$14:$AA$3199,25,0)</f>
        <v>1452</v>
      </c>
      <c r="N74" s="195">
        <f>VLOOKUP(D74,'2018年窄路加宽补足补助资金明细表'!$C$14:$AB$3199,26,0)</f>
        <v>261.4</v>
      </c>
      <c r="O74" s="187">
        <f>VLOOKUP(D74,'2018年窄路加宽补足补助资金明细表'!$C$14:$AC$3199,27,0)</f>
        <v>192</v>
      </c>
      <c r="P74" s="187">
        <f>VLOOKUP(D74,'2018年窄路加宽补足补助资金明细表'!$C$14:$AD$3199,28,0)</f>
        <v>835.74</v>
      </c>
      <c r="Q74" s="187">
        <f t="shared" si="43"/>
        <v>1260</v>
      </c>
      <c r="R74" s="187"/>
      <c r="S74" s="204"/>
      <c r="T74" s="205">
        <f>VLOOKUP(D74,'2019年窄路加宽项目明细表'!$B$7:$D$1877,3,0)</f>
        <v>56.013</v>
      </c>
      <c r="U74" s="188">
        <f>VLOOKUP(D74,'2019年窄路加宽项目明细表'!$B$7:$K$1877,10,0)</f>
        <v>2084.6</v>
      </c>
      <c r="V74" s="188">
        <f>VLOOKUP(D74,'2019年窄路加宽项目明细表'!$B$7:$L$1877,11,0)</f>
        <v>838.6</v>
      </c>
      <c r="W74" s="188"/>
      <c r="X74" s="203" t="str">
        <f>VLOOKUP(C74,[2]地区分类!$D$4:$F$141,3,0)</f>
        <v>无</v>
      </c>
      <c r="Y74" s="148" t="str">
        <f>VLOOKUP(C74,[2]地区分类!$D$4:$G$141,4,0)</f>
        <v>洞庭湖地区</v>
      </c>
      <c r="Z74" s="148">
        <f>VLOOKUP(C74,[2]地区分类!$D$4:$M$141,10,0)</f>
        <v>0</v>
      </c>
      <c r="AA74" s="148">
        <f>VLOOKUP(C74,[2]地区分类!$D$4:$N$141,11,0)</f>
        <v>0</v>
      </c>
      <c r="AB74" s="148">
        <f>VLOOKUP(C74,[2]地区分类!$D$4:$O$141,12,0)</f>
        <v>0</v>
      </c>
    </row>
    <row r="75" ht="20.15" customHeight="1" outlineLevel="2" spans="1:28">
      <c r="A75" s="183" t="s">
        <v>154</v>
      </c>
      <c r="B75" s="182">
        <f>VLOOKUP(C75,[1]地区分类!$D$3:$E$139,2,0)</f>
        <v>430721</v>
      </c>
      <c r="C75" s="183" t="s">
        <v>163</v>
      </c>
      <c r="D75" s="188" t="s">
        <v>164</v>
      </c>
      <c r="E75" s="189">
        <f t="shared" si="40"/>
        <v>323.88</v>
      </c>
      <c r="F75" s="189">
        <f t="shared" si="41"/>
        <v>1109.215</v>
      </c>
      <c r="G75" s="186">
        <f>VLOOKUP(D75,'2018年窄路加宽补足补助资金明细表'!$C$14:$K$3199,9,0)</f>
        <v>79.381</v>
      </c>
      <c r="H75" s="187">
        <f>VLOOKUP(D75,'2018年窄路加宽补足补助资金明细表'!$C$14:$U$3199,19,0)</f>
        <v>2125.78</v>
      </c>
      <c r="I75" s="187">
        <f>VLOOKUP(D75,'2018年窄路加宽补足补助资金明细表'!$C$14:$V$3199,20,0)</f>
        <v>1190.715</v>
      </c>
      <c r="J75" s="187">
        <f>VLOOKUP(D75,'2018年窄路加宽补足补助资金明细表'!$C$14:$W$3199,21,0)</f>
        <v>793.81</v>
      </c>
      <c r="K75" s="187">
        <f>VLOOKUP(D75,'2018年窄路加宽补足补助资金明细表'!$C$14:$X$3199,22,0)</f>
        <v>396.905</v>
      </c>
      <c r="L75" s="187">
        <f t="shared" si="42"/>
        <v>935.065</v>
      </c>
      <c r="M75" s="185">
        <f>VLOOKUP(D75,'2018年窄路加宽补足补助资金明细表'!$C$14:$AA$3199,25,0)</f>
        <v>1802</v>
      </c>
      <c r="N75" s="195">
        <f>VLOOKUP(D75,'2018年窄路加宽补足补助资金明细表'!$C$14:$AB$3199,26,0)</f>
        <v>323.78</v>
      </c>
      <c r="O75" s="187">
        <f>VLOOKUP(D75,'2018年窄路加宽补足补助资金明细表'!$C$14:$AC$3199,27,0)</f>
        <v>222</v>
      </c>
      <c r="P75" s="187">
        <f>VLOOKUP(D75,'2018年窄路加宽补足补助资金明细表'!$C$14:$AD$3199,28,0)</f>
        <v>968.715</v>
      </c>
      <c r="Q75" s="187">
        <f t="shared" si="43"/>
        <v>1580</v>
      </c>
      <c r="R75" s="187"/>
      <c r="S75" s="209"/>
      <c r="T75" s="205">
        <f>VLOOKUP(D75,'2019年窄路加宽项目明细表'!$B$7:$D$1877,3,0)</f>
        <v>9.356</v>
      </c>
      <c r="U75" s="188">
        <f>VLOOKUP(D75,'2019年窄路加宽项目明细表'!$B$7:$K$1877,10,0)</f>
        <v>0.1</v>
      </c>
      <c r="V75" s="188">
        <f>VLOOKUP(D75,'2019年窄路加宽项目明细表'!$B$7:$L$1877,11,0)</f>
        <v>140.5</v>
      </c>
      <c r="W75" s="188"/>
      <c r="X75" s="203" t="str">
        <f>VLOOKUP(C75,[2]地区分类!$D$4:$F$141,3,0)</f>
        <v>无</v>
      </c>
      <c r="Y75" s="148" t="str">
        <f>VLOOKUP(C75,[2]地区分类!$D$4:$G$141,4,0)</f>
        <v>洞庭湖地区</v>
      </c>
      <c r="Z75" s="148">
        <f>VLOOKUP(C75,[2]地区分类!$D$4:$M$141,10,0)</f>
        <v>0</v>
      </c>
      <c r="AA75" s="148">
        <f>VLOOKUP(C75,[2]地区分类!$D$4:$N$141,11,0)</f>
        <v>0</v>
      </c>
      <c r="AB75" s="148">
        <f>VLOOKUP(C75,[2]地区分类!$D$4:$O$141,12,0)</f>
        <v>0</v>
      </c>
    </row>
    <row r="76" ht="20.15" customHeight="1" outlineLevel="2" spans="1:28">
      <c r="A76" s="183" t="s">
        <v>154</v>
      </c>
      <c r="B76" s="182">
        <f>VLOOKUP(C76,[1]地区分类!$D$3:$E$139,2,0)</f>
        <v>430722</v>
      </c>
      <c r="C76" s="183" t="s">
        <v>165</v>
      </c>
      <c r="D76" s="188" t="s">
        <v>166</v>
      </c>
      <c r="E76" s="189">
        <f t="shared" si="40"/>
        <v>663.538</v>
      </c>
      <c r="F76" s="189">
        <f t="shared" si="41"/>
        <v>1654.495</v>
      </c>
      <c r="G76" s="186">
        <f>VLOOKUP(D76,'2018年窄路加宽补足补助资金明细表'!$C$14:$K$3199,9,0)</f>
        <v>135.633</v>
      </c>
      <c r="H76" s="187">
        <f>VLOOKUP(D76,'2018年窄路加宽补足补助资金明细表'!$C$14:$U$3199,19,0)</f>
        <v>4353.538</v>
      </c>
      <c r="I76" s="187">
        <f>VLOOKUP(D76,'2018年窄路加宽补足补助资金明细表'!$C$14:$V$3199,20,0)</f>
        <v>2034.495</v>
      </c>
      <c r="J76" s="187">
        <f>VLOOKUP(D76,'2018年窄路加宽补足补助资金明细表'!$C$14:$W$3199,21,0)</f>
        <v>1356.33</v>
      </c>
      <c r="K76" s="187">
        <f>VLOOKUP(D76,'2018年窄路加宽补足补助资金明细表'!$C$14:$X$3199,22,0)</f>
        <v>678.165</v>
      </c>
      <c r="L76" s="187">
        <f t="shared" si="42"/>
        <v>2319.043</v>
      </c>
      <c r="M76" s="185">
        <f>VLOOKUP(D76,'2018年窄路加宽补足补助资金明细表'!$C$14:$AA$3199,25,0)</f>
        <v>3690</v>
      </c>
      <c r="N76" s="195">
        <f>VLOOKUP(D76,'2018年窄路加宽补足补助资金明细表'!$C$14:$AB$3199,26,0)</f>
        <v>663.538</v>
      </c>
      <c r="O76" s="187">
        <f>VLOOKUP(D76,'2018年窄路加宽补足补助资金明细表'!$C$14:$AC$3199,27,0)</f>
        <v>380</v>
      </c>
      <c r="P76" s="187">
        <f>VLOOKUP(D76,'2018年窄路加宽补足补助资金明细表'!$C$14:$AD$3199,28,0)</f>
        <v>1654.495</v>
      </c>
      <c r="Q76" s="187">
        <f t="shared" si="43"/>
        <v>3310</v>
      </c>
      <c r="R76" s="187"/>
      <c r="S76" s="204"/>
      <c r="T76" s="205"/>
      <c r="U76" s="188"/>
      <c r="V76" s="188"/>
      <c r="W76" s="188"/>
      <c r="X76" s="203" t="str">
        <f>VLOOKUP(C76,[2]地区分类!$D$4:$F$141,3,0)</f>
        <v>无</v>
      </c>
      <c r="Y76" s="148" t="str">
        <f>VLOOKUP(C76,[2]地区分类!$D$4:$G$141,4,0)</f>
        <v>洞庭湖地区</v>
      </c>
      <c r="Z76" s="148">
        <f>VLOOKUP(C76,[2]地区分类!$D$4:$M$141,10,0)</f>
        <v>0</v>
      </c>
      <c r="AA76" s="148">
        <f>VLOOKUP(C76,[2]地区分类!$D$4:$N$141,11,0)</f>
        <v>0</v>
      </c>
      <c r="AB76" s="148">
        <f>VLOOKUP(C76,[2]地区分类!$D$4:$O$141,12,0)</f>
        <v>0</v>
      </c>
    </row>
    <row r="77" ht="20.15" customHeight="1" outlineLevel="2" spans="1:28">
      <c r="A77" s="183" t="s">
        <v>154</v>
      </c>
      <c r="B77" s="182">
        <f>VLOOKUP(C77,[1]地区分类!$D$3:$E$139,2,0)</f>
        <v>430723</v>
      </c>
      <c r="C77" s="183" t="s">
        <v>167</v>
      </c>
      <c r="D77" s="188" t="s">
        <v>168</v>
      </c>
      <c r="E77" s="189">
        <f t="shared" si="40"/>
        <v>903.41</v>
      </c>
      <c r="F77" s="189">
        <f t="shared" si="41"/>
        <v>2369.96</v>
      </c>
      <c r="G77" s="186">
        <f>VLOOKUP(D77,'2018年窄路加宽补足补助资金明细表'!$C$14:$K$3199,9,0)</f>
        <v>194.264</v>
      </c>
      <c r="H77" s="187">
        <f>VLOOKUP(D77,'2018年窄路加宽补足补助资金明细表'!$C$14:$U$3199,19,0)</f>
        <v>5930.41</v>
      </c>
      <c r="I77" s="187">
        <f>VLOOKUP(D77,'2018年窄路加宽补足补助资金明细表'!$C$14:$V$3199,20,0)</f>
        <v>2913.96</v>
      </c>
      <c r="J77" s="187">
        <f>VLOOKUP(D77,'2018年窄路加宽补足补助资金明细表'!$C$14:$W$3199,21,0)</f>
        <v>1942.64</v>
      </c>
      <c r="K77" s="187">
        <f>VLOOKUP(D77,'2018年窄路加宽补足补助资金明细表'!$C$14:$X$3199,22,0)</f>
        <v>971.32</v>
      </c>
      <c r="L77" s="187">
        <f t="shared" si="42"/>
        <v>3016.45</v>
      </c>
      <c r="M77" s="185">
        <f>VLOOKUP(D77,'2018年窄路加宽补足补助资金明细表'!$C$14:$AA$3199,25,0)</f>
        <v>5027</v>
      </c>
      <c r="N77" s="195">
        <f>VLOOKUP(D77,'2018年窄路加宽补足补助资金明细表'!$C$14:$AB$3199,26,0)</f>
        <v>903.41</v>
      </c>
      <c r="O77" s="187">
        <f>VLOOKUP(D77,'2018年窄路加宽补足补助资金明细表'!$C$14:$AC$3199,27,0)</f>
        <v>544</v>
      </c>
      <c r="P77" s="187">
        <f>VLOOKUP(D77,'2018年窄路加宽补足补助资金明细表'!$C$14:$AD$3199,28,0)</f>
        <v>2369.96</v>
      </c>
      <c r="Q77" s="187">
        <f t="shared" si="43"/>
        <v>4483</v>
      </c>
      <c r="R77" s="187"/>
      <c r="S77" s="204"/>
      <c r="T77" s="205"/>
      <c r="U77" s="188"/>
      <c r="V77" s="188"/>
      <c r="W77" s="188"/>
      <c r="X77" s="203" t="str">
        <f>VLOOKUP(C77,[2]地区分类!$D$4:$F$141,3,0)</f>
        <v>无</v>
      </c>
      <c r="Y77" s="148" t="str">
        <f>VLOOKUP(C77,[2]地区分类!$D$4:$G$141,4,0)</f>
        <v>洞庭湖地区</v>
      </c>
      <c r="Z77" s="148">
        <f>VLOOKUP(C77,[2]地区分类!$D$4:$M$141,10,0)</f>
        <v>0</v>
      </c>
      <c r="AA77" s="148">
        <f>VLOOKUP(C77,[2]地区分类!$D$4:$N$141,11,0)</f>
        <v>0</v>
      </c>
      <c r="AB77" s="148">
        <f>VLOOKUP(C77,[2]地区分类!$D$4:$O$141,12,0)</f>
        <v>0</v>
      </c>
    </row>
    <row r="78" ht="20.15" customHeight="1" outlineLevel="2" spans="1:28">
      <c r="A78" s="183" t="s">
        <v>154</v>
      </c>
      <c r="B78" s="182">
        <f>VLOOKUP(C78,[1]地区分类!$D$3:$E$139,2,0)</f>
        <v>430724</v>
      </c>
      <c r="C78" s="183" t="s">
        <v>169</v>
      </c>
      <c r="D78" s="188" t="s">
        <v>170</v>
      </c>
      <c r="E78" s="189">
        <f t="shared" si="40"/>
        <v>502.119999999999</v>
      </c>
      <c r="F78" s="189">
        <f t="shared" si="41"/>
        <v>1434.01</v>
      </c>
      <c r="G78" s="186">
        <f>VLOOKUP(D78,'2018年窄路加宽补足补助资金明细表'!$C$14:$K$3199,9,0)</f>
        <v>117.534</v>
      </c>
      <c r="H78" s="187">
        <f>VLOOKUP(D78,'2018年窄路加宽补足补助资金明细表'!$C$14:$U$3199,19,0)</f>
        <v>3292.12</v>
      </c>
      <c r="I78" s="187">
        <f>VLOOKUP(D78,'2018年窄路加宽补足补助资金明细表'!$C$14:$V$3199,20,0)</f>
        <v>1763.01</v>
      </c>
      <c r="J78" s="187">
        <f>VLOOKUP(D78,'2018年窄路加宽补足补助资金明细表'!$C$14:$W$3199,21,0)</f>
        <v>1175.34</v>
      </c>
      <c r="K78" s="187">
        <f>VLOOKUP(D78,'2018年窄路加宽补足补助资金明细表'!$C$14:$X$3199,22,0)</f>
        <v>587.67</v>
      </c>
      <c r="L78" s="187">
        <f t="shared" si="42"/>
        <v>1529.11</v>
      </c>
      <c r="M78" s="185">
        <f>VLOOKUP(D78,'2018年窄路加宽补足补助资金明细表'!$C$14:$AA$3199,25,0)</f>
        <v>2790</v>
      </c>
      <c r="N78" s="195">
        <f>VLOOKUP(D78,'2018年窄路加宽补足补助资金明细表'!$C$14:$AB$3199,26,0)</f>
        <v>502.119999999999</v>
      </c>
      <c r="O78" s="187">
        <f>VLOOKUP(D78,'2018年窄路加宽补足补助资金明细表'!$C$14:$AC$3199,27,0)</f>
        <v>329</v>
      </c>
      <c r="P78" s="187">
        <f>VLOOKUP(D78,'2018年窄路加宽补足补助资金明细表'!$C$14:$AD$3199,28,0)</f>
        <v>1434.01</v>
      </c>
      <c r="Q78" s="187">
        <f t="shared" si="43"/>
        <v>2461</v>
      </c>
      <c r="R78" s="187"/>
      <c r="S78" s="204"/>
      <c r="T78" s="205"/>
      <c r="U78" s="188"/>
      <c r="V78" s="188"/>
      <c r="W78" s="188"/>
      <c r="X78" s="203" t="str">
        <f>VLOOKUP(C78,[2]地区分类!$D$4:$F$141,3,0)</f>
        <v>无</v>
      </c>
      <c r="Y78" s="148" t="str">
        <f>VLOOKUP(C78,[2]地区分类!$D$4:$G$141,4,0)</f>
        <v>洞庭湖地区</v>
      </c>
      <c r="Z78" s="148">
        <f>VLOOKUP(C78,[2]地区分类!$D$4:$M$141,10,0)</f>
        <v>0</v>
      </c>
      <c r="AA78" s="148">
        <f>VLOOKUP(C78,[2]地区分类!$D$4:$N$141,11,0)</f>
        <v>0</v>
      </c>
      <c r="AB78" s="148">
        <f>VLOOKUP(C78,[2]地区分类!$D$4:$O$141,12,0)</f>
        <v>0</v>
      </c>
    </row>
    <row r="79" ht="20.15" customHeight="1" outlineLevel="2" spans="1:28">
      <c r="A79" s="183" t="s">
        <v>154</v>
      </c>
      <c r="B79" s="182">
        <f>VLOOKUP(C79,[1]地区分类!$D$3:$E$139,2,0)</f>
        <v>430725</v>
      </c>
      <c r="C79" s="183" t="s">
        <v>171</v>
      </c>
      <c r="D79" s="188" t="s">
        <v>172</v>
      </c>
      <c r="E79" s="189">
        <f t="shared" si="40"/>
        <v>1352.617</v>
      </c>
      <c r="F79" s="189">
        <f t="shared" si="41"/>
        <v>3817.968</v>
      </c>
      <c r="G79" s="186">
        <f>VLOOKUP(D79,'2018年窄路加宽补足补助资金明细表'!$C$14:$K$3199,9,0)</f>
        <v>290.373</v>
      </c>
      <c r="H79" s="187">
        <f>VLOOKUP(D79,'2018年窄路加宽补足补助资金明细表'!$C$14:$U$3199,19,0)</f>
        <v>8283.817</v>
      </c>
      <c r="I79" s="187">
        <f>VLOOKUP(D79,'2018年窄路加宽补足补助资金明细表'!$C$14:$V$3199,20,0)</f>
        <v>4645.968</v>
      </c>
      <c r="J79" s="187">
        <f>VLOOKUP(D79,'2018年窄路加宽补足补助资金明细表'!$C$14:$W$3199,21,0)</f>
        <v>2903.73</v>
      </c>
      <c r="K79" s="187">
        <f>VLOOKUP(D79,'2018年窄路加宽补足补助资金明细表'!$C$14:$X$3199,22,0)</f>
        <v>1742.238</v>
      </c>
      <c r="L79" s="187">
        <f t="shared" si="42"/>
        <v>3637.849</v>
      </c>
      <c r="M79" s="185">
        <f>VLOOKUP(D79,'2018年窄路加宽补足补助资金明细表'!$C$14:$AA$3199,25,0)</f>
        <v>7022</v>
      </c>
      <c r="N79" s="195">
        <f>VLOOKUP(D79,'2018年窄路加宽补足补助资金明细表'!$C$14:$AB$3199,26,0)</f>
        <v>1261.817</v>
      </c>
      <c r="O79" s="187">
        <f>VLOOKUP(D79,'2018年窄路加宽补足补助资金明细表'!$C$14:$AC$3199,27,0)</f>
        <v>867</v>
      </c>
      <c r="P79" s="187">
        <f>VLOOKUP(D79,'2018年窄路加宽补足补助资金明细表'!$C$14:$AD$3199,28,0)</f>
        <v>3778.968</v>
      </c>
      <c r="Q79" s="187">
        <f t="shared" si="43"/>
        <v>6155</v>
      </c>
      <c r="R79" s="187"/>
      <c r="S79" s="204"/>
      <c r="T79" s="205">
        <f>VLOOKUP(D79,'2019年窄路加宽项目明细表'!$B$7:$D$1877,3,0)</f>
        <v>2.41</v>
      </c>
      <c r="U79" s="188">
        <f>VLOOKUP(D79,'2019年窄路加宽项目明细表'!$B$7:$K$1877,10,0)</f>
        <v>90.8</v>
      </c>
      <c r="V79" s="188">
        <f>VLOOKUP(D79,'2019年窄路加宽项目明细表'!$B$7:$L$1877,11,0)</f>
        <v>39</v>
      </c>
      <c r="W79" s="188"/>
      <c r="X79" s="203" t="str">
        <f>VLOOKUP(C79,[2]地区分类!$D$4:$F$141,3,0)</f>
        <v>无</v>
      </c>
      <c r="Y79" s="148" t="str">
        <f>VLOOKUP(C79,[2]地区分类!$D$4:$G$141,4,0)</f>
        <v>洞庭湖地区</v>
      </c>
      <c r="Z79" s="148">
        <f>VLOOKUP(C79,[2]地区分类!$D$4:$M$141,10,0)</f>
        <v>0</v>
      </c>
      <c r="AA79" s="148">
        <f>VLOOKUP(C79,[2]地区分类!$D$4:$N$141,11,0)</f>
        <v>0</v>
      </c>
      <c r="AB79" s="148">
        <f>VLOOKUP(C79,[2]地区分类!$D$4:$O$141,12,0)</f>
        <v>0</v>
      </c>
    </row>
    <row r="80" ht="20.15" customHeight="1" outlineLevel="2" spans="1:28">
      <c r="A80" s="183" t="s">
        <v>154</v>
      </c>
      <c r="B80" s="182">
        <f>VLOOKUP(C80,[1]地区分类!$D$3:$E$139,2,0)</f>
        <v>430726</v>
      </c>
      <c r="C80" s="183" t="s">
        <v>173</v>
      </c>
      <c r="D80" s="188" t="s">
        <v>174</v>
      </c>
      <c r="E80" s="189">
        <f t="shared" si="40"/>
        <v>1736.33</v>
      </c>
      <c r="F80" s="189">
        <f t="shared" si="41"/>
        <v>0</v>
      </c>
      <c r="G80" s="186">
        <f>VLOOKUP(D80,'2018年窄路加宽补足补助资金明细表'!$C$14:$K$3199,9,0)</f>
        <v>380.011</v>
      </c>
      <c r="H80" s="187">
        <f>VLOOKUP(D80,'2018年窄路加宽补足补助资金明细表'!$C$14:$U$3199,19,0)</f>
        <v>11400.33</v>
      </c>
      <c r="I80" s="187">
        <f>VLOOKUP(D80,'2018年窄路加宽补足补助资金明细表'!$C$14:$V$3199,20,0)</f>
        <v>6840.198</v>
      </c>
      <c r="J80" s="187">
        <f>VLOOKUP(D80,'2018年窄路加宽补足补助资金明细表'!$C$14:$W$3199,21,0)</f>
        <v>4940.143</v>
      </c>
      <c r="K80" s="187">
        <f>VLOOKUP(D80,'2018年窄路加宽补足补助资金明细表'!$C$14:$X$3199,22,0)</f>
        <v>1900.055</v>
      </c>
      <c r="L80" s="187">
        <f t="shared" si="42"/>
        <v>4560.132</v>
      </c>
      <c r="M80" s="185">
        <f>VLOOKUP(D80,'2018年窄路加宽补足补助资金明细表'!$C$14:$AA$3199,25,0)</f>
        <v>9664</v>
      </c>
      <c r="N80" s="195">
        <f>VLOOKUP(D80,'2018年窄路加宽补足补助资金明细表'!$C$14:$AB$3199,26,0)</f>
        <v>1736.33</v>
      </c>
      <c r="O80" s="187">
        <f>VLOOKUP(D80,'2018年窄路加宽补足补助资金明细表'!$C$14:$AC$3199,27,0)</f>
        <v>6840</v>
      </c>
      <c r="P80" s="187">
        <f>VLOOKUP(D80,'2018年窄路加宽补足补助资金明细表'!$C$14:$AD$3199,28,0)</f>
        <v>0</v>
      </c>
      <c r="Q80" s="187">
        <f t="shared" si="43"/>
        <v>2824</v>
      </c>
      <c r="R80" s="187"/>
      <c r="S80" s="204" t="s">
        <v>64</v>
      </c>
      <c r="T80" s="205"/>
      <c r="U80" s="188"/>
      <c r="V80" s="188"/>
      <c r="W80" s="188"/>
      <c r="X80" s="203" t="str">
        <f>VLOOKUP(C80,[2]地区分类!$D$4:$F$141,3,0)</f>
        <v>武陵山片区</v>
      </c>
      <c r="Y80" s="148" t="str">
        <f>VLOOKUP(C80,[2]地区分类!$D$4:$G$141,4,0)</f>
        <v>洞庭湖地区</v>
      </c>
      <c r="Z80" s="148" t="str">
        <f>VLOOKUP(C80,[2]地区分类!$D$4:$M$141,10,0)</f>
        <v>6个少数民族过半县</v>
      </c>
      <c r="AA80" s="148">
        <f>VLOOKUP(C80,[2]地区分类!$D$4:$N$141,11,0)</f>
        <v>0</v>
      </c>
      <c r="AB80" s="148">
        <f>VLOOKUP(C80,[2]地区分类!$D$4:$O$141,12,0)</f>
        <v>0</v>
      </c>
    </row>
    <row r="81" ht="20.15" customHeight="1" outlineLevel="2" spans="1:28">
      <c r="A81" s="183" t="s">
        <v>154</v>
      </c>
      <c r="B81" s="182">
        <f>VLOOKUP(C81,[1]地区分类!$D$3:$E$139,2,0)</f>
        <v>430781</v>
      </c>
      <c r="C81" s="183" t="s">
        <v>175</v>
      </c>
      <c r="D81" s="188" t="s">
        <v>176</v>
      </c>
      <c r="E81" s="189">
        <f t="shared" si="40"/>
        <v>553.18</v>
      </c>
      <c r="F81" s="189">
        <f t="shared" si="41"/>
        <v>474.275</v>
      </c>
      <c r="G81" s="186">
        <f>VLOOKUP(D81,'2018年窄路加宽补足补助资金明细表'!$C$14:$K$3199,9,0)</f>
        <v>23.885</v>
      </c>
      <c r="H81" s="187">
        <f>VLOOKUP(D81,'2018年窄路加宽补足补助资金明细表'!$C$14:$U$3199,19,0)</f>
        <v>639.78</v>
      </c>
      <c r="I81" s="187">
        <f>VLOOKUP(D81,'2018年窄路加宽补足补助资金明细表'!$C$14:$V$3199,20,0)</f>
        <v>358.275</v>
      </c>
      <c r="J81" s="187">
        <f>VLOOKUP(D81,'2018年窄路加宽补足补助资金明细表'!$C$14:$W$3199,21,0)</f>
        <v>238.85</v>
      </c>
      <c r="K81" s="187">
        <f>VLOOKUP(D81,'2018年窄路加宽补足补助资金明细表'!$C$14:$X$3199,22,0)</f>
        <v>119.425</v>
      </c>
      <c r="L81" s="187">
        <f t="shared" si="42"/>
        <v>281.505</v>
      </c>
      <c r="M81" s="185">
        <f>VLOOKUP(D81,'2018年窄路加宽补足补助资金明细表'!$C$14:$AA$3199,25,0)</f>
        <v>542</v>
      </c>
      <c r="N81" s="195">
        <f>VLOOKUP(D81,'2018年窄路加宽补足补助资金明细表'!$C$14:$AB$3199,26,0)</f>
        <v>97.78</v>
      </c>
      <c r="O81" s="187">
        <f>VLOOKUP(D81,'2018年窄路加宽补足补助资金明细表'!$C$14:$AC$3199,27,0)</f>
        <v>67</v>
      </c>
      <c r="P81" s="187">
        <f>VLOOKUP(D81,'2018年窄路加宽补足补助资金明细表'!$C$14:$AD$3199,28,0)</f>
        <v>291.275</v>
      </c>
      <c r="Q81" s="187">
        <f t="shared" si="43"/>
        <v>475</v>
      </c>
      <c r="R81" s="187"/>
      <c r="S81" s="204"/>
      <c r="T81" s="205">
        <f>VLOOKUP(D81,'2019年窄路加宽项目明细表'!$B$7:$D$1877,3,0)</f>
        <v>12.197</v>
      </c>
      <c r="U81" s="188">
        <f>VLOOKUP(D81,'2019年窄路加宽项目明细表'!$B$7:$K$1877,10,0)</f>
        <v>455.4</v>
      </c>
      <c r="V81" s="188">
        <f>VLOOKUP(D81,'2019年窄路加宽项目明细表'!$B$7:$L$1877,11,0)</f>
        <v>183</v>
      </c>
      <c r="W81" s="188"/>
      <c r="X81" s="203" t="str">
        <f>VLOOKUP(C81,[2]地区分类!$D$4:$F$141,3,0)</f>
        <v>无</v>
      </c>
      <c r="Y81" s="148" t="str">
        <f>VLOOKUP(C81,[2]地区分类!$D$4:$G$141,4,0)</f>
        <v>洞庭湖地区</v>
      </c>
      <c r="Z81" s="148">
        <f>VLOOKUP(C81,[2]地区分类!$D$4:$M$141,10,0)</f>
        <v>0</v>
      </c>
      <c r="AA81" s="148">
        <f>VLOOKUP(C81,[2]地区分类!$D$4:$N$141,11,0)</f>
        <v>0</v>
      </c>
      <c r="AB81" s="148">
        <f>VLOOKUP(C81,[2]地区分类!$D$4:$O$141,12,0)</f>
        <v>0</v>
      </c>
    </row>
    <row r="82" ht="20.15" customHeight="1" outlineLevel="1" spans="1:24">
      <c r="A82" s="179" t="s">
        <v>177</v>
      </c>
      <c r="B82" s="182"/>
      <c r="C82" s="183"/>
      <c r="D82" s="188">
        <v>0</v>
      </c>
      <c r="E82" s="187">
        <f t="shared" ref="E82:G82" si="44">SUBTOTAL(9,E83:E86)</f>
        <v>20181.49</v>
      </c>
      <c r="F82" s="187">
        <f t="shared" si="44"/>
        <v>7191.452</v>
      </c>
      <c r="G82" s="186">
        <f t="shared" si="44"/>
        <v>892.948</v>
      </c>
      <c r="H82" s="187">
        <f t="shared" ref="H82:T82" si="45">SUBTOTAL(9,H83:H86)</f>
        <v>44642.79</v>
      </c>
      <c r="I82" s="187">
        <f t="shared" si="45"/>
        <v>16073.064</v>
      </c>
      <c r="J82" s="187">
        <f t="shared" si="45"/>
        <v>10767.964</v>
      </c>
      <c r="K82" s="187">
        <f t="shared" si="45"/>
        <v>5305.1</v>
      </c>
      <c r="L82" s="187">
        <f t="shared" si="45"/>
        <v>28569.726</v>
      </c>
      <c r="M82" s="185">
        <f t="shared" si="45"/>
        <v>37956</v>
      </c>
      <c r="N82" s="187">
        <f t="shared" si="45"/>
        <v>6686.79</v>
      </c>
      <c r="O82" s="187">
        <f t="shared" si="45"/>
        <v>14298</v>
      </c>
      <c r="P82" s="187">
        <f t="shared" si="45"/>
        <v>1774.652</v>
      </c>
      <c r="Q82" s="187">
        <f t="shared" si="45"/>
        <v>23658</v>
      </c>
      <c r="R82" s="187"/>
      <c r="S82" s="187"/>
      <c r="T82" s="206">
        <f t="shared" si="45"/>
        <v>300.781</v>
      </c>
      <c r="U82" s="188"/>
      <c r="V82" s="188"/>
      <c r="W82" s="188"/>
      <c r="X82" s="203"/>
    </row>
    <row r="83" ht="20.15" customHeight="1" outlineLevel="2" spans="1:28">
      <c r="A83" s="183" t="s">
        <v>178</v>
      </c>
      <c r="B83" s="182">
        <f>VLOOKUP(C83,[1]地区分类!$D$3:$E$139,2,0)</f>
        <v>430802</v>
      </c>
      <c r="C83" s="183" t="s">
        <v>179</v>
      </c>
      <c r="D83" s="188" t="s">
        <v>180</v>
      </c>
      <c r="E83" s="189">
        <f t="shared" ref="E83:E86" si="46">N83+U83</f>
        <v>2891.8</v>
      </c>
      <c r="F83" s="189">
        <f t="shared" ref="F83:F86" si="47">P83+V83</f>
        <v>16.8</v>
      </c>
      <c r="G83" s="186">
        <f>VLOOKUP(D83,'2018年窄路加宽补足补助资金明细表'!$C$14:$K$3199,9,0)</f>
        <v>265.327</v>
      </c>
      <c r="H83" s="187">
        <f>VLOOKUP(D83,'2018年窄路加宽补足补助资金明细表'!$C$14:$U$3199,19,0)</f>
        <v>18740</v>
      </c>
      <c r="I83" s="187">
        <f>VLOOKUP(D83,'2018年窄路加宽补足补助资金明细表'!$C$14:$V$3199,20,0)</f>
        <v>4775.886</v>
      </c>
      <c r="J83" s="187">
        <f>VLOOKUP(D83,'2018年窄路加宽补足补助资金明细表'!$C$14:$W$3199,21,0)</f>
        <v>2653.27</v>
      </c>
      <c r="K83" s="187">
        <f>VLOOKUP(D83,'2018年窄路加宽补足补助资金明细表'!$C$14:$X$3199,22,0)</f>
        <v>2122.616</v>
      </c>
      <c r="L83" s="187">
        <f t="shared" ref="L83:L86" si="48">H83-I83</f>
        <v>13964.114</v>
      </c>
      <c r="M83" s="185">
        <f>VLOOKUP(D83,'2018年窄路加宽补足补助资金明细表'!$C$14:$AA$3199,25,0)</f>
        <v>15885</v>
      </c>
      <c r="N83" s="195">
        <f>VLOOKUP(D83,'2018年窄路加宽补足补助资金明细表'!$C$14:$AB$3199,26,0)</f>
        <v>2855</v>
      </c>
      <c r="O83" s="187">
        <f>VLOOKUP(D83,'2018年窄路加宽补足补助资金明细表'!$C$14:$AC$3199,27,0)</f>
        <v>4776</v>
      </c>
      <c r="P83" s="187">
        <f>VLOOKUP(D83,'2018年窄路加宽补足补助资金明细表'!$C$14:$AD$3199,28,0)</f>
        <v>0</v>
      </c>
      <c r="Q83" s="187">
        <f>M83-O83</f>
        <v>11109</v>
      </c>
      <c r="R83" s="187"/>
      <c r="S83" s="204" t="s">
        <v>181</v>
      </c>
      <c r="T83" s="205">
        <f>VLOOKUP(D83,'2019年窄路加宽项目明细表'!$B$7:$D$1877,3,0)</f>
        <v>0.857</v>
      </c>
      <c r="U83" s="188">
        <f>VLOOKUP(D83,'2019年窄路加宽项目明细表'!$B$7:$K$1877,10,0)</f>
        <v>36.8</v>
      </c>
      <c r="V83" s="188">
        <f>VLOOKUP(D83,'2019年窄路加宽项目明细表'!$B$7:$L$1877,11,0)</f>
        <v>16.8</v>
      </c>
      <c r="W83" s="188"/>
      <c r="X83" s="203" t="str">
        <f>VLOOKUP(C83,[2]地区分类!$D$4:$F$141,3,0)</f>
        <v>无</v>
      </c>
      <c r="Y83" s="148" t="str">
        <f>VLOOKUP(C83,[2]地区分类!$D$4:$G$141,4,0)</f>
        <v>大湘西地区</v>
      </c>
      <c r="Z83" s="148" t="str">
        <f>VLOOKUP(C83,[2]地区分类!$D$4:$M$141,10,0)</f>
        <v>3个享受政策县</v>
      </c>
      <c r="AA83" s="148">
        <f>VLOOKUP(C83,[2]地区分类!$D$4:$N$141,11,0)</f>
        <v>0</v>
      </c>
      <c r="AB83" s="148">
        <f>VLOOKUP(C83,[2]地区分类!$D$4:$O$141,12,0)</f>
        <v>0</v>
      </c>
    </row>
    <row r="84" ht="20.15" customHeight="1" outlineLevel="2" spans="1:28">
      <c r="A84" s="183" t="s">
        <v>178</v>
      </c>
      <c r="B84" s="182">
        <f>VLOOKUP(C84,[1]地区分类!$D$3:$E$139,2,0)</f>
        <v>430811</v>
      </c>
      <c r="C84" s="183" t="s">
        <v>182</v>
      </c>
      <c r="D84" s="188" t="s">
        <v>183</v>
      </c>
      <c r="E84" s="189">
        <f t="shared" si="46"/>
        <v>78.76</v>
      </c>
      <c r="F84" s="189">
        <f t="shared" si="47"/>
        <v>0</v>
      </c>
      <c r="G84" s="186">
        <f>VLOOKUP(D84,'2018年窄路加宽补足补助资金明细表'!$C$14:$K$3199,9,0)</f>
        <v>14.793</v>
      </c>
      <c r="H84" s="187">
        <f>VLOOKUP(D84,'2018年窄路加宽补足补助资金明细表'!$C$14:$U$3199,19,0)</f>
        <v>517.76</v>
      </c>
      <c r="I84" s="187">
        <f>VLOOKUP(D84,'2018年窄路加宽补足补助资金明细表'!$C$14:$V$3199,20,0)</f>
        <v>266.274</v>
      </c>
      <c r="J84" s="187">
        <f>VLOOKUP(D84,'2018年窄路加宽补足补助资金明细表'!$C$14:$W$3199,21,0)</f>
        <v>147.93</v>
      </c>
      <c r="K84" s="187">
        <f>VLOOKUP(D84,'2018年窄路加宽补足补助资金明细表'!$C$14:$X$3199,22,0)</f>
        <v>118.344</v>
      </c>
      <c r="L84" s="187">
        <f t="shared" si="48"/>
        <v>251.486</v>
      </c>
      <c r="M84" s="185">
        <f>VLOOKUP(D84,'2018年窄路加宽补足补助资金明细表'!$C$14:$AA$3199,25,0)</f>
        <v>439</v>
      </c>
      <c r="N84" s="195">
        <f>VLOOKUP(D84,'2018年窄路加宽补足补助资金明细表'!$C$14:$AB$3199,26,0)</f>
        <v>78.76</v>
      </c>
      <c r="O84" s="187">
        <f>VLOOKUP(D84,'2018年窄路加宽补足补助资金明细表'!$C$14:$AC$3199,27,0)</f>
        <v>266</v>
      </c>
      <c r="P84" s="187">
        <f>VLOOKUP(D84,'2018年窄路加宽补足补助资金明细表'!$C$14:$AD$3199,28,0)</f>
        <v>0</v>
      </c>
      <c r="Q84" s="187">
        <f>M84-O84</f>
        <v>173</v>
      </c>
      <c r="R84" s="187"/>
      <c r="S84" s="204" t="s">
        <v>184</v>
      </c>
      <c r="T84" s="205"/>
      <c r="U84" s="188"/>
      <c r="V84" s="188"/>
      <c r="W84" s="188"/>
      <c r="X84" s="203" t="str">
        <f>VLOOKUP(C84,[2]地区分类!$D$4:$F$141,3,0)</f>
        <v>无</v>
      </c>
      <c r="Y84" s="148" t="str">
        <f>VLOOKUP(C84,[2]地区分类!$D$4:$G$141,4,0)</f>
        <v>大湘西地区</v>
      </c>
      <c r="Z84" s="148" t="str">
        <f>VLOOKUP(C84,[2]地区分类!$D$4:$M$141,10,0)</f>
        <v>3个享受政策县</v>
      </c>
      <c r="AA84" s="148">
        <f>VLOOKUP(C84,[2]地区分类!$D$4:$N$141,11,0)</f>
        <v>0</v>
      </c>
      <c r="AB84" s="148">
        <f>VLOOKUP(C84,[2]地区分类!$D$4:$O$141,12,0)</f>
        <v>0</v>
      </c>
    </row>
    <row r="85" ht="20.15" customHeight="1" outlineLevel="2" spans="1:28">
      <c r="A85" s="183" t="s">
        <v>178</v>
      </c>
      <c r="B85" s="182">
        <f>VLOOKUP(C85,[1]地区分类!$D$3:$E$139,2,0)</f>
        <v>430821</v>
      </c>
      <c r="C85" s="183" t="s">
        <v>185</v>
      </c>
      <c r="D85" s="188" t="s">
        <v>186</v>
      </c>
      <c r="E85" s="189">
        <f t="shared" si="46"/>
        <v>2357.16</v>
      </c>
      <c r="F85" s="189">
        <f t="shared" si="47"/>
        <v>7</v>
      </c>
      <c r="G85" s="186">
        <f>VLOOKUP(D85,'2018年窄路加宽补足补助资金明细表'!$C$14:$K$3199,9,0)</f>
        <v>500.014</v>
      </c>
      <c r="H85" s="187">
        <f>VLOOKUP(D85,'2018年窄路加宽补足补助资金明细表'!$C$14:$U$3199,19,0)</f>
        <v>16161.36</v>
      </c>
      <c r="I85" s="187">
        <f>VLOOKUP(D85,'2018年窄路加宽补足补助资金明细表'!$C$14:$V$3199,20,0)</f>
        <v>9000.252</v>
      </c>
      <c r="J85" s="187">
        <f>VLOOKUP(D85,'2018年窄路加宽补足补助资金明细表'!$C$14:$W$3199,21,0)</f>
        <v>6500.182</v>
      </c>
      <c r="K85" s="187">
        <f>VLOOKUP(D85,'2018年窄路加宽补足补助资金明细表'!$C$14:$X$3199,22,0)</f>
        <v>2500.07</v>
      </c>
      <c r="L85" s="187">
        <f t="shared" si="48"/>
        <v>7161.108</v>
      </c>
      <c r="M85" s="185">
        <f>VLOOKUP(D85,'2018年窄路加宽补足补助资金明细表'!$C$14:$AA$3199,25,0)</f>
        <v>13814</v>
      </c>
      <c r="N85" s="195">
        <f>VLOOKUP(D85,'2018年窄路加宽补足补助资金明细表'!$C$14:$AB$3199,26,0)</f>
        <v>2347.36</v>
      </c>
      <c r="O85" s="187">
        <f>VLOOKUP(D85,'2018年窄路加宽补足补助资金明细表'!$C$14:$AC$3199,27,0)</f>
        <v>9000</v>
      </c>
      <c r="P85" s="187">
        <f>VLOOKUP(D85,'2018年窄路加宽补足补助资金明细表'!$C$14:$AD$3199,28,0)</f>
        <v>0</v>
      </c>
      <c r="Q85" s="187">
        <f>M85-O85</f>
        <v>4814</v>
      </c>
      <c r="R85" s="187"/>
      <c r="S85" s="204" t="s">
        <v>119</v>
      </c>
      <c r="T85" s="205">
        <f>VLOOKUP(D85,'2019年窄路加宽项目明细表'!$B$7:$D$1877,3,0)</f>
        <v>0.386</v>
      </c>
      <c r="U85" s="188">
        <f>VLOOKUP(D85,'2019年窄路加宽项目明细表'!$B$7:$K$1877,10,0)</f>
        <v>9.8</v>
      </c>
      <c r="V85" s="188">
        <f>VLOOKUP(D85,'2019年窄路加宽项目明细表'!$B$7:$L$1877,11,0)</f>
        <v>7</v>
      </c>
      <c r="W85" s="188"/>
      <c r="X85" s="203" t="str">
        <f>VLOOKUP(C85,[2]地区分类!$D$4:$F$141,3,0)</f>
        <v>武陵山片区</v>
      </c>
      <c r="Y85" s="148" t="str">
        <f>VLOOKUP(C85,[2]地区分类!$D$4:$G$141,4,0)</f>
        <v>大湘西地区</v>
      </c>
      <c r="Z85" s="148" t="str">
        <f>VLOOKUP(C85,[2]地区分类!$D$4:$M$141,10,0)</f>
        <v>6个少数民族过半县</v>
      </c>
      <c r="AA85" s="148">
        <f>VLOOKUP(C85,[2]地区分类!$D$4:$N$141,11,0)</f>
        <v>0</v>
      </c>
      <c r="AB85" s="148">
        <f>VLOOKUP(C85,[2]地区分类!$D$4:$O$141,12,0)</f>
        <v>0</v>
      </c>
    </row>
    <row r="86" ht="20.15" customHeight="1" outlineLevel="2" spans="1:28">
      <c r="A86" s="183" t="s">
        <v>178</v>
      </c>
      <c r="B86" s="182">
        <f>VLOOKUP(C86,[1]地区分类!$D$3:$E$139,2,0)</f>
        <v>430822</v>
      </c>
      <c r="C86" s="183" t="s">
        <v>187</v>
      </c>
      <c r="D86" s="188" t="s">
        <v>188</v>
      </c>
      <c r="E86" s="189">
        <f t="shared" si="46"/>
        <v>14853.77</v>
      </c>
      <c r="F86" s="189">
        <f t="shared" si="47"/>
        <v>7167.652</v>
      </c>
      <c r="G86" s="186">
        <f>VLOOKUP(D86,'2018年窄路加宽补足补助资金明细表'!$C$14:$K$3199,9,0)</f>
        <v>112.814</v>
      </c>
      <c r="H86" s="187">
        <f>VLOOKUP(D86,'2018年窄路加宽补足补助资金明细表'!$C$14:$U$3199,19,0)</f>
        <v>9223.67</v>
      </c>
      <c r="I86" s="187">
        <f>VLOOKUP(D86,'2018年窄路加宽补足补助资金明细表'!$C$14:$V$3199,20,0)</f>
        <v>2030.652</v>
      </c>
      <c r="J86" s="187">
        <f>VLOOKUP(D86,'2018年窄路加宽补足补助资金明细表'!$C$14:$W$3199,21,0)</f>
        <v>1466.582</v>
      </c>
      <c r="K86" s="187">
        <f>VLOOKUP(D86,'2018年窄路加宽补足补助资金明细表'!$C$14:$X$3199,22,0)</f>
        <v>564.07</v>
      </c>
      <c r="L86" s="187">
        <f t="shared" si="48"/>
        <v>7193.018</v>
      </c>
      <c r="M86" s="185">
        <f>VLOOKUP(D86,'2018年窄路加宽补足补助资金明细表'!$C$14:$AA$3199,25,0)</f>
        <v>7818</v>
      </c>
      <c r="N86" s="195">
        <f>VLOOKUP(D86,'2018年窄路加宽补足补助资金明细表'!$C$14:$AB$3199,26,0)</f>
        <v>1405.67</v>
      </c>
      <c r="O86" s="187">
        <f>VLOOKUP(D86,'2018年窄路加宽补足补助资金明细表'!$C$14:$AC$3199,27,0)</f>
        <v>256</v>
      </c>
      <c r="P86" s="187">
        <f>VLOOKUP(D86,'2018年窄路加宽补足补助资金明细表'!$C$14:$AD$3199,28,0)</f>
        <v>1774.652</v>
      </c>
      <c r="Q86" s="187">
        <f>M86-O86</f>
        <v>7562</v>
      </c>
      <c r="R86" s="187"/>
      <c r="S86" s="204" t="s">
        <v>124</v>
      </c>
      <c r="T86" s="205">
        <f>VLOOKUP(D86,'2019年窄路加宽项目明细表'!$B$7:$D$1877,3,0)</f>
        <v>299.538</v>
      </c>
      <c r="U86" s="188">
        <f>VLOOKUP(D86,'2019年窄路加宽项目明细表'!$B$7:$K$1877,10,0)</f>
        <v>13448.1</v>
      </c>
      <c r="V86" s="188">
        <f>VLOOKUP(D86,'2019年窄路加宽项目明细表'!$B$7:$L$1877,11,0)</f>
        <v>5393</v>
      </c>
      <c r="W86" s="188"/>
      <c r="X86" s="203" t="str">
        <f>VLOOKUP(C86,[2]地区分类!$D$4:$F$141,3,0)</f>
        <v>武陵山片区</v>
      </c>
      <c r="Y86" s="148" t="str">
        <f>VLOOKUP(C86,[2]地区分类!$D$4:$G$141,4,0)</f>
        <v>大湘西地区</v>
      </c>
      <c r="Z86" s="148" t="str">
        <f>VLOOKUP(C86,[2]地区分类!$D$4:$M$141,10,0)</f>
        <v>3个享受政策县</v>
      </c>
      <c r="AA86" s="148" t="str">
        <f>VLOOKUP(C86,[2]地区分类!$D$4:$N$141,11,0)</f>
        <v>是</v>
      </c>
      <c r="AB86" s="148" t="str">
        <f>VLOOKUP(C86,[2]地区分类!$D$4:$O$141,12,0)</f>
        <v>是</v>
      </c>
    </row>
    <row r="87" ht="20.15" customHeight="1" outlineLevel="1" spans="1:24">
      <c r="A87" s="179" t="s">
        <v>189</v>
      </c>
      <c r="B87" s="182"/>
      <c r="C87" s="183"/>
      <c r="D87" s="188">
        <v>0</v>
      </c>
      <c r="E87" s="187">
        <f t="shared" ref="E87:G87" si="49">SUBTOTAL(9,E88:E94)</f>
        <v>12794.7307285714</v>
      </c>
      <c r="F87" s="187">
        <f t="shared" si="49"/>
        <v>5653.025</v>
      </c>
      <c r="G87" s="186">
        <f t="shared" si="49"/>
        <v>658.695</v>
      </c>
      <c r="H87" s="187">
        <f t="shared" ref="H87:T87" si="50">SUBTOTAL(9,H88:H94)</f>
        <v>23750.6307285714</v>
      </c>
      <c r="I87" s="187">
        <f t="shared" si="50"/>
        <v>11376.585</v>
      </c>
      <c r="J87" s="187">
        <f t="shared" si="50"/>
        <v>8083.11</v>
      </c>
      <c r="K87" s="187">
        <f t="shared" si="50"/>
        <v>3293.475</v>
      </c>
      <c r="L87" s="187">
        <f t="shared" si="50"/>
        <v>12374.0457285714</v>
      </c>
      <c r="M87" s="185">
        <f t="shared" si="50"/>
        <v>20131</v>
      </c>
      <c r="N87" s="187">
        <f t="shared" si="50"/>
        <v>3619.63072857141</v>
      </c>
      <c r="O87" s="187">
        <f t="shared" si="50"/>
        <v>9425</v>
      </c>
      <c r="P87" s="187">
        <f t="shared" si="50"/>
        <v>1951.625</v>
      </c>
      <c r="Q87" s="187">
        <f t="shared" si="50"/>
        <v>10706</v>
      </c>
      <c r="R87" s="187"/>
      <c r="S87" s="187"/>
      <c r="T87" s="206">
        <f t="shared" si="50"/>
        <v>242.765</v>
      </c>
      <c r="U87" s="188"/>
      <c r="V87" s="188"/>
      <c r="W87" s="188"/>
      <c r="X87" s="203"/>
    </row>
    <row r="88" ht="20.15" customHeight="1" outlineLevel="2" spans="1:28">
      <c r="A88" s="183" t="s">
        <v>190</v>
      </c>
      <c r="B88" s="182">
        <f>VLOOKUP(C88,[1]地区分类!$D$3:$E$139,2,0)</f>
        <v>430902</v>
      </c>
      <c r="C88" s="183" t="s">
        <v>191</v>
      </c>
      <c r="D88" s="188" t="s">
        <v>192</v>
      </c>
      <c r="E88" s="189">
        <f t="shared" ref="E88:E94" si="51">N88+U88</f>
        <v>467.9183</v>
      </c>
      <c r="F88" s="189">
        <f t="shared" ref="F88:F94" si="52">P88+V88</f>
        <v>345.775</v>
      </c>
      <c r="G88" s="186">
        <f>VLOOKUP(D88,'2018年窄路加宽补足补助资金明细表'!$C$14:$K$3199,9,0)</f>
        <v>15.785</v>
      </c>
      <c r="H88" s="187">
        <f>VLOOKUP(D88,'2018年窄路加宽补足补助资金明细表'!$C$14:$U$3199,19,0)</f>
        <v>561.2183</v>
      </c>
      <c r="I88" s="187">
        <f>VLOOKUP(D88,'2018年窄路加宽补足补助资金明细表'!$C$14:$V$3199,20,0)</f>
        <v>236.775</v>
      </c>
      <c r="J88" s="187">
        <f>VLOOKUP(D88,'2018年窄路加宽补足补助资金明细表'!$C$14:$W$3199,21,0)</f>
        <v>157.85</v>
      </c>
      <c r="K88" s="187">
        <f>VLOOKUP(D88,'2018年窄路加宽补足补助资金明细表'!$C$14:$X$3199,22,0)</f>
        <v>78.925</v>
      </c>
      <c r="L88" s="187">
        <f t="shared" ref="L88:L94" si="53">H88-I88</f>
        <v>324.4433</v>
      </c>
      <c r="M88" s="185">
        <f>VLOOKUP(D88,'2018年窄路加宽补足补助资金明细表'!$C$14:$AA$3199,25,0)</f>
        <v>476</v>
      </c>
      <c r="N88" s="195">
        <f>VLOOKUP(D88,'2018年窄路加宽补足补助资金明细表'!$C$14:$AB$3199,26,0)</f>
        <v>85.2183</v>
      </c>
      <c r="O88" s="187">
        <f>VLOOKUP(D88,'2018年窄路加宽补足补助资金明细表'!$C$14:$AC$3199,27,0)</f>
        <v>44</v>
      </c>
      <c r="P88" s="187">
        <f>VLOOKUP(D88,'2018年窄路加宽补足补助资金明细表'!$C$14:$AD$3199,28,0)</f>
        <v>192.775</v>
      </c>
      <c r="Q88" s="187">
        <f t="shared" ref="Q88:Q94" si="54">M88-O88</f>
        <v>432</v>
      </c>
      <c r="R88" s="187"/>
      <c r="S88" s="204"/>
      <c r="T88" s="205">
        <f>VLOOKUP(D88,'2019年窄路加宽项目明细表'!$B$7:$D$1877,3,0)</f>
        <v>10.215</v>
      </c>
      <c r="U88" s="188">
        <f>VLOOKUP(D88,'2019年窄路加宽项目明细表'!$B$7:$K$1877,10,0)</f>
        <v>382.7</v>
      </c>
      <c r="V88" s="188">
        <f>VLOOKUP(D88,'2019年窄路加宽项目明细表'!$B$7:$L$1877,11,0)</f>
        <v>153</v>
      </c>
      <c r="W88" s="188"/>
      <c r="X88" s="203" t="str">
        <f>VLOOKUP(C88,[2]地区分类!$D$4:$F$141,3,0)</f>
        <v>无</v>
      </c>
      <c r="Y88" s="148" t="str">
        <f>VLOOKUP(C88,[2]地区分类!$D$4:$G$141,4,0)</f>
        <v>洞庭湖地区</v>
      </c>
      <c r="Z88" s="148">
        <f>VLOOKUP(C88,[2]地区分类!$D$4:$M$141,10,0)</f>
        <v>0</v>
      </c>
      <c r="AA88" s="148">
        <f>VLOOKUP(C88,[2]地区分类!$D$4:$N$141,11,0)</f>
        <v>0</v>
      </c>
      <c r="AB88" s="148">
        <f>VLOOKUP(C88,[2]地区分类!$D$4:$O$141,12,0)</f>
        <v>0</v>
      </c>
    </row>
    <row r="89" ht="20.15" customHeight="1" outlineLevel="2" spans="1:28">
      <c r="A89" s="183" t="s">
        <v>190</v>
      </c>
      <c r="B89" s="182">
        <f>VLOOKUP(C89,[1]地区分类!$D$3:$E$139,2,0)</f>
        <v>430903</v>
      </c>
      <c r="C89" s="183" t="s">
        <v>193</v>
      </c>
      <c r="D89" s="188" t="s">
        <v>194</v>
      </c>
      <c r="E89" s="189">
        <f t="shared" si="51"/>
        <v>2511.15</v>
      </c>
      <c r="F89" s="189">
        <f t="shared" si="52"/>
        <v>1258.805</v>
      </c>
      <c r="G89" s="186">
        <f>VLOOKUP(D89,'2018年窄路加宽补足补助资金明细表'!$C$14:$K$3199,9,0)</f>
        <v>24.387</v>
      </c>
      <c r="H89" s="187">
        <f>VLOOKUP(D89,'2018年窄路加宽补足补助资金明细表'!$C$14:$U$3199,19,0)</f>
        <v>740.15</v>
      </c>
      <c r="I89" s="187">
        <f>VLOOKUP(D89,'2018年窄路加宽补足补助资金明细表'!$C$14:$V$3199,20,0)</f>
        <v>365.805</v>
      </c>
      <c r="J89" s="187">
        <f>VLOOKUP(D89,'2018年窄路加宽补足补助资金明细表'!$C$14:$W$3199,21,0)</f>
        <v>243.87</v>
      </c>
      <c r="K89" s="187">
        <f>VLOOKUP(D89,'2018年窄路加宽补足补助资金明细表'!$C$14:$X$3199,22,0)</f>
        <v>121.935</v>
      </c>
      <c r="L89" s="187">
        <f t="shared" si="53"/>
        <v>374.345</v>
      </c>
      <c r="M89" s="185">
        <f>VLOOKUP(D89,'2018年窄路加宽补足补助资金明细表'!$C$14:$AA$3199,25,0)</f>
        <v>627</v>
      </c>
      <c r="N89" s="195">
        <f>VLOOKUP(D89,'2018年窄路加宽补足补助资金明细表'!$C$14:$AB$3199,26,0)</f>
        <v>113.15</v>
      </c>
      <c r="O89" s="187">
        <f>VLOOKUP(D89,'2018年窄路加宽补足补助资金明细表'!$C$14:$AC$3199,27,0)</f>
        <v>68</v>
      </c>
      <c r="P89" s="187">
        <f>VLOOKUP(D89,'2018年窄路加宽补足补助资金明细表'!$C$14:$AD$3199,28,0)</f>
        <v>297.805</v>
      </c>
      <c r="Q89" s="187">
        <f t="shared" si="54"/>
        <v>559</v>
      </c>
      <c r="R89" s="187"/>
      <c r="S89" s="204"/>
      <c r="T89" s="205">
        <f>VLOOKUP(D89,'2019年窄路加宽项目明细表'!$B$7:$D$1877,3,0)</f>
        <v>64.053</v>
      </c>
      <c r="U89" s="188">
        <f>VLOOKUP(D89,'2019年窄路加宽项目明细表'!$B$7:$K$1877,10,0)</f>
        <v>2398</v>
      </c>
      <c r="V89" s="188">
        <f>VLOOKUP(D89,'2019年窄路加宽项目明细表'!$B$7:$L$1877,11,0)</f>
        <v>961</v>
      </c>
      <c r="W89" s="188"/>
      <c r="X89" s="203" t="str">
        <f>VLOOKUP(C89,[2]地区分类!$D$4:$F$141,3,0)</f>
        <v>无</v>
      </c>
      <c r="Y89" s="148" t="str">
        <f>VLOOKUP(C89,[2]地区分类!$D$4:$G$141,4,0)</f>
        <v>洞庭湖地区</v>
      </c>
      <c r="Z89" s="148">
        <f>VLOOKUP(C89,[2]地区分类!$D$4:$M$141,10,0)</f>
        <v>0</v>
      </c>
      <c r="AA89" s="148">
        <f>VLOOKUP(C89,[2]地区分类!$D$4:$N$141,11,0)</f>
        <v>0</v>
      </c>
      <c r="AB89" s="148">
        <f>VLOOKUP(C89,[2]地区分类!$D$4:$O$141,12,0)</f>
        <v>0</v>
      </c>
    </row>
    <row r="90" s="149" customFormat="1" ht="20.15" customHeight="1" outlineLevel="2" spans="1:28">
      <c r="A90" s="183" t="s">
        <v>190</v>
      </c>
      <c r="B90" s="182">
        <f>VLOOKUP(C90,[1]地区分类!$D$3:$E$139,2,0)</f>
        <v>430921</v>
      </c>
      <c r="C90" s="183" t="s">
        <v>195</v>
      </c>
      <c r="D90" s="188" t="s">
        <v>196</v>
      </c>
      <c r="E90" s="189">
        <f t="shared" si="51"/>
        <v>3407.52</v>
      </c>
      <c r="F90" s="189">
        <f t="shared" si="52"/>
        <v>1706.91</v>
      </c>
      <c r="G90" s="186">
        <f>VLOOKUP(D90,'2018年窄路加宽补足补助资金明细表'!$C$14:$K$3199,9,0)</f>
        <v>32.714</v>
      </c>
      <c r="H90" s="187">
        <f>VLOOKUP(D90,'2018年窄路加宽补足补助资金明细表'!$C$14:$U$3199,19,0)</f>
        <v>981.42</v>
      </c>
      <c r="I90" s="187">
        <f>VLOOKUP(D90,'2018年窄路加宽补足补助资金明细表'!$C$14:$V$3199,20,0)</f>
        <v>490.71</v>
      </c>
      <c r="J90" s="187">
        <f>VLOOKUP(D90,'2018年窄路加宽补足补助资金明细表'!$C$14:$W$3199,21,0)</f>
        <v>327.14</v>
      </c>
      <c r="K90" s="187">
        <f>VLOOKUP(D90,'2018年窄路加宽补足补助资金明细表'!$C$14:$X$3199,22,0)</f>
        <v>163.57</v>
      </c>
      <c r="L90" s="187">
        <f t="shared" si="53"/>
        <v>490.71</v>
      </c>
      <c r="M90" s="185">
        <f>VLOOKUP(D90,'2018年窄路加宽补足补助资金明细表'!$C$14:$AA$3199,25,0)</f>
        <v>832</v>
      </c>
      <c r="N90" s="195">
        <f>VLOOKUP(D90,'2018年窄路加宽补足补助资金明细表'!$C$14:$AB$3199,26,0)</f>
        <v>149.42</v>
      </c>
      <c r="O90" s="187">
        <f>VLOOKUP(D90,'2018年窄路加宽补足补助资金明细表'!$C$14:$AC$3199,27,0)</f>
        <v>92</v>
      </c>
      <c r="P90" s="187">
        <f>VLOOKUP(D90,'2018年窄路加宽补足补助资金明细表'!$C$14:$AD$3199,28,0)</f>
        <v>398.71</v>
      </c>
      <c r="Q90" s="187">
        <f t="shared" si="54"/>
        <v>740</v>
      </c>
      <c r="R90" s="187"/>
      <c r="S90" s="204"/>
      <c r="T90" s="205">
        <f>VLOOKUP(D90,'2019年窄路加宽项目明细表'!$B$7:$D$1877,3,0)</f>
        <v>87.246</v>
      </c>
      <c r="U90" s="188">
        <f>VLOOKUP(D90,'2019年窄路加宽项目明细表'!$B$7:$K$1877,10,0)</f>
        <v>3258.1</v>
      </c>
      <c r="V90" s="188">
        <f>VLOOKUP(D90,'2019年窄路加宽项目明细表'!$B$7:$L$1877,11,0)</f>
        <v>1308.2</v>
      </c>
      <c r="W90" s="208"/>
      <c r="X90" s="203" t="str">
        <f>VLOOKUP(C90,[2]地区分类!$D$4:$F$141,3,0)</f>
        <v>无</v>
      </c>
      <c r="Y90" s="148" t="str">
        <f>VLOOKUP(C90,[2]地区分类!$D$4:$G$141,4,0)</f>
        <v>洞庭湖地区</v>
      </c>
      <c r="Z90" s="148">
        <f>VLOOKUP(C90,[2]地区分类!$D$4:$M$141,10,0)</f>
        <v>0</v>
      </c>
      <c r="AA90" s="148">
        <f>VLOOKUP(C90,[2]地区分类!$D$4:$N$141,11,0)</f>
        <v>0</v>
      </c>
      <c r="AB90" s="148">
        <f>VLOOKUP(C90,[2]地区分类!$D$4:$O$141,12,0)</f>
        <v>0</v>
      </c>
    </row>
    <row r="91" s="149" customFormat="1" ht="20.15" customHeight="1" outlineLevel="2" spans="1:28">
      <c r="A91" s="183" t="s">
        <v>190</v>
      </c>
      <c r="B91" s="182">
        <v>430921</v>
      </c>
      <c r="C91" s="183" t="s">
        <v>197</v>
      </c>
      <c r="D91" s="188" t="s">
        <v>198</v>
      </c>
      <c r="E91" s="189">
        <f t="shared" si="51"/>
        <v>36.946428571429</v>
      </c>
      <c r="F91" s="189">
        <f t="shared" si="52"/>
        <v>106.245</v>
      </c>
      <c r="G91" s="186">
        <f>VLOOKUP(D91,'2018年窄路加宽补足补助资金明细表'!$C$14:$K$3199,9,0)</f>
        <v>8.683</v>
      </c>
      <c r="H91" s="187">
        <f>VLOOKUP(D91,'2018年窄路加宽补足补助资金明细表'!$C$14:$U$3199,19,0)</f>
        <v>239.946428571429</v>
      </c>
      <c r="I91" s="187">
        <f>VLOOKUP(D91,'2018年窄路加宽补足补助资金明细表'!$C$14:$V$3199,20,0)</f>
        <v>130.245</v>
      </c>
      <c r="J91" s="187">
        <f>VLOOKUP(D91,'2018年窄路加宽补足补助资金明细表'!$C$14:$W$3199,21,0)</f>
        <v>86.83</v>
      </c>
      <c r="K91" s="187">
        <f>VLOOKUP(D91,'2018年窄路加宽补足补助资金明细表'!$C$14:$X$3199,22,0)</f>
        <v>43.415</v>
      </c>
      <c r="L91" s="187">
        <f t="shared" si="53"/>
        <v>109.701428571429</v>
      </c>
      <c r="M91" s="185">
        <f>VLOOKUP(D91,'2018年窄路加宽补足补助资金明细表'!$C$14:$AA$3199,25,0)</f>
        <v>203</v>
      </c>
      <c r="N91" s="195">
        <f>VLOOKUP(D91,'2018年窄路加宽补足补助资金明细表'!$C$14:$AB$3199,26,0)</f>
        <v>36.946428571429</v>
      </c>
      <c r="O91" s="187">
        <f>VLOOKUP(D91,'2018年窄路加宽补足补助资金明细表'!$C$14:$AC$3199,27,0)</f>
        <v>24</v>
      </c>
      <c r="P91" s="187">
        <f>VLOOKUP(D91,'2018年窄路加宽补足补助资金明细表'!$C$14:$AD$3199,28,0)</f>
        <v>106.245</v>
      </c>
      <c r="Q91" s="187">
        <f t="shared" si="54"/>
        <v>179</v>
      </c>
      <c r="R91" s="187"/>
      <c r="S91" s="204"/>
      <c r="T91" s="205"/>
      <c r="U91" s="188"/>
      <c r="V91" s="208"/>
      <c r="W91" s="208"/>
      <c r="X91" s="203" t="s">
        <v>133</v>
      </c>
      <c r="Y91" s="148" t="s">
        <v>134</v>
      </c>
      <c r="Z91" s="148">
        <f>VLOOKUP(C91,[2]地区分类!$D$4:$M$141,10,0)</f>
        <v>0</v>
      </c>
      <c r="AA91" s="148">
        <f>VLOOKUP(C91,[2]地区分类!$D$4:$N$141,11,0)</f>
        <v>0</v>
      </c>
      <c r="AB91" s="148">
        <f>VLOOKUP(C91,[2]地区分类!$D$4:$O$141,12,0)</f>
        <v>0</v>
      </c>
    </row>
    <row r="92" s="149" customFormat="1" ht="20.15" customHeight="1" outlineLevel="2" spans="1:28">
      <c r="A92" s="183" t="s">
        <v>190</v>
      </c>
      <c r="B92" s="182">
        <f>VLOOKUP(C92,[1]地区分类!$D$3:$E$139,2,0)</f>
        <v>430922</v>
      </c>
      <c r="C92" s="183" t="s">
        <v>199</v>
      </c>
      <c r="D92" s="188" t="s">
        <v>200</v>
      </c>
      <c r="E92" s="189">
        <f t="shared" si="51"/>
        <v>1829.62</v>
      </c>
      <c r="F92" s="189">
        <f t="shared" si="52"/>
        <v>1262.035</v>
      </c>
      <c r="G92" s="186">
        <f>VLOOKUP(D92,'2018年窄路加宽补足补助资金明细表'!$C$14:$K$3199,9,0)</f>
        <v>48.389</v>
      </c>
      <c r="H92" s="187">
        <f>VLOOKUP(D92,'2018年窄路加宽补足补助资金明细表'!$C$14:$U$3199,19,0)</f>
        <v>1366.72</v>
      </c>
      <c r="I92" s="187">
        <f>VLOOKUP(D92,'2018年窄路加宽补足补助资金明细表'!$C$14:$V$3199,20,0)</f>
        <v>725.835</v>
      </c>
      <c r="J92" s="187">
        <f>VLOOKUP(D92,'2018年窄路加宽补足补助资金明细表'!$C$14:$W$3199,21,0)</f>
        <v>483.89</v>
      </c>
      <c r="K92" s="187">
        <f>VLOOKUP(D92,'2018年窄路加宽补足补助资金明细表'!$C$14:$X$3199,22,0)</f>
        <v>241.945</v>
      </c>
      <c r="L92" s="187">
        <f t="shared" si="53"/>
        <v>640.885</v>
      </c>
      <c r="M92" s="185">
        <f>VLOOKUP(D92,'2018年窄路加宽补足补助资金明细表'!$C$14:$AA$3199,25,0)</f>
        <v>1158</v>
      </c>
      <c r="N92" s="195">
        <f>VLOOKUP(D92,'2018年窄路加宽补足补助资金明细表'!$C$14:$AB$3199,26,0)</f>
        <v>208.72</v>
      </c>
      <c r="O92" s="187">
        <f>VLOOKUP(D92,'2018年窄路加宽补足补助资金明细表'!$C$14:$AC$3199,27,0)</f>
        <v>136</v>
      </c>
      <c r="P92" s="187">
        <f>VLOOKUP(D92,'2018年窄路加宽补足补助资金明细表'!$C$14:$AD$3199,28,0)</f>
        <v>589.835</v>
      </c>
      <c r="Q92" s="187">
        <f t="shared" si="54"/>
        <v>1022</v>
      </c>
      <c r="R92" s="187"/>
      <c r="S92" s="204"/>
      <c r="T92" s="205">
        <f>VLOOKUP(D92,'2019年窄路加宽项目明细表'!$B$7:$D$1877,3,0)</f>
        <v>44.765</v>
      </c>
      <c r="U92" s="188">
        <f>VLOOKUP(D92,'2019年窄路加宽项目明细表'!$B$7:$K$1877,10,0)</f>
        <v>1620.9</v>
      </c>
      <c r="V92" s="188">
        <f>VLOOKUP(D92,'2019年窄路加宽项目明细表'!$B$7:$L$1877,11,0)</f>
        <v>672.2</v>
      </c>
      <c r="W92" s="208"/>
      <c r="X92" s="203" t="str">
        <f>VLOOKUP(C92,[2]地区分类!$D$4:$F$141,3,0)</f>
        <v>无</v>
      </c>
      <c r="Y92" s="148" t="str">
        <f>VLOOKUP(C92,[2]地区分类!$D$4:$G$141,4,0)</f>
        <v>洞庭湖地区</v>
      </c>
      <c r="Z92" s="148">
        <f>VLOOKUP(C92,[2]地区分类!$D$4:$M$141,10,0)</f>
        <v>0</v>
      </c>
      <c r="AA92" s="148">
        <f>VLOOKUP(C92,[2]地区分类!$D$4:$N$141,11,0)</f>
        <v>0</v>
      </c>
      <c r="AB92" s="148">
        <f>VLOOKUP(C92,[2]地区分类!$D$4:$O$141,12,0)</f>
        <v>0</v>
      </c>
    </row>
    <row r="93" s="149" customFormat="1" ht="20.15" customHeight="1" outlineLevel="2" spans="1:28">
      <c r="A93" s="183" t="s">
        <v>190</v>
      </c>
      <c r="B93" s="182">
        <f>VLOOKUP(C93,[1]地区分类!$D$3:$E$139,2,0)</f>
        <v>430923</v>
      </c>
      <c r="C93" s="183" t="s">
        <v>201</v>
      </c>
      <c r="D93" s="188" t="s">
        <v>202</v>
      </c>
      <c r="E93" s="189">
        <f t="shared" si="51"/>
        <v>2898.55999999999</v>
      </c>
      <c r="F93" s="189">
        <f t="shared" si="52"/>
        <v>4</v>
      </c>
      <c r="G93" s="186">
        <f>VLOOKUP(D93,'2018年窄路加宽补足补助资金明细表'!$C$14:$K$3199,9,0)</f>
        <v>498.72</v>
      </c>
      <c r="H93" s="187">
        <f>VLOOKUP(D93,'2018年窄路加宽补足补助资金明细表'!$C$14:$U$3199,19,0)</f>
        <v>18951.36</v>
      </c>
      <c r="I93" s="187">
        <f>VLOOKUP(D93,'2018年窄路加宽补足补助资金明细表'!$C$14:$V$3199,20,0)</f>
        <v>8976.96</v>
      </c>
      <c r="J93" s="187">
        <f>VLOOKUP(D93,'2018年窄路加宽补足补助资金明细表'!$C$14:$W$3199,21,0)</f>
        <v>6483.36</v>
      </c>
      <c r="K93" s="187">
        <f>VLOOKUP(D93,'2018年窄路加宽补足补助资金明细表'!$C$14:$X$3199,22,0)</f>
        <v>2493.6</v>
      </c>
      <c r="L93" s="187">
        <f t="shared" si="53"/>
        <v>9974.39999999999</v>
      </c>
      <c r="M93" s="185">
        <f>VLOOKUP(D93,'2018年窄路加宽补足补助资金明细表'!$C$14:$AA$3199,25,0)</f>
        <v>16064</v>
      </c>
      <c r="N93" s="195">
        <f>VLOOKUP(D93,'2018年窄路加宽补足补助资金明细表'!$C$14:$AB$3199,26,0)</f>
        <v>2887.35999999999</v>
      </c>
      <c r="O93" s="187">
        <f>VLOOKUP(D93,'2018年窄路加宽补足补助资金明细表'!$C$14:$AC$3199,27,0)</f>
        <v>8977</v>
      </c>
      <c r="P93" s="187">
        <f>VLOOKUP(D93,'2018年窄路加宽补足补助资金明细表'!$C$14:$AD$3199,28,0)</f>
        <v>0</v>
      </c>
      <c r="Q93" s="187">
        <f t="shared" si="54"/>
        <v>7087</v>
      </c>
      <c r="R93" s="187"/>
      <c r="S93" s="204" t="s">
        <v>119</v>
      </c>
      <c r="T93" s="205">
        <f>VLOOKUP(D93,'2019年窄路加宽项目明细表'!$B$7:$D$1877,3,0)</f>
        <v>0.294</v>
      </c>
      <c r="U93" s="188">
        <f>VLOOKUP(D93,'2019年窄路加宽项目明细表'!$B$7:$K$1877,10,0)</f>
        <v>11.2</v>
      </c>
      <c r="V93" s="188">
        <f>VLOOKUP(D93,'2019年窄路加宽项目明细表'!$B$7:$L$1877,11,0)</f>
        <v>4</v>
      </c>
      <c r="W93" s="208"/>
      <c r="X93" s="203" t="str">
        <f>VLOOKUP(C93,[2]地区分类!$D$4:$F$141,3,0)</f>
        <v>武陵山片区</v>
      </c>
      <c r="Y93" s="148" t="str">
        <f>VLOOKUP(C93,[2]地区分类!$D$4:$G$141,4,0)</f>
        <v>洞庭湖地区</v>
      </c>
      <c r="Z93" s="148">
        <f>VLOOKUP(C93,[2]地区分类!$D$4:$M$141,10,0)</f>
        <v>0</v>
      </c>
      <c r="AA93" s="148">
        <f>VLOOKUP(C93,[2]地区分类!$D$4:$N$141,11,0)</f>
        <v>0</v>
      </c>
      <c r="AB93" s="148">
        <f>VLOOKUP(C93,[2]地区分类!$D$4:$O$141,12,0)</f>
        <v>0</v>
      </c>
    </row>
    <row r="94" s="149" customFormat="1" ht="20.15" customHeight="1" outlineLevel="2" spans="1:28">
      <c r="A94" s="183" t="s">
        <v>190</v>
      </c>
      <c r="B94" s="182">
        <f>VLOOKUP(C94,[1]地区分类!$D$3:$E$139,2,0)</f>
        <v>430981</v>
      </c>
      <c r="C94" s="183" t="s">
        <v>203</v>
      </c>
      <c r="D94" s="188" t="s">
        <v>204</v>
      </c>
      <c r="E94" s="189">
        <f t="shared" si="51"/>
        <v>1643.016</v>
      </c>
      <c r="F94" s="189">
        <f t="shared" si="52"/>
        <v>969.255</v>
      </c>
      <c r="G94" s="186">
        <f>VLOOKUP(D94,'2018年窄路加宽补足补助资金明细表'!$C$14:$K$3199,9,0)</f>
        <v>30.017</v>
      </c>
      <c r="H94" s="187">
        <f>VLOOKUP(D94,'2018年窄路加宽补足补助资金明细表'!$C$14:$U$3199,19,0)</f>
        <v>909.816</v>
      </c>
      <c r="I94" s="187">
        <f>VLOOKUP(D94,'2018年窄路加宽补足补助资金明细表'!$C$14:$V$3199,20,0)</f>
        <v>450.255</v>
      </c>
      <c r="J94" s="187">
        <f>VLOOKUP(D94,'2018年窄路加宽补足补助资金明细表'!$C$14:$W$3199,21,0)</f>
        <v>300.17</v>
      </c>
      <c r="K94" s="187">
        <f>VLOOKUP(D94,'2018年窄路加宽补足补助资金明细表'!$C$14:$X$3199,22,0)</f>
        <v>150.085</v>
      </c>
      <c r="L94" s="187">
        <f t="shared" si="53"/>
        <v>459.561</v>
      </c>
      <c r="M94" s="185">
        <f>VLOOKUP(D94,'2018年窄路加宽补足补助资金明细表'!$C$14:$AA$3199,25,0)</f>
        <v>771</v>
      </c>
      <c r="N94" s="195">
        <f>VLOOKUP(D94,'2018年窄路加宽补足补助资金明细表'!$C$14:$AB$3199,26,0)</f>
        <v>138.816</v>
      </c>
      <c r="O94" s="187">
        <f>VLOOKUP(D94,'2018年窄路加宽补足补助资金明细表'!$C$14:$AC$3199,27,0)</f>
        <v>84</v>
      </c>
      <c r="P94" s="187">
        <f>VLOOKUP(D94,'2018年窄路加宽补足补助资金明细表'!$C$14:$AD$3199,28,0)</f>
        <v>366.255</v>
      </c>
      <c r="Q94" s="187">
        <f t="shared" si="54"/>
        <v>687</v>
      </c>
      <c r="R94" s="187"/>
      <c r="S94" s="204"/>
      <c r="T94" s="205">
        <f>VLOOKUP(D94,'2019年窄路加宽项目明细表'!$B$7:$D$1877,3,0)</f>
        <v>36.192</v>
      </c>
      <c r="U94" s="188">
        <f>VLOOKUP(D94,'2019年窄路加宽项目明细表'!$B$7:$K$1877,10,0)</f>
        <v>1504.2</v>
      </c>
      <c r="V94" s="188">
        <f>VLOOKUP(D94,'2019年窄路加宽项目明细表'!$B$7:$L$1877,11,0)</f>
        <v>603</v>
      </c>
      <c r="W94" s="208"/>
      <c r="X94" s="203" t="str">
        <f>VLOOKUP(C94,[2]地区分类!$D$4:$F$141,3,0)</f>
        <v>无</v>
      </c>
      <c r="Y94" s="148" t="str">
        <f>VLOOKUP(C94,[2]地区分类!$D$4:$G$141,4,0)</f>
        <v>洞庭湖地区</v>
      </c>
      <c r="Z94" s="148">
        <f>VLOOKUP(C94,[2]地区分类!$D$4:$M$141,10,0)</f>
        <v>0</v>
      </c>
      <c r="AA94" s="148">
        <f>VLOOKUP(C94,[2]地区分类!$D$4:$N$141,11,0)</f>
        <v>0</v>
      </c>
      <c r="AB94" s="148">
        <f>VLOOKUP(C94,[2]地区分类!$D$4:$O$141,12,0)</f>
        <v>0</v>
      </c>
    </row>
    <row r="95" s="149" customFormat="1" ht="20.15" customHeight="1" outlineLevel="1" spans="1:24">
      <c r="A95" s="179" t="s">
        <v>205</v>
      </c>
      <c r="B95" s="182"/>
      <c r="C95" s="183"/>
      <c r="D95" s="188">
        <v>0</v>
      </c>
      <c r="E95" s="187">
        <f t="shared" ref="E95:G95" si="55">SUBTOTAL(9,E96:E106)</f>
        <v>34229.9667857143</v>
      </c>
      <c r="F95" s="187">
        <f t="shared" si="55"/>
        <v>15662.02</v>
      </c>
      <c r="G95" s="186">
        <f t="shared" si="55"/>
        <v>804.277</v>
      </c>
      <c r="H95" s="187">
        <f t="shared" ref="H95:T95" si="56">SUBTOTAL(9,H96:H106)</f>
        <v>37707.0667857143</v>
      </c>
      <c r="I95" s="187">
        <f t="shared" si="56"/>
        <v>13493.202</v>
      </c>
      <c r="J95" s="187">
        <f t="shared" si="56"/>
        <v>9471.817</v>
      </c>
      <c r="K95" s="187">
        <f t="shared" si="56"/>
        <v>4021.385</v>
      </c>
      <c r="L95" s="187">
        <f t="shared" si="56"/>
        <v>24213.8647857143</v>
      </c>
      <c r="M95" s="185">
        <f t="shared" si="56"/>
        <v>31965</v>
      </c>
      <c r="N95" s="187">
        <f t="shared" si="56"/>
        <v>5742.06678571429</v>
      </c>
      <c r="O95" s="187">
        <f t="shared" si="56"/>
        <v>9492</v>
      </c>
      <c r="P95" s="187">
        <f t="shared" si="56"/>
        <v>4001.92</v>
      </c>
      <c r="Q95" s="187">
        <f t="shared" si="56"/>
        <v>22473</v>
      </c>
      <c r="R95" s="187"/>
      <c r="S95" s="187"/>
      <c r="T95" s="206">
        <f t="shared" si="56"/>
        <v>776.612</v>
      </c>
      <c r="U95" s="208"/>
      <c r="V95" s="208"/>
      <c r="W95" s="208"/>
      <c r="X95" s="151"/>
    </row>
    <row r="96" s="149" customFormat="1" ht="20.15" customHeight="1" outlineLevel="2" spans="1:28">
      <c r="A96" s="183" t="s">
        <v>206</v>
      </c>
      <c r="B96" s="182">
        <f>VLOOKUP(C96,[1]地区分类!$D$3:$E$139,2,0)</f>
        <v>431002</v>
      </c>
      <c r="C96" s="183" t="s">
        <v>207</v>
      </c>
      <c r="D96" s="188" t="s">
        <v>208</v>
      </c>
      <c r="E96" s="189">
        <f t="shared" ref="E96:E106" si="57">N96+U96</f>
        <v>1489</v>
      </c>
      <c r="F96" s="189">
        <f t="shared" ref="F96:F106" si="58">P96+V96</f>
        <v>830.265</v>
      </c>
      <c r="G96" s="186">
        <f>VLOOKUP(D96,'2018年窄路加宽补足补助资金明细表'!$C$14:$K$3199,9,0)</f>
        <v>24.751</v>
      </c>
      <c r="H96" s="187">
        <f>VLOOKUP(D96,'2018年窄路加宽补足补助资金明细表'!$C$14:$U$3199,19,0)</f>
        <v>1131</v>
      </c>
      <c r="I96" s="187">
        <f>VLOOKUP(D96,'2018年窄路加宽补足补助资金明细表'!$C$14:$V$3199,20,0)</f>
        <v>371.265</v>
      </c>
      <c r="J96" s="187">
        <f>VLOOKUP(D96,'2018年窄路加宽补足补助资金明细表'!$C$14:$W$3199,21,0)</f>
        <v>247.51</v>
      </c>
      <c r="K96" s="187">
        <f>VLOOKUP(D96,'2018年窄路加宽补足补助资金明细表'!$C$14:$X$3199,22,0)</f>
        <v>123.755</v>
      </c>
      <c r="L96" s="187">
        <f t="shared" ref="L96:L106" si="59">H96-I96</f>
        <v>759.735</v>
      </c>
      <c r="M96" s="185">
        <f>VLOOKUP(D96,'2018年窄路加宽补足补助资金明细表'!$C$14:$AA$3199,25,0)</f>
        <v>959</v>
      </c>
      <c r="N96" s="195">
        <f>VLOOKUP(D96,'2018年窄路加宽补足补助资金明细表'!$C$14:$AB$3199,26,0)</f>
        <v>172</v>
      </c>
      <c r="O96" s="187">
        <f>VLOOKUP(D96,'2018年窄路加宽补足补助资金明细表'!$C$14:$AC$3199,27,0)</f>
        <v>69</v>
      </c>
      <c r="P96" s="187">
        <f>VLOOKUP(D96,'2018年窄路加宽补足补助资金明细表'!$C$14:$AD$3199,28,0)</f>
        <v>302.265</v>
      </c>
      <c r="Q96" s="187">
        <f t="shared" ref="Q96:Q106" si="60">M96-O96</f>
        <v>890</v>
      </c>
      <c r="R96" s="187"/>
      <c r="S96" s="204"/>
      <c r="T96" s="205">
        <f>VLOOKUP(D96,'2019年窄路加宽项目明细表'!$B$7:$D$1877,3,0)</f>
        <v>35.132</v>
      </c>
      <c r="U96" s="188">
        <f>VLOOKUP(D96,'2019年窄路加宽项目明细表'!$B$7:$K$1877,10,0)</f>
        <v>1317</v>
      </c>
      <c r="V96" s="188">
        <f>VLOOKUP(D96,'2019年窄路加宽项目明细表'!$B$7:$L$1877,11,0)</f>
        <v>528</v>
      </c>
      <c r="W96" s="208"/>
      <c r="X96" s="203" t="str">
        <f>VLOOKUP(C96,[2]地区分类!$D$4:$F$141,3,0)</f>
        <v>无</v>
      </c>
      <c r="Y96" s="148" t="str">
        <f>VLOOKUP(C96,[2]地区分类!$D$4:$G$141,4,0)</f>
        <v>湘南地区</v>
      </c>
      <c r="Z96" s="148">
        <f>VLOOKUP(C96,[2]地区分类!$D$4:$M$141,10,0)</f>
        <v>0</v>
      </c>
      <c r="AA96" s="148">
        <f>VLOOKUP(C96,[2]地区分类!$D$4:$N$141,11,0)</f>
        <v>0</v>
      </c>
      <c r="AB96" s="148">
        <f>VLOOKUP(C96,[2]地区分类!$D$4:$O$141,12,0)</f>
        <v>0</v>
      </c>
    </row>
    <row r="97" s="149" customFormat="1" ht="20.15" customHeight="1" outlineLevel="2" spans="1:28">
      <c r="A97" s="183" t="s">
        <v>206</v>
      </c>
      <c r="B97" s="182">
        <f>VLOOKUP(C97,[1]地区分类!$D$3:$E$139,2,0)</f>
        <v>431003</v>
      </c>
      <c r="C97" s="183" t="s">
        <v>209</v>
      </c>
      <c r="D97" s="188" t="s">
        <v>210</v>
      </c>
      <c r="E97" s="189">
        <f t="shared" si="57"/>
        <v>2745.2</v>
      </c>
      <c r="F97" s="189">
        <f t="shared" si="58"/>
        <v>1188.3</v>
      </c>
      <c r="G97" s="186">
        <f>VLOOKUP(D97,'2018年窄路加宽补足补助资金明细表'!$C$14:$K$3199,9,0)</f>
        <v>18.62</v>
      </c>
      <c r="H97" s="187">
        <f>VLOOKUP(D97,'2018年窄路加宽补足补助资金明细表'!$C$14:$U$3199,19,0)</f>
        <v>2300.2</v>
      </c>
      <c r="I97" s="187">
        <f>VLOOKUP(D97,'2018年窄路加宽补足补助资金明细表'!$C$14:$V$3199,20,0)</f>
        <v>279.3</v>
      </c>
      <c r="J97" s="187">
        <f>VLOOKUP(D97,'2018年窄路加宽补足补助资金明细表'!$C$14:$W$3199,21,0)</f>
        <v>186.2</v>
      </c>
      <c r="K97" s="187">
        <f>VLOOKUP(D97,'2018年窄路加宽补足补助资金明细表'!$C$14:$X$3199,22,0)</f>
        <v>93.1</v>
      </c>
      <c r="L97" s="187">
        <f t="shared" si="59"/>
        <v>2020.9</v>
      </c>
      <c r="M97" s="185">
        <f>VLOOKUP(D97,'2018年窄路加宽补足补助资金明细表'!$C$14:$AA$3199,25,0)</f>
        <v>1950</v>
      </c>
      <c r="N97" s="195">
        <f>VLOOKUP(D97,'2018年窄路加宽补足补助资金明细表'!$C$14:$AB$3199,26,0)</f>
        <v>350.2</v>
      </c>
      <c r="O97" s="187">
        <f>VLOOKUP(D97,'2018年窄路加宽补足补助资金明细表'!$C$14:$AC$3199,27,0)</f>
        <v>52</v>
      </c>
      <c r="P97" s="187">
        <f>VLOOKUP(D97,'2018年窄路加宽补足补助资金明细表'!$C$14:$AD$3199,28,0)</f>
        <v>227.3</v>
      </c>
      <c r="Q97" s="187">
        <f t="shared" si="60"/>
        <v>1898</v>
      </c>
      <c r="R97" s="187"/>
      <c r="S97" s="204"/>
      <c r="T97" s="205">
        <f>VLOOKUP(D97,'2019年窄路加宽项目明细表'!$B$7:$D$1877,3,0)</f>
        <v>64.003</v>
      </c>
      <c r="U97" s="188">
        <f>VLOOKUP(D97,'2019年窄路加宽项目明细表'!$B$7:$K$1877,10,0)</f>
        <v>2395</v>
      </c>
      <c r="V97" s="188">
        <f>VLOOKUP(D97,'2019年窄路加宽项目明细表'!$B$7:$L$1877,11,0)</f>
        <v>961</v>
      </c>
      <c r="W97" s="208"/>
      <c r="X97" s="203" t="str">
        <f>VLOOKUP(C97,[2]地区分类!$D$4:$F$141,3,0)</f>
        <v>无</v>
      </c>
      <c r="Y97" s="148" t="str">
        <f>VLOOKUP(C97,[2]地区分类!$D$4:$G$141,4,0)</f>
        <v>湘南地区</v>
      </c>
      <c r="Z97" s="148">
        <f>VLOOKUP(C97,[2]地区分类!$D$4:$M$141,10,0)</f>
        <v>0</v>
      </c>
      <c r="AA97" s="148">
        <f>VLOOKUP(C97,[2]地区分类!$D$4:$N$141,11,0)</f>
        <v>0</v>
      </c>
      <c r="AB97" s="148">
        <f>VLOOKUP(C97,[2]地区分类!$D$4:$O$141,12,0)</f>
        <v>0</v>
      </c>
    </row>
    <row r="98" s="149" customFormat="1" ht="20.15" customHeight="1" outlineLevel="2" spans="1:28">
      <c r="A98" s="183" t="s">
        <v>206</v>
      </c>
      <c r="B98" s="182">
        <f>VLOOKUP(C98,[1]地区分类!$D$3:$E$139,2,0)</f>
        <v>431021</v>
      </c>
      <c r="C98" s="183" t="s">
        <v>211</v>
      </c>
      <c r="D98" s="188" t="s">
        <v>212</v>
      </c>
      <c r="E98" s="189">
        <f t="shared" si="57"/>
        <v>8941.17</v>
      </c>
      <c r="F98" s="189">
        <f t="shared" si="58"/>
        <v>4786.76</v>
      </c>
      <c r="G98" s="186">
        <f>VLOOKUP(D98,'2018年窄路加宽补足补助资金明细表'!$C$14:$K$3199,9,0)</f>
        <v>97.284</v>
      </c>
      <c r="H98" s="187">
        <f>VLOOKUP(D98,'2018年窄路加宽补足补助资金明细表'!$C$14:$U$3199,19,0)</f>
        <v>4210.87</v>
      </c>
      <c r="I98" s="187">
        <f>VLOOKUP(D98,'2018年窄路加宽补足补助资金明细表'!$C$14:$V$3199,20,0)</f>
        <v>1459.26</v>
      </c>
      <c r="J98" s="187">
        <f>VLOOKUP(D98,'2018年窄路加宽补足补助资金明细表'!$C$14:$W$3199,21,0)</f>
        <v>972.84</v>
      </c>
      <c r="K98" s="187">
        <f>VLOOKUP(D98,'2018年窄路加宽补足补助资金明细表'!$C$14:$X$3199,22,0)</f>
        <v>486.42</v>
      </c>
      <c r="L98" s="187">
        <f t="shared" si="59"/>
        <v>2751.61</v>
      </c>
      <c r="M98" s="185">
        <f>VLOOKUP(D98,'2018年窄路加宽补足补助资金明细表'!$C$14:$AA$3199,25,0)</f>
        <v>3570</v>
      </c>
      <c r="N98" s="195">
        <f>VLOOKUP(D98,'2018年窄路加宽补足补助资金明细表'!$C$14:$AB$3199,26,0)</f>
        <v>640.87</v>
      </c>
      <c r="O98" s="187">
        <f>VLOOKUP(D98,'2018年窄路加宽补足补助资金明细表'!$C$14:$AC$3199,27,0)</f>
        <v>272</v>
      </c>
      <c r="P98" s="187">
        <f>VLOOKUP(D98,'2018年窄路加宽补足补助资金明细表'!$C$14:$AD$3199,28,0)</f>
        <v>1187.26</v>
      </c>
      <c r="Q98" s="187">
        <f t="shared" si="60"/>
        <v>3298</v>
      </c>
      <c r="R98" s="187"/>
      <c r="S98" s="204"/>
      <c r="T98" s="205">
        <f>VLOOKUP(D98,'2019年窄路加宽项目明细表'!$B$7:$D$1877,3,0)</f>
        <v>239.882</v>
      </c>
      <c r="U98" s="188">
        <f>VLOOKUP(D98,'2019年窄路加宽项目明细表'!$B$7:$K$1877,10,0)</f>
        <v>8300.3</v>
      </c>
      <c r="V98" s="188">
        <f>VLOOKUP(D98,'2019年窄路加宽项目明细表'!$B$7:$L$1877,11,0)</f>
        <v>3599.5</v>
      </c>
      <c r="W98" s="208"/>
      <c r="X98" s="203" t="str">
        <f>VLOOKUP(C98,[2]地区分类!$D$4:$F$141,3,0)</f>
        <v>无</v>
      </c>
      <c r="Y98" s="148" t="str">
        <f>VLOOKUP(C98,[2]地区分类!$D$4:$G$141,4,0)</f>
        <v>湘南地区</v>
      </c>
      <c r="Z98" s="148">
        <f>VLOOKUP(C98,[2]地区分类!$D$4:$M$141,10,0)</f>
        <v>0</v>
      </c>
      <c r="AA98" s="148">
        <f>VLOOKUP(C98,[2]地区分类!$D$4:$N$141,11,0)</f>
        <v>0</v>
      </c>
      <c r="AB98" s="148">
        <f>VLOOKUP(C98,[2]地区分类!$D$4:$O$141,12,0)</f>
        <v>0</v>
      </c>
    </row>
    <row r="99" s="149" customFormat="1" ht="20.15" customHeight="1" outlineLevel="2" spans="1:28">
      <c r="A99" s="183" t="s">
        <v>206</v>
      </c>
      <c r="B99" s="182">
        <f>VLOOKUP(C99,[1]地区分类!$D$3:$E$139,2,0)</f>
        <v>431022</v>
      </c>
      <c r="C99" s="183" t="s">
        <v>213</v>
      </c>
      <c r="D99" s="188" t="s">
        <v>214</v>
      </c>
      <c r="E99" s="189">
        <f t="shared" si="57"/>
        <v>1517.46</v>
      </c>
      <c r="F99" s="189">
        <f t="shared" si="58"/>
        <v>0</v>
      </c>
      <c r="G99" s="186">
        <f>VLOOKUP(D99,'2018年窄路加宽补足补助资金明细表'!$C$14:$K$3199,9,0)</f>
        <v>189.14</v>
      </c>
      <c r="H99" s="187">
        <f>VLOOKUP(D99,'2018年窄路加宽补足补助资金明细表'!$C$14:$U$3199,19,0)</f>
        <v>9966.46</v>
      </c>
      <c r="I99" s="187">
        <f>VLOOKUP(D99,'2018年窄路加宽补足补助资金明细表'!$C$14:$V$3199,20,0)</f>
        <v>3404.52</v>
      </c>
      <c r="J99" s="187">
        <f>VLOOKUP(D99,'2018年窄路加宽补足补助资金明细表'!$C$14:$W$3199,21,0)</f>
        <v>2458.82</v>
      </c>
      <c r="K99" s="187">
        <f>VLOOKUP(D99,'2018年窄路加宽补足补助资金明细表'!$C$14:$X$3199,22,0)</f>
        <v>945.7</v>
      </c>
      <c r="L99" s="187">
        <f t="shared" si="59"/>
        <v>6561.94</v>
      </c>
      <c r="M99" s="185">
        <f>VLOOKUP(D99,'2018年窄路加宽补足补助资金明细表'!$C$14:$AA$3199,25,0)</f>
        <v>8449</v>
      </c>
      <c r="N99" s="195">
        <f>VLOOKUP(D99,'2018年窄路加宽补足补助资金明细表'!$C$14:$AB$3199,26,0)</f>
        <v>1517.46</v>
      </c>
      <c r="O99" s="187">
        <f>VLOOKUP(D99,'2018年窄路加宽补足补助资金明细表'!$C$14:$AC$3199,27,0)</f>
        <v>3405</v>
      </c>
      <c r="P99" s="187">
        <f>VLOOKUP(D99,'2018年窄路加宽补足补助资金明细表'!$C$14:$AD$3199,28,0)</f>
        <v>0</v>
      </c>
      <c r="Q99" s="187">
        <f t="shared" si="60"/>
        <v>5044</v>
      </c>
      <c r="R99" s="187"/>
      <c r="S99" s="204" t="s">
        <v>119</v>
      </c>
      <c r="T99" s="205"/>
      <c r="U99" s="188"/>
      <c r="V99" s="208"/>
      <c r="W99" s="208"/>
      <c r="X99" s="203" t="str">
        <f>VLOOKUP(C99,[2]地区分类!$D$4:$F$141,3,0)</f>
        <v>罗霄山片区</v>
      </c>
      <c r="Y99" s="148" t="str">
        <f>VLOOKUP(C99,[2]地区分类!$D$4:$G$141,4,0)</f>
        <v>湘南地区</v>
      </c>
      <c r="Z99" s="148">
        <f>VLOOKUP(C99,[2]地区分类!$D$4:$M$141,10,0)</f>
        <v>0</v>
      </c>
      <c r="AA99" s="148">
        <f>VLOOKUP(C99,[2]地区分类!$D$4:$N$141,11,0)</f>
        <v>0</v>
      </c>
      <c r="AB99" s="148">
        <f>VLOOKUP(C99,[2]地区分类!$D$4:$O$141,12,0)</f>
        <v>0</v>
      </c>
    </row>
    <row r="100" s="149" customFormat="1" ht="20.15" customHeight="1" outlineLevel="2" spans="1:28">
      <c r="A100" s="183" t="s">
        <v>206</v>
      </c>
      <c r="B100" s="182">
        <f>VLOOKUP(C100,[1]地区分类!$D$3:$E$139,2,0)</f>
        <v>431023</v>
      </c>
      <c r="C100" s="183" t="s">
        <v>215</v>
      </c>
      <c r="D100" s="188" t="s">
        <v>216</v>
      </c>
      <c r="E100" s="189">
        <f t="shared" si="57"/>
        <v>5289.03678571429</v>
      </c>
      <c r="F100" s="189">
        <f t="shared" si="58"/>
        <v>2627.26</v>
      </c>
      <c r="G100" s="186">
        <f>VLOOKUP(D100,'2018年窄路加宽补足补助资金明细表'!$C$14:$K$3199,9,0)</f>
        <v>51.884</v>
      </c>
      <c r="H100" s="187">
        <f>VLOOKUP(D100,'2018年窄路加宽补足补助资金明细表'!$C$14:$U$3199,19,0)</f>
        <v>1706.13678571429</v>
      </c>
      <c r="I100" s="187">
        <f>VLOOKUP(D100,'2018年窄路加宽补足补助资金明细表'!$C$14:$V$3199,20,0)</f>
        <v>778.26</v>
      </c>
      <c r="J100" s="187">
        <f>VLOOKUP(D100,'2018年窄路加宽补足补助资金明细表'!$C$14:$W$3199,21,0)</f>
        <v>518.84</v>
      </c>
      <c r="K100" s="187">
        <f>VLOOKUP(D100,'2018年窄路加宽补足补助资金明细表'!$C$14:$X$3199,22,0)</f>
        <v>259.42</v>
      </c>
      <c r="L100" s="187">
        <f t="shared" si="59"/>
        <v>927.876785714285</v>
      </c>
      <c r="M100" s="185">
        <f>VLOOKUP(D100,'2018年窄路加宽补足补助资金明细表'!$C$14:$AA$3199,25,0)</f>
        <v>1446</v>
      </c>
      <c r="N100" s="195">
        <f>VLOOKUP(D100,'2018年窄路加宽补足补助资金明细表'!$C$14:$AB$3199,26,0)</f>
        <v>260.136785714285</v>
      </c>
      <c r="O100" s="187">
        <f>VLOOKUP(D100,'2018年窄路加宽补足补助资金明细表'!$C$14:$AC$3199,27,0)</f>
        <v>145</v>
      </c>
      <c r="P100" s="187">
        <f>VLOOKUP(D100,'2018年窄路加宽补足补助资金明细表'!$C$14:$AD$3199,28,0)</f>
        <v>633.26</v>
      </c>
      <c r="Q100" s="187">
        <f t="shared" si="60"/>
        <v>1301</v>
      </c>
      <c r="R100" s="187"/>
      <c r="S100" s="204"/>
      <c r="T100" s="205">
        <f>VLOOKUP(D100,'2019年窄路加宽项目明细表'!$B$7:$D$1877,3,0)</f>
        <v>132.921</v>
      </c>
      <c r="U100" s="188">
        <f>VLOOKUP(D100,'2019年窄路加宽项目明细表'!$B$7:$K$1877,10,0)</f>
        <v>5028.9</v>
      </c>
      <c r="V100" s="188">
        <f>VLOOKUP(D100,'2019年窄路加宽项目明细表'!$B$7:$L$1877,11,0)</f>
        <v>1994</v>
      </c>
      <c r="W100" s="208"/>
      <c r="X100" s="203" t="str">
        <f>VLOOKUP(C100,[2]地区分类!$D$4:$F$141,3,0)</f>
        <v>无</v>
      </c>
      <c r="Y100" s="148" t="str">
        <f>VLOOKUP(C100,[2]地区分类!$D$4:$G$141,4,0)</f>
        <v>湘南地区</v>
      </c>
      <c r="Z100" s="148">
        <f>VLOOKUP(C100,[2]地区分类!$D$4:$M$141,10,0)</f>
        <v>0</v>
      </c>
      <c r="AA100" s="148">
        <f>VLOOKUP(C100,[2]地区分类!$D$4:$N$141,11,0)</f>
        <v>0</v>
      </c>
      <c r="AB100" s="148">
        <f>VLOOKUP(C100,[2]地区分类!$D$4:$O$141,12,0)</f>
        <v>0</v>
      </c>
    </row>
    <row r="101" s="149" customFormat="1" ht="20.15" customHeight="1" outlineLevel="2" spans="1:28">
      <c r="A101" s="183" t="s">
        <v>206</v>
      </c>
      <c r="B101" s="182">
        <f>VLOOKUP(C101,[1]地区分类!$D$3:$E$139,2,0)</f>
        <v>431024</v>
      </c>
      <c r="C101" s="183" t="s">
        <v>217</v>
      </c>
      <c r="D101" s="188" t="s">
        <v>218</v>
      </c>
      <c r="E101" s="189">
        <f t="shared" si="57"/>
        <v>1482.09</v>
      </c>
      <c r="F101" s="189">
        <f t="shared" si="58"/>
        <v>723.415</v>
      </c>
      <c r="G101" s="186">
        <f>VLOOKUP(D101,'2018年窄路加宽补足补助资金明细表'!$C$14:$K$3199,9,0)</f>
        <v>14.441</v>
      </c>
      <c r="H101" s="187">
        <f>VLOOKUP(D101,'2018年窄路加宽补足补助资金明细表'!$C$14:$U$3199,19,0)</f>
        <v>610.19</v>
      </c>
      <c r="I101" s="187">
        <f>VLOOKUP(D101,'2018年窄路加宽补足补助资金明细表'!$C$14:$V$3199,20,0)</f>
        <v>216.615</v>
      </c>
      <c r="J101" s="187">
        <f>VLOOKUP(D101,'2018年窄路加宽补足补助资金明细表'!$C$14:$W$3199,21,0)</f>
        <v>144.41</v>
      </c>
      <c r="K101" s="187">
        <f>VLOOKUP(D101,'2018年窄路加宽补足补助资金明细表'!$C$14:$X$3199,22,0)</f>
        <v>72.205</v>
      </c>
      <c r="L101" s="187">
        <f t="shared" si="59"/>
        <v>393.575</v>
      </c>
      <c r="M101" s="185">
        <f>VLOOKUP(D101,'2018年窄路加宽补足补助资金明细表'!$C$14:$AA$3199,25,0)</f>
        <v>517</v>
      </c>
      <c r="N101" s="195">
        <f>VLOOKUP(D101,'2018年窄路加宽补足补助资金明细表'!$C$14:$AB$3199,26,0)</f>
        <v>93.1900000000001</v>
      </c>
      <c r="O101" s="187">
        <f>VLOOKUP(D101,'2018年窄路加宽补足补助资金明细表'!$C$14:$AC$3199,27,0)</f>
        <v>40</v>
      </c>
      <c r="P101" s="187">
        <f>VLOOKUP(D101,'2018年窄路加宽补足补助资金明细表'!$C$14:$AD$3199,28,0)</f>
        <v>176.615</v>
      </c>
      <c r="Q101" s="187">
        <f t="shared" si="60"/>
        <v>477</v>
      </c>
      <c r="R101" s="187"/>
      <c r="S101" s="204"/>
      <c r="T101" s="205">
        <f>VLOOKUP(D101,'2019年窄路加宽项目明细表'!$B$7:$D$1877,3,0)</f>
        <v>36.538</v>
      </c>
      <c r="U101" s="188">
        <f>VLOOKUP(D101,'2019年窄路加宽项目明细表'!$B$7:$K$1877,10,0)</f>
        <v>1388.9</v>
      </c>
      <c r="V101" s="188">
        <f>VLOOKUP(D101,'2019年窄路加宽项目明细表'!$B$7:$L$1877,11,0)</f>
        <v>546.8</v>
      </c>
      <c r="W101" s="208"/>
      <c r="X101" s="203" t="str">
        <f>VLOOKUP(C101,[2]地区分类!$D$4:$F$141,3,0)</f>
        <v>无</v>
      </c>
      <c r="Y101" s="148" t="str">
        <f>VLOOKUP(C101,[2]地区分类!$D$4:$G$141,4,0)</f>
        <v>湘南地区</v>
      </c>
      <c r="Z101" s="148">
        <f>VLOOKUP(C101,[2]地区分类!$D$4:$M$141,10,0)</f>
        <v>0</v>
      </c>
      <c r="AA101" s="148">
        <f>VLOOKUP(C101,[2]地区分类!$D$4:$N$141,11,0)</f>
        <v>0</v>
      </c>
      <c r="AB101" s="148">
        <f>VLOOKUP(C101,[2]地区分类!$D$4:$O$141,12,0)</f>
        <v>0</v>
      </c>
    </row>
    <row r="102" s="149" customFormat="1" ht="20.15" customHeight="1" outlineLevel="2" spans="1:28">
      <c r="A102" s="183" t="s">
        <v>206</v>
      </c>
      <c r="B102" s="182">
        <f>VLOOKUP(C102,[1]地区分类!$D$3:$E$139,2,0)</f>
        <v>431025</v>
      </c>
      <c r="C102" s="183" t="s">
        <v>219</v>
      </c>
      <c r="D102" s="188" t="s">
        <v>220</v>
      </c>
      <c r="E102" s="189">
        <f t="shared" si="57"/>
        <v>2306.83</v>
      </c>
      <c r="F102" s="189">
        <f t="shared" si="58"/>
        <v>1322.085</v>
      </c>
      <c r="G102" s="186">
        <f>VLOOKUP(D102,'2018年窄路加宽补足补助资金明细表'!$C$14:$K$3199,9,0)</f>
        <v>42.339</v>
      </c>
      <c r="H102" s="187">
        <f>VLOOKUP(D102,'2018年窄路加宽补足补助资金明细表'!$C$14:$U$3199,19,0)</f>
        <v>1942.93</v>
      </c>
      <c r="I102" s="187">
        <f>VLOOKUP(D102,'2018年窄路加宽补足补助资金明细表'!$C$14:$V$3199,20,0)</f>
        <v>635.085</v>
      </c>
      <c r="J102" s="187">
        <f>VLOOKUP(D102,'2018年窄路加宽补足补助资金明细表'!$C$14:$W$3199,21,0)</f>
        <v>423.39</v>
      </c>
      <c r="K102" s="187">
        <f>VLOOKUP(D102,'2018年窄路加宽补足补助资金明细表'!$C$14:$X$3199,22,0)</f>
        <v>211.695</v>
      </c>
      <c r="L102" s="187">
        <f t="shared" si="59"/>
        <v>1307.845</v>
      </c>
      <c r="M102" s="185">
        <f>VLOOKUP(D102,'2018年窄路加宽补足补助资金明细表'!$C$14:$AA$3199,25,0)</f>
        <v>1647</v>
      </c>
      <c r="N102" s="195">
        <f>VLOOKUP(D102,'2018年窄路加宽补足补助资金明细表'!$C$14:$AB$3199,26,0)</f>
        <v>295.93</v>
      </c>
      <c r="O102" s="187">
        <f>VLOOKUP(D102,'2018年窄路加宽补足补助资金明细表'!$C$14:$AC$3199,27,0)</f>
        <v>119</v>
      </c>
      <c r="P102" s="187">
        <f>VLOOKUP(D102,'2018年窄路加宽补足补助资金明细表'!$C$14:$AD$3199,28,0)</f>
        <v>516.085</v>
      </c>
      <c r="Q102" s="187">
        <f t="shared" si="60"/>
        <v>1528</v>
      </c>
      <c r="R102" s="187"/>
      <c r="S102" s="204"/>
      <c r="T102" s="205">
        <f>VLOOKUP(D102,'2019年窄路加宽项目明细表'!$B$7:$D$1877,3,0)</f>
        <v>53.773</v>
      </c>
      <c r="U102" s="188">
        <f>VLOOKUP(D102,'2019年窄路加宽项目明细表'!$B$7:$K$1877,10,0)</f>
        <v>2010.9</v>
      </c>
      <c r="V102" s="188">
        <f>VLOOKUP(D102,'2019年窄路加宽项目明细表'!$B$7:$L$1877,11,0)</f>
        <v>806</v>
      </c>
      <c r="W102" s="208"/>
      <c r="X102" s="203" t="str">
        <f>VLOOKUP(C102,[2]地区分类!$D$4:$F$141,3,0)</f>
        <v>无</v>
      </c>
      <c r="Y102" s="148" t="str">
        <f>VLOOKUP(C102,[2]地区分类!$D$4:$G$141,4,0)</f>
        <v>湘南地区</v>
      </c>
      <c r="Z102" s="148">
        <f>VLOOKUP(C102,[2]地区分类!$D$4:$M$141,10,0)</f>
        <v>0</v>
      </c>
      <c r="AA102" s="148">
        <f>VLOOKUP(C102,[2]地区分类!$D$4:$N$141,11,0)</f>
        <v>0</v>
      </c>
      <c r="AB102" s="148">
        <f>VLOOKUP(C102,[2]地区分类!$D$4:$O$141,12,0)</f>
        <v>0</v>
      </c>
    </row>
    <row r="103" s="149" customFormat="1" ht="20.15" customHeight="1" outlineLevel="2" spans="1:28">
      <c r="A103" s="183" t="s">
        <v>206</v>
      </c>
      <c r="B103" s="182">
        <f>VLOOKUP(C103,[1]地区分类!$D$3:$E$139,2,0)</f>
        <v>431026</v>
      </c>
      <c r="C103" s="183" t="s">
        <v>221</v>
      </c>
      <c r="D103" s="188" t="s">
        <v>222</v>
      </c>
      <c r="E103" s="189">
        <f t="shared" si="57"/>
        <v>741.1</v>
      </c>
      <c r="F103" s="189">
        <f t="shared" si="58"/>
        <v>52</v>
      </c>
      <c r="G103" s="186">
        <f>VLOOKUP(D103,'2018年窄路加宽补足补助资金明细表'!$C$14:$K$3199,9,0)</f>
        <v>130.777</v>
      </c>
      <c r="H103" s="187">
        <f>VLOOKUP(D103,'2018年窄路加宽补足补助资金明细表'!$C$14:$U$3199,19,0)</f>
        <v>4006.7</v>
      </c>
      <c r="I103" s="187">
        <f>VLOOKUP(D103,'2018年窄路加宽补足补助资金明细表'!$C$14:$V$3199,20,0)</f>
        <v>2353.986</v>
      </c>
      <c r="J103" s="187">
        <f>VLOOKUP(D103,'2018年窄路加宽补足补助资金明细表'!$C$14:$W$3199,21,0)</f>
        <v>1700.101</v>
      </c>
      <c r="K103" s="187">
        <f>VLOOKUP(D103,'2018年窄路加宽补足补助资金明细表'!$C$14:$X$3199,22,0)</f>
        <v>653.885</v>
      </c>
      <c r="L103" s="187">
        <f t="shared" si="59"/>
        <v>1652.714</v>
      </c>
      <c r="M103" s="185">
        <f>VLOOKUP(D103,'2018年窄路加宽补足补助资金明细表'!$C$14:$AA$3199,25,0)</f>
        <v>3397</v>
      </c>
      <c r="N103" s="195">
        <f>VLOOKUP(D103,'2018年窄路加宽补足补助资金明细表'!$C$14:$AB$3199,26,0)</f>
        <v>609.7</v>
      </c>
      <c r="O103" s="187">
        <f>VLOOKUP(D103,'2018年窄路加宽补足补助资金明细表'!$C$14:$AC$3199,27,0)</f>
        <v>2354</v>
      </c>
      <c r="P103" s="187">
        <f>VLOOKUP(D103,'2018年窄路加宽补足补助资金明细表'!$C$14:$AD$3199,28,0)</f>
        <v>0</v>
      </c>
      <c r="Q103" s="187">
        <f t="shared" si="60"/>
        <v>1043</v>
      </c>
      <c r="R103" s="187"/>
      <c r="S103" s="204" t="s">
        <v>119</v>
      </c>
      <c r="T103" s="205">
        <f>VLOOKUP(D103,'2019年窄路加宽项目明细表'!$B$7:$D$1877,3,0)</f>
        <v>2.891</v>
      </c>
      <c r="U103" s="188">
        <f>VLOOKUP(D103,'2019年窄路加宽项目明细表'!$B$7:$K$1877,10,0)</f>
        <v>131.4</v>
      </c>
      <c r="V103" s="188">
        <f>VLOOKUP(D103,'2019年窄路加宽项目明细表'!$B$7:$L$1877,11,0)</f>
        <v>52</v>
      </c>
      <c r="W103" s="208"/>
      <c r="X103" s="203" t="str">
        <f>VLOOKUP(C103,[2]地区分类!$D$4:$F$141,3,0)</f>
        <v>罗霄山片区</v>
      </c>
      <c r="Y103" s="148" t="str">
        <f>VLOOKUP(C103,[2]地区分类!$D$4:$G$141,4,0)</f>
        <v>湘南地区</v>
      </c>
      <c r="Z103" s="148">
        <f>VLOOKUP(C103,[2]地区分类!$D$4:$M$141,10,0)</f>
        <v>0</v>
      </c>
      <c r="AA103" s="148">
        <f>VLOOKUP(C103,[2]地区分类!$D$4:$N$141,11,0)</f>
        <v>0</v>
      </c>
      <c r="AB103" s="148">
        <f>VLOOKUP(C103,[2]地区分类!$D$4:$O$141,12,0)</f>
        <v>0</v>
      </c>
    </row>
    <row r="104" s="149" customFormat="1" ht="20.15" customHeight="1" outlineLevel="2" spans="1:28">
      <c r="A104" s="183" t="s">
        <v>206</v>
      </c>
      <c r="B104" s="182">
        <f>VLOOKUP(C104,[1]地区分类!$D$3:$E$139,2,0)</f>
        <v>431027</v>
      </c>
      <c r="C104" s="183" t="s">
        <v>223</v>
      </c>
      <c r="D104" s="188" t="s">
        <v>224</v>
      </c>
      <c r="E104" s="189">
        <f t="shared" si="57"/>
        <v>351.8</v>
      </c>
      <c r="F104" s="189">
        <f t="shared" si="58"/>
        <v>0</v>
      </c>
      <c r="G104" s="186">
        <f>VLOOKUP(D104,'2018年窄路加宽补足补助资金明细表'!$C$14:$K$3199,9,0)</f>
        <v>80.878</v>
      </c>
      <c r="H104" s="187">
        <f>VLOOKUP(D104,'2018年窄路加宽补足补助资金明细表'!$C$14:$U$3199,19,0)</f>
        <v>2310.8</v>
      </c>
      <c r="I104" s="187">
        <f>VLOOKUP(D104,'2018年窄路加宽补足补助资金明细表'!$C$14:$V$3199,20,0)</f>
        <v>1455.804</v>
      </c>
      <c r="J104" s="187">
        <f>VLOOKUP(D104,'2018年窄路加宽补足补助资金明细表'!$C$14:$W$3199,21,0)</f>
        <v>1051.414</v>
      </c>
      <c r="K104" s="187">
        <f>VLOOKUP(D104,'2018年窄路加宽补足补助资金明细表'!$C$14:$X$3199,22,0)</f>
        <v>404.39</v>
      </c>
      <c r="L104" s="187">
        <f t="shared" si="59"/>
        <v>854.996</v>
      </c>
      <c r="M104" s="185">
        <f>VLOOKUP(D104,'2018年窄路加宽补足补助资金明细表'!$C$14:$AA$3199,25,0)</f>
        <v>1959</v>
      </c>
      <c r="N104" s="195">
        <f>VLOOKUP(D104,'2018年窄路加宽补足补助资金明细表'!$C$14:$AB$3199,26,0)</f>
        <v>351.8</v>
      </c>
      <c r="O104" s="187">
        <f>VLOOKUP(D104,'2018年窄路加宽补足补助资金明细表'!$C$14:$AC$3199,27,0)</f>
        <v>1456</v>
      </c>
      <c r="P104" s="187">
        <f>VLOOKUP(D104,'2018年窄路加宽补足补助资金明细表'!$C$14:$AD$3199,28,0)</f>
        <v>0</v>
      </c>
      <c r="Q104" s="187">
        <f t="shared" si="60"/>
        <v>503</v>
      </c>
      <c r="R104" s="187"/>
      <c r="S104" s="204" t="s">
        <v>64</v>
      </c>
      <c r="T104" s="205"/>
      <c r="U104" s="188"/>
      <c r="V104" s="208"/>
      <c r="W104" s="208"/>
      <c r="X104" s="203" t="str">
        <f>VLOOKUP(C104,[2]地区分类!$D$4:$F$141,3,0)</f>
        <v>罗霄山片区</v>
      </c>
      <c r="Y104" s="148" t="str">
        <f>VLOOKUP(C104,[2]地区分类!$D$4:$G$141,4,0)</f>
        <v>湘南地区</v>
      </c>
      <c r="Z104" s="148">
        <f>VLOOKUP(C104,[2]地区分类!$D$4:$M$141,10,0)</f>
        <v>0</v>
      </c>
      <c r="AA104" s="148">
        <f>VLOOKUP(C104,[2]地区分类!$D$4:$N$141,11,0)</f>
        <v>0</v>
      </c>
      <c r="AB104" s="148">
        <f>VLOOKUP(C104,[2]地区分类!$D$4:$O$141,12,0)</f>
        <v>0</v>
      </c>
    </row>
    <row r="105" s="149" customFormat="1" ht="20.15" customHeight="1" outlineLevel="2" spans="1:28">
      <c r="A105" s="183" t="s">
        <v>206</v>
      </c>
      <c r="B105" s="182">
        <f>VLOOKUP(C105,[1]地区分类!$D$3:$E$139,2,0)</f>
        <v>431028</v>
      </c>
      <c r="C105" s="183" t="s">
        <v>225</v>
      </c>
      <c r="D105" s="188" t="s">
        <v>226</v>
      </c>
      <c r="E105" s="189">
        <f t="shared" si="57"/>
        <v>921.71</v>
      </c>
      <c r="F105" s="189">
        <f t="shared" si="58"/>
        <v>0</v>
      </c>
      <c r="G105" s="186">
        <f>VLOOKUP(D105,'2018年窄路加宽补足补助资金明细表'!$C$14:$K$3199,9,0)</f>
        <v>75.554</v>
      </c>
      <c r="H105" s="187">
        <f>VLOOKUP(D105,'2018年窄路加宽补足补助资金明细表'!$C$14:$U$3199,19,0)</f>
        <v>6049.71</v>
      </c>
      <c r="I105" s="187">
        <f>VLOOKUP(D105,'2018年窄路加宽补足补助资金明细表'!$C$14:$V$3199,20,0)</f>
        <v>1359.972</v>
      </c>
      <c r="J105" s="187">
        <f>VLOOKUP(D105,'2018年窄路加宽补足补助资金明细表'!$C$14:$W$3199,21,0)</f>
        <v>982.202</v>
      </c>
      <c r="K105" s="187">
        <f>VLOOKUP(D105,'2018年窄路加宽补足补助资金明细表'!$C$14:$X$3199,22,0)</f>
        <v>377.77</v>
      </c>
      <c r="L105" s="187">
        <f t="shared" si="59"/>
        <v>4689.738</v>
      </c>
      <c r="M105" s="185">
        <f>VLOOKUP(D105,'2018年窄路加宽补足补助资金明细表'!$C$14:$AA$3199,25,0)</f>
        <v>5128</v>
      </c>
      <c r="N105" s="195">
        <f>VLOOKUP(D105,'2018年窄路加宽补足补助资金明细表'!$C$14:$AB$3199,26,0)</f>
        <v>921.71</v>
      </c>
      <c r="O105" s="187">
        <f>VLOOKUP(D105,'2018年窄路加宽补足补助资金明细表'!$C$14:$AC$3199,27,0)</f>
        <v>1360</v>
      </c>
      <c r="P105" s="187">
        <f>VLOOKUP(D105,'2018年窄路加宽补足补助资金明细表'!$C$14:$AD$3199,28,0)</f>
        <v>0</v>
      </c>
      <c r="Q105" s="187">
        <f t="shared" si="60"/>
        <v>3768</v>
      </c>
      <c r="R105" s="187"/>
      <c r="S105" s="204" t="s">
        <v>119</v>
      </c>
      <c r="T105" s="205"/>
      <c r="U105" s="188"/>
      <c r="V105" s="208"/>
      <c r="W105" s="208"/>
      <c r="X105" s="203" t="str">
        <f>VLOOKUP(C105,[2]地区分类!$D$4:$F$141,3,0)</f>
        <v>罗霄山片区</v>
      </c>
      <c r="Y105" s="148" t="str">
        <f>VLOOKUP(C105,[2]地区分类!$D$4:$G$141,4,0)</f>
        <v>湘南地区</v>
      </c>
      <c r="Z105" s="148">
        <f>VLOOKUP(C105,[2]地区分类!$D$4:$M$141,10,0)</f>
        <v>0</v>
      </c>
      <c r="AA105" s="148">
        <f>VLOOKUP(C105,[2]地区分类!$D$4:$N$141,11,0)</f>
        <v>0</v>
      </c>
      <c r="AB105" s="148">
        <f>VLOOKUP(C105,[2]地区分类!$D$4:$O$141,12,0)</f>
        <v>0</v>
      </c>
    </row>
    <row r="106" ht="20.15" customHeight="1" outlineLevel="2" spans="1:28">
      <c r="A106" s="183" t="s">
        <v>206</v>
      </c>
      <c r="B106" s="182">
        <f>VLOOKUP(C106,[1]地区分类!$D$3:$E$139,2,0)</f>
        <v>431081</v>
      </c>
      <c r="C106" s="183" t="s">
        <v>227</v>
      </c>
      <c r="D106" s="188" t="s">
        <v>228</v>
      </c>
      <c r="E106" s="189">
        <f t="shared" si="57"/>
        <v>8444.57</v>
      </c>
      <c r="F106" s="189">
        <f t="shared" si="58"/>
        <v>4131.935</v>
      </c>
      <c r="G106" s="186">
        <f>VLOOKUP(D106,'2018年窄路加宽补足补助资金明细表'!$C$14:$K$3199,9,0)</f>
        <v>78.609</v>
      </c>
      <c r="H106" s="187">
        <f>VLOOKUP(D106,'2018年窄路加宽补足补助资金明细表'!$C$14:$U$3199,19,0)</f>
        <v>3472.07</v>
      </c>
      <c r="I106" s="187">
        <f>VLOOKUP(D106,'2018年窄路加宽补足补助资金明细表'!$C$14:$V$3199,20,0)</f>
        <v>1179.135</v>
      </c>
      <c r="J106" s="187">
        <f>VLOOKUP(D106,'2018年窄路加宽补足补助资金明细表'!$C$14:$W$3199,21,0)</f>
        <v>786.09</v>
      </c>
      <c r="K106" s="187">
        <f>VLOOKUP(D106,'2018年窄路加宽补足补助资金明细表'!$C$14:$X$3199,22,0)</f>
        <v>393.045</v>
      </c>
      <c r="L106" s="187">
        <f t="shared" si="59"/>
        <v>2292.935</v>
      </c>
      <c r="M106" s="185">
        <f>VLOOKUP(D106,'2018年窄路加宽补足补助资金明细表'!$C$14:$AA$3199,25,0)</f>
        <v>2943</v>
      </c>
      <c r="N106" s="195">
        <f>VLOOKUP(D106,'2018年窄路加宽补足补助资金明细表'!$C$14:$AB$3199,26,0)</f>
        <v>529.07</v>
      </c>
      <c r="O106" s="187">
        <f>VLOOKUP(D106,'2018年窄路加宽补足补助资金明细表'!$C$14:$AC$3199,27,0)</f>
        <v>220</v>
      </c>
      <c r="P106" s="187">
        <f>VLOOKUP(D106,'2018年窄路加宽补足补助资金明细表'!$C$14:$AD$3199,28,0)</f>
        <v>959.135</v>
      </c>
      <c r="Q106" s="187">
        <f t="shared" si="60"/>
        <v>2723</v>
      </c>
      <c r="R106" s="187"/>
      <c r="S106" s="204"/>
      <c r="T106" s="205">
        <f>VLOOKUP(D106,'2019年窄路加宽项目明细表'!$B$7:$D$1877,3,0)</f>
        <v>211.472</v>
      </c>
      <c r="U106" s="188">
        <f>VLOOKUP(D106,'2019年窄路加宽项目明细表'!$B$7:$K$1877,10,0)</f>
        <v>7915.5</v>
      </c>
      <c r="V106" s="188">
        <f>VLOOKUP(D106,'2019年窄路加宽项目明细表'!$B$7:$L$1877,11,0)</f>
        <v>3172.8</v>
      </c>
      <c r="W106" s="188"/>
      <c r="X106" s="203" t="str">
        <f>VLOOKUP(C106,[2]地区分类!$D$4:$F$141,3,0)</f>
        <v>无</v>
      </c>
      <c r="Y106" s="148" t="str">
        <f>VLOOKUP(C106,[2]地区分类!$D$4:$G$141,4,0)</f>
        <v>湘南地区</v>
      </c>
      <c r="Z106" s="148">
        <f>VLOOKUP(C106,[2]地区分类!$D$4:$M$141,10,0)</f>
        <v>0</v>
      </c>
      <c r="AA106" s="148">
        <f>VLOOKUP(C106,[2]地区分类!$D$4:$N$141,11,0)</f>
        <v>0</v>
      </c>
      <c r="AB106" s="148">
        <f>VLOOKUP(C106,[2]地区分类!$D$4:$O$141,12,0)</f>
        <v>0</v>
      </c>
    </row>
    <row r="107" ht="20.15" customHeight="1" outlineLevel="1" spans="1:24">
      <c r="A107" s="179" t="s">
        <v>229</v>
      </c>
      <c r="B107" s="182"/>
      <c r="C107" s="183"/>
      <c r="D107" s="188">
        <v>0</v>
      </c>
      <c r="E107" s="187">
        <f t="shared" ref="E107:G107" si="61">SUBTOTAL(9,E108:E120)</f>
        <v>28231.465</v>
      </c>
      <c r="F107" s="187">
        <f t="shared" si="61"/>
        <v>19795.037</v>
      </c>
      <c r="G107" s="186">
        <f t="shared" si="61"/>
        <v>1182.111</v>
      </c>
      <c r="H107" s="187">
        <f t="shared" ref="H107:T107" si="62">SUBTOTAL(9,H108:H120)</f>
        <v>36196.865</v>
      </c>
      <c r="I107" s="187">
        <f t="shared" si="62"/>
        <v>18566.223</v>
      </c>
      <c r="J107" s="187">
        <f t="shared" si="62"/>
        <v>12396.999</v>
      </c>
      <c r="K107" s="187">
        <f t="shared" si="62"/>
        <v>6169.224</v>
      </c>
      <c r="L107" s="187">
        <f t="shared" si="62"/>
        <v>17630.642</v>
      </c>
      <c r="M107" s="185">
        <f t="shared" si="62"/>
        <v>30685</v>
      </c>
      <c r="N107" s="187">
        <f t="shared" si="62"/>
        <v>5511.865</v>
      </c>
      <c r="O107" s="187">
        <f t="shared" si="62"/>
        <v>7540</v>
      </c>
      <c r="P107" s="187">
        <f t="shared" si="62"/>
        <v>11026.737</v>
      </c>
      <c r="Q107" s="187">
        <f t="shared" si="62"/>
        <v>23145</v>
      </c>
      <c r="R107" s="187"/>
      <c r="S107" s="187"/>
      <c r="T107" s="206">
        <f t="shared" si="62"/>
        <v>562.436</v>
      </c>
      <c r="U107" s="188"/>
      <c r="V107" s="188"/>
      <c r="W107" s="188"/>
      <c r="X107" s="203"/>
    </row>
    <row r="108" ht="20.15" customHeight="1" outlineLevel="2" spans="1:28">
      <c r="A108" s="183" t="s">
        <v>230</v>
      </c>
      <c r="B108" s="182">
        <v>431100</v>
      </c>
      <c r="C108" s="183" t="s">
        <v>231</v>
      </c>
      <c r="D108" s="188" t="s">
        <v>232</v>
      </c>
      <c r="E108" s="189">
        <f t="shared" ref="E108:E120" si="63">N108+U108</f>
        <v>159.55</v>
      </c>
      <c r="F108" s="189">
        <f t="shared" ref="F108:F120" si="64">P108+V108</f>
        <v>428.245</v>
      </c>
      <c r="G108" s="186">
        <f>VLOOKUP(D108,'2018年窄路加宽补足补助资金明细表'!$C$14:$K$3199,9,0)</f>
        <v>35.083</v>
      </c>
      <c r="H108" s="187">
        <f>VLOOKUP(D108,'2018年窄路加宽补足补助资金明细表'!$C$14:$U$3199,19,0)</f>
        <v>1052.55</v>
      </c>
      <c r="I108" s="187">
        <f>VLOOKUP(D108,'2018年窄路加宽补足补助资金明细表'!$C$14:$V$3199,20,0)</f>
        <v>526.245</v>
      </c>
      <c r="J108" s="187">
        <f>VLOOKUP(D108,'2018年窄路加宽补足补助资金明细表'!$C$14:$W$3199,21,0)</f>
        <v>350.83</v>
      </c>
      <c r="K108" s="187">
        <f>VLOOKUP(D108,'2018年窄路加宽补足补助资金明细表'!$C$14:$X$3199,22,0)</f>
        <v>175.415</v>
      </c>
      <c r="L108" s="187">
        <f t="shared" ref="L108:L120" si="65">H108-I108</f>
        <v>526.305</v>
      </c>
      <c r="M108" s="185">
        <f>VLOOKUP(D108,'2018年窄路加宽补足补助资金明细表'!$C$14:$AA$3199,25,0)</f>
        <v>893</v>
      </c>
      <c r="N108" s="195">
        <f>VLOOKUP(D108,'2018年窄路加宽补足补助资金明细表'!$C$14:$AB$3199,26,0)</f>
        <v>159.55</v>
      </c>
      <c r="O108" s="187">
        <f>VLOOKUP(D108,'2018年窄路加宽补足补助资金明细表'!$C$14:$AC$3199,27,0)</f>
        <v>98</v>
      </c>
      <c r="P108" s="187">
        <f>VLOOKUP(D108,'2018年窄路加宽补足补助资金明细表'!$C$14:$AD$3199,28,0)</f>
        <v>428.245</v>
      </c>
      <c r="Q108" s="187">
        <f t="shared" ref="Q108:Q120" si="66">M108-O108</f>
        <v>795</v>
      </c>
      <c r="R108" s="187"/>
      <c r="S108" s="204"/>
      <c r="T108" s="205"/>
      <c r="U108" s="188"/>
      <c r="V108" s="188"/>
      <c r="W108" s="188"/>
      <c r="X108" s="203" t="s">
        <v>133</v>
      </c>
      <c r="Y108" s="148" t="s">
        <v>233</v>
      </c>
      <c r="Z108" s="148">
        <v>0</v>
      </c>
      <c r="AA108" s="148">
        <v>0</v>
      </c>
      <c r="AB108" s="148">
        <v>0</v>
      </c>
    </row>
    <row r="109" s="148" customFormat="1" ht="20.15" customHeight="1" outlineLevel="2" spans="1:28">
      <c r="A109" s="183" t="s">
        <v>230</v>
      </c>
      <c r="B109" s="182">
        <v>431102</v>
      </c>
      <c r="C109" s="183" t="s">
        <v>234</v>
      </c>
      <c r="D109" s="188" t="s">
        <v>235</v>
      </c>
      <c r="E109" s="189">
        <f t="shared" si="63"/>
        <v>3980.1</v>
      </c>
      <c r="F109" s="189">
        <f t="shared" si="64"/>
        <v>1589</v>
      </c>
      <c r="G109" s="186"/>
      <c r="H109" s="187"/>
      <c r="I109" s="187"/>
      <c r="J109" s="187"/>
      <c r="K109" s="187"/>
      <c r="L109" s="187"/>
      <c r="M109" s="185"/>
      <c r="N109" s="195"/>
      <c r="O109" s="187"/>
      <c r="P109" s="187"/>
      <c r="Q109" s="187"/>
      <c r="R109" s="187"/>
      <c r="S109" s="204"/>
      <c r="T109" s="205">
        <f>VLOOKUP(D109,'2019年窄路加宽项目明细表'!$B$7:$D$1877,3,0)</f>
        <v>105.922</v>
      </c>
      <c r="U109" s="188">
        <f>VLOOKUP(D109,'2019年窄路加宽项目明细表'!$B$7:$K$1877,10,0)</f>
        <v>3980.1</v>
      </c>
      <c r="V109" s="188">
        <f>VLOOKUP(D109,'2019年窄路加宽项目明细表'!$B$7:$L$1877,11,0)</f>
        <v>1589</v>
      </c>
      <c r="W109" s="188"/>
      <c r="X109" s="203" t="str">
        <f>VLOOKUP(C109,[2]地区分类!$D$4:$F$141,3,0)</f>
        <v>无</v>
      </c>
      <c r="Y109" s="148" t="str">
        <f>VLOOKUP(C109,[2]地区分类!$D$4:$G$141,4,0)</f>
        <v>湘南地区</v>
      </c>
      <c r="Z109" s="148">
        <f>VLOOKUP(C109,[2]地区分类!$D$4:$M$141,10,0)</f>
        <v>0</v>
      </c>
      <c r="AA109" s="148">
        <f>VLOOKUP(C109,[2]地区分类!$D$4:$N$141,11,0)</f>
        <v>0</v>
      </c>
      <c r="AB109" s="148">
        <f>VLOOKUP(C109,[2]地区分类!$D$4:$O$141,12,0)</f>
        <v>0</v>
      </c>
    </row>
    <row r="110" ht="20.15" customHeight="1" outlineLevel="2" spans="1:28">
      <c r="A110" s="183" t="s">
        <v>230</v>
      </c>
      <c r="B110" s="182">
        <v>431102</v>
      </c>
      <c r="C110" s="183" t="s">
        <v>236</v>
      </c>
      <c r="D110" s="188" t="s">
        <v>237</v>
      </c>
      <c r="E110" s="189">
        <f t="shared" si="63"/>
        <v>433.835</v>
      </c>
      <c r="F110" s="189">
        <f t="shared" si="64"/>
        <v>1297.505</v>
      </c>
      <c r="G110" s="186">
        <f>VLOOKUP(D110,'2018年窄路加宽补足补助资金明细表'!$C$14:$K$3199,9,0)</f>
        <v>106.367</v>
      </c>
      <c r="H110" s="187">
        <f>VLOOKUP(D110,'2018年窄路加宽补足补助资金明细表'!$C$14:$U$3199,19,0)</f>
        <v>2845.835</v>
      </c>
      <c r="I110" s="187">
        <f>VLOOKUP(D110,'2018年窄路加宽补足补助资金明细表'!$C$14:$V$3199,20,0)</f>
        <v>1595.505</v>
      </c>
      <c r="J110" s="187">
        <f>VLOOKUP(D110,'2018年窄路加宽补足补助资金明细表'!$C$14:$W$3199,21,0)</f>
        <v>1063.67</v>
      </c>
      <c r="K110" s="187">
        <f>VLOOKUP(D110,'2018年窄路加宽补足补助资金明细表'!$C$14:$X$3199,22,0)</f>
        <v>531.835</v>
      </c>
      <c r="L110" s="187">
        <f t="shared" si="65"/>
        <v>1250.33</v>
      </c>
      <c r="M110" s="185">
        <f>VLOOKUP(D110,'2018年窄路加宽补足补助资金明细表'!$C$14:$AA$3199,25,0)</f>
        <v>2412</v>
      </c>
      <c r="N110" s="195">
        <f>VLOOKUP(D110,'2018年窄路加宽补足补助资金明细表'!$C$14:$AB$3199,26,0)</f>
        <v>433.835</v>
      </c>
      <c r="O110" s="187">
        <f>VLOOKUP(D110,'2018年窄路加宽补足补助资金明细表'!$C$14:$AC$3199,27,0)</f>
        <v>298</v>
      </c>
      <c r="P110" s="187">
        <f>VLOOKUP(D110,'2018年窄路加宽补足补助资金明细表'!$C$14:$AD$3199,28,0)</f>
        <v>1297.505</v>
      </c>
      <c r="Q110" s="187">
        <f t="shared" si="66"/>
        <v>2114</v>
      </c>
      <c r="R110" s="187"/>
      <c r="S110" s="204"/>
      <c r="T110" s="205"/>
      <c r="U110" s="188"/>
      <c r="V110" s="188"/>
      <c r="W110" s="188"/>
      <c r="X110" s="203" t="s">
        <v>133</v>
      </c>
      <c r="Y110" s="148" t="s">
        <v>233</v>
      </c>
      <c r="Z110" s="148">
        <v>0</v>
      </c>
      <c r="AA110" s="148">
        <v>0</v>
      </c>
      <c r="AB110" s="148">
        <v>0</v>
      </c>
    </row>
    <row r="111" ht="20.15" customHeight="1" outlineLevel="2" spans="1:28">
      <c r="A111" s="183" t="s">
        <v>230</v>
      </c>
      <c r="B111" s="182">
        <f>VLOOKUP(C111,[1]地区分类!$D$3:$E$139,2,0)</f>
        <v>431103</v>
      </c>
      <c r="C111" s="183" t="s">
        <v>238</v>
      </c>
      <c r="D111" s="188" t="s">
        <v>239</v>
      </c>
      <c r="E111" s="189">
        <f t="shared" si="63"/>
        <v>2417.06</v>
      </c>
      <c r="F111" s="189">
        <f t="shared" si="64"/>
        <v>1879.18</v>
      </c>
      <c r="G111" s="186">
        <f>VLOOKUP(D111,'2018年窄路加宽补足补助资金明细表'!$C$14:$K$3199,9,0)</f>
        <v>87.612</v>
      </c>
      <c r="H111" s="187">
        <f>VLOOKUP(D111,'2018年窄路加宽补足补助资金明细表'!$C$14:$U$3199,19,0)</f>
        <v>2628.36</v>
      </c>
      <c r="I111" s="187">
        <f>VLOOKUP(D111,'2018年窄路加宽补足补助资金明细表'!$C$14:$V$3199,20,0)</f>
        <v>1314.18</v>
      </c>
      <c r="J111" s="187">
        <f>VLOOKUP(D111,'2018年窄路加宽补足补助资金明细表'!$C$14:$W$3199,21,0)</f>
        <v>876.12</v>
      </c>
      <c r="K111" s="187">
        <f>VLOOKUP(D111,'2018年窄路加宽补足补助资金明细表'!$C$14:$X$3199,22,0)</f>
        <v>438.06</v>
      </c>
      <c r="L111" s="187">
        <f t="shared" si="65"/>
        <v>1314.18</v>
      </c>
      <c r="M111" s="185">
        <f>VLOOKUP(D111,'2018年窄路加宽补足补助资金明细表'!$C$14:$AA$3199,25,0)</f>
        <v>2228</v>
      </c>
      <c r="N111" s="195">
        <f>VLOOKUP(D111,'2018年窄路加宽补足补助资金明细表'!$C$14:$AB$3199,26,0)</f>
        <v>400.36</v>
      </c>
      <c r="O111" s="187">
        <f>VLOOKUP(D111,'2018年窄路加宽补足补助资金明细表'!$C$14:$AC$3199,27,0)</f>
        <v>245</v>
      </c>
      <c r="P111" s="187">
        <f>VLOOKUP(D111,'2018年窄路加宽补足补助资金明细表'!$C$14:$AD$3199,28,0)</f>
        <v>1069.18</v>
      </c>
      <c r="Q111" s="187">
        <f t="shared" si="66"/>
        <v>1983</v>
      </c>
      <c r="R111" s="187"/>
      <c r="S111" s="204"/>
      <c r="T111" s="205">
        <f>VLOOKUP(D111,'2019年窄路加宽项目明细表'!$B$7:$D$1877,3,0)</f>
        <v>53.928</v>
      </c>
      <c r="U111" s="188">
        <f>VLOOKUP(D111,'2019年窄路加宽项目明细表'!$B$7:$K$1877,10,0)</f>
        <v>2016.7</v>
      </c>
      <c r="V111" s="188">
        <f>VLOOKUP(D111,'2019年窄路加宽项目明细表'!$B$7:$L$1877,11,0)</f>
        <v>810</v>
      </c>
      <c r="W111" s="188"/>
      <c r="X111" s="203" t="str">
        <f>VLOOKUP(C111,[2]地区分类!$D$4:$F$141,3,0)</f>
        <v>无</v>
      </c>
      <c r="Y111" s="148" t="str">
        <f>VLOOKUP(C111,[2]地区分类!$D$4:$G$141,4,0)</f>
        <v>湘南地区</v>
      </c>
      <c r="Z111" s="148">
        <f>VLOOKUP(C111,[2]地区分类!$D$4:$M$141,10,0)</f>
        <v>0</v>
      </c>
      <c r="AA111" s="148">
        <f>VLOOKUP(C111,[2]地区分类!$D$4:$N$141,11,0)</f>
        <v>0</v>
      </c>
      <c r="AB111" s="148">
        <f>VLOOKUP(C111,[2]地区分类!$D$4:$O$141,12,0)</f>
        <v>0</v>
      </c>
    </row>
    <row r="112" ht="20.15" customHeight="1" outlineLevel="2" spans="1:28">
      <c r="A112" s="183" t="s">
        <v>230</v>
      </c>
      <c r="B112" s="182">
        <f>VLOOKUP(C112,[1]地区分类!$D$3:$E$139,2,0)</f>
        <v>431121</v>
      </c>
      <c r="C112" s="183" t="s">
        <v>240</v>
      </c>
      <c r="D112" s="188" t="s">
        <v>241</v>
      </c>
      <c r="E112" s="189">
        <f t="shared" si="63"/>
        <v>1365.22</v>
      </c>
      <c r="F112" s="189">
        <f t="shared" si="64"/>
        <v>2380.83</v>
      </c>
      <c r="G112" s="186">
        <f>VLOOKUP(D112,'2018年窄路加宽补足补助资金明细表'!$C$14:$K$3199,9,0)</f>
        <v>177.302</v>
      </c>
      <c r="H112" s="187">
        <f>VLOOKUP(D112,'2018年窄路加宽补足补助资金明细表'!$C$14:$U$3199,19,0)</f>
        <v>5257.82</v>
      </c>
      <c r="I112" s="187">
        <f>VLOOKUP(D112,'2018年窄路加宽补足补助资金明细表'!$C$14:$V$3199,20,0)</f>
        <v>2659.53</v>
      </c>
      <c r="J112" s="187">
        <f>VLOOKUP(D112,'2018年窄路加宽补足补助资金明细表'!$C$14:$W$3199,21,0)</f>
        <v>1773.02</v>
      </c>
      <c r="K112" s="187">
        <f>VLOOKUP(D112,'2018年窄路加宽补足补助资金明细表'!$C$14:$X$3199,22,0)</f>
        <v>886.51</v>
      </c>
      <c r="L112" s="187">
        <f t="shared" si="65"/>
        <v>2598.29</v>
      </c>
      <c r="M112" s="185">
        <f>VLOOKUP(D112,'2018年窄路加宽补足补助资金明细表'!$C$14:$AA$3199,25,0)</f>
        <v>4456</v>
      </c>
      <c r="N112" s="195">
        <f>VLOOKUP(D112,'2018年窄路加宽补足补助资金明细表'!$C$14:$AB$3199,26,0)</f>
        <v>801.820000000002</v>
      </c>
      <c r="O112" s="187">
        <f>VLOOKUP(D112,'2018年窄路加宽补足补助资金明细表'!$C$14:$AC$3199,27,0)</f>
        <v>496</v>
      </c>
      <c r="P112" s="187">
        <f>VLOOKUP(D112,'2018年窄路加宽补足补助资金明细表'!$C$14:$AD$3199,28,0)</f>
        <v>2163.53</v>
      </c>
      <c r="Q112" s="187">
        <f t="shared" si="66"/>
        <v>3960</v>
      </c>
      <c r="R112" s="187"/>
      <c r="S112" s="204"/>
      <c r="T112" s="205">
        <f>VLOOKUP(D112,'2019年窄路加宽项目明细表'!$B$7:$D$1877,3,0)</f>
        <v>14.557</v>
      </c>
      <c r="U112" s="188">
        <f>VLOOKUP(D112,'2019年窄路加宽项目明细表'!$B$7:$K$1877,10,0)</f>
        <v>563.4</v>
      </c>
      <c r="V112" s="188">
        <f>VLOOKUP(D112,'2019年窄路加宽项目明细表'!$B$7:$L$1877,11,0)</f>
        <v>217.3</v>
      </c>
      <c r="W112" s="188"/>
      <c r="X112" s="203" t="str">
        <f>VLOOKUP(C112,[2]地区分类!$D$4:$F$141,3,0)</f>
        <v>无</v>
      </c>
      <c r="Y112" s="148" t="str">
        <f>VLOOKUP(C112,[2]地区分类!$D$4:$G$141,4,0)</f>
        <v>湘南地区</v>
      </c>
      <c r="Z112" s="148">
        <f>VLOOKUP(C112,[2]地区分类!$D$4:$M$141,10,0)</f>
        <v>0</v>
      </c>
      <c r="AA112" s="148">
        <f>VLOOKUP(C112,[2]地区分类!$D$4:$N$141,11,0)</f>
        <v>0</v>
      </c>
      <c r="AB112" s="148">
        <f>VLOOKUP(C112,[2]地区分类!$D$4:$O$141,12,0)</f>
        <v>0</v>
      </c>
    </row>
    <row r="113" ht="20.15" customHeight="1" outlineLevel="2" spans="1:28">
      <c r="A113" s="183" t="s">
        <v>230</v>
      </c>
      <c r="B113" s="182">
        <f>VLOOKUP(C113,[1]地区分类!$D$3:$E$139,2,0)</f>
        <v>431122</v>
      </c>
      <c r="C113" s="183" t="s">
        <v>242</v>
      </c>
      <c r="D113" s="188" t="s">
        <v>243</v>
      </c>
      <c r="E113" s="189">
        <f t="shared" si="63"/>
        <v>5745.36</v>
      </c>
      <c r="F113" s="189">
        <f t="shared" si="64"/>
        <v>3162.35</v>
      </c>
      <c r="G113" s="186">
        <f>VLOOKUP(D113,'2018年窄路加宽补足补助资金明细表'!$C$14:$K$3199,9,0)</f>
        <v>115.03</v>
      </c>
      <c r="H113" s="187">
        <f>VLOOKUP(D113,'2018年窄路加宽补足补助资金明细表'!$C$14:$U$3199,19,0)</f>
        <v>3546.96</v>
      </c>
      <c r="I113" s="187">
        <f>VLOOKUP(D113,'2018年窄路加宽补足补助资金明细表'!$C$14:$V$3199,20,0)</f>
        <v>1725.45</v>
      </c>
      <c r="J113" s="187">
        <f>VLOOKUP(D113,'2018年窄路加宽补足补助资金明细表'!$C$14:$W$3199,21,0)</f>
        <v>1150.3</v>
      </c>
      <c r="K113" s="187">
        <f>VLOOKUP(D113,'2018年窄路加宽补足补助资金明细表'!$C$14:$X$3199,22,0)</f>
        <v>575.15</v>
      </c>
      <c r="L113" s="187">
        <f t="shared" si="65"/>
        <v>1821.51</v>
      </c>
      <c r="M113" s="185">
        <f>VLOOKUP(D113,'2018年窄路加宽补足补助资金明细表'!$C$14:$AA$3199,25,0)</f>
        <v>3007</v>
      </c>
      <c r="N113" s="195">
        <f>VLOOKUP(D113,'2018年窄路加宽补足补助资金明细表'!$C$14:$AB$3199,26,0)</f>
        <v>539.960000000001</v>
      </c>
      <c r="O113" s="187">
        <f>VLOOKUP(D113,'2018年窄路加宽补足补助资金明细表'!$C$14:$AC$3199,27,0)</f>
        <v>322</v>
      </c>
      <c r="P113" s="187">
        <f>VLOOKUP(D113,'2018年窄路加宽补足补助资金明细表'!$C$14:$AD$3199,28,0)</f>
        <v>1403.45</v>
      </c>
      <c r="Q113" s="187">
        <f t="shared" si="66"/>
        <v>2685</v>
      </c>
      <c r="R113" s="187"/>
      <c r="S113" s="204"/>
      <c r="T113" s="205">
        <f>VLOOKUP(D113,'2019年窄路加宽项目明细表'!$B$7:$D$1877,3,0)</f>
        <v>117.345</v>
      </c>
      <c r="U113" s="188">
        <f>VLOOKUP(D113,'2019年窄路加宽项目明细表'!$B$7:$K$1877,10,0)</f>
        <v>5205.4</v>
      </c>
      <c r="V113" s="188">
        <f>VLOOKUP(D113,'2019年窄路加宽项目明细表'!$B$7:$L$1877,11,0)</f>
        <v>1758.9</v>
      </c>
      <c r="W113" s="188"/>
      <c r="X113" s="203" t="str">
        <f>VLOOKUP(C113,[2]地区分类!$D$4:$F$141,3,0)</f>
        <v>无</v>
      </c>
      <c r="Y113" s="148" t="str">
        <f>VLOOKUP(C113,[2]地区分类!$D$4:$G$141,4,0)</f>
        <v>湘南地区</v>
      </c>
      <c r="Z113" s="148">
        <f>VLOOKUP(C113,[2]地区分类!$D$4:$M$141,10,0)</f>
        <v>0</v>
      </c>
      <c r="AA113" s="148">
        <f>VLOOKUP(C113,[2]地区分类!$D$4:$N$141,11,0)</f>
        <v>0</v>
      </c>
      <c r="AB113" s="148">
        <f>VLOOKUP(C113,[2]地区分类!$D$4:$O$141,12,0)</f>
        <v>0</v>
      </c>
    </row>
    <row r="114" ht="20.15" customHeight="1" outlineLevel="2" spans="1:28">
      <c r="A114" s="183" t="s">
        <v>230</v>
      </c>
      <c r="B114" s="182">
        <f>VLOOKUP(C114,[1]地区分类!$D$3:$E$139,2,0)</f>
        <v>431123</v>
      </c>
      <c r="C114" s="183" t="s">
        <v>244</v>
      </c>
      <c r="D114" s="188" t="s">
        <v>245</v>
      </c>
      <c r="E114" s="189">
        <f t="shared" si="63"/>
        <v>430.23</v>
      </c>
      <c r="F114" s="189">
        <f t="shared" si="64"/>
        <v>1.1</v>
      </c>
      <c r="G114" s="186">
        <f>VLOOKUP(D114,'2018年窄路加宽补足补助资金明细表'!$C$14:$K$3199,9,0)</f>
        <v>94.241</v>
      </c>
      <c r="H114" s="187">
        <f>VLOOKUP(D114,'2018年窄路加宽补足补助资金明细表'!$C$14:$U$3199,19,0)</f>
        <v>2827.23</v>
      </c>
      <c r="I114" s="187">
        <f>VLOOKUP(D114,'2018年窄路加宽补足补助资金明细表'!$C$14:$V$3199,20,0)</f>
        <v>1507.856</v>
      </c>
      <c r="J114" s="187">
        <f>VLOOKUP(D114,'2018年窄路加宽补足补助资金明细表'!$C$14:$W$3199,21,0)</f>
        <v>942.41</v>
      </c>
      <c r="K114" s="187">
        <f>VLOOKUP(D114,'2018年窄路加宽补足补助资金明细表'!$C$14:$X$3199,22,0)</f>
        <v>565.446</v>
      </c>
      <c r="L114" s="187">
        <f t="shared" si="65"/>
        <v>1319.374</v>
      </c>
      <c r="M114" s="185">
        <f>VLOOKUP(D114,'2018年窄路加宽补足补助资金明细表'!$C$14:$AA$3199,25,0)</f>
        <v>2397</v>
      </c>
      <c r="N114" s="195">
        <f>VLOOKUP(D114,'2018年窄路加宽补足补助资金明细表'!$C$14:$AB$3199,26,0)</f>
        <v>430.23</v>
      </c>
      <c r="O114" s="187">
        <f>VLOOKUP(D114,'2018年窄路加宽补足补助资金明细表'!$C$14:$AC$3199,27,0)</f>
        <v>1508</v>
      </c>
      <c r="P114" s="187">
        <f>VLOOKUP(D114,'2018年窄路加宽补足补助资金明细表'!$C$14:$AD$3199,28,0)</f>
        <v>0</v>
      </c>
      <c r="Q114" s="187">
        <f t="shared" si="66"/>
        <v>889</v>
      </c>
      <c r="R114" s="187"/>
      <c r="S114" s="204" t="s">
        <v>93</v>
      </c>
      <c r="T114" s="205">
        <f>VLOOKUP(D114,'2019年窄路加宽项目明细表'!$B$7:$D$1877,3,0)</f>
        <v>0.099</v>
      </c>
      <c r="U114" s="188">
        <f>VLOOKUP(D114,'2019年窄路加宽项目明细表'!$B$7:$K$1877,10,0)</f>
        <v>0</v>
      </c>
      <c r="V114" s="188">
        <f>VLOOKUP(D114,'2019年窄路加宽项目明细表'!$B$7:$L$1877,11,0)</f>
        <v>1.1</v>
      </c>
      <c r="W114" s="188"/>
      <c r="X114" s="203" t="str">
        <f>VLOOKUP(C114,[2]地区分类!$D$4:$F$141,3,0)</f>
        <v>无</v>
      </c>
      <c r="Y114" s="148" t="str">
        <f>VLOOKUP(C114,[2]地区分类!$D$4:$G$141,4,0)</f>
        <v>湘南地区</v>
      </c>
      <c r="Z114" s="148">
        <f>VLOOKUP(C114,[2]地区分类!$D$4:$M$141,10,0)</f>
        <v>0</v>
      </c>
      <c r="AA114" s="148">
        <f>VLOOKUP(C114,[2]地区分类!$D$4:$N$141,11,0)</f>
        <v>0</v>
      </c>
      <c r="AB114" s="148">
        <f>VLOOKUP(C114,[2]地区分类!$D$4:$O$141,12,0)</f>
        <v>0</v>
      </c>
    </row>
    <row r="115" ht="20.15" customHeight="1" outlineLevel="2" spans="1:28">
      <c r="A115" s="183" t="s">
        <v>230</v>
      </c>
      <c r="B115" s="182">
        <f>VLOOKUP(C115,[1]地区分类!$D$3:$E$139,2,0)</f>
        <v>431124</v>
      </c>
      <c r="C115" s="183" t="s">
        <v>246</v>
      </c>
      <c r="D115" s="188" t="s">
        <v>247</v>
      </c>
      <c r="E115" s="189">
        <f t="shared" si="63"/>
        <v>6336.32</v>
      </c>
      <c r="F115" s="189">
        <f t="shared" si="64"/>
        <v>3404.11</v>
      </c>
      <c r="G115" s="186">
        <f>VLOOKUP(D115,'2018年窄路加宽补足补助资金明细表'!$C$14:$K$3199,9,0)</f>
        <v>83.274</v>
      </c>
      <c r="H115" s="187">
        <f>VLOOKUP(D115,'2018年窄路加宽补足补助资金明细表'!$C$14:$U$3199,19,0)</f>
        <v>2498.22</v>
      </c>
      <c r="I115" s="187">
        <f>VLOOKUP(D115,'2018年窄路加宽补足补助资金明细表'!$C$14:$V$3199,20,0)</f>
        <v>1249.11</v>
      </c>
      <c r="J115" s="187">
        <f>VLOOKUP(D115,'2018年窄路加宽补足补助资金明细表'!$C$14:$W$3199,21,0)</f>
        <v>832.74</v>
      </c>
      <c r="K115" s="187">
        <f>VLOOKUP(D115,'2018年窄路加宽补足补助资金明细表'!$C$14:$X$3199,22,0)</f>
        <v>416.37</v>
      </c>
      <c r="L115" s="187">
        <f t="shared" si="65"/>
        <v>1249.11</v>
      </c>
      <c r="M115" s="185">
        <f>VLOOKUP(D115,'2018年窄路加宽补足补助资金明细表'!$C$14:$AA$3199,25,0)</f>
        <v>2118</v>
      </c>
      <c r="N115" s="195">
        <f>VLOOKUP(D115,'2018年窄路加宽补足补助资金明细表'!$C$14:$AB$3199,26,0)</f>
        <v>380.22</v>
      </c>
      <c r="O115" s="187">
        <f>VLOOKUP(D115,'2018年窄路加宽补足补助资金明细表'!$C$14:$AC$3199,27,0)</f>
        <v>233</v>
      </c>
      <c r="P115" s="187">
        <f>VLOOKUP(D115,'2018年窄路加宽补足补助资金明细表'!$C$14:$AD$3199,28,0)</f>
        <v>1016.11</v>
      </c>
      <c r="Q115" s="187">
        <f t="shared" si="66"/>
        <v>1885</v>
      </c>
      <c r="R115" s="187"/>
      <c r="S115" s="204"/>
      <c r="T115" s="205">
        <f>VLOOKUP(D115,'2019年窄路加宽项目明细表'!$B$7:$D$1877,3,0)</f>
        <v>159.257</v>
      </c>
      <c r="U115" s="188">
        <f>VLOOKUP(D115,'2019年窄路加宽项目明细表'!$B$7:$K$1877,10,0)</f>
        <v>5956.1</v>
      </c>
      <c r="V115" s="188">
        <f>VLOOKUP(D115,'2019年窄路加宽项目明细表'!$B$7:$L$1877,11,0)</f>
        <v>2388</v>
      </c>
      <c r="W115" s="188"/>
      <c r="X115" s="203" t="str">
        <f>VLOOKUP(C115,[2]地区分类!$D$4:$F$141,3,0)</f>
        <v>无</v>
      </c>
      <c r="Y115" s="148" t="str">
        <f>VLOOKUP(C115,[2]地区分类!$D$4:$G$141,4,0)</f>
        <v>湘南地区</v>
      </c>
      <c r="Z115" s="148">
        <f>VLOOKUP(C115,[2]地区分类!$D$4:$M$141,10,0)</f>
        <v>0</v>
      </c>
      <c r="AA115" s="148">
        <f>VLOOKUP(C115,[2]地区分类!$D$4:$N$141,11,0)</f>
        <v>0</v>
      </c>
      <c r="AB115" s="148">
        <f>VLOOKUP(C115,[2]地区分类!$D$4:$O$141,12,0)</f>
        <v>0</v>
      </c>
    </row>
    <row r="116" ht="20.15" customHeight="1" outlineLevel="2" spans="1:28">
      <c r="A116" s="183" t="s">
        <v>230</v>
      </c>
      <c r="B116" s="182">
        <f>VLOOKUP(C116,[1]地区分类!$D$3:$E$139,2,0)</f>
        <v>431125</v>
      </c>
      <c r="C116" s="183" t="s">
        <v>248</v>
      </c>
      <c r="D116" s="188" t="s">
        <v>249</v>
      </c>
      <c r="E116" s="189">
        <f t="shared" si="63"/>
        <v>234.09</v>
      </c>
      <c r="F116" s="189">
        <f t="shared" si="64"/>
        <v>0</v>
      </c>
      <c r="G116" s="186">
        <f>VLOOKUP(D116,'2018年窄路加宽补足补助资金明细表'!$C$14:$K$3199,9,0)</f>
        <v>53.798</v>
      </c>
      <c r="H116" s="187">
        <f>VLOOKUP(D116,'2018年窄路加宽补足补助资金明细表'!$C$14:$U$3199,19,0)</f>
        <v>1537.09</v>
      </c>
      <c r="I116" s="187">
        <f>VLOOKUP(D116,'2018年窄路加宽补足补助资金明细表'!$C$14:$V$3199,20,0)</f>
        <v>860.768</v>
      </c>
      <c r="J116" s="187">
        <f>VLOOKUP(D116,'2018年窄路加宽补足补助资金明细表'!$C$14:$W$3199,21,0)</f>
        <v>537.98</v>
      </c>
      <c r="K116" s="187">
        <f>VLOOKUP(D116,'2018年窄路加宽补足补助资金明细表'!$C$14:$X$3199,22,0)</f>
        <v>322.788</v>
      </c>
      <c r="L116" s="187">
        <f t="shared" si="65"/>
        <v>676.322</v>
      </c>
      <c r="M116" s="185">
        <f>VLOOKUP(D116,'2018年窄路加宽补足补助资金明细表'!$C$14:$AA$3199,25,0)</f>
        <v>1303</v>
      </c>
      <c r="N116" s="195">
        <f>VLOOKUP(D116,'2018年窄路加宽补足补助资金明细表'!$C$14:$AB$3199,26,0)</f>
        <v>234.09</v>
      </c>
      <c r="O116" s="187">
        <f>VLOOKUP(D116,'2018年窄路加宽补足补助资金明细表'!$C$14:$AC$3199,27,0)</f>
        <v>861</v>
      </c>
      <c r="P116" s="187">
        <f>VLOOKUP(D116,'2018年窄路加宽补足补助资金明细表'!$C$14:$AD$3199,28,0)</f>
        <v>0</v>
      </c>
      <c r="Q116" s="187">
        <f t="shared" si="66"/>
        <v>442</v>
      </c>
      <c r="R116" s="187"/>
      <c r="S116" s="204" t="s">
        <v>93</v>
      </c>
      <c r="T116" s="205"/>
      <c r="U116" s="188"/>
      <c r="V116" s="188"/>
      <c r="W116" s="188"/>
      <c r="X116" s="203" t="str">
        <f>VLOOKUP(C116,[2]地区分类!$D$4:$F$141,3,0)</f>
        <v>无</v>
      </c>
      <c r="Y116" s="148" t="str">
        <f>VLOOKUP(C116,[2]地区分类!$D$4:$G$141,4,0)</f>
        <v>湘南地区</v>
      </c>
      <c r="Z116" s="148" t="str">
        <f>VLOOKUP(C116,[2]地区分类!$D$4:$M$141,10,0)</f>
        <v>6个少数民族过半县</v>
      </c>
      <c r="AA116" s="148">
        <f>VLOOKUP(C116,[2]地区分类!$D$4:$N$141,11,0)</f>
        <v>0</v>
      </c>
      <c r="AB116" s="148">
        <f>VLOOKUP(C116,[2]地区分类!$D$4:$O$141,12,0)</f>
        <v>0</v>
      </c>
    </row>
    <row r="117" ht="20.15" customHeight="1" outlineLevel="2" spans="1:28">
      <c r="A117" s="183" t="s">
        <v>230</v>
      </c>
      <c r="B117" s="182">
        <f>VLOOKUP(C117,[1]地区分类!$D$3:$E$139,2,0)</f>
        <v>431126</v>
      </c>
      <c r="C117" s="183" t="s">
        <v>250</v>
      </c>
      <c r="D117" s="188" t="s">
        <v>251</v>
      </c>
      <c r="E117" s="189">
        <f t="shared" si="63"/>
        <v>635.785</v>
      </c>
      <c r="F117" s="189">
        <f t="shared" si="64"/>
        <v>0</v>
      </c>
      <c r="G117" s="186">
        <f>VLOOKUP(D117,'2018年窄路加宽补足补助资金明细表'!$C$14:$K$3199,9,0)</f>
        <v>110.63</v>
      </c>
      <c r="H117" s="187">
        <f>VLOOKUP(D117,'2018年窄路加宽补足补助资金明细表'!$C$14:$U$3199,19,0)</f>
        <v>4176.785</v>
      </c>
      <c r="I117" s="187">
        <f>VLOOKUP(D117,'2018年窄路加宽补足补助资金明细表'!$C$14:$V$3199,20,0)</f>
        <v>1770.08</v>
      </c>
      <c r="J117" s="187">
        <f>VLOOKUP(D117,'2018年窄路加宽补足补助资金明细表'!$C$14:$W$3199,21,0)</f>
        <v>1106.3</v>
      </c>
      <c r="K117" s="187">
        <f>VLOOKUP(D117,'2018年窄路加宽补足补助资金明细表'!$C$14:$X$3199,22,0)</f>
        <v>663.78</v>
      </c>
      <c r="L117" s="187">
        <f t="shared" si="65"/>
        <v>2406.705</v>
      </c>
      <c r="M117" s="185">
        <f>VLOOKUP(D117,'2018年窄路加宽补足补助资金明细表'!$C$14:$AA$3199,25,0)</f>
        <v>3541</v>
      </c>
      <c r="N117" s="195">
        <f>VLOOKUP(D117,'2018年窄路加宽补足补助资金明细表'!$C$14:$AB$3199,26,0)</f>
        <v>635.785</v>
      </c>
      <c r="O117" s="187">
        <f>VLOOKUP(D117,'2018年窄路加宽补足补助资金明细表'!$C$14:$AC$3199,27,0)</f>
        <v>1770</v>
      </c>
      <c r="P117" s="187">
        <f>VLOOKUP(D117,'2018年窄路加宽补足补助资金明细表'!$C$14:$AD$3199,28,0)</f>
        <v>0</v>
      </c>
      <c r="Q117" s="187">
        <f t="shared" si="66"/>
        <v>1771</v>
      </c>
      <c r="R117" s="187"/>
      <c r="S117" s="204" t="s">
        <v>93</v>
      </c>
      <c r="T117" s="205"/>
      <c r="U117" s="188"/>
      <c r="V117" s="188"/>
      <c r="W117" s="188"/>
      <c r="X117" s="203" t="str">
        <f>VLOOKUP(C117,[2]地区分类!$D$4:$F$141,3,0)</f>
        <v>无</v>
      </c>
      <c r="Y117" s="148" t="str">
        <f>VLOOKUP(C117,[2]地区分类!$D$4:$G$141,4,0)</f>
        <v>湘南地区</v>
      </c>
      <c r="Z117" s="148">
        <f>VLOOKUP(C117,[2]地区分类!$D$4:$M$141,10,0)</f>
        <v>0</v>
      </c>
      <c r="AA117" s="148">
        <f>VLOOKUP(C117,[2]地区分类!$D$4:$N$141,11,0)</f>
        <v>0</v>
      </c>
      <c r="AB117" s="148">
        <f>VLOOKUP(C117,[2]地区分类!$D$4:$O$141,12,0)</f>
        <v>0</v>
      </c>
    </row>
    <row r="118" ht="20.15" customHeight="1" outlineLevel="2" spans="1:28">
      <c r="A118" s="183" t="s">
        <v>230</v>
      </c>
      <c r="B118" s="182">
        <f>VLOOKUP(C118,[1]地区分类!$D$3:$E$139,2,0)</f>
        <v>431127</v>
      </c>
      <c r="C118" s="183" t="s">
        <v>252</v>
      </c>
      <c r="D118" s="188" t="s">
        <v>253</v>
      </c>
      <c r="E118" s="189">
        <f t="shared" si="63"/>
        <v>601.305</v>
      </c>
      <c r="F118" s="189">
        <f t="shared" si="64"/>
        <v>1547.165</v>
      </c>
      <c r="G118" s="186">
        <f>VLOOKUP(D118,'2018年窄路加宽补足补助资金明细表'!$C$14:$K$3199,9,0)</f>
        <v>126.811</v>
      </c>
      <c r="H118" s="187">
        <f>VLOOKUP(D118,'2018年窄路加宽补足补助资金明细表'!$C$14:$U$3199,19,0)</f>
        <v>3945.305</v>
      </c>
      <c r="I118" s="187">
        <f>VLOOKUP(D118,'2018年窄路加宽补足补助资金明细表'!$C$14:$V$3199,20,0)</f>
        <v>1902.165</v>
      </c>
      <c r="J118" s="187">
        <f>VLOOKUP(D118,'2018年窄路加宽补足补助资金明细表'!$C$14:$W$3199,21,0)</f>
        <v>1268.11</v>
      </c>
      <c r="K118" s="187">
        <f>VLOOKUP(D118,'2018年窄路加宽补足补助资金明细表'!$C$14:$X$3199,22,0)</f>
        <v>634.055</v>
      </c>
      <c r="L118" s="187">
        <f t="shared" si="65"/>
        <v>2043.14</v>
      </c>
      <c r="M118" s="185">
        <f>VLOOKUP(D118,'2018年窄路加宽补足补助资金明细表'!$C$14:$AA$3199,25,0)</f>
        <v>3344</v>
      </c>
      <c r="N118" s="195">
        <f>VLOOKUP(D118,'2018年窄路加宽补足补助资金明细表'!$C$14:$AB$3199,26,0)</f>
        <v>601.305</v>
      </c>
      <c r="O118" s="187">
        <f>VLOOKUP(D118,'2018年窄路加宽补足补助资金明细表'!$C$14:$AC$3199,27,0)</f>
        <v>355</v>
      </c>
      <c r="P118" s="187">
        <f>VLOOKUP(D118,'2018年窄路加宽补足补助资金明细表'!$C$14:$AD$3199,28,0)</f>
        <v>1547.165</v>
      </c>
      <c r="Q118" s="187">
        <f t="shared" si="66"/>
        <v>2989</v>
      </c>
      <c r="R118" s="187"/>
      <c r="S118" s="204"/>
      <c r="T118" s="205"/>
      <c r="U118" s="188"/>
      <c r="V118" s="188"/>
      <c r="W118" s="188"/>
      <c r="X118" s="203" t="str">
        <f>VLOOKUP(C118,[2]地区分类!$D$4:$F$141,3,0)</f>
        <v>无</v>
      </c>
      <c r="Y118" s="148" t="str">
        <f>VLOOKUP(C118,[2]地区分类!$D$4:$G$141,4,0)</f>
        <v>湘南地区</v>
      </c>
      <c r="Z118" s="148">
        <f>VLOOKUP(C118,[2]地区分类!$D$4:$M$141,10,0)</f>
        <v>0</v>
      </c>
      <c r="AA118" s="148">
        <f>VLOOKUP(C118,[2]地区分类!$D$4:$N$141,11,0)</f>
        <v>0</v>
      </c>
      <c r="AB118" s="148">
        <f>VLOOKUP(C118,[2]地区分类!$D$4:$O$141,12,0)</f>
        <v>0</v>
      </c>
    </row>
    <row r="119" ht="20.15" customHeight="1" outlineLevel="2" spans="1:28">
      <c r="A119" s="183" t="s">
        <v>230</v>
      </c>
      <c r="B119" s="182">
        <f>VLOOKUP(C119,[1]地区分类!$D$3:$E$139,2,0)</f>
        <v>431128</v>
      </c>
      <c r="C119" s="183" t="s">
        <v>254</v>
      </c>
      <c r="D119" s="188" t="s">
        <v>255</v>
      </c>
      <c r="E119" s="189">
        <f t="shared" si="63"/>
        <v>328.03</v>
      </c>
      <c r="F119" s="189">
        <f t="shared" si="64"/>
        <v>0</v>
      </c>
      <c r="G119" s="186">
        <f>VLOOKUP(D119,'2018年窄路加宽补足补助资金明细表'!$C$14:$K$3199,9,0)</f>
        <v>61.599</v>
      </c>
      <c r="H119" s="187">
        <f>VLOOKUP(D119,'2018年窄路加宽补足补助资金明细表'!$C$14:$U$3199,19,0)</f>
        <v>2156.03</v>
      </c>
      <c r="I119" s="187">
        <f>VLOOKUP(D119,'2018年窄路加宽补足补助资金明细表'!$C$14:$V$3199,20,0)</f>
        <v>1108.782</v>
      </c>
      <c r="J119" s="187">
        <f>VLOOKUP(D119,'2018年窄路加宽补足补助资金明细表'!$C$14:$W$3199,21,0)</f>
        <v>800.787</v>
      </c>
      <c r="K119" s="187">
        <f>VLOOKUP(D119,'2018年窄路加宽补足补助资金明细表'!$C$14:$X$3199,22,0)</f>
        <v>307.995</v>
      </c>
      <c r="L119" s="187">
        <f t="shared" si="65"/>
        <v>1047.248</v>
      </c>
      <c r="M119" s="185">
        <f>VLOOKUP(D119,'2018年窄路加宽补足补助资金明细表'!$C$14:$AA$3199,25,0)</f>
        <v>1828</v>
      </c>
      <c r="N119" s="195">
        <f>VLOOKUP(D119,'2018年窄路加宽补足补助资金明细表'!$C$14:$AB$3199,26,0)</f>
        <v>328.03</v>
      </c>
      <c r="O119" s="187">
        <f>VLOOKUP(D119,'2018年窄路加宽补足补助资金明细表'!$C$14:$AC$3199,27,0)</f>
        <v>1109</v>
      </c>
      <c r="P119" s="187">
        <f>VLOOKUP(D119,'2018年窄路加宽补足补助资金明细表'!$C$14:$AD$3199,28,0)</f>
        <v>0</v>
      </c>
      <c r="Q119" s="187">
        <f t="shared" si="66"/>
        <v>719</v>
      </c>
      <c r="R119" s="187"/>
      <c r="S119" s="204" t="s">
        <v>119</v>
      </c>
      <c r="T119" s="205"/>
      <c r="U119" s="188"/>
      <c r="V119" s="188"/>
      <c r="W119" s="188"/>
      <c r="X119" s="203" t="str">
        <f>VLOOKUP(C119,[2]地区分类!$D$4:$F$141,3,0)</f>
        <v>无</v>
      </c>
      <c r="Y119" s="148" t="str">
        <f>VLOOKUP(C119,[2]地区分类!$D$4:$G$141,4,0)</f>
        <v>湘南地区</v>
      </c>
      <c r="Z119" s="148">
        <f>VLOOKUP(C119,[2]地区分类!$D$4:$M$141,10,0)</f>
        <v>0</v>
      </c>
      <c r="AA119" s="148">
        <f>VLOOKUP(C119,[2]地区分类!$D$4:$N$141,11,0)</f>
        <v>0</v>
      </c>
      <c r="AB119" s="148">
        <f>VLOOKUP(C119,[2]地区分类!$D$4:$O$141,12,0)</f>
        <v>0</v>
      </c>
    </row>
    <row r="120" ht="20.15" customHeight="1" outlineLevel="2" spans="1:28">
      <c r="A120" s="183" t="s">
        <v>230</v>
      </c>
      <c r="B120" s="182">
        <f>VLOOKUP(C120,[1]地区分类!$D$3:$E$139,2,0)</f>
        <v>431129</v>
      </c>
      <c r="C120" s="183" t="s">
        <v>256</v>
      </c>
      <c r="D120" s="188" t="s">
        <v>257</v>
      </c>
      <c r="E120" s="189">
        <f t="shared" si="63"/>
        <v>5564.58</v>
      </c>
      <c r="F120" s="189">
        <f t="shared" si="64"/>
        <v>4105.552</v>
      </c>
      <c r="G120" s="186">
        <f>VLOOKUP(D120,'2018年窄路加宽补足补助资金明细表'!$C$14:$K$3199,9,0)</f>
        <v>130.364</v>
      </c>
      <c r="H120" s="187">
        <f>VLOOKUP(D120,'2018年窄路加宽补足补助资金明细表'!$C$14:$U$3199,19,0)</f>
        <v>3724.68</v>
      </c>
      <c r="I120" s="187">
        <f>VLOOKUP(D120,'2018年窄路加宽补足补助资金明细表'!$C$14:$V$3199,20,0)</f>
        <v>2346.552</v>
      </c>
      <c r="J120" s="187">
        <f>VLOOKUP(D120,'2018年窄路加宽补足补助资金明细表'!$C$14:$W$3199,21,0)</f>
        <v>1694.732</v>
      </c>
      <c r="K120" s="187">
        <f>VLOOKUP(D120,'2018年窄路加宽补足补助资金明细表'!$C$14:$X$3199,22,0)</f>
        <v>651.82</v>
      </c>
      <c r="L120" s="187">
        <f t="shared" si="65"/>
        <v>1378.128</v>
      </c>
      <c r="M120" s="185">
        <f>VLOOKUP(D120,'2018年窄路加宽补足补助资金明细表'!$C$14:$AA$3199,25,0)</f>
        <v>3158</v>
      </c>
      <c r="N120" s="195">
        <f>VLOOKUP(D120,'2018年窄路加宽补足补助资金明细表'!$C$14:$AB$3199,26,0)</f>
        <v>566.68</v>
      </c>
      <c r="O120" s="187">
        <f>VLOOKUP(D120,'2018年窄路加宽补足补助资金明细表'!$C$14:$AC$3199,27,0)</f>
        <v>245</v>
      </c>
      <c r="P120" s="187">
        <f>VLOOKUP(D120,'2018年窄路加宽补足补助资金明细表'!$C$14:$AD$3199,28,0)</f>
        <v>2101.552</v>
      </c>
      <c r="Q120" s="187">
        <f t="shared" si="66"/>
        <v>2913</v>
      </c>
      <c r="R120" s="187"/>
      <c r="S120" s="204" t="s">
        <v>110</v>
      </c>
      <c r="T120" s="205">
        <f>VLOOKUP(D120,'2019年窄路加宽项目明细表'!$B$7:$D$1877,3,0)</f>
        <v>111.328</v>
      </c>
      <c r="U120" s="188">
        <f>VLOOKUP(D120,'2019年窄路加宽项目明细表'!$B$7:$K$1877,10,0)</f>
        <v>4997.9</v>
      </c>
      <c r="V120" s="188">
        <f>VLOOKUP(D120,'2019年窄路加宽项目明细表'!$B$7:$L$1877,11,0)</f>
        <v>2004</v>
      </c>
      <c r="W120" s="188"/>
      <c r="X120" s="203" t="str">
        <f>VLOOKUP(C120,[2]地区分类!$D$4:$F$141,3,0)</f>
        <v>无</v>
      </c>
      <c r="Y120" s="148" t="str">
        <f>VLOOKUP(C120,[2]地区分类!$D$4:$G$141,4,0)</f>
        <v>湘南地区</v>
      </c>
      <c r="Z120" s="148" t="str">
        <f>VLOOKUP(C120,[2]地区分类!$D$4:$M$141,10,0)</f>
        <v>7个自治县</v>
      </c>
      <c r="AA120" s="148">
        <f>VLOOKUP(C120,[2]地区分类!$D$4:$N$141,11,0)</f>
        <v>0</v>
      </c>
      <c r="AB120" s="148">
        <f>VLOOKUP(C120,[2]地区分类!$D$4:$O$141,12,0)</f>
        <v>0</v>
      </c>
    </row>
    <row r="121" ht="20.15" customHeight="1" outlineLevel="1" spans="1:24">
      <c r="A121" s="179" t="s">
        <v>258</v>
      </c>
      <c r="B121" s="182"/>
      <c r="C121" s="183"/>
      <c r="D121" s="188">
        <v>0</v>
      </c>
      <c r="E121" s="187">
        <f t="shared" ref="E121:G121" si="67">SUBTOTAL(9,E122:E134)</f>
        <v>56135.3365</v>
      </c>
      <c r="F121" s="187">
        <f t="shared" si="67"/>
        <v>28989.354</v>
      </c>
      <c r="G121" s="186">
        <f t="shared" si="67"/>
        <v>2254.288</v>
      </c>
      <c r="H121" s="187">
        <f t="shared" ref="H121:T121" si="68">SUBTOTAL(9,H122:H134)</f>
        <v>118814.1365</v>
      </c>
      <c r="I121" s="187">
        <f t="shared" si="68"/>
        <v>39928.524</v>
      </c>
      <c r="J121" s="187">
        <f t="shared" si="68"/>
        <v>28332.754</v>
      </c>
      <c r="K121" s="187">
        <f t="shared" si="68"/>
        <v>11595.77</v>
      </c>
      <c r="L121" s="187">
        <f t="shared" si="68"/>
        <v>78885.6125</v>
      </c>
      <c r="M121" s="185">
        <f t="shared" si="68"/>
        <v>100715</v>
      </c>
      <c r="N121" s="187">
        <f t="shared" si="68"/>
        <v>18099.1365</v>
      </c>
      <c r="O121" s="187">
        <f t="shared" si="68"/>
        <v>26126</v>
      </c>
      <c r="P121" s="187">
        <f t="shared" si="68"/>
        <v>13802.554</v>
      </c>
      <c r="Q121" s="187">
        <f t="shared" si="68"/>
        <v>74589</v>
      </c>
      <c r="R121" s="187"/>
      <c r="S121" s="187"/>
      <c r="T121" s="206">
        <f t="shared" si="68"/>
        <v>843.792</v>
      </c>
      <c r="U121" s="188"/>
      <c r="V121" s="188"/>
      <c r="W121" s="188"/>
      <c r="X121" s="203"/>
    </row>
    <row r="122" ht="20.15" customHeight="1" outlineLevel="2" spans="1:28">
      <c r="A122" s="183" t="s">
        <v>259</v>
      </c>
      <c r="B122" s="182">
        <f>VLOOKUP(C122,[1]地区分类!$D$3:$E$139,2,0)</f>
        <v>431202</v>
      </c>
      <c r="C122" s="183" t="s">
        <v>260</v>
      </c>
      <c r="D122" s="188" t="s">
        <v>261</v>
      </c>
      <c r="E122" s="189">
        <f t="shared" ref="E122:E134" si="69">N122+U122</f>
        <v>577.66</v>
      </c>
      <c r="F122" s="189">
        <f t="shared" ref="F122:F134" si="70">P122+V122</f>
        <v>0</v>
      </c>
      <c r="G122" s="186">
        <f>VLOOKUP(D122,'2018年窄路加宽补足补助资金明细表'!$C$14:$K$3199,9,0)</f>
        <v>75.792</v>
      </c>
      <c r="H122" s="187">
        <f>VLOOKUP(D122,'2018年窄路加宽补足补助资金明细表'!$C$14:$U$3199,19,0)</f>
        <v>3793.66</v>
      </c>
      <c r="I122" s="187">
        <f>VLOOKUP(D122,'2018年窄路加宽补足补助资金明细表'!$C$14:$V$3199,20,0)</f>
        <v>1212.672</v>
      </c>
      <c r="J122" s="187">
        <f>VLOOKUP(D122,'2018年窄路加宽补足补助资金明细表'!$C$14:$W$3199,21,0)</f>
        <v>757.92</v>
      </c>
      <c r="K122" s="187">
        <f>VLOOKUP(D122,'2018年窄路加宽补足补助资金明细表'!$C$14:$X$3199,22,0)</f>
        <v>454.752</v>
      </c>
      <c r="L122" s="187">
        <f t="shared" ref="L122:L134" si="71">H122-I122</f>
        <v>2580.988</v>
      </c>
      <c r="M122" s="185">
        <f>VLOOKUP(D122,'2018年窄路加宽补足补助资金明细表'!$C$14:$AA$3199,25,0)</f>
        <v>3216</v>
      </c>
      <c r="N122" s="195">
        <f>VLOOKUP(D122,'2018年窄路加宽补足补助资金明细表'!$C$14:$AB$3199,26,0)</f>
        <v>577.66</v>
      </c>
      <c r="O122" s="187">
        <f>VLOOKUP(D122,'2018年窄路加宽补足补助资金明细表'!$C$14:$AC$3199,27,0)</f>
        <v>1213</v>
      </c>
      <c r="P122" s="187">
        <f>VLOOKUP(D122,'2018年窄路加宽补足补助资金明细表'!$C$14:$AD$3199,28,0)</f>
        <v>0</v>
      </c>
      <c r="Q122" s="187">
        <f t="shared" ref="Q122:Q134" si="72">M122-O122</f>
        <v>2003</v>
      </c>
      <c r="R122" s="187"/>
      <c r="S122" s="204" t="s">
        <v>93</v>
      </c>
      <c r="T122" s="205"/>
      <c r="U122" s="188"/>
      <c r="V122" s="188"/>
      <c r="W122" s="188"/>
      <c r="X122" s="203" t="str">
        <f>VLOOKUP(C122,[2]地区分类!$D$4:$F$141,3,0)</f>
        <v>无</v>
      </c>
      <c r="Y122" s="148" t="str">
        <f>VLOOKUP(C122,[2]地区分类!$D$4:$G$141,4,0)</f>
        <v>大湘西地区</v>
      </c>
      <c r="Z122" s="148">
        <f>VLOOKUP(C122,[2]地区分类!$D$4:$M$141,10,0)</f>
        <v>0</v>
      </c>
      <c r="AA122" s="148">
        <f>VLOOKUP(C122,[2]地区分类!$D$4:$N$141,11,0)</f>
        <v>0</v>
      </c>
      <c r="AB122" s="148">
        <f>VLOOKUP(C122,[2]地区分类!$D$4:$O$141,12,0)</f>
        <v>0</v>
      </c>
    </row>
    <row r="123" ht="20.15" customHeight="1" outlineLevel="2" spans="1:28">
      <c r="A123" s="183" t="s">
        <v>259</v>
      </c>
      <c r="B123" s="182">
        <f>VLOOKUP(C123,[1]地区分类!$D$3:$E$139,2,0)</f>
        <v>431221</v>
      </c>
      <c r="C123" s="183" t="s">
        <v>262</v>
      </c>
      <c r="D123" s="188" t="s">
        <v>263</v>
      </c>
      <c r="E123" s="189">
        <f t="shared" si="69"/>
        <v>1013.84</v>
      </c>
      <c r="F123" s="189">
        <f t="shared" si="70"/>
        <v>0</v>
      </c>
      <c r="G123" s="186">
        <f>VLOOKUP(D123,'2018年窄路加宽补足补助资金明细表'!$C$14:$K$3199,9,0)</f>
        <v>174.814</v>
      </c>
      <c r="H123" s="187">
        <f>VLOOKUP(D123,'2018年窄路加宽补足补助资金明细表'!$C$14:$U$3199,19,0)</f>
        <v>6652.84</v>
      </c>
      <c r="I123" s="187">
        <f>VLOOKUP(D123,'2018年窄路加宽补足补助资金明细表'!$C$14:$V$3199,20,0)</f>
        <v>3146.652</v>
      </c>
      <c r="J123" s="187">
        <f>VLOOKUP(D123,'2018年窄路加宽补足补助资金明细表'!$C$14:$W$3199,21,0)</f>
        <v>2272.582</v>
      </c>
      <c r="K123" s="187">
        <f>VLOOKUP(D123,'2018年窄路加宽补足补助资金明细表'!$C$14:$X$3199,22,0)</f>
        <v>874.07</v>
      </c>
      <c r="L123" s="187">
        <f t="shared" si="71"/>
        <v>3506.188</v>
      </c>
      <c r="M123" s="185">
        <f>VLOOKUP(D123,'2018年窄路加宽补足补助资金明细表'!$C$14:$AA$3199,25,0)</f>
        <v>5639</v>
      </c>
      <c r="N123" s="195">
        <f>VLOOKUP(D123,'2018年窄路加宽补足补助资金明细表'!$C$14:$AB$3199,26,0)</f>
        <v>1013.84</v>
      </c>
      <c r="O123" s="187">
        <f>VLOOKUP(D123,'2018年窄路加宽补足补助资金明细表'!$C$14:$AC$3199,27,0)</f>
        <v>3147</v>
      </c>
      <c r="P123" s="187">
        <f>VLOOKUP(D123,'2018年窄路加宽补足补助资金明细表'!$C$14:$AD$3199,28,0)</f>
        <v>0</v>
      </c>
      <c r="Q123" s="187">
        <f t="shared" si="72"/>
        <v>2492</v>
      </c>
      <c r="R123" s="187"/>
      <c r="S123" s="204" t="s">
        <v>64</v>
      </c>
      <c r="T123" s="205"/>
      <c r="U123" s="188"/>
      <c r="V123" s="188"/>
      <c r="W123" s="188"/>
      <c r="X123" s="203" t="str">
        <f>VLOOKUP(C123,[2]地区分类!$D$4:$F$141,3,0)</f>
        <v>武陵山片区</v>
      </c>
      <c r="Y123" s="148" t="str">
        <f>VLOOKUP(C123,[2]地区分类!$D$4:$G$141,4,0)</f>
        <v>大湘西地区</v>
      </c>
      <c r="Z123" s="148">
        <f>VLOOKUP(C123,[2]地区分类!$D$4:$M$141,10,0)</f>
        <v>0</v>
      </c>
      <c r="AA123" s="148">
        <f>VLOOKUP(C123,[2]地区分类!$D$4:$N$141,11,0)</f>
        <v>0</v>
      </c>
      <c r="AB123" s="148">
        <f>VLOOKUP(C123,[2]地区分类!$D$4:$O$141,12,0)</f>
        <v>0</v>
      </c>
    </row>
    <row r="124" ht="20.15" customHeight="1" outlineLevel="2" spans="1:28">
      <c r="A124" s="183" t="s">
        <v>259</v>
      </c>
      <c r="B124" s="182">
        <f>VLOOKUP(C124,[1]地区分类!$D$3:$E$139,2,0)</f>
        <v>431222</v>
      </c>
      <c r="C124" s="183" t="s">
        <v>264</v>
      </c>
      <c r="D124" s="188" t="s">
        <v>265</v>
      </c>
      <c r="E124" s="189">
        <f t="shared" si="69"/>
        <v>17184.78</v>
      </c>
      <c r="F124" s="189">
        <f t="shared" si="70"/>
        <v>11633.314</v>
      </c>
      <c r="G124" s="186">
        <f>VLOOKUP(D124,'2018年窄路加宽补足补助资金明细表'!$C$14:$K$3199,9,0)</f>
        <v>358.573</v>
      </c>
      <c r="H124" s="187">
        <f>VLOOKUP(D124,'2018年窄路加宽补足补助资金明细表'!$C$14:$U$3199,19,0)</f>
        <v>21514.38</v>
      </c>
      <c r="I124" s="187">
        <f>VLOOKUP(D124,'2018年窄路加宽补足补助资金明细表'!$C$14:$V$3199,20,0)</f>
        <v>6454.314</v>
      </c>
      <c r="J124" s="187">
        <f>VLOOKUP(D124,'2018年窄路加宽补足补助资金明细表'!$C$14:$W$3199,21,0)</f>
        <v>4661.449</v>
      </c>
      <c r="K124" s="187">
        <f>VLOOKUP(D124,'2018年窄路加宽补足补助资金明细表'!$C$14:$X$3199,22,0)</f>
        <v>1792.865</v>
      </c>
      <c r="L124" s="187">
        <f t="shared" si="71"/>
        <v>15060.066</v>
      </c>
      <c r="M124" s="185">
        <f>VLOOKUP(D124,'2018年窄路加宽补足补助资金明细表'!$C$14:$AA$3199,25,0)</f>
        <v>18237</v>
      </c>
      <c r="N124" s="195">
        <f>VLOOKUP(D124,'2018年窄路加宽补足补助资金明细表'!$C$14:$AB$3199,26,0)</f>
        <v>3277.38</v>
      </c>
      <c r="O124" s="187">
        <f>VLOOKUP(D124,'2018年窄路加宽补足补助资金明细表'!$C$14:$AC$3199,27,0)</f>
        <v>395</v>
      </c>
      <c r="P124" s="187">
        <f>VLOOKUP(D124,'2018年窄路加宽补足补助资金明细表'!$C$14:$AD$3199,28,0)</f>
        <v>6059.314</v>
      </c>
      <c r="Q124" s="187">
        <f t="shared" si="72"/>
        <v>17842</v>
      </c>
      <c r="R124" s="187"/>
      <c r="S124" s="204" t="s">
        <v>110</v>
      </c>
      <c r="T124" s="205">
        <f>VLOOKUP(D124,'2019年窄路加宽项目明细表'!$B$7:$D$1877,3,0)</f>
        <v>309.744</v>
      </c>
      <c r="U124" s="188">
        <f>VLOOKUP(D124,'2019年窄路加宽项目明细表'!$B$7:$K$1877,10,0)</f>
        <v>13907.4</v>
      </c>
      <c r="V124" s="188">
        <f>VLOOKUP(D124,'2019年窄路加宽项目明细表'!$B$7:$L$1877,11,0)</f>
        <v>5574</v>
      </c>
      <c r="W124" s="188"/>
      <c r="X124" s="203" t="str">
        <f>VLOOKUP(C124,[2]地区分类!$D$4:$F$141,3,0)</f>
        <v>武陵山片区</v>
      </c>
      <c r="Y124" s="148" t="str">
        <f>VLOOKUP(C124,[2]地区分类!$D$4:$G$141,4,0)</f>
        <v>大湘西地区</v>
      </c>
      <c r="Z124" s="148" t="str">
        <f>VLOOKUP(C124,[2]地区分类!$D$4:$M$141,10,0)</f>
        <v>6个少数民族过半县</v>
      </c>
      <c r="AA124" s="148">
        <f>VLOOKUP(C124,[2]地区分类!$D$4:$N$141,11,0)</f>
        <v>0</v>
      </c>
      <c r="AB124" s="148" t="str">
        <f>VLOOKUP(C124,[2]地区分类!$D$4:$O$141,12,0)</f>
        <v>是</v>
      </c>
    </row>
    <row r="125" ht="20.15" customHeight="1" outlineLevel="2" spans="1:28">
      <c r="A125" s="183" t="s">
        <v>259</v>
      </c>
      <c r="B125" s="182">
        <f>VLOOKUP(C125,[1]地区分类!$D$3:$E$139,2,0)</f>
        <v>431223</v>
      </c>
      <c r="C125" s="183" t="s">
        <v>266</v>
      </c>
      <c r="D125" s="188" t="s">
        <v>267</v>
      </c>
      <c r="E125" s="189">
        <f t="shared" si="69"/>
        <v>732.200000000001</v>
      </c>
      <c r="F125" s="189">
        <f t="shared" si="70"/>
        <v>20</v>
      </c>
      <c r="G125" s="186">
        <f>VLOOKUP(D125,'2018年窄路加宽补足补助资金明细表'!$C$14:$K$3199,9,0)</f>
        <v>87.545</v>
      </c>
      <c r="H125" s="187">
        <f>VLOOKUP(D125,'2018年窄路加宽补足补助资金明细表'!$C$14:$U$3199,19,0)</f>
        <v>4283.6</v>
      </c>
      <c r="I125" s="187">
        <f>VLOOKUP(D125,'2018年窄路加宽补足补助资金明细表'!$C$14:$V$3199,20,0)</f>
        <v>1575.81</v>
      </c>
      <c r="J125" s="187">
        <f>VLOOKUP(D125,'2018年窄路加宽补足补助资金明细表'!$C$14:$W$3199,21,0)</f>
        <v>1138.085</v>
      </c>
      <c r="K125" s="187">
        <f>VLOOKUP(D125,'2018年窄路加宽补足补助资金明细表'!$C$14:$X$3199,22,0)</f>
        <v>437.725</v>
      </c>
      <c r="L125" s="187">
        <f t="shared" si="71"/>
        <v>2707.79</v>
      </c>
      <c r="M125" s="185">
        <f>VLOOKUP(D125,'2018年窄路加宽补足补助资金明细表'!$C$14:$AA$3199,25,0)</f>
        <v>3631</v>
      </c>
      <c r="N125" s="195">
        <f>VLOOKUP(D125,'2018年窄路加宽补足补助资金明细表'!$C$14:$AB$3199,26,0)</f>
        <v>652.600000000001</v>
      </c>
      <c r="O125" s="187">
        <f>VLOOKUP(D125,'2018年窄路加宽补足补助资金明细表'!$C$14:$AC$3199,27,0)</f>
        <v>1576</v>
      </c>
      <c r="P125" s="187">
        <f>VLOOKUP(D125,'2018年窄路加宽补足补助资金明细表'!$C$14:$AD$3199,28,0)</f>
        <v>0</v>
      </c>
      <c r="Q125" s="187">
        <f t="shared" si="72"/>
        <v>2055</v>
      </c>
      <c r="R125" s="187"/>
      <c r="S125" s="204" t="s">
        <v>119</v>
      </c>
      <c r="T125" s="205">
        <f>VLOOKUP(D125,'2019年窄路加宽项目明细表'!$B$7:$D$1877,3,0)</f>
        <v>1.1</v>
      </c>
      <c r="U125" s="188">
        <f>VLOOKUP(D125,'2019年窄路加宽项目明细表'!$B$7:$K$1877,10,0)</f>
        <v>79.6</v>
      </c>
      <c r="V125" s="188">
        <f>VLOOKUP(D125,'2019年窄路加宽项目明细表'!$B$7:$L$1877,11,0)</f>
        <v>20</v>
      </c>
      <c r="W125" s="188"/>
      <c r="X125" s="203" t="str">
        <f>VLOOKUP(C125,[2]地区分类!$D$4:$F$141,3,0)</f>
        <v>武陵山片区</v>
      </c>
      <c r="Y125" s="148" t="str">
        <f>VLOOKUP(C125,[2]地区分类!$D$4:$G$141,4,0)</f>
        <v>大湘西地区</v>
      </c>
      <c r="Z125" s="148">
        <f>VLOOKUP(C125,[2]地区分类!$D$4:$M$141,10,0)</f>
        <v>0</v>
      </c>
      <c r="AA125" s="148">
        <f>VLOOKUP(C125,[2]地区分类!$D$4:$N$141,11,0)</f>
        <v>0</v>
      </c>
      <c r="AB125" s="148">
        <f>VLOOKUP(C125,[2]地区分类!$D$4:$O$141,12,0)</f>
        <v>0</v>
      </c>
    </row>
    <row r="126" ht="20.15" customHeight="1" outlineLevel="2" spans="1:28">
      <c r="A126" s="183" t="s">
        <v>259</v>
      </c>
      <c r="B126" s="182">
        <f>VLOOKUP(C126,[1]地区分类!$D$3:$E$139,2,0)</f>
        <v>431224</v>
      </c>
      <c r="C126" s="183" t="s">
        <v>268</v>
      </c>
      <c r="D126" s="188" t="s">
        <v>269</v>
      </c>
      <c r="E126" s="189">
        <f t="shared" si="69"/>
        <v>10992.915</v>
      </c>
      <c r="F126" s="189">
        <f t="shared" si="70"/>
        <v>7932.518</v>
      </c>
      <c r="G126" s="186">
        <f>VLOOKUP(D126,'2018年窄路加宽补足补助资金明细表'!$C$14:$K$3199,9,0)</f>
        <v>271.951</v>
      </c>
      <c r="H126" s="187">
        <f>VLOOKUP(D126,'2018年窄路加宽补足补助资金明细表'!$C$14:$U$3199,19,0)</f>
        <v>15668.415</v>
      </c>
      <c r="I126" s="187">
        <f>VLOOKUP(D126,'2018年窄路加宽补足补助资金明细表'!$C$14:$V$3199,20,0)</f>
        <v>4895.118</v>
      </c>
      <c r="J126" s="187">
        <f>VLOOKUP(D126,'2018年窄路加宽补足补助资金明细表'!$C$14:$W$3199,21,0)</f>
        <v>3535.363</v>
      </c>
      <c r="K126" s="187">
        <f>VLOOKUP(D126,'2018年窄路加宽补足补助资金明细表'!$C$14:$X$3199,22,0)</f>
        <v>1359.755</v>
      </c>
      <c r="L126" s="187">
        <f t="shared" si="71"/>
        <v>10773.297</v>
      </c>
      <c r="M126" s="185">
        <f>VLOOKUP(D126,'2018年窄路加宽补足补助资金明细表'!$C$14:$AA$3199,25,0)</f>
        <v>13282</v>
      </c>
      <c r="N126" s="195">
        <f>VLOOKUP(D126,'2018年窄路加宽补足补助资金明细表'!$C$14:$AB$3199,26,0)</f>
        <v>2386.415</v>
      </c>
      <c r="O126" s="187">
        <f>VLOOKUP(D126,'2018年窄路加宽补足补助资金明细表'!$C$14:$AC$3199,27,0)</f>
        <v>370</v>
      </c>
      <c r="P126" s="187">
        <f>VLOOKUP(D126,'2018年窄路加宽补足补助资金明细表'!$C$14:$AD$3199,28,0)</f>
        <v>4525.118</v>
      </c>
      <c r="Q126" s="187">
        <f t="shared" si="72"/>
        <v>12912</v>
      </c>
      <c r="R126" s="187"/>
      <c r="S126" s="204" t="s">
        <v>110</v>
      </c>
      <c r="T126" s="205">
        <f>VLOOKUP(D126,'2019年窄路加宽项目明细表'!$B$7:$D$1877,3,0)</f>
        <v>189.204</v>
      </c>
      <c r="U126" s="188">
        <f>VLOOKUP(D126,'2019年窄路加宽项目明细表'!$B$7:$K$1877,10,0)</f>
        <v>8606.5</v>
      </c>
      <c r="V126" s="188">
        <f>VLOOKUP(D126,'2019年窄路加宽项目明细表'!$B$7:$L$1877,11,0)</f>
        <v>3407.4</v>
      </c>
      <c r="W126" s="188"/>
      <c r="X126" s="203" t="str">
        <f>VLOOKUP(C126,[2]地区分类!$D$4:$F$141,3,0)</f>
        <v>武陵山片区</v>
      </c>
      <c r="Y126" s="148" t="str">
        <f>VLOOKUP(C126,[2]地区分类!$D$4:$G$141,4,0)</f>
        <v>大湘西地区</v>
      </c>
      <c r="Z126" s="148">
        <f>VLOOKUP(C126,[2]地区分类!$D$4:$M$141,10,0)</f>
        <v>0</v>
      </c>
      <c r="AA126" s="148">
        <f>VLOOKUP(C126,[2]地区分类!$D$4:$N$141,11,0)</f>
        <v>0</v>
      </c>
      <c r="AB126" s="148" t="str">
        <f>VLOOKUP(C126,[2]地区分类!$D$4:$O$141,12,0)</f>
        <v>是</v>
      </c>
    </row>
    <row r="127" ht="20.15" customHeight="1" outlineLevel="2" spans="1:28">
      <c r="A127" s="183" t="s">
        <v>259</v>
      </c>
      <c r="B127" s="182">
        <f>VLOOKUP(C127,[1]地区分类!$D$3:$E$139,2,0)</f>
        <v>431225</v>
      </c>
      <c r="C127" s="183" t="s">
        <v>270</v>
      </c>
      <c r="D127" s="188" t="s">
        <v>271</v>
      </c>
      <c r="E127" s="189">
        <f t="shared" si="69"/>
        <v>3406.5465</v>
      </c>
      <c r="F127" s="189">
        <f t="shared" si="70"/>
        <v>0</v>
      </c>
      <c r="G127" s="186">
        <f>VLOOKUP(D127,'2018年窄路加宽补足补助资金明细表'!$C$14:$K$3199,9,0)</f>
        <v>373.642</v>
      </c>
      <c r="H127" s="187">
        <f>VLOOKUP(D127,'2018年窄路加宽补足补助资金明细表'!$C$14:$U$3199,19,0)</f>
        <v>22363.5465</v>
      </c>
      <c r="I127" s="187">
        <f>VLOOKUP(D127,'2018年窄路加宽补足补助资金明细表'!$C$14:$V$3199,20,0)</f>
        <v>6725.556</v>
      </c>
      <c r="J127" s="187">
        <f>VLOOKUP(D127,'2018年窄路加宽补足补助资金明细表'!$C$14:$W$3199,21,0)</f>
        <v>4857.346</v>
      </c>
      <c r="K127" s="187">
        <f>VLOOKUP(D127,'2018年窄路加宽补足补助资金明细表'!$C$14:$X$3199,22,0)</f>
        <v>1868.21</v>
      </c>
      <c r="L127" s="187">
        <f t="shared" si="71"/>
        <v>15637.9905</v>
      </c>
      <c r="M127" s="185">
        <f>VLOOKUP(D127,'2018年窄路加宽补足补助资金明细表'!$C$14:$AA$3199,25,0)</f>
        <v>18957</v>
      </c>
      <c r="N127" s="195">
        <f>VLOOKUP(D127,'2018年窄路加宽补足补助资金明细表'!$C$14:$AB$3199,26,0)</f>
        <v>3406.5465</v>
      </c>
      <c r="O127" s="187">
        <f>VLOOKUP(D127,'2018年窄路加宽补足补助资金明细表'!$C$14:$AC$3199,27,0)</f>
        <v>6726</v>
      </c>
      <c r="P127" s="187">
        <f>VLOOKUP(D127,'2018年窄路加宽补足补助资金明细表'!$C$14:$AD$3199,28,0)</f>
        <v>0</v>
      </c>
      <c r="Q127" s="187">
        <f t="shared" si="72"/>
        <v>12231</v>
      </c>
      <c r="R127" s="187"/>
      <c r="S127" s="204" t="s">
        <v>119</v>
      </c>
      <c r="T127" s="205"/>
      <c r="U127" s="188"/>
      <c r="V127" s="188"/>
      <c r="W127" s="188"/>
      <c r="X127" s="203" t="str">
        <f>VLOOKUP(C127,[2]地区分类!$D$4:$F$141,3,0)</f>
        <v>武陵山片区</v>
      </c>
      <c r="Y127" s="148" t="str">
        <f>VLOOKUP(C127,[2]地区分类!$D$4:$G$141,4,0)</f>
        <v>大湘西地区</v>
      </c>
      <c r="Z127" s="148" t="str">
        <f>VLOOKUP(C127,[2]地区分类!$D$4:$M$141,10,0)</f>
        <v>6个少数民族过半县</v>
      </c>
      <c r="AA127" s="148">
        <f>VLOOKUP(C127,[2]地区分类!$D$4:$N$141,11,0)</f>
        <v>0</v>
      </c>
      <c r="AB127" s="148">
        <f>VLOOKUP(C127,[2]地区分类!$D$4:$O$141,12,0)</f>
        <v>0</v>
      </c>
    </row>
    <row r="128" ht="20.15" customHeight="1" outlineLevel="2" spans="1:28">
      <c r="A128" s="183" t="s">
        <v>259</v>
      </c>
      <c r="B128" s="182">
        <f>VLOOKUP(C128,[1]地区分类!$D$3:$E$139,2,0)</f>
        <v>431226</v>
      </c>
      <c r="C128" s="183" t="s">
        <v>272</v>
      </c>
      <c r="D128" s="188" t="s">
        <v>273</v>
      </c>
      <c r="E128" s="189">
        <f t="shared" si="69"/>
        <v>8321.2</v>
      </c>
      <c r="F128" s="189">
        <f t="shared" si="70"/>
        <v>4073.11</v>
      </c>
      <c r="G128" s="186">
        <f>VLOOKUP(D128,'2018年窄路加宽补足补助资金明细表'!$C$14:$K$3199,9,0)</f>
        <v>65.895</v>
      </c>
      <c r="H128" s="187">
        <f>VLOOKUP(D128,'2018年窄路加宽补足补助资金明细表'!$C$14:$U$3199,19,0)</f>
        <v>3937.8</v>
      </c>
      <c r="I128" s="187">
        <f>VLOOKUP(D128,'2018年窄路加宽补足补助资金明细表'!$C$14:$V$3199,20,0)</f>
        <v>1186.11</v>
      </c>
      <c r="J128" s="187">
        <f>VLOOKUP(D128,'2018年窄路加宽补足补助资金明细表'!$C$14:$W$3199,21,0)</f>
        <v>856.635</v>
      </c>
      <c r="K128" s="187">
        <f>VLOOKUP(D128,'2018年窄路加宽补足补助资金明细表'!$C$14:$X$3199,22,0)</f>
        <v>329.475</v>
      </c>
      <c r="L128" s="187">
        <f t="shared" si="71"/>
        <v>2751.69</v>
      </c>
      <c r="M128" s="185">
        <f>VLOOKUP(D128,'2018年窄路加宽补足补助资金明细表'!$C$14:$AA$3199,25,0)</f>
        <v>3338</v>
      </c>
      <c r="N128" s="195">
        <f>VLOOKUP(D128,'2018年窄路加宽补足补助资金明细表'!$C$14:$AB$3199,26,0)</f>
        <v>599.799999999999</v>
      </c>
      <c r="O128" s="187">
        <f>VLOOKUP(D128,'2018年窄路加宽补足补助资金明细表'!$C$14:$AC$3199,27,0)</f>
        <v>206</v>
      </c>
      <c r="P128" s="187">
        <f>VLOOKUP(D128,'2018年窄路加宽补足补助资金明细表'!$C$14:$AD$3199,28,0)</f>
        <v>980.11</v>
      </c>
      <c r="Q128" s="187">
        <f t="shared" si="72"/>
        <v>3132</v>
      </c>
      <c r="R128" s="187"/>
      <c r="S128" s="204" t="s">
        <v>124</v>
      </c>
      <c r="T128" s="205">
        <f>VLOOKUP(D128,'2019年窄路加宽项目明细表'!$B$7:$D$1877,3,0)</f>
        <v>172.012</v>
      </c>
      <c r="U128" s="188">
        <f>VLOOKUP(D128,'2019年窄路加宽项目明细表'!$B$7:$K$1877,10,0)</f>
        <v>7721.4</v>
      </c>
      <c r="V128" s="188">
        <f>VLOOKUP(D128,'2019年窄路加宽项目明细表'!$B$7:$L$1877,11,0)</f>
        <v>3093</v>
      </c>
      <c r="W128" s="188"/>
      <c r="X128" s="203" t="str">
        <f>VLOOKUP(C128,[2]地区分类!$D$4:$F$141,3,0)</f>
        <v>武陵山片区</v>
      </c>
      <c r="Y128" s="148" t="str">
        <f>VLOOKUP(C128,[2]地区分类!$D$4:$G$141,4,0)</f>
        <v>大湘西地区</v>
      </c>
      <c r="Z128" s="148" t="str">
        <f>VLOOKUP(C128,[2]地区分类!$D$4:$M$141,10,0)</f>
        <v>7个自治县</v>
      </c>
      <c r="AA128" s="148" t="str">
        <f>VLOOKUP(C128,[2]地区分类!$D$4:$N$141,11,0)</f>
        <v>是</v>
      </c>
      <c r="AB128" s="148" t="str">
        <f>VLOOKUP(C128,[2]地区分类!$D$4:$O$141,12,0)</f>
        <v>是</v>
      </c>
    </row>
    <row r="129" ht="20.15" customHeight="1" outlineLevel="2" spans="1:28">
      <c r="A129" s="183" t="s">
        <v>259</v>
      </c>
      <c r="B129" s="182">
        <f>VLOOKUP(C129,[1]地区分类!$D$3:$E$139,2,0)</f>
        <v>431227</v>
      </c>
      <c r="C129" s="183" t="s">
        <v>274</v>
      </c>
      <c r="D129" s="188" t="s">
        <v>275</v>
      </c>
      <c r="E129" s="189">
        <f t="shared" si="69"/>
        <v>3831.22</v>
      </c>
      <c r="F129" s="189">
        <f t="shared" si="70"/>
        <v>2433.552</v>
      </c>
      <c r="G129" s="186">
        <f>VLOOKUP(D129,'2018年窄路加宽补足补助资金明细表'!$C$14:$K$3199,9,0)</f>
        <v>69.364</v>
      </c>
      <c r="H129" s="187">
        <f>VLOOKUP(D129,'2018年窄路加宽补足补助资金明细表'!$C$14:$U$3199,19,0)</f>
        <v>2774.52</v>
      </c>
      <c r="I129" s="187">
        <f>VLOOKUP(D129,'2018年窄路加宽补足补助资金明细表'!$C$14:$V$3199,20,0)</f>
        <v>1248.552</v>
      </c>
      <c r="J129" s="187">
        <f>VLOOKUP(D129,'2018年窄路加宽补足补助资金明细表'!$C$14:$W$3199,21,0)</f>
        <v>901.732</v>
      </c>
      <c r="K129" s="187">
        <f>VLOOKUP(D129,'2018年窄路加宽补足补助资金明细表'!$C$14:$X$3199,22,0)</f>
        <v>346.82</v>
      </c>
      <c r="L129" s="187">
        <f t="shared" si="71"/>
        <v>1525.968</v>
      </c>
      <c r="M129" s="185">
        <f>VLOOKUP(D129,'2018年窄路加宽补足补助资金明细表'!$C$14:$AA$3199,25,0)</f>
        <v>2352</v>
      </c>
      <c r="N129" s="195">
        <f>VLOOKUP(D129,'2018年窄路加宽补足补助资金明细表'!$C$14:$AB$3199,26,0)</f>
        <v>422.52</v>
      </c>
      <c r="O129" s="187">
        <f>VLOOKUP(D129,'2018年窄路加宽补足补助资金明细表'!$C$14:$AC$3199,27,0)</f>
        <v>182</v>
      </c>
      <c r="P129" s="187">
        <f>VLOOKUP(D129,'2018年窄路加宽补足补助资金明细表'!$C$14:$AD$3199,28,0)</f>
        <v>1066.552</v>
      </c>
      <c r="Q129" s="187">
        <f t="shared" si="72"/>
        <v>2170</v>
      </c>
      <c r="R129" s="187"/>
      <c r="S129" s="204" t="s">
        <v>110</v>
      </c>
      <c r="T129" s="205">
        <f>VLOOKUP(D129,'2019年窄路加宽项目明细表'!$B$7:$D$1877,3,0)</f>
        <v>75.938</v>
      </c>
      <c r="U129" s="188">
        <f>VLOOKUP(D129,'2019年窄路加宽项目明细表'!$B$7:$K$1877,10,0)</f>
        <v>3408.7</v>
      </c>
      <c r="V129" s="188">
        <f>VLOOKUP(D129,'2019年窄路加宽项目明细表'!$B$7:$L$1877,11,0)</f>
        <v>1367</v>
      </c>
      <c r="W129" s="188"/>
      <c r="X129" s="203" t="str">
        <f>VLOOKUP(C129,[2]地区分类!$D$4:$F$141,3,0)</f>
        <v>武陵山片区</v>
      </c>
      <c r="Y129" s="148" t="str">
        <f>VLOOKUP(C129,[2]地区分类!$D$4:$G$141,4,0)</f>
        <v>大湘西地区</v>
      </c>
      <c r="Z129" s="148" t="str">
        <f>VLOOKUP(C129,[2]地区分类!$D$4:$M$141,10,0)</f>
        <v>7个自治县</v>
      </c>
      <c r="AA129" s="148">
        <f>VLOOKUP(C129,[2]地区分类!$D$4:$N$141,11,0)</f>
        <v>0</v>
      </c>
      <c r="AB129" s="148">
        <f>VLOOKUP(C129,[2]地区分类!$D$4:$O$141,12,0)</f>
        <v>0</v>
      </c>
    </row>
    <row r="130" ht="20.15" customHeight="1" outlineLevel="2" spans="1:28">
      <c r="A130" s="183" t="s">
        <v>259</v>
      </c>
      <c r="B130" s="182">
        <f>VLOOKUP(C130,[1]地区分类!$D$3:$E$139,2,0)</f>
        <v>431228</v>
      </c>
      <c r="C130" s="183" t="s">
        <v>276</v>
      </c>
      <c r="D130" s="188" t="s">
        <v>277</v>
      </c>
      <c r="E130" s="189">
        <f t="shared" si="69"/>
        <v>1917.68</v>
      </c>
      <c r="F130" s="189">
        <f t="shared" si="70"/>
        <v>0</v>
      </c>
      <c r="G130" s="186">
        <f>VLOOKUP(D130,'2018年窄路加宽补足补助资金明细表'!$C$14:$K$3199,9,0)</f>
        <v>237.514</v>
      </c>
      <c r="H130" s="187">
        <f>VLOOKUP(D130,'2018年窄路加宽补足补助资金明细表'!$C$14:$U$3199,19,0)</f>
        <v>12593.68</v>
      </c>
      <c r="I130" s="187">
        <f>VLOOKUP(D130,'2018年窄路加宽补足补助资金明细表'!$C$14:$V$3199,20,0)</f>
        <v>4275.252</v>
      </c>
      <c r="J130" s="187">
        <f>VLOOKUP(D130,'2018年窄路加宽补足补助资金明细表'!$C$14:$W$3199,21,0)</f>
        <v>3087.682</v>
      </c>
      <c r="K130" s="187">
        <f>VLOOKUP(D130,'2018年窄路加宽补足补助资金明细表'!$C$14:$X$3199,22,0)</f>
        <v>1187.57</v>
      </c>
      <c r="L130" s="187">
        <f t="shared" si="71"/>
        <v>8318.428</v>
      </c>
      <c r="M130" s="185">
        <f>VLOOKUP(D130,'2018年窄路加宽补足补助资金明细表'!$C$14:$AA$3199,25,0)</f>
        <v>10676</v>
      </c>
      <c r="N130" s="195">
        <f>VLOOKUP(D130,'2018年窄路加宽补足补助资金明细表'!$C$14:$AB$3199,26,0)</f>
        <v>1917.68</v>
      </c>
      <c r="O130" s="187">
        <f>VLOOKUP(D130,'2018年窄路加宽补足补助资金明细表'!$C$14:$AC$3199,27,0)</f>
        <v>4275</v>
      </c>
      <c r="P130" s="187">
        <f>VLOOKUP(D130,'2018年窄路加宽补足补助资金明细表'!$C$14:$AD$3199,28,0)</f>
        <v>0</v>
      </c>
      <c r="Q130" s="187">
        <f t="shared" si="72"/>
        <v>6401</v>
      </c>
      <c r="R130" s="187"/>
      <c r="S130" s="204" t="s">
        <v>119</v>
      </c>
      <c r="T130" s="205"/>
      <c r="U130" s="188"/>
      <c r="V130" s="188"/>
      <c r="W130" s="188"/>
      <c r="X130" s="203" t="str">
        <f>VLOOKUP(C130,[2]地区分类!$D$4:$F$141,3,0)</f>
        <v>武陵山片区</v>
      </c>
      <c r="Y130" s="148" t="str">
        <f>VLOOKUP(C130,[2]地区分类!$D$4:$G$141,4,0)</f>
        <v>大湘西地区</v>
      </c>
      <c r="Z130" s="148" t="str">
        <f>VLOOKUP(C130,[2]地区分类!$D$4:$M$141,10,0)</f>
        <v>7个自治县</v>
      </c>
      <c r="AA130" s="148">
        <f>VLOOKUP(C130,[2]地区分类!$D$4:$N$141,11,0)</f>
        <v>0</v>
      </c>
      <c r="AB130" s="148">
        <f>VLOOKUP(C130,[2]地区分类!$D$4:$O$141,12,0)</f>
        <v>0</v>
      </c>
    </row>
    <row r="131" ht="20.15" customHeight="1" outlineLevel="2" spans="1:28">
      <c r="A131" s="183" t="s">
        <v>259</v>
      </c>
      <c r="B131" s="182">
        <f>VLOOKUP(C131,[1]地区分类!$D$3:$E$139,2,0)</f>
        <v>431229</v>
      </c>
      <c r="C131" s="183" t="s">
        <v>278</v>
      </c>
      <c r="D131" s="188" t="s">
        <v>279</v>
      </c>
      <c r="E131" s="189">
        <f t="shared" si="69"/>
        <v>1520.25</v>
      </c>
      <c r="F131" s="189">
        <f t="shared" si="70"/>
        <v>18</v>
      </c>
      <c r="G131" s="186">
        <f>VLOOKUP(D131,'2018年窄路加宽补足补助资金明细表'!$C$14:$K$3199,9,0)</f>
        <v>215.19</v>
      </c>
      <c r="H131" s="187">
        <f>VLOOKUP(D131,'2018年窄路加宽补足补助资金明细表'!$C$14:$U$3199,19,0)</f>
        <v>9683.55</v>
      </c>
      <c r="I131" s="187">
        <f>VLOOKUP(D131,'2018年窄路加宽补足补助资金明细表'!$C$14:$V$3199,20,0)</f>
        <v>3873.42</v>
      </c>
      <c r="J131" s="187">
        <f>VLOOKUP(D131,'2018年窄路加宽补足补助资金明细表'!$C$14:$W$3199,21,0)</f>
        <v>2797.47</v>
      </c>
      <c r="K131" s="187">
        <f>VLOOKUP(D131,'2018年窄路加宽补足补助资金明细表'!$C$14:$X$3199,22,0)</f>
        <v>1075.95</v>
      </c>
      <c r="L131" s="187">
        <f t="shared" si="71"/>
        <v>5810.13</v>
      </c>
      <c r="M131" s="185">
        <f>VLOOKUP(D131,'2018年窄路加宽补足补助资金明细表'!$C$14:$AA$3199,25,0)</f>
        <v>8208</v>
      </c>
      <c r="N131" s="195">
        <f>VLOOKUP(D131,'2018年窄路加宽补足补助资金明细表'!$C$14:$AB$3199,26,0)</f>
        <v>1475.55</v>
      </c>
      <c r="O131" s="187">
        <f>VLOOKUP(D131,'2018年窄路加宽补足补助资金明细表'!$C$14:$AC$3199,27,0)</f>
        <v>3873</v>
      </c>
      <c r="P131" s="187">
        <f>VLOOKUP(D131,'2018年窄路加宽补足补助资金明细表'!$C$14:$AD$3199,28,0)</f>
        <v>0</v>
      </c>
      <c r="Q131" s="187">
        <f t="shared" si="72"/>
        <v>4335</v>
      </c>
      <c r="R131" s="187"/>
      <c r="S131" s="204" t="s">
        <v>119</v>
      </c>
      <c r="T131" s="205">
        <f>VLOOKUP(D131,'2019年窄路加宽项目明细表'!$B$7:$D$1877,3,0)</f>
        <v>0.999</v>
      </c>
      <c r="U131" s="188">
        <f>VLOOKUP(D131,'2019年窄路加宽项目明细表'!$B$7:$K$1877,10,0)</f>
        <v>44.7</v>
      </c>
      <c r="V131" s="188">
        <f>VLOOKUP(D131,'2019年窄路加宽项目明细表'!$B$7:$L$1877,11,0)</f>
        <v>18</v>
      </c>
      <c r="W131" s="188"/>
      <c r="X131" s="203" t="str">
        <f>VLOOKUP(C131,[2]地区分类!$D$4:$F$141,3,0)</f>
        <v>武陵山片区</v>
      </c>
      <c r="Y131" s="148" t="str">
        <f>VLOOKUP(C131,[2]地区分类!$D$4:$G$141,4,0)</f>
        <v>大湘西地区</v>
      </c>
      <c r="Z131" s="148" t="str">
        <f>VLOOKUP(C131,[2]地区分类!$D$4:$M$141,10,0)</f>
        <v>7个自治县</v>
      </c>
      <c r="AA131" s="148">
        <f>VLOOKUP(C131,[2]地区分类!$D$4:$N$141,11,0)</f>
        <v>0</v>
      </c>
      <c r="AB131" s="148">
        <f>VLOOKUP(C131,[2]地区分类!$D$4:$O$141,12,0)</f>
        <v>0</v>
      </c>
    </row>
    <row r="132" ht="20.15" customHeight="1" outlineLevel="2" spans="1:28">
      <c r="A132" s="183" t="s">
        <v>259</v>
      </c>
      <c r="B132" s="182">
        <f>VLOOKUP(C132,[1]地区分类!$D$3:$E$139,2,0)</f>
        <v>431230</v>
      </c>
      <c r="C132" s="183" t="s">
        <v>280</v>
      </c>
      <c r="D132" s="188" t="s">
        <v>281</v>
      </c>
      <c r="E132" s="189">
        <f t="shared" si="69"/>
        <v>4939.7</v>
      </c>
      <c r="F132" s="189">
        <f t="shared" si="70"/>
        <v>2877.46</v>
      </c>
      <c r="G132" s="186">
        <f>VLOOKUP(D132,'2018年窄路加宽补足补助资金明细表'!$C$14:$K$3199,9,0)</f>
        <v>75.47</v>
      </c>
      <c r="H132" s="187">
        <f>VLOOKUP(D132,'2018年窄路加宽补足补助资金明细表'!$C$14:$U$3199,19,0)</f>
        <v>4528.2</v>
      </c>
      <c r="I132" s="187">
        <f>VLOOKUP(D132,'2018年窄路加宽补足补助资金明细表'!$C$14:$V$3199,20,0)</f>
        <v>1358.46</v>
      </c>
      <c r="J132" s="187">
        <f>VLOOKUP(D132,'2018年窄路加宽补足补助资金明细表'!$C$14:$W$3199,21,0)</f>
        <v>981.11</v>
      </c>
      <c r="K132" s="187">
        <f>VLOOKUP(D132,'2018年窄路加宽补足补助资金明细表'!$C$14:$X$3199,22,0)</f>
        <v>377.35</v>
      </c>
      <c r="L132" s="187">
        <f t="shared" si="71"/>
        <v>3169.74</v>
      </c>
      <c r="M132" s="185">
        <f>VLOOKUP(D132,'2018年窄路加宽补足补助资金明细表'!$C$14:$AA$3199,25,0)</f>
        <v>3838</v>
      </c>
      <c r="N132" s="195">
        <f>VLOOKUP(D132,'2018年窄路加宽补足补助资金明细表'!$C$14:$AB$3199,26,0)</f>
        <v>690.200000000001</v>
      </c>
      <c r="O132" s="187">
        <f>VLOOKUP(D132,'2018年窄路加宽补足补助资金明细表'!$C$14:$AC$3199,27,0)</f>
        <v>187</v>
      </c>
      <c r="P132" s="187">
        <f>VLOOKUP(D132,'2018年窄路加宽补足补助资金明细表'!$C$14:$AD$3199,28,0)</f>
        <v>1171.46</v>
      </c>
      <c r="Q132" s="187">
        <f t="shared" si="72"/>
        <v>3651</v>
      </c>
      <c r="R132" s="187"/>
      <c r="S132" s="204" t="s">
        <v>124</v>
      </c>
      <c r="T132" s="205">
        <f>VLOOKUP(D132,'2019年窄路加宽项目明细表'!$B$7:$D$1877,3,0)</f>
        <v>94.708</v>
      </c>
      <c r="U132" s="188">
        <f>VLOOKUP(D132,'2019年窄路加宽项目明细表'!$B$7:$K$1877,10,0)</f>
        <v>4249.5</v>
      </c>
      <c r="V132" s="188">
        <f>VLOOKUP(D132,'2019年窄路加宽项目明细表'!$B$7:$L$1877,11,0)</f>
        <v>1706</v>
      </c>
      <c r="W132" s="188"/>
      <c r="X132" s="203" t="str">
        <f>VLOOKUP(C132,[2]地区分类!$D$4:$F$141,3,0)</f>
        <v>武陵山片区</v>
      </c>
      <c r="Y132" s="148" t="str">
        <f>VLOOKUP(C132,[2]地区分类!$D$4:$G$141,4,0)</f>
        <v>大湘西地区</v>
      </c>
      <c r="Z132" s="148" t="str">
        <f>VLOOKUP(C132,[2]地区分类!$D$4:$M$141,10,0)</f>
        <v>7个自治县</v>
      </c>
      <c r="AA132" s="148" t="str">
        <f>VLOOKUP(C132,[2]地区分类!$D$4:$N$141,11,0)</f>
        <v>是</v>
      </c>
      <c r="AB132" s="148" t="str">
        <f>VLOOKUP(C132,[2]地区分类!$D$4:$O$141,12,0)</f>
        <v>是</v>
      </c>
    </row>
    <row r="133" ht="20.15" customHeight="1" outlineLevel="2" spans="1:28">
      <c r="A133" s="183" t="s">
        <v>259</v>
      </c>
      <c r="B133" s="182">
        <f>VLOOKUP(C133,[1]地区分类!$D$3:$E$139,2,0)</f>
        <v>431281</v>
      </c>
      <c r="C133" s="183" t="s">
        <v>282</v>
      </c>
      <c r="D133" s="188" t="s">
        <v>283</v>
      </c>
      <c r="E133" s="189">
        <f t="shared" si="69"/>
        <v>195.04</v>
      </c>
      <c r="F133" s="189">
        <f t="shared" si="70"/>
        <v>0</v>
      </c>
      <c r="G133" s="186">
        <f>VLOOKUP(D133,'2018年窄路加宽补足补助资金明细表'!$C$14:$K$3199,9,0)</f>
        <v>15.948</v>
      </c>
      <c r="H133" s="187">
        <f>VLOOKUP(D133,'2018年窄路加宽补足补助资金明细表'!$C$14:$U$3199,19,0)</f>
        <v>1277.04</v>
      </c>
      <c r="I133" s="187">
        <f>VLOOKUP(D133,'2018年窄路加宽补足补助资金明细表'!$C$14:$V$3199,20,0)</f>
        <v>255.168</v>
      </c>
      <c r="J133" s="187">
        <f>VLOOKUP(D133,'2018年窄路加宽补足补助资金明细表'!$C$14:$W$3199,21,0)</f>
        <v>159.48</v>
      </c>
      <c r="K133" s="187">
        <f>VLOOKUP(D133,'2018年窄路加宽补足补助资金明细表'!$C$14:$X$3199,22,0)</f>
        <v>95.688</v>
      </c>
      <c r="L133" s="187">
        <f t="shared" si="71"/>
        <v>1021.872</v>
      </c>
      <c r="M133" s="185">
        <f>VLOOKUP(D133,'2018年窄路加宽补足补助资金明细表'!$C$14:$AA$3199,25,0)</f>
        <v>1082</v>
      </c>
      <c r="N133" s="195">
        <f>VLOOKUP(D133,'2018年窄路加宽补足补助资金明细表'!$C$14:$AB$3199,26,0)</f>
        <v>195.04</v>
      </c>
      <c r="O133" s="187">
        <f>VLOOKUP(D133,'2018年窄路加宽补足补助资金明细表'!$C$14:$AC$3199,27,0)</f>
        <v>255</v>
      </c>
      <c r="P133" s="187">
        <f>VLOOKUP(D133,'2018年窄路加宽补足补助资金明细表'!$C$14:$AD$3199,28,0)</f>
        <v>0</v>
      </c>
      <c r="Q133" s="187">
        <f t="shared" si="72"/>
        <v>827</v>
      </c>
      <c r="R133" s="187"/>
      <c r="S133" s="204" t="s">
        <v>184</v>
      </c>
      <c r="T133" s="205"/>
      <c r="U133" s="188"/>
      <c r="V133" s="188"/>
      <c r="W133" s="188"/>
      <c r="X133" s="203" t="str">
        <f>VLOOKUP(C133,[2]地区分类!$D$4:$F$141,3,0)</f>
        <v>无</v>
      </c>
      <c r="Y133" s="148" t="str">
        <f>VLOOKUP(C133,[2]地区分类!$D$4:$G$141,4,0)</f>
        <v>大湘西地区</v>
      </c>
      <c r="Z133" s="148">
        <f>VLOOKUP(C133,[2]地区分类!$D$4:$M$141,10,0)</f>
        <v>0</v>
      </c>
      <c r="AA133" s="148">
        <f>VLOOKUP(C133,[2]地区分类!$D$4:$N$141,11,0)</f>
        <v>0</v>
      </c>
      <c r="AB133" s="148">
        <f>VLOOKUP(C133,[2]地区分类!$D$4:$O$141,12,0)</f>
        <v>0</v>
      </c>
    </row>
    <row r="134" ht="20.15" customHeight="1" outlineLevel="2" spans="1:28">
      <c r="A134" s="183" t="s">
        <v>259</v>
      </c>
      <c r="B134" s="182">
        <f>VLOOKUP(C134,[1]地区分类!$D$3:$E$139,2,0)</f>
        <v>431281</v>
      </c>
      <c r="C134" s="183" t="s">
        <v>284</v>
      </c>
      <c r="D134" s="188" t="s">
        <v>285</v>
      </c>
      <c r="E134" s="189">
        <f t="shared" si="69"/>
        <v>1502.305</v>
      </c>
      <c r="F134" s="189">
        <f t="shared" si="70"/>
        <v>1.4</v>
      </c>
      <c r="G134" s="186">
        <f>VLOOKUP(D134,'2018年窄路加宽补足补助资金明细表'!$C$14:$K$3199,9,0)</f>
        <v>232.59</v>
      </c>
      <c r="H134" s="187">
        <f>VLOOKUP(D134,'2018年窄路加宽补足补助资金明细表'!$C$14:$U$3199,19,0)</f>
        <v>9742.905</v>
      </c>
      <c r="I134" s="187">
        <f>VLOOKUP(D134,'2018年窄路加宽补足补助资金明细表'!$C$14:$V$3199,20,0)</f>
        <v>3721.44</v>
      </c>
      <c r="J134" s="187">
        <f>VLOOKUP(D134,'2018年窄路加宽补足补助资金明细表'!$C$14:$W$3199,21,0)</f>
        <v>2325.9</v>
      </c>
      <c r="K134" s="187">
        <f>VLOOKUP(D134,'2018年窄路加宽补足补助资金明细表'!$C$14:$X$3199,22,0)</f>
        <v>1395.54</v>
      </c>
      <c r="L134" s="187">
        <f t="shared" si="71"/>
        <v>6021.465</v>
      </c>
      <c r="M134" s="185">
        <f>VLOOKUP(D134,'2018年窄路加宽补足补助资金明细表'!$C$14:$AA$3199,25,0)</f>
        <v>8259</v>
      </c>
      <c r="N134" s="195">
        <f>VLOOKUP(D134,'2018年窄路加宽补足补助资金明细表'!$C$14:$AB$3199,26,0)</f>
        <v>1483.905</v>
      </c>
      <c r="O134" s="187">
        <f>VLOOKUP(D134,'2018年窄路加宽补足补助资金明细表'!$C$14:$AC$3199,27,0)</f>
        <v>3721</v>
      </c>
      <c r="P134" s="187">
        <f>VLOOKUP(D134,'2018年窄路加宽补足补助资金明细表'!$C$14:$AD$3199,28,0)</f>
        <v>0</v>
      </c>
      <c r="Q134" s="187">
        <f t="shared" si="72"/>
        <v>4538</v>
      </c>
      <c r="R134" s="187"/>
      <c r="S134" s="204" t="s">
        <v>93</v>
      </c>
      <c r="T134" s="205">
        <f>VLOOKUP(D134,'2019年窄路加宽项目明细表'!$B$7:$D$1877,3,0)</f>
        <v>0.087</v>
      </c>
      <c r="U134" s="188">
        <f>VLOOKUP(D134,'2019年窄路加宽项目明细表'!$B$7:$K$1877,10,0)</f>
        <v>18.4</v>
      </c>
      <c r="V134" s="188">
        <f>VLOOKUP(D134,'2019年窄路加宽项目明细表'!$B$7:$L$1877,11,0)</f>
        <v>1.4</v>
      </c>
      <c r="W134" s="188"/>
      <c r="X134" s="203" t="str">
        <f>VLOOKUP(C134,[2]地区分类!$D$4:$F$141,3,0)</f>
        <v>无</v>
      </c>
      <c r="Y134" s="148" t="str">
        <f>VLOOKUP(C134,[2]地区分类!$D$4:$G$141,4,0)</f>
        <v>大湘西地区</v>
      </c>
      <c r="Z134" s="148">
        <f>VLOOKUP(C134,[2]地区分类!$D$4:$M$141,10,0)</f>
        <v>0</v>
      </c>
      <c r="AA134" s="148">
        <f>VLOOKUP(C134,[2]地区分类!$D$4:$N$141,11,0)</f>
        <v>0</v>
      </c>
      <c r="AB134" s="148">
        <f>VLOOKUP(C134,[2]地区分类!$D$4:$O$141,12,0)</f>
        <v>0</v>
      </c>
    </row>
    <row r="135" ht="20.15" customHeight="1" outlineLevel="1" spans="1:24">
      <c r="A135" s="179" t="s">
        <v>286</v>
      </c>
      <c r="B135" s="182"/>
      <c r="C135" s="183"/>
      <c r="D135" s="188">
        <v>0</v>
      </c>
      <c r="E135" s="187">
        <f t="shared" ref="E135:G135" si="73">SUBTOTAL(9,E136:E140)</f>
        <v>13416.1916</v>
      </c>
      <c r="F135" s="187">
        <f t="shared" si="73"/>
        <v>6631.3</v>
      </c>
      <c r="G135" s="186">
        <f t="shared" si="73"/>
        <v>368.017</v>
      </c>
      <c r="H135" s="187">
        <f t="shared" ref="H135:T135" si="74">SUBTOTAL(9,H136:H140)</f>
        <v>15796.0916</v>
      </c>
      <c r="I135" s="187">
        <f t="shared" si="74"/>
        <v>6188.416</v>
      </c>
      <c r="J135" s="187">
        <f t="shared" si="74"/>
        <v>4130.386</v>
      </c>
      <c r="K135" s="187">
        <f t="shared" si="74"/>
        <v>2058.03</v>
      </c>
      <c r="L135" s="195">
        <f t="shared" si="74"/>
        <v>9607.6756</v>
      </c>
      <c r="M135" s="185">
        <f t="shared" si="74"/>
        <v>13389</v>
      </c>
      <c r="N135" s="187">
        <f t="shared" si="74"/>
        <v>2407.0916</v>
      </c>
      <c r="O135" s="187">
        <f t="shared" si="74"/>
        <v>3778</v>
      </c>
      <c r="P135" s="187">
        <f t="shared" si="74"/>
        <v>2410.8</v>
      </c>
      <c r="Q135" s="187">
        <f t="shared" si="74"/>
        <v>9611</v>
      </c>
      <c r="R135" s="187"/>
      <c r="S135" s="187"/>
      <c r="T135" s="206">
        <f t="shared" si="74"/>
        <v>238.36</v>
      </c>
      <c r="U135" s="188"/>
      <c r="V135" s="188"/>
      <c r="W135" s="188"/>
      <c r="X135" s="203"/>
    </row>
    <row r="136" ht="20.15" customHeight="1" outlineLevel="2" spans="1:28">
      <c r="A136" s="183" t="s">
        <v>287</v>
      </c>
      <c r="B136" s="182">
        <f>VLOOKUP(C136,[1]地区分类!$D$3:$E$139,2,0)</f>
        <v>431302</v>
      </c>
      <c r="C136" s="183" t="s">
        <v>288</v>
      </c>
      <c r="D136" s="188" t="s">
        <v>289</v>
      </c>
      <c r="E136" s="189">
        <f t="shared" ref="E136:E140" si="75">N136+U136</f>
        <v>1431.5446</v>
      </c>
      <c r="F136" s="189">
        <f t="shared" ref="F136:F140" si="76">P136+V136</f>
        <v>385.24</v>
      </c>
      <c r="G136" s="186">
        <f>VLOOKUP(D136,'2018年窄路加宽补足补助资金明细表'!$C$14:$K$3199,9,0)</f>
        <v>4.115</v>
      </c>
      <c r="H136" s="187">
        <f>VLOOKUP(D136,'2018年窄路加宽补足补助资金明细表'!$C$14:$U$3199,19,0)</f>
        <v>268.4446</v>
      </c>
      <c r="I136" s="187">
        <f>VLOOKUP(D136,'2018年窄路加宽补足补助资金明细表'!$C$14:$V$3199,20,0)</f>
        <v>65.84</v>
      </c>
      <c r="J136" s="187">
        <f>VLOOKUP(D136,'2018年窄路加宽补足补助资金明细表'!$C$14:$W$3199,21,0)</f>
        <v>41.15</v>
      </c>
      <c r="K136" s="187">
        <f>VLOOKUP(D136,'2018年窄路加宽补足补助资金明细表'!$C$14:$X$3199,22,0)</f>
        <v>24.69</v>
      </c>
      <c r="L136" s="187">
        <f t="shared" ref="L136:L140" si="77">H136-I136</f>
        <v>202.6046</v>
      </c>
      <c r="M136" s="185">
        <f>VLOOKUP(D136,'2018年窄路加宽补足补助资金明细表'!$C$14:$AA$3199,25,0)</f>
        <v>227</v>
      </c>
      <c r="N136" s="195">
        <f>VLOOKUP(D136,'2018年窄路加宽补足补助资金明细表'!$C$14:$AB$3199,26,0)</f>
        <v>41.4446</v>
      </c>
      <c r="O136" s="187">
        <f>VLOOKUP(D136,'2018年窄路加宽补足补助资金明细表'!$C$14:$AC$3199,27,0)</f>
        <v>12</v>
      </c>
      <c r="P136" s="187">
        <f>VLOOKUP(D136,'2018年窄路加宽补足补助资金明细表'!$C$14:$AD$3199,28,0)</f>
        <v>53.84</v>
      </c>
      <c r="Q136" s="187">
        <f>M136-O136</f>
        <v>215</v>
      </c>
      <c r="R136" s="187"/>
      <c r="S136" s="204"/>
      <c r="T136" s="205">
        <f>VLOOKUP(D136,'2019年窄路加宽项目明细表'!$B$7:$D$1877,3,0)</f>
        <v>20.54</v>
      </c>
      <c r="U136" s="188">
        <f>VLOOKUP(D136,'2019年窄路加宽项目明细表'!$B$7:$K$1877,10,0)</f>
        <v>1390.1</v>
      </c>
      <c r="V136" s="188">
        <f>VLOOKUP(D136,'2019年窄路加宽项目明细表'!$B$7:$L$1877,11,0)</f>
        <v>331.4</v>
      </c>
      <c r="W136" s="188"/>
      <c r="X136" s="203" t="str">
        <f>VLOOKUP(C136,[2]地区分类!$D$4:$F$141,3,0)</f>
        <v>无</v>
      </c>
      <c r="Y136" s="148" t="str">
        <f>VLOOKUP(C136,[2]地区分类!$D$4:$G$141,4,0)</f>
        <v>大湘西地区</v>
      </c>
      <c r="Z136" s="148">
        <f>VLOOKUP(C136,[2]地区分类!$D$4:$M$141,10,0)</f>
        <v>0</v>
      </c>
      <c r="AA136" s="148">
        <f>VLOOKUP(C136,[2]地区分类!$D$4:$N$141,11,0)</f>
        <v>0</v>
      </c>
      <c r="AB136" s="148">
        <f>VLOOKUP(C136,[2]地区分类!$D$4:$O$141,12,0)</f>
        <v>0</v>
      </c>
    </row>
    <row r="137" ht="20.15" customHeight="1" outlineLevel="2" spans="1:28">
      <c r="A137" s="183" t="s">
        <v>287</v>
      </c>
      <c r="B137" s="182">
        <f>VLOOKUP(C137,[1]地区分类!$D$3:$E$139,2,0)</f>
        <v>431321</v>
      </c>
      <c r="C137" s="183" t="s">
        <v>290</v>
      </c>
      <c r="D137" s="188" t="s">
        <v>291</v>
      </c>
      <c r="E137" s="189">
        <f t="shared" si="75"/>
        <v>1585.927</v>
      </c>
      <c r="F137" s="189">
        <f t="shared" si="76"/>
        <v>0</v>
      </c>
      <c r="G137" s="186">
        <f>VLOOKUP(D137,'2018年窄路加宽补足补助资金明细表'!$C$14:$K$3199,9,0)</f>
        <v>194.976</v>
      </c>
      <c r="H137" s="187">
        <f>VLOOKUP(D137,'2018年窄路加宽补足补助资金明细表'!$C$14:$U$3199,19,0)</f>
        <v>10407.927</v>
      </c>
      <c r="I137" s="187">
        <f>VLOOKUP(D137,'2018年窄路加宽补足补助资金明细表'!$C$14:$V$3199,20,0)</f>
        <v>3119.616</v>
      </c>
      <c r="J137" s="187">
        <f>VLOOKUP(D137,'2018年窄路加宽补足补助资金明细表'!$C$14:$W$3199,21,0)</f>
        <v>1949.76</v>
      </c>
      <c r="K137" s="187">
        <f>VLOOKUP(D137,'2018年窄路加宽补足补助资金明细表'!$C$14:$X$3199,22,0)</f>
        <v>1169.856</v>
      </c>
      <c r="L137" s="187">
        <f t="shared" si="77"/>
        <v>7288.311</v>
      </c>
      <c r="M137" s="185">
        <f>VLOOKUP(D137,'2018年窄路加宽补足补助资金明细表'!$C$14:$AA$3199,25,0)</f>
        <v>8822</v>
      </c>
      <c r="N137" s="195">
        <f>VLOOKUP(D137,'2018年窄路加宽补足补助资金明细表'!$C$14:$AB$3199,26,0)</f>
        <v>1585.927</v>
      </c>
      <c r="O137" s="187">
        <f>VLOOKUP(D137,'2018年窄路加宽补足补助资金明细表'!$C$14:$AC$3199,27,0)</f>
        <v>3120</v>
      </c>
      <c r="P137" s="187">
        <f>VLOOKUP(D137,'2018年窄路加宽补足补助资金明细表'!$C$14:$AD$3199,28,0)</f>
        <v>0</v>
      </c>
      <c r="Q137" s="187">
        <f>M137-O137</f>
        <v>5702</v>
      </c>
      <c r="R137" s="187"/>
      <c r="S137" s="204" t="s">
        <v>181</v>
      </c>
      <c r="T137" s="205"/>
      <c r="U137" s="188"/>
      <c r="V137" s="188"/>
      <c r="W137" s="188"/>
      <c r="X137" s="203" t="str">
        <f>VLOOKUP(C137,[2]地区分类!$D$4:$F$141,3,0)</f>
        <v>无</v>
      </c>
      <c r="Y137" s="148" t="str">
        <f>VLOOKUP(C137,[2]地区分类!$D$4:$G$141,4,0)</f>
        <v>大湘西地区</v>
      </c>
      <c r="Z137" s="148">
        <f>VLOOKUP(C137,[2]地区分类!$D$4:$M$141,10,0)</f>
        <v>0</v>
      </c>
      <c r="AA137" s="148">
        <f>VLOOKUP(C137,[2]地区分类!$D$4:$N$141,11,0)</f>
        <v>0</v>
      </c>
      <c r="AB137" s="148">
        <f>VLOOKUP(C137,[2]地区分类!$D$4:$O$141,12,0)</f>
        <v>0</v>
      </c>
    </row>
    <row r="138" ht="20.15" customHeight="1" outlineLevel="2" spans="1:28">
      <c r="A138" s="183" t="s">
        <v>287</v>
      </c>
      <c r="B138" s="182">
        <f>VLOOKUP(C138,[1]地区分类!$D$3:$E$139,2,0)</f>
        <v>431322</v>
      </c>
      <c r="C138" s="183" t="s">
        <v>292</v>
      </c>
      <c r="D138" s="188" t="s">
        <v>293</v>
      </c>
      <c r="E138" s="189">
        <f t="shared" si="75"/>
        <v>7239.69</v>
      </c>
      <c r="F138" s="189">
        <f t="shared" si="76"/>
        <v>3550.698</v>
      </c>
      <c r="G138" s="186">
        <f>VLOOKUP(D138,'2018年窄路加宽补足补助资金明细表'!$C$14:$K$3199,9,0)</f>
        <v>58.761</v>
      </c>
      <c r="H138" s="187">
        <f>VLOOKUP(D138,'2018年窄路加宽补足补助资金明细表'!$C$14:$U$3199,19,0)</f>
        <v>1762.39</v>
      </c>
      <c r="I138" s="187">
        <f>VLOOKUP(D138,'2018年窄路加宽补足补助资金明细表'!$C$14:$V$3199,20,0)</f>
        <v>1057.698</v>
      </c>
      <c r="J138" s="187">
        <f>VLOOKUP(D138,'2018年窄路加宽补足补助资金明细表'!$C$14:$W$3199,21,0)</f>
        <v>763.893</v>
      </c>
      <c r="K138" s="187">
        <f>VLOOKUP(D138,'2018年窄路加宽补足补助资金明细表'!$C$14:$X$3199,22,0)</f>
        <v>293.805</v>
      </c>
      <c r="L138" s="187">
        <f t="shared" si="77"/>
        <v>704.692</v>
      </c>
      <c r="M138" s="185">
        <f>VLOOKUP(D138,'2018年窄路加宽补足补助资金明细表'!$C$14:$AA$3199,25,0)</f>
        <v>1494</v>
      </c>
      <c r="N138" s="195">
        <f>VLOOKUP(D138,'2018年窄路加宽补足补助资金明细表'!$C$14:$AB$3199,26,0)</f>
        <v>268.39</v>
      </c>
      <c r="O138" s="187">
        <f>VLOOKUP(D138,'2018年窄路加宽补足补助资金明细表'!$C$14:$AC$3199,27,0)</f>
        <v>306</v>
      </c>
      <c r="P138" s="187">
        <f>VLOOKUP(D138,'2018年窄路加宽补足补助资金明细表'!$C$14:$AD$3199,28,0)</f>
        <v>751.698</v>
      </c>
      <c r="Q138" s="187">
        <f>M138-O138</f>
        <v>1188</v>
      </c>
      <c r="R138" s="187"/>
      <c r="S138" s="204" t="s">
        <v>110</v>
      </c>
      <c r="T138" s="205">
        <f>VLOOKUP(D138,'2019年窄路加宽项目明细表'!$B$7:$D$1877,3,0)</f>
        <v>155.456</v>
      </c>
      <c r="U138" s="188">
        <f>VLOOKUP(D138,'2019年窄路加宽项目明细表'!$B$7:$K$1877,10,0)</f>
        <v>6971.3</v>
      </c>
      <c r="V138" s="188">
        <f>VLOOKUP(D138,'2019年窄路加宽项目明细表'!$B$7:$L$1877,11,0)</f>
        <v>2799</v>
      </c>
      <c r="W138" s="188"/>
      <c r="X138" s="203" t="str">
        <f>VLOOKUP(C138,[2]地区分类!$D$4:$F$141,3,0)</f>
        <v>武陵山片区</v>
      </c>
      <c r="Y138" s="148" t="str">
        <f>VLOOKUP(C138,[2]地区分类!$D$4:$G$141,4,0)</f>
        <v>大湘西地区</v>
      </c>
      <c r="Z138" s="148">
        <f>VLOOKUP(C138,[2]地区分类!$D$4:$M$141,10,0)</f>
        <v>0</v>
      </c>
      <c r="AA138" s="148">
        <f>VLOOKUP(C138,[2]地区分类!$D$4:$N$141,11,0)</f>
        <v>0</v>
      </c>
      <c r="AB138" s="148" t="str">
        <f>VLOOKUP(C138,[2]地区分类!$D$4:$O$141,12,0)</f>
        <v>是</v>
      </c>
    </row>
    <row r="139" ht="20.15" customHeight="1" outlineLevel="2" spans="1:28">
      <c r="A139" s="183" t="s">
        <v>287</v>
      </c>
      <c r="B139" s="182">
        <f>VLOOKUP(C139,[1]地区分类!$D$3:$E$139,2,0)</f>
        <v>431381</v>
      </c>
      <c r="C139" s="183" t="s">
        <v>294</v>
      </c>
      <c r="D139" s="188" t="s">
        <v>295</v>
      </c>
      <c r="E139" s="189">
        <f t="shared" si="75"/>
        <v>757.48</v>
      </c>
      <c r="F139" s="189">
        <f t="shared" si="76"/>
        <v>507.664</v>
      </c>
      <c r="G139" s="186">
        <f>VLOOKUP(D139,'2018年窄路加宽补足补助资金明细表'!$C$14:$K$3199,9,0)</f>
        <v>18.854</v>
      </c>
      <c r="H139" s="187">
        <f>VLOOKUP(D139,'2018年窄路加宽补足补助资金明细表'!$C$14:$U$3199,19,0)</f>
        <v>684.88</v>
      </c>
      <c r="I139" s="187">
        <f>VLOOKUP(D139,'2018年窄路加宽补足补助资金明细表'!$C$14:$V$3199,20,0)</f>
        <v>301.664</v>
      </c>
      <c r="J139" s="187">
        <f>VLOOKUP(D139,'2018年窄路加宽补足补助资金明细表'!$C$14:$W$3199,21,0)</f>
        <v>188.54</v>
      </c>
      <c r="K139" s="187">
        <f>VLOOKUP(D139,'2018年窄路加宽补足补助资金明细表'!$C$14:$X$3199,22,0)</f>
        <v>113.124</v>
      </c>
      <c r="L139" s="187">
        <f t="shared" si="77"/>
        <v>383.216</v>
      </c>
      <c r="M139" s="185">
        <f>VLOOKUP(D139,'2018年窄路加宽补足补助资金明细表'!$C$14:$AA$3199,25,0)</f>
        <v>581</v>
      </c>
      <c r="N139" s="195">
        <f>VLOOKUP(D139,'2018年窄路加宽补足补助资金明细表'!$C$14:$AB$3199,26,0)</f>
        <v>103.88</v>
      </c>
      <c r="O139" s="187">
        <f>VLOOKUP(D139,'2018年窄路加宽补足补助资金明细表'!$C$14:$AC$3199,27,0)</f>
        <v>56</v>
      </c>
      <c r="P139" s="187">
        <f>VLOOKUP(D139,'2018年窄路加宽补足补助资金明细表'!$C$14:$AD$3199,28,0)</f>
        <v>245.664</v>
      </c>
      <c r="Q139" s="187">
        <f>M139-O139</f>
        <v>525</v>
      </c>
      <c r="R139" s="187"/>
      <c r="S139" s="204"/>
      <c r="T139" s="205">
        <f>VLOOKUP(D139,'2019年窄路加宽项目明细表'!$B$7:$D$1877,3,0)</f>
        <v>16.391</v>
      </c>
      <c r="U139" s="188">
        <f>VLOOKUP(D139,'2019年窄路加宽项目明细表'!$B$7:$K$1877,10,0)</f>
        <v>653.6</v>
      </c>
      <c r="V139" s="188">
        <f>VLOOKUP(D139,'2019年窄路加宽项目明细表'!$B$7:$L$1877,11,0)</f>
        <v>262</v>
      </c>
      <c r="W139" s="188"/>
      <c r="X139" s="203" t="str">
        <f>VLOOKUP(C139,[2]地区分类!$D$4:$F$141,3,0)</f>
        <v>无</v>
      </c>
      <c r="Y139" s="148" t="str">
        <f>VLOOKUP(C139,[2]地区分类!$D$4:$G$141,4,0)</f>
        <v>大湘西地区</v>
      </c>
      <c r="Z139" s="148">
        <f>VLOOKUP(C139,[2]地区分类!$D$4:$M$141,10,0)</f>
        <v>0</v>
      </c>
      <c r="AA139" s="148">
        <f>VLOOKUP(C139,[2]地区分类!$D$4:$N$141,11,0)</f>
        <v>0</v>
      </c>
      <c r="AB139" s="148">
        <f>VLOOKUP(C139,[2]地区分类!$D$4:$O$141,12,0)</f>
        <v>0</v>
      </c>
    </row>
    <row r="140" ht="20.15" customHeight="1" outlineLevel="2" spans="1:28">
      <c r="A140" s="183" t="s">
        <v>287</v>
      </c>
      <c r="B140" s="182">
        <f>VLOOKUP(C140,[1]地区分类!$D$3:$E$139,2,0)</f>
        <v>431382</v>
      </c>
      <c r="C140" s="183" t="s">
        <v>296</v>
      </c>
      <c r="D140" s="188" t="s">
        <v>297</v>
      </c>
      <c r="E140" s="189">
        <f t="shared" si="75"/>
        <v>2401.55</v>
      </c>
      <c r="F140" s="189">
        <f t="shared" si="76"/>
        <v>2187.698</v>
      </c>
      <c r="G140" s="186">
        <f>VLOOKUP(D140,'2018年窄路加宽补足补助资金明细表'!$C$14:$K$3199,9,0)</f>
        <v>91.311</v>
      </c>
      <c r="H140" s="187">
        <f>VLOOKUP(D140,'2018年窄路加宽补足补助资金明细表'!$C$14:$U$3199,19,0)</f>
        <v>2672.45</v>
      </c>
      <c r="I140" s="187">
        <f>VLOOKUP(D140,'2018年窄路加宽补足补助资金明细表'!$C$14:$V$3199,20,0)</f>
        <v>1643.598</v>
      </c>
      <c r="J140" s="187">
        <f>VLOOKUP(D140,'2018年窄路加宽补足补助资金明细表'!$C$14:$W$3199,21,0)</f>
        <v>1187.043</v>
      </c>
      <c r="K140" s="187">
        <f>VLOOKUP(D140,'2018年窄路加宽补足补助资金明细表'!$C$14:$X$3199,22,0)</f>
        <v>456.555</v>
      </c>
      <c r="L140" s="187">
        <f t="shared" si="77"/>
        <v>1028.852</v>
      </c>
      <c r="M140" s="185">
        <f>VLOOKUP(D140,'2018年窄路加宽补足补助资金明细表'!$C$14:$AA$3199,25,0)</f>
        <v>2265</v>
      </c>
      <c r="N140" s="195">
        <f>VLOOKUP(D140,'2018年窄路加宽补足补助资金明细表'!$C$14:$AB$3199,26,0)</f>
        <v>407.45</v>
      </c>
      <c r="O140" s="187">
        <f>VLOOKUP(D140,'2018年窄路加宽补足补助资金明细表'!$C$14:$AC$3199,27,0)</f>
        <v>284</v>
      </c>
      <c r="P140" s="187">
        <f>VLOOKUP(D140,'2018年窄路加宽补足补助资金明细表'!$C$14:$AD$3199,28,0)</f>
        <v>1359.598</v>
      </c>
      <c r="Q140" s="187">
        <f>M140-O140</f>
        <v>1981</v>
      </c>
      <c r="R140" s="187"/>
      <c r="S140" s="204" t="s">
        <v>110</v>
      </c>
      <c r="T140" s="205">
        <f>VLOOKUP(D140,'2019年窄路加宽项目明细表'!$B$7:$D$1877,3,0)</f>
        <v>45.973</v>
      </c>
      <c r="U140" s="188">
        <f>VLOOKUP(D140,'2019年窄路加宽项目明细表'!$B$7:$K$1877,10,0)</f>
        <v>1994.1</v>
      </c>
      <c r="V140" s="188">
        <f>VLOOKUP(D140,'2019年窄路加宽项目明细表'!$B$7:$L$1877,11,0)</f>
        <v>828.1</v>
      </c>
      <c r="W140" s="188"/>
      <c r="X140" s="203" t="str">
        <f>VLOOKUP(C140,[2]地区分类!$D$4:$F$141,3,0)</f>
        <v>武陵山片区</v>
      </c>
      <c r="Y140" s="148" t="str">
        <f>VLOOKUP(C140,[2]地区分类!$D$4:$G$141,4,0)</f>
        <v>大湘西地区</v>
      </c>
      <c r="Z140" s="148">
        <f>VLOOKUP(C140,[2]地区分类!$D$4:$M$141,10,0)</f>
        <v>0</v>
      </c>
      <c r="AA140" s="148">
        <f>VLOOKUP(C140,[2]地区分类!$D$4:$N$141,11,0)</f>
        <v>0</v>
      </c>
      <c r="AB140" s="148" t="str">
        <f>VLOOKUP(C140,[2]地区分类!$D$4:$O$141,12,0)</f>
        <v>是</v>
      </c>
    </row>
    <row r="141" ht="20.15" customHeight="1" outlineLevel="1" spans="1:24">
      <c r="A141" s="179" t="s">
        <v>298</v>
      </c>
      <c r="B141" s="182"/>
      <c r="C141" s="183"/>
      <c r="D141" s="188">
        <v>0</v>
      </c>
      <c r="E141" s="187">
        <f t="shared" ref="E141:G141" si="78">SUBTOTAL(9,E142:E149)</f>
        <v>9594.002</v>
      </c>
      <c r="F141" s="187">
        <f t="shared" si="78"/>
        <v>5905.65</v>
      </c>
      <c r="G141" s="186">
        <f t="shared" si="78"/>
        <v>347.145</v>
      </c>
      <c r="H141" s="187">
        <f t="shared" ref="H141:T141" si="79">SUBTOTAL(9,H142:H149)</f>
        <v>9891.302</v>
      </c>
      <c r="I141" s="187">
        <f t="shared" si="79"/>
        <v>6248.61</v>
      </c>
      <c r="J141" s="187">
        <f t="shared" si="79"/>
        <v>4512.885</v>
      </c>
      <c r="K141" s="187">
        <f t="shared" si="79"/>
        <v>1735.725</v>
      </c>
      <c r="L141" s="187">
        <f t="shared" si="79"/>
        <v>3642.692</v>
      </c>
      <c r="M141" s="185">
        <f t="shared" si="79"/>
        <v>8383</v>
      </c>
      <c r="N141" s="187">
        <f t="shared" si="79"/>
        <v>1508.302</v>
      </c>
      <c r="O141" s="187">
        <f t="shared" si="79"/>
        <v>3601</v>
      </c>
      <c r="P141" s="187">
        <f t="shared" si="79"/>
        <v>2645.65</v>
      </c>
      <c r="Q141" s="187">
        <f t="shared" si="79"/>
        <v>4782</v>
      </c>
      <c r="R141" s="187"/>
      <c r="S141" s="187"/>
      <c r="T141" s="206">
        <f t="shared" si="79"/>
        <v>181.02</v>
      </c>
      <c r="U141" s="188"/>
      <c r="V141" s="188"/>
      <c r="W141" s="188"/>
      <c r="X141" s="203"/>
    </row>
    <row r="142" ht="20.15" customHeight="1" outlineLevel="2" spans="1:28">
      <c r="A142" s="183" t="s">
        <v>299</v>
      </c>
      <c r="B142" s="182">
        <f>VLOOKUP(C142,[1]地区分类!$D$3:$E$139,2,0)</f>
        <v>433101</v>
      </c>
      <c r="C142" s="183" t="s">
        <v>300</v>
      </c>
      <c r="D142" s="188" t="s">
        <v>301</v>
      </c>
      <c r="E142" s="189">
        <f t="shared" ref="E142:E149" si="80">N142+U142</f>
        <v>1454.03</v>
      </c>
      <c r="F142" s="189">
        <f t="shared" ref="F142:F149" si="81">P142+V142</f>
        <v>522</v>
      </c>
      <c r="G142" s="186">
        <f>VLOOKUP(D142,'2018年窄路加宽补足补助资金明细表'!$C$14:$K$3199,9,0)</f>
        <v>34.462</v>
      </c>
      <c r="H142" s="187">
        <f>VLOOKUP(D142,'2018年窄路加宽补足补助资金明细表'!$C$14:$U$3199,19,0)</f>
        <v>984.63</v>
      </c>
      <c r="I142" s="187">
        <f>VLOOKUP(D142,'2018年窄路加宽补足补助资金明细表'!$C$14:$V$3199,20,0)</f>
        <v>620.316</v>
      </c>
      <c r="J142" s="187">
        <f>VLOOKUP(D142,'2018年窄路加宽补足补助资金明细表'!$C$14:$W$3199,21,0)</f>
        <v>448.006</v>
      </c>
      <c r="K142" s="187">
        <f>VLOOKUP(D142,'2018年窄路加宽补足补助资金明细表'!$C$14:$X$3199,22,0)</f>
        <v>172.31</v>
      </c>
      <c r="L142" s="187">
        <f t="shared" ref="L142:L149" si="82">H142-I142</f>
        <v>364.314</v>
      </c>
      <c r="M142" s="185">
        <f>VLOOKUP(D142,'2018年窄路加宽补足补助资金明细表'!$C$14:$AA$3199,25,0)</f>
        <v>835</v>
      </c>
      <c r="N142" s="195">
        <f>VLOOKUP(D142,'2018年窄路加宽补足补助资金明细表'!$C$14:$AB$3199,26,0)</f>
        <v>149.63</v>
      </c>
      <c r="O142" s="187">
        <f>VLOOKUP(D142,'2018年窄路加宽补足补助资金明细表'!$C$14:$AC$3199,27,0)</f>
        <v>620</v>
      </c>
      <c r="P142" s="187">
        <f>VLOOKUP(D142,'2018年窄路加宽补足补助资金明细表'!$C$14:$AD$3199,28,0)</f>
        <v>0</v>
      </c>
      <c r="Q142" s="187">
        <f t="shared" ref="Q142:Q149" si="83">M142-O142</f>
        <v>215</v>
      </c>
      <c r="R142" s="187"/>
      <c r="S142" s="204" t="s">
        <v>64</v>
      </c>
      <c r="T142" s="205">
        <f>VLOOKUP(D142,'2019年窄路加宽项目明细表'!$B$7:$D$1877,3,0)</f>
        <v>29.014</v>
      </c>
      <c r="U142" s="188">
        <f>VLOOKUP(D142,'2019年窄路加宽项目明细表'!$B$7:$K$1877,10,0)</f>
        <v>1304.4</v>
      </c>
      <c r="V142" s="188">
        <f>VLOOKUP(D142,'2019年窄路加宽项目明细表'!$B$7:$L$1877,11,0)</f>
        <v>522</v>
      </c>
      <c r="W142" s="188"/>
      <c r="X142" s="203" t="str">
        <f>VLOOKUP(C142,[2]地区分类!$D$4:$F$141,3,0)</f>
        <v>无</v>
      </c>
      <c r="Y142" s="148" t="str">
        <f>VLOOKUP(C142,[2]地区分类!$D$4:$G$141,4,0)</f>
        <v>大湘西地区</v>
      </c>
      <c r="Z142" s="148" t="str">
        <f>VLOOKUP(C142,[2]地区分类!$D$4:$M$141,10,0)</f>
        <v>自治州县</v>
      </c>
      <c r="AA142" s="148">
        <f>VLOOKUP(C142,[2]地区分类!$D$4:$N$141,11,0)</f>
        <v>0</v>
      </c>
      <c r="AB142" s="148">
        <f>VLOOKUP(C142,[2]地区分类!$D$4:$O$141,12,0)</f>
        <v>0</v>
      </c>
    </row>
    <row r="143" ht="20.15" customHeight="1" outlineLevel="2" spans="1:28">
      <c r="A143" s="183" t="s">
        <v>299</v>
      </c>
      <c r="B143" s="182">
        <f>VLOOKUP(C143,[1]地区分类!$D$3:$E$139,2,0)</f>
        <v>433122</v>
      </c>
      <c r="C143" s="183" t="s">
        <v>302</v>
      </c>
      <c r="D143" s="188" t="s">
        <v>303</v>
      </c>
      <c r="E143" s="189">
        <f t="shared" si="80"/>
        <v>182.66</v>
      </c>
      <c r="F143" s="189">
        <f t="shared" si="81"/>
        <v>552.432</v>
      </c>
      <c r="G143" s="186">
        <f>VLOOKUP(D143,'2018年窄路加宽补足补助资金明细表'!$C$14:$K$3199,9,0)</f>
        <v>42.024</v>
      </c>
      <c r="H143" s="187">
        <f>VLOOKUP(D143,'2018年窄路加宽补足补助资金明细表'!$C$14:$U$3199,19,0)</f>
        <v>1202.66</v>
      </c>
      <c r="I143" s="187">
        <f>VLOOKUP(D143,'2018年窄路加宽补足补助资金明细表'!$C$14:$V$3199,20,0)</f>
        <v>756.432</v>
      </c>
      <c r="J143" s="187">
        <f>VLOOKUP(D143,'2018年窄路加宽补足补助资金明细表'!$C$14:$W$3199,21,0)</f>
        <v>546.312</v>
      </c>
      <c r="K143" s="187">
        <f>VLOOKUP(D143,'2018年窄路加宽补足补助资金明细表'!$C$14:$X$3199,22,0)</f>
        <v>210.12</v>
      </c>
      <c r="L143" s="187">
        <f t="shared" si="82"/>
        <v>446.228</v>
      </c>
      <c r="M143" s="185">
        <f>VLOOKUP(D143,'2018年窄路加宽补足补助资金明细表'!$C$14:$AA$3199,25,0)</f>
        <v>1020</v>
      </c>
      <c r="N143" s="195">
        <f>VLOOKUP(D143,'2018年窄路加宽补足补助资金明细表'!$C$14:$AB$3199,26,0)</f>
        <v>182.66</v>
      </c>
      <c r="O143" s="187">
        <f>VLOOKUP(D143,'2018年窄路加宽补足补助资金明细表'!$C$14:$AC$3199,27,0)</f>
        <v>204</v>
      </c>
      <c r="P143" s="187">
        <f>VLOOKUP(D143,'2018年窄路加宽补足补助资金明细表'!$C$14:$AD$3199,28,0)</f>
        <v>552.432</v>
      </c>
      <c r="Q143" s="187">
        <f t="shared" si="83"/>
        <v>816</v>
      </c>
      <c r="R143" s="187"/>
      <c r="S143" s="204" t="s">
        <v>124</v>
      </c>
      <c r="T143" s="205"/>
      <c r="U143" s="188"/>
      <c r="V143" s="188"/>
      <c r="W143" s="188"/>
      <c r="X143" s="203" t="str">
        <f>VLOOKUP(C143,[2]地区分类!$D$4:$F$141,3,0)</f>
        <v>武陵山片区</v>
      </c>
      <c r="Y143" s="148" t="str">
        <f>VLOOKUP(C143,[2]地区分类!$D$4:$G$141,4,0)</f>
        <v>大湘西地区</v>
      </c>
      <c r="Z143" s="148" t="str">
        <f>VLOOKUP(C143,[2]地区分类!$D$4:$M$141,10,0)</f>
        <v>自治州县</v>
      </c>
      <c r="AA143" s="148" t="str">
        <f>VLOOKUP(C143,[2]地区分类!$D$4:$N$141,11,0)</f>
        <v>是</v>
      </c>
      <c r="AB143" s="148" t="str">
        <f>VLOOKUP(C143,[2]地区分类!$D$4:$O$141,12,0)</f>
        <v>是</v>
      </c>
    </row>
    <row r="144" ht="20.15" customHeight="1" outlineLevel="2" spans="1:28">
      <c r="A144" s="183" t="s">
        <v>299</v>
      </c>
      <c r="B144" s="182">
        <f>VLOOKUP(C144,[1]地区分类!$D$3:$E$139,2,0)</f>
        <v>433123</v>
      </c>
      <c r="C144" s="183" t="s">
        <v>304</v>
      </c>
      <c r="D144" s="188" t="s">
        <v>305</v>
      </c>
      <c r="E144" s="189">
        <f t="shared" si="80"/>
        <v>416.18</v>
      </c>
      <c r="F144" s="189">
        <f t="shared" si="81"/>
        <v>141.084</v>
      </c>
      <c r="G144" s="186">
        <f>VLOOKUP(D144,'2018年窄路加宽补足补助资金明细表'!$C$14:$K$3199,9,0)</f>
        <v>10.338</v>
      </c>
      <c r="H144" s="187">
        <f>VLOOKUP(D144,'2018年窄路加宽补足补助资金明细表'!$C$14:$U$3199,19,0)</f>
        <v>403.48</v>
      </c>
      <c r="I144" s="187">
        <f>VLOOKUP(D144,'2018年窄路加宽补足补助资金明细表'!$C$14:$V$3199,20,0)</f>
        <v>186.084</v>
      </c>
      <c r="J144" s="187">
        <f>VLOOKUP(D144,'2018年窄路加宽补足补助资金明细表'!$C$14:$W$3199,21,0)</f>
        <v>134.394</v>
      </c>
      <c r="K144" s="187">
        <f>VLOOKUP(D144,'2018年窄路加宽补足补助资金明细表'!$C$14:$X$3199,22,0)</f>
        <v>51.69</v>
      </c>
      <c r="L144" s="187">
        <f t="shared" si="82"/>
        <v>217.396</v>
      </c>
      <c r="M144" s="185">
        <f>VLOOKUP(D144,'2018年窄路加宽补足补助资金明细表'!$C$14:$AA$3199,25,0)</f>
        <v>342</v>
      </c>
      <c r="N144" s="195">
        <f>VLOOKUP(D144,'2018年窄路加宽补足补助资金明细表'!$C$14:$AB$3199,26,0)</f>
        <v>61.48</v>
      </c>
      <c r="O144" s="187">
        <f>VLOOKUP(D144,'2018年窄路加宽补足补助资金明细表'!$C$14:$AC$3199,27,0)</f>
        <v>186</v>
      </c>
      <c r="P144" s="187">
        <f>VLOOKUP(D144,'2018年窄路加宽补足补助资金明细表'!$C$14:$AD$3199,28,0)</f>
        <v>0.0840000000000032</v>
      </c>
      <c r="Q144" s="187">
        <f t="shared" si="83"/>
        <v>156</v>
      </c>
      <c r="R144" s="187"/>
      <c r="S144" s="204" t="s">
        <v>124</v>
      </c>
      <c r="T144" s="205">
        <f>VLOOKUP(D144,'2019年窄路加宽项目明细表'!$B$7:$D$1877,3,0)</f>
        <v>7.88</v>
      </c>
      <c r="U144" s="188">
        <f>VLOOKUP(D144,'2019年窄路加宽项目明细表'!$B$7:$K$1877,10,0)</f>
        <v>354.7</v>
      </c>
      <c r="V144" s="188">
        <f>VLOOKUP(D144,'2019年窄路加宽项目明细表'!$B$7:$L$1877,11,0)</f>
        <v>141</v>
      </c>
      <c r="W144" s="188"/>
      <c r="X144" s="203" t="str">
        <f>VLOOKUP(C144,[2]地区分类!$D$4:$F$141,3,0)</f>
        <v>武陵山片区</v>
      </c>
      <c r="Y144" s="148" t="str">
        <f>VLOOKUP(C144,[2]地区分类!$D$4:$G$141,4,0)</f>
        <v>大湘西地区</v>
      </c>
      <c r="Z144" s="148" t="str">
        <f>VLOOKUP(C144,[2]地区分类!$D$4:$M$141,10,0)</f>
        <v>自治州县</v>
      </c>
      <c r="AA144" s="148" t="str">
        <f>VLOOKUP(C144,[2]地区分类!$D$4:$N$141,11,0)</f>
        <v>是</v>
      </c>
      <c r="AB144" s="148" t="str">
        <f>VLOOKUP(C144,[2]地区分类!$D$4:$O$141,12,0)</f>
        <v>是</v>
      </c>
    </row>
    <row r="145" ht="20.15" customHeight="1" outlineLevel="2" spans="1:28">
      <c r="A145" s="183" t="s">
        <v>299</v>
      </c>
      <c r="B145" s="182">
        <f>VLOOKUP(C145,[1]地区分类!$D$3:$E$139,2,0)</f>
        <v>433124</v>
      </c>
      <c r="C145" s="183" t="s">
        <v>306</v>
      </c>
      <c r="D145" s="188" t="s">
        <v>307</v>
      </c>
      <c r="E145" s="189">
        <f t="shared" si="80"/>
        <v>278.98</v>
      </c>
      <c r="F145" s="189">
        <f t="shared" si="81"/>
        <v>941.512</v>
      </c>
      <c r="G145" s="186">
        <f>VLOOKUP(D145,'2018年窄路加宽补足补助资金明细表'!$C$14:$K$3199,9,0)</f>
        <v>64.084</v>
      </c>
      <c r="H145" s="187">
        <f>VLOOKUP(D145,'2018年窄路加宽补足补助资金明细表'!$C$14:$U$3199,19,0)</f>
        <v>1830.98</v>
      </c>
      <c r="I145" s="187">
        <f>VLOOKUP(D145,'2018年窄路加宽补足补助资金明细表'!$C$14:$V$3199,20,0)</f>
        <v>1153.512</v>
      </c>
      <c r="J145" s="187">
        <f>VLOOKUP(D145,'2018年窄路加宽补足补助资金明细表'!$C$14:$W$3199,21,0)</f>
        <v>833.092</v>
      </c>
      <c r="K145" s="187">
        <f>VLOOKUP(D145,'2018年窄路加宽补足补助资金明细表'!$C$14:$X$3199,22,0)</f>
        <v>320.42</v>
      </c>
      <c r="L145" s="187">
        <f t="shared" si="82"/>
        <v>677.468</v>
      </c>
      <c r="M145" s="185">
        <f>VLOOKUP(D145,'2018年窄路加宽补足补助资金明细表'!$C$14:$AA$3199,25,0)</f>
        <v>1552</v>
      </c>
      <c r="N145" s="195">
        <f>VLOOKUP(D145,'2018年窄路加宽补足补助资金明细表'!$C$14:$AB$3199,26,0)</f>
        <v>278.98</v>
      </c>
      <c r="O145" s="187">
        <f>VLOOKUP(D145,'2018年窄路加宽补足补助资金明细表'!$C$14:$AC$3199,27,0)</f>
        <v>212</v>
      </c>
      <c r="P145" s="187">
        <f>VLOOKUP(D145,'2018年窄路加宽补足补助资金明细表'!$C$14:$AD$3199,28,0)</f>
        <v>941.512</v>
      </c>
      <c r="Q145" s="187">
        <f t="shared" si="83"/>
        <v>1340</v>
      </c>
      <c r="R145" s="187"/>
      <c r="S145" s="204" t="s">
        <v>124</v>
      </c>
      <c r="T145" s="205"/>
      <c r="U145" s="188"/>
      <c r="V145" s="188"/>
      <c r="W145" s="188"/>
      <c r="X145" s="203" t="str">
        <f>VLOOKUP(C145,[2]地区分类!$D$4:$F$141,3,0)</f>
        <v>武陵山片区</v>
      </c>
      <c r="Y145" s="148" t="str">
        <f>VLOOKUP(C145,[2]地区分类!$D$4:$G$141,4,0)</f>
        <v>大湘西地区</v>
      </c>
      <c r="Z145" s="148" t="str">
        <f>VLOOKUP(C145,[2]地区分类!$D$4:$M$141,10,0)</f>
        <v>自治州县</v>
      </c>
      <c r="AA145" s="148" t="str">
        <f>VLOOKUP(C145,[2]地区分类!$D$4:$N$141,11,0)</f>
        <v>是</v>
      </c>
      <c r="AB145" s="148" t="str">
        <f>VLOOKUP(C145,[2]地区分类!$D$4:$O$141,12,0)</f>
        <v>是</v>
      </c>
    </row>
    <row r="146" ht="20.15" customHeight="1" outlineLevel="2" spans="1:28">
      <c r="A146" s="183" t="s">
        <v>299</v>
      </c>
      <c r="B146" s="182">
        <f>VLOOKUP(C146,[1]地区分类!$D$3:$E$139,2,0)</f>
        <v>433125</v>
      </c>
      <c r="C146" s="183" t="s">
        <v>308</v>
      </c>
      <c r="D146" s="188" t="s">
        <v>309</v>
      </c>
      <c r="E146" s="189">
        <f t="shared" si="80"/>
        <v>2577.74</v>
      </c>
      <c r="F146" s="189">
        <f t="shared" si="81"/>
        <v>873.928</v>
      </c>
      <c r="G146" s="186">
        <f>VLOOKUP(D146,'2018年窄路加宽补足补助资金明细表'!$C$14:$K$3199,9,0)</f>
        <v>19.496</v>
      </c>
      <c r="H146" s="187">
        <f>VLOOKUP(D146,'2018年窄路加宽补足补助资金明细表'!$C$14:$U$3199,19,0)</f>
        <v>557.04</v>
      </c>
      <c r="I146" s="187">
        <f>VLOOKUP(D146,'2018年窄路加宽补足补助资金明细表'!$C$14:$V$3199,20,0)</f>
        <v>350.928</v>
      </c>
      <c r="J146" s="187">
        <f>VLOOKUP(D146,'2018年窄路加宽补足补助资金明细表'!$C$14:$W$3199,21,0)</f>
        <v>253.448</v>
      </c>
      <c r="K146" s="187">
        <f>VLOOKUP(D146,'2018年窄路加宽补足补助资金明细表'!$C$14:$X$3199,22,0)</f>
        <v>97.48</v>
      </c>
      <c r="L146" s="187">
        <f t="shared" si="82"/>
        <v>206.112</v>
      </c>
      <c r="M146" s="185">
        <f>VLOOKUP(D146,'2018年窄路加宽补足补助资金明细表'!$C$14:$AA$3199,25,0)</f>
        <v>472</v>
      </c>
      <c r="N146" s="195">
        <f>VLOOKUP(D146,'2018年窄路加宽补足补助资金明细表'!$C$14:$AB$3199,26,0)</f>
        <v>85.04</v>
      </c>
      <c r="O146" s="187">
        <f>VLOOKUP(D146,'2018年窄路加宽补足补助资金明细表'!$C$14:$AC$3199,27,0)</f>
        <v>198</v>
      </c>
      <c r="P146" s="187">
        <f>VLOOKUP(D146,'2018年窄路加宽补足补助资金明细表'!$C$14:$AD$3199,28,0)</f>
        <v>152.928</v>
      </c>
      <c r="Q146" s="187">
        <f t="shared" si="83"/>
        <v>274</v>
      </c>
      <c r="R146" s="187"/>
      <c r="S146" s="204" t="s">
        <v>124</v>
      </c>
      <c r="T146" s="205">
        <f>VLOOKUP(D146,'2019年窄路加宽项目明细表'!$B$7:$D$1877,3,0)</f>
        <v>40.014</v>
      </c>
      <c r="U146" s="188">
        <f>VLOOKUP(D146,'2019年窄路加宽项目明细表'!$B$7:$K$1877,10,0)</f>
        <v>2492.7</v>
      </c>
      <c r="V146" s="188">
        <f>VLOOKUP(D146,'2019年窄路加宽项目明细表'!$B$7:$L$1877,11,0)</f>
        <v>721</v>
      </c>
      <c r="W146" s="188"/>
      <c r="X146" s="203" t="str">
        <f>VLOOKUP(C146,[2]地区分类!$D$4:$F$141,3,0)</f>
        <v>武陵山片区</v>
      </c>
      <c r="Y146" s="148" t="str">
        <f>VLOOKUP(C146,[2]地区分类!$D$4:$G$141,4,0)</f>
        <v>大湘西地区</v>
      </c>
      <c r="Z146" s="148" t="str">
        <f>VLOOKUP(C146,[2]地区分类!$D$4:$M$141,10,0)</f>
        <v>自治州县</v>
      </c>
      <c r="AA146" s="148" t="str">
        <f>VLOOKUP(C146,[2]地区分类!$D$4:$N$141,11,0)</f>
        <v>是</v>
      </c>
      <c r="AB146" s="148" t="str">
        <f>VLOOKUP(C146,[2]地区分类!$D$4:$O$141,12,0)</f>
        <v>是</v>
      </c>
    </row>
    <row r="147" ht="20.15" customHeight="1" outlineLevel="2" spans="1:28">
      <c r="A147" s="183" t="s">
        <v>299</v>
      </c>
      <c r="B147" s="182">
        <f>VLOOKUP(C147,[1]地区分类!$D$3:$E$139,2,0)</f>
        <v>433126</v>
      </c>
      <c r="C147" s="183" t="s">
        <v>310</v>
      </c>
      <c r="D147" s="188" t="s">
        <v>311</v>
      </c>
      <c r="E147" s="189">
        <f t="shared" si="80"/>
        <v>178.972</v>
      </c>
      <c r="F147" s="189">
        <f t="shared" si="81"/>
        <v>570.972</v>
      </c>
      <c r="G147" s="186">
        <f>VLOOKUP(D147,'2018年窄路加宽补足补助资金明细表'!$C$14:$K$3199,9,0)</f>
        <v>41.054</v>
      </c>
      <c r="H147" s="187">
        <f>VLOOKUP(D147,'2018年窄路加宽补足补助资金明细表'!$C$14:$U$3199,19,0)</f>
        <v>1172.972</v>
      </c>
      <c r="I147" s="187">
        <f>VLOOKUP(D147,'2018年窄路加宽补足补助资金明细表'!$C$14:$V$3199,20,0)</f>
        <v>738.972</v>
      </c>
      <c r="J147" s="187">
        <f>VLOOKUP(D147,'2018年窄路加宽补足补助资金明细表'!$C$14:$W$3199,21,0)</f>
        <v>533.702</v>
      </c>
      <c r="K147" s="187">
        <f>VLOOKUP(D147,'2018年窄路加宽补足补助资金明细表'!$C$14:$X$3199,22,0)</f>
        <v>205.27</v>
      </c>
      <c r="L147" s="187">
        <f t="shared" si="82"/>
        <v>434</v>
      </c>
      <c r="M147" s="185">
        <f>VLOOKUP(D147,'2018年窄路加宽补足补助资金明细表'!$C$14:$AA$3199,25,0)</f>
        <v>994</v>
      </c>
      <c r="N147" s="195">
        <f>VLOOKUP(D147,'2018年窄路加宽补足补助资金明细表'!$C$14:$AB$3199,26,0)</f>
        <v>178.972</v>
      </c>
      <c r="O147" s="187">
        <f>VLOOKUP(D147,'2018年窄路加宽补足补助资金明细表'!$C$14:$AC$3199,27,0)</f>
        <v>168</v>
      </c>
      <c r="P147" s="187">
        <f>VLOOKUP(D147,'2018年窄路加宽补足补助资金明细表'!$C$14:$AD$3199,28,0)</f>
        <v>570.972</v>
      </c>
      <c r="Q147" s="187">
        <f t="shared" si="83"/>
        <v>826</v>
      </c>
      <c r="R147" s="187"/>
      <c r="S147" s="204" t="s">
        <v>124</v>
      </c>
      <c r="T147" s="205"/>
      <c r="U147" s="188"/>
      <c r="V147" s="188"/>
      <c r="W147" s="188"/>
      <c r="X147" s="203" t="str">
        <f>VLOOKUP(C147,[2]地区分类!$D$4:$F$141,3,0)</f>
        <v>武陵山片区</v>
      </c>
      <c r="Y147" s="148" t="str">
        <f>VLOOKUP(C147,[2]地区分类!$D$4:$G$141,4,0)</f>
        <v>大湘西地区</v>
      </c>
      <c r="Z147" s="148" t="str">
        <f>VLOOKUP(C147,[2]地区分类!$D$4:$M$141,10,0)</f>
        <v>自治州县</v>
      </c>
      <c r="AA147" s="148" t="str">
        <f>VLOOKUP(C147,[2]地区分类!$D$4:$N$141,11,0)</f>
        <v>是</v>
      </c>
      <c r="AB147" s="148" t="str">
        <f>VLOOKUP(C147,[2]地区分类!$D$4:$O$141,12,0)</f>
        <v>是</v>
      </c>
    </row>
    <row r="148" ht="20.15" customHeight="1" outlineLevel="2" spans="1:28">
      <c r="A148" s="183" t="s">
        <v>299</v>
      </c>
      <c r="B148" s="182" t="e">
        <f>VLOOKUP(C148,[1]地区分类!$D$3:$E$139,2,0)</f>
        <v>#N/A</v>
      </c>
      <c r="C148" s="183" t="s">
        <v>312</v>
      </c>
      <c r="D148" s="188" t="s">
        <v>313</v>
      </c>
      <c r="E148" s="189">
        <f t="shared" si="80"/>
        <v>4081.64</v>
      </c>
      <c r="F148" s="189">
        <f t="shared" si="81"/>
        <v>2303.722</v>
      </c>
      <c r="G148" s="186">
        <f>VLOOKUP(D148,'2018年窄路加宽补足补助资金明细表'!$C$14:$K$3199,9,0)</f>
        <v>38.429</v>
      </c>
      <c r="H148" s="187">
        <f>VLOOKUP(D148,'2018年窄路加宽补足补助资金明细表'!$C$14:$U$3199,19,0)</f>
        <v>960.74</v>
      </c>
      <c r="I148" s="187">
        <f>VLOOKUP(D148,'2018年窄路加宽补足补助资金明细表'!$C$14:$V$3199,20,0)</f>
        <v>691.722</v>
      </c>
      <c r="J148" s="187">
        <f>VLOOKUP(D148,'2018年窄路加宽补足补助资金明细表'!$C$14:$W$3199,21,0)</f>
        <v>499.577</v>
      </c>
      <c r="K148" s="187">
        <f>VLOOKUP(D148,'2018年窄路加宽补足补助资金明细表'!$C$14:$X$3199,22,0)</f>
        <v>192.145</v>
      </c>
      <c r="L148" s="187">
        <f t="shared" si="82"/>
        <v>269.018</v>
      </c>
      <c r="M148" s="185">
        <f>VLOOKUP(D148,'2018年窄路加宽补足补助资金明细表'!$C$14:$AA$3199,25,0)</f>
        <v>813</v>
      </c>
      <c r="N148" s="195">
        <f>VLOOKUP(D148,'2018年窄路加宽补足补助资金明细表'!$C$14:$AB$3199,26,0)</f>
        <v>147.74</v>
      </c>
      <c r="O148" s="187">
        <f>VLOOKUP(D148,'2018年窄路加宽补足补助资金明细表'!$C$14:$AC$3199,27,0)</f>
        <v>262</v>
      </c>
      <c r="P148" s="187">
        <f>VLOOKUP(D148,'2018年窄路加宽补足补助资金明细表'!$C$14:$AD$3199,28,0)</f>
        <v>427.722</v>
      </c>
      <c r="Q148" s="187">
        <f t="shared" si="83"/>
        <v>551</v>
      </c>
      <c r="R148" s="187"/>
      <c r="S148" s="204" t="s">
        <v>124</v>
      </c>
      <c r="T148" s="205">
        <f>VLOOKUP(D148,'2019年窄路加宽项目明细表'!$B$7:$D$1877,3,0)</f>
        <v>104.112</v>
      </c>
      <c r="U148" s="188">
        <f>VLOOKUP(D148,'2019年窄路加宽项目明细表'!$B$7:$K$1877,10,0)</f>
        <v>3933.9</v>
      </c>
      <c r="V148" s="188">
        <f>VLOOKUP(D148,'2019年窄路加宽项目明细表'!$B$7:$L$1877,11,0)</f>
        <v>1876</v>
      </c>
      <c r="W148" s="188"/>
      <c r="X148" s="203" t="str">
        <f>VLOOKUP(C148,[2]地区分类!$D$4:$F$141,3,0)</f>
        <v>武陵山片区</v>
      </c>
      <c r="Y148" s="148" t="str">
        <f>VLOOKUP(C148,[2]地区分类!$D$4:$G$141,4,0)</f>
        <v>大湘西地区</v>
      </c>
      <c r="Z148" s="148" t="str">
        <f>VLOOKUP(C148,[2]地区分类!$D$4:$M$141,10,0)</f>
        <v>自治州县</v>
      </c>
      <c r="AA148" s="148" t="str">
        <f>VLOOKUP(C148,[2]地区分类!$D$4:$N$141,11,0)</f>
        <v>是</v>
      </c>
      <c r="AB148" s="148" t="str">
        <f>VLOOKUP(C148,[2]地区分类!$D$4:$O$141,12,0)</f>
        <v>是</v>
      </c>
    </row>
    <row r="149" ht="20.15" customHeight="1" outlineLevel="2" spans="1:28">
      <c r="A149" s="183" t="s">
        <v>299</v>
      </c>
      <c r="B149" s="182" t="e">
        <f>VLOOKUP(C149,[1]地区分类!$D$3:$E$139,2,0)</f>
        <v>#N/A</v>
      </c>
      <c r="C149" s="183" t="s">
        <v>314</v>
      </c>
      <c r="D149" s="188" t="s">
        <v>315</v>
      </c>
      <c r="E149" s="189">
        <f t="shared" si="80"/>
        <v>423.800000000001</v>
      </c>
      <c r="F149" s="189">
        <f t="shared" si="81"/>
        <v>0</v>
      </c>
      <c r="G149" s="186">
        <f>VLOOKUP(D149,'2018年窄路加宽补足补助资金明细表'!$C$14:$K$3199,9,0)</f>
        <v>97.258</v>
      </c>
      <c r="H149" s="187">
        <f>VLOOKUP(D149,'2018年窄路加宽补足补助资金明细表'!$C$14:$U$3199,19,0)</f>
        <v>2778.8</v>
      </c>
      <c r="I149" s="187">
        <f>VLOOKUP(D149,'2018年窄路加宽补足补助资金明细表'!$C$14:$V$3199,20,0)</f>
        <v>1750.644</v>
      </c>
      <c r="J149" s="187">
        <f>VLOOKUP(D149,'2018年窄路加宽补足补助资金明细表'!$C$14:$W$3199,21,0)</f>
        <v>1264.354</v>
      </c>
      <c r="K149" s="187">
        <f>VLOOKUP(D149,'2018年窄路加宽补足补助资金明细表'!$C$14:$X$3199,22,0)</f>
        <v>486.29</v>
      </c>
      <c r="L149" s="187">
        <f t="shared" si="82"/>
        <v>1028.156</v>
      </c>
      <c r="M149" s="185">
        <f>VLOOKUP(D149,'2018年窄路加宽补足补助资金明细表'!$C$14:$AA$3199,25,0)</f>
        <v>2355</v>
      </c>
      <c r="N149" s="195">
        <f>VLOOKUP(D149,'2018年窄路加宽补足补助资金明细表'!$C$14:$AB$3199,26,0)</f>
        <v>423.800000000001</v>
      </c>
      <c r="O149" s="187">
        <f>VLOOKUP(D149,'2018年窄路加宽补足补助资金明细表'!$C$14:$AC$3199,27,0)</f>
        <v>1751</v>
      </c>
      <c r="P149" s="187">
        <f>VLOOKUP(D149,'2018年窄路加宽补足补助资金明细表'!$C$14:$AD$3199,28,0)</f>
        <v>0</v>
      </c>
      <c r="Q149" s="187">
        <f t="shared" si="83"/>
        <v>604</v>
      </c>
      <c r="R149" s="187"/>
      <c r="S149" s="204" t="s">
        <v>316</v>
      </c>
      <c r="T149" s="205"/>
      <c r="U149" s="188"/>
      <c r="V149" s="188"/>
      <c r="W149" s="188"/>
      <c r="X149" s="203" t="str">
        <f>VLOOKUP(C149,[2]地区分类!$D$4:$F$141,3,0)</f>
        <v>武陵山片区</v>
      </c>
      <c r="Y149" s="148" t="str">
        <f>VLOOKUP(C149,[2]地区分类!$D$4:$G$141,4,0)</f>
        <v>大湘西地区</v>
      </c>
      <c r="Z149" s="148" t="str">
        <f>VLOOKUP(C149,[2]地区分类!$D$4:$M$141,10,0)</f>
        <v>自治州县</v>
      </c>
      <c r="AA149" s="148" t="str">
        <f>VLOOKUP(C149,[2]地区分类!$D$4:$N$141,11,0)</f>
        <v>是</v>
      </c>
      <c r="AB149" s="148" t="str">
        <f>VLOOKUP(C149,[2]地区分类!$D$4:$O$141,12,0)</f>
        <v>是</v>
      </c>
    </row>
  </sheetData>
  <autoFilter ref="A19:AB149">
    <extLst/>
  </autoFilter>
  <mergeCells count="11">
    <mergeCell ref="A2:W2"/>
    <mergeCell ref="A3:C3"/>
    <mergeCell ref="E3:F3"/>
    <mergeCell ref="M3:R3"/>
    <mergeCell ref="T3:V3"/>
    <mergeCell ref="W3:W4"/>
    <mergeCell ref="X3:X4"/>
    <mergeCell ref="Y3:Y4"/>
    <mergeCell ref="Z3:Z4"/>
    <mergeCell ref="AA3:AA4"/>
    <mergeCell ref="AB3:AB4"/>
  </mergeCells>
  <pageMargins left="0.904166666666667" right="0.707638888888889" top="0.747916666666667" bottom="0.5" header="0.313888888888889" footer="0.313888888888889"/>
  <pageSetup paperSize="9" scale="69" fitToHeight="0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AL3225"/>
  <sheetViews>
    <sheetView zoomScale="55" zoomScaleNormal="55" workbookViewId="0">
      <pane xSplit="3" ySplit="5" topLeftCell="D6" activePane="bottomRight" state="frozen"/>
      <selection/>
      <selection pane="topRight"/>
      <selection pane="bottomLeft"/>
      <selection pane="bottomRight" activeCell="AQ22" sqref="AQ22"/>
    </sheetView>
  </sheetViews>
  <sheetFormatPr defaultColWidth="9" defaultRowHeight="13.5"/>
  <cols>
    <col min="1" max="1" width="6.26666666666667" style="22" hidden="1" customWidth="1"/>
    <col min="2" max="2" width="7.09166666666667" style="23" customWidth="1"/>
    <col min="3" max="3" width="7.09166666666667" style="24" customWidth="1"/>
    <col min="4" max="4" width="8.45" style="24" customWidth="1"/>
    <col min="5" max="5" width="8.45" style="25" customWidth="1"/>
    <col min="6" max="6" width="5.26666666666667" style="26" customWidth="1"/>
    <col min="7" max="10" width="17.9083333333333" style="26" hidden="1" customWidth="1"/>
    <col min="11" max="11" width="11.0916666666667" style="27" customWidth="1"/>
    <col min="12" max="12" width="17.2666666666667" style="28" customWidth="1"/>
    <col min="13" max="13" width="9.63333333333333" style="26" customWidth="1"/>
    <col min="14" max="14" width="8.26666666666667" style="26" customWidth="1"/>
    <col min="15" max="15" width="10.725" style="27" customWidth="1"/>
    <col min="16" max="16" width="7.36666666666667" style="26" customWidth="1"/>
    <col min="17" max="17" width="10.0916666666667" style="27" customWidth="1"/>
    <col min="18" max="18" width="8.09166666666667" style="26" customWidth="1"/>
    <col min="19" max="19" width="10.725" style="27" customWidth="1"/>
    <col min="20" max="20" width="6.725" style="26" customWidth="1"/>
    <col min="21" max="21" width="12" style="26" customWidth="1"/>
    <col min="22" max="22" width="9.45" style="26" customWidth="1"/>
    <col min="23" max="23" width="8" style="26" customWidth="1"/>
    <col min="24" max="24" width="7.63333333333333" style="26" customWidth="1"/>
    <col min="25" max="25" width="9.18333333333333" style="26" customWidth="1"/>
    <col min="26" max="26" width="8.90833333333333" style="26" hidden="1" customWidth="1"/>
    <col min="27" max="28" width="8.90833333333333" style="29" customWidth="1"/>
    <col min="29" max="32" width="8.90833333333333" style="26" customWidth="1"/>
    <col min="33" max="33" width="17.45" style="26" hidden="1" customWidth="1"/>
    <col min="34" max="34" width="6.09166666666667" style="26" hidden="1" customWidth="1"/>
    <col min="35" max="35" width="10.6333333333333" style="24" customWidth="1"/>
    <col min="36" max="36" width="13" style="26" hidden="1" customWidth="1"/>
    <col min="37" max="38" width="9" style="26" hidden="1" customWidth="1"/>
    <col min="39" max="42" width="9" style="26" customWidth="1"/>
    <col min="43" max="16384" width="9" style="26"/>
  </cols>
  <sheetData>
    <row r="1" spans="1:35">
      <c r="A1" s="30"/>
      <c r="B1" s="31" t="s">
        <v>317</v>
      </c>
      <c r="C1" s="32"/>
      <c r="D1" s="32"/>
      <c r="E1" s="33"/>
      <c r="F1" s="34"/>
      <c r="G1" s="35"/>
      <c r="H1" s="35"/>
      <c r="I1" s="35"/>
      <c r="J1" s="35"/>
      <c r="K1" s="61"/>
      <c r="L1" s="34"/>
      <c r="M1" s="35"/>
      <c r="N1" s="35"/>
      <c r="O1" s="61"/>
      <c r="P1" s="35"/>
      <c r="Q1" s="61"/>
      <c r="R1" s="35"/>
      <c r="S1" s="61"/>
      <c r="T1" s="35"/>
      <c r="U1" s="35"/>
      <c r="V1" s="35"/>
      <c r="W1" s="35"/>
      <c r="X1" s="35"/>
      <c r="Y1" s="35"/>
      <c r="Z1" s="35"/>
      <c r="AA1" s="84"/>
      <c r="AB1" s="84"/>
      <c r="AC1" s="35"/>
      <c r="AD1" s="35"/>
      <c r="AE1" s="35"/>
      <c r="AF1" s="35"/>
      <c r="AG1" s="35"/>
      <c r="AH1" s="35"/>
      <c r="AI1" s="33"/>
    </row>
    <row r="2" ht="25" customHeight="1" spans="1:35">
      <c r="A2" s="36" t="s">
        <v>318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92"/>
      <c r="AI2" s="92"/>
    </row>
    <row r="3" ht="24" customHeight="1" spans="1:35">
      <c r="A3" s="37" t="s">
        <v>319</v>
      </c>
      <c r="B3" s="38" t="s">
        <v>2</v>
      </c>
      <c r="C3" s="38"/>
      <c r="D3" s="38"/>
      <c r="E3" s="38"/>
      <c r="F3" s="37"/>
      <c r="G3" s="37"/>
      <c r="H3" s="37"/>
      <c r="I3" s="37"/>
      <c r="J3" s="37"/>
      <c r="K3" s="62" t="s">
        <v>320</v>
      </c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85"/>
      <c r="Z3" s="86" t="s">
        <v>321</v>
      </c>
      <c r="AA3" s="87"/>
      <c r="AB3" s="87"/>
      <c r="AC3" s="87"/>
      <c r="AD3" s="87"/>
      <c r="AE3" s="87"/>
      <c r="AF3" s="88"/>
      <c r="AG3" s="93"/>
      <c r="AH3" s="66"/>
      <c r="AI3" s="94" t="s">
        <v>7</v>
      </c>
    </row>
    <row r="4" ht="24" customHeight="1" spans="1:35">
      <c r="A4" s="37"/>
      <c r="B4" s="39" t="s">
        <v>13</v>
      </c>
      <c r="C4" s="39" t="s">
        <v>15</v>
      </c>
      <c r="D4" s="39" t="s">
        <v>322</v>
      </c>
      <c r="E4" s="40" t="s">
        <v>323</v>
      </c>
      <c r="F4" s="37"/>
      <c r="G4" s="37"/>
      <c r="H4" s="37"/>
      <c r="I4" s="37"/>
      <c r="J4" s="37"/>
      <c r="K4" s="64" t="s">
        <v>30</v>
      </c>
      <c r="L4" s="64"/>
      <c r="M4" s="64"/>
      <c r="N4" s="64"/>
      <c r="O4" s="64"/>
      <c r="P4" s="64"/>
      <c r="Q4" s="64"/>
      <c r="R4" s="64"/>
      <c r="S4" s="64"/>
      <c r="T4" s="64" t="s">
        <v>324</v>
      </c>
      <c r="U4" s="64" t="s">
        <v>325</v>
      </c>
      <c r="V4" s="64"/>
      <c r="W4" s="64"/>
      <c r="X4" s="64"/>
      <c r="Y4" s="64"/>
      <c r="Z4" s="66" t="s">
        <v>326</v>
      </c>
      <c r="AA4" s="64" t="s">
        <v>327</v>
      </c>
      <c r="AB4" s="89" t="s">
        <v>328</v>
      </c>
      <c r="AC4" s="66" t="s">
        <v>329</v>
      </c>
      <c r="AD4" s="66" t="s">
        <v>330</v>
      </c>
      <c r="AE4" s="66" t="s">
        <v>331</v>
      </c>
      <c r="AF4" s="66" t="s">
        <v>332</v>
      </c>
      <c r="AG4" s="93"/>
      <c r="AH4" s="66"/>
      <c r="AI4" s="95"/>
    </row>
    <row r="5" ht="24" customHeight="1" spans="1:35">
      <c r="A5" s="37"/>
      <c r="B5" s="41"/>
      <c r="C5" s="41"/>
      <c r="D5" s="41"/>
      <c r="E5" s="42"/>
      <c r="F5" s="37" t="s">
        <v>333</v>
      </c>
      <c r="G5" s="37" t="s">
        <v>334</v>
      </c>
      <c r="H5" s="37" t="s">
        <v>335</v>
      </c>
      <c r="I5" s="37"/>
      <c r="J5" s="37"/>
      <c r="K5" s="65" t="s">
        <v>3</v>
      </c>
      <c r="L5" s="64" t="s">
        <v>336</v>
      </c>
      <c r="M5" s="64" t="s">
        <v>337</v>
      </c>
      <c r="N5" s="64" t="s">
        <v>338</v>
      </c>
      <c r="O5" s="65" t="s">
        <v>339</v>
      </c>
      <c r="P5" s="64" t="s">
        <v>340</v>
      </c>
      <c r="Q5" s="65" t="s">
        <v>341</v>
      </c>
      <c r="R5" s="64" t="s">
        <v>342</v>
      </c>
      <c r="S5" s="74" t="s">
        <v>343</v>
      </c>
      <c r="T5" s="64"/>
      <c r="U5" s="75" t="s">
        <v>344</v>
      </c>
      <c r="V5" s="75" t="s">
        <v>345</v>
      </c>
      <c r="W5" s="75" t="s">
        <v>21</v>
      </c>
      <c r="X5" s="75" t="s">
        <v>22</v>
      </c>
      <c r="Y5" s="75" t="s">
        <v>28</v>
      </c>
      <c r="Z5" s="66"/>
      <c r="AA5" s="64"/>
      <c r="AB5" s="76"/>
      <c r="AC5" s="66"/>
      <c r="AD5" s="66"/>
      <c r="AE5" s="66"/>
      <c r="AF5" s="66"/>
      <c r="AG5" s="93" t="s">
        <v>346</v>
      </c>
      <c r="AH5" s="66" t="s">
        <v>347</v>
      </c>
      <c r="AI5" s="96"/>
    </row>
    <row r="6" ht="30" hidden="1" customHeight="1" spans="1:35">
      <c r="A6" s="37"/>
      <c r="B6" s="43"/>
      <c r="C6" s="43"/>
      <c r="D6" s="43"/>
      <c r="E6" s="44"/>
      <c r="F6" s="37"/>
      <c r="G6" s="37"/>
      <c r="H6" s="37"/>
      <c r="I6" s="37"/>
      <c r="J6" s="37"/>
      <c r="K6" s="65"/>
      <c r="L6" s="64"/>
      <c r="M6" s="64"/>
      <c r="N6" s="64"/>
      <c r="O6" s="65"/>
      <c r="P6" s="64"/>
      <c r="Q6" s="65"/>
      <c r="R6" s="64"/>
      <c r="S6" s="65"/>
      <c r="T6" s="76"/>
      <c r="U6" s="66"/>
      <c r="V6" s="66"/>
      <c r="W6" s="66"/>
      <c r="X6" s="66"/>
      <c r="Y6" s="90"/>
      <c r="Z6" s="66"/>
      <c r="AA6" s="64"/>
      <c r="AB6" s="64"/>
      <c r="AC6" s="66"/>
      <c r="AD6" s="66"/>
      <c r="AE6" s="66"/>
      <c r="AF6" s="66"/>
      <c r="AG6" s="93"/>
      <c r="AH6" s="66"/>
      <c r="AI6" s="97"/>
    </row>
    <row r="7" ht="22" customHeight="1" spans="1:38">
      <c r="A7" s="37"/>
      <c r="B7" s="45" t="s">
        <v>31</v>
      </c>
      <c r="C7" s="46"/>
      <c r="D7" s="47"/>
      <c r="E7" s="48"/>
      <c r="F7" s="37"/>
      <c r="G7" s="37"/>
      <c r="H7" s="37"/>
      <c r="I7" s="37"/>
      <c r="J7" s="37"/>
      <c r="K7" s="66">
        <f>SUBTOTAL(9,K15:K3225)</f>
        <v>10766.881</v>
      </c>
      <c r="L7" s="64"/>
      <c r="M7" s="64"/>
      <c r="N7" s="64"/>
      <c r="O7" s="65"/>
      <c r="P7" s="64"/>
      <c r="Q7" s="65"/>
      <c r="R7" s="64"/>
      <c r="S7" s="65"/>
      <c r="T7" s="76"/>
      <c r="U7" s="66">
        <f>SUBTOTAL(9,U14:U3225)+1</f>
        <v>433863.486842857</v>
      </c>
      <c r="V7" s="66">
        <f>SUBTOTAL(9,V14:V3225)</f>
        <v>181595.791</v>
      </c>
      <c r="W7" s="66">
        <f t="shared" ref="W7:X7" si="0">SUBTOTAL(9,W14:W3225)</f>
        <v>125480.522</v>
      </c>
      <c r="X7" s="66">
        <f t="shared" si="0"/>
        <v>56115.7440000001</v>
      </c>
      <c r="Y7" s="66">
        <f t="shared" ref="Y7:AF7" si="1">SUBTOTAL(9,Y14:Y3225)</f>
        <v>252266.695842857</v>
      </c>
      <c r="Z7" s="66">
        <f t="shared" si="1"/>
        <v>8000</v>
      </c>
      <c r="AA7" s="64">
        <f t="shared" si="1"/>
        <v>368000</v>
      </c>
      <c r="AB7" s="64">
        <f t="shared" si="1"/>
        <v>65862.4868428571</v>
      </c>
      <c r="AC7" s="66">
        <f t="shared" si="1"/>
        <v>106800</v>
      </c>
      <c r="AD7" s="66">
        <f t="shared" si="1"/>
        <v>74795.545</v>
      </c>
      <c r="AE7" s="66">
        <f t="shared" si="1"/>
        <v>261200</v>
      </c>
      <c r="AF7" s="66">
        <f t="shared" si="1"/>
        <v>261200</v>
      </c>
      <c r="AG7" s="93"/>
      <c r="AH7" s="66"/>
      <c r="AI7" s="97"/>
      <c r="AL7" s="26">
        <v>300000</v>
      </c>
    </row>
    <row r="8" ht="22" customHeight="1" outlineLevel="1" spans="1:38">
      <c r="A8" s="37"/>
      <c r="B8" s="45" t="s">
        <v>348</v>
      </c>
      <c r="C8" s="46"/>
      <c r="D8" s="47"/>
      <c r="E8" s="48"/>
      <c r="F8" s="37"/>
      <c r="G8" s="37"/>
      <c r="H8" s="37"/>
      <c r="I8" s="37"/>
      <c r="J8" s="37"/>
      <c r="K8" s="66">
        <f>SUM(SUMIF($AJ$12:$AJ$3225,{"国贫17脱贫","国贫18脱贫","国贫","国贫11个深度","国贫11个深度18脱贫","省贫16脱贫","省贫17脱贫","省贫18脱贫"},K$12:K$3225))</f>
        <v>7127.276</v>
      </c>
      <c r="L8" s="66"/>
      <c r="M8" s="66"/>
      <c r="N8" s="66"/>
      <c r="O8" s="66"/>
      <c r="P8" s="66"/>
      <c r="Q8" s="66"/>
      <c r="R8" s="66"/>
      <c r="S8" s="66"/>
      <c r="T8" s="66"/>
      <c r="U8" s="66">
        <f>SUM(SUMIF($AJ$12:$AJ$3225,{"国贫17脱贫","国贫18脱贫","国贫","国贫11个深度","国贫11个深度18脱贫","省贫16脱贫","省贫17脱贫","省贫18脱贫"},U$12:U$3225))</f>
        <v>309586.7775</v>
      </c>
      <c r="V8" s="66">
        <f>SUM(SUMIF($AJ$12:$AJ$3225,{"国贫17脱贫","国贫18脱贫","国贫","国贫11个深度","国贫11个深度18脱贫","省贫16脱贫","省贫17脱贫","省贫18脱贫"},V$12:V$3225))</f>
        <v>126470.944</v>
      </c>
      <c r="W8" s="66">
        <f>SUM(SUMIF($AJ$12:$AJ$3225,{"国贫17脱贫","国贫18脱贫","国贫","国贫11个深度","国贫11个深度18脱贫","省贫16脱贫","省贫17脱贫","省贫18脱贫"},W$12:W$3225))</f>
        <v>89084.472</v>
      </c>
      <c r="X8" s="66">
        <f>SUM(SUMIF($AJ$12:$AJ$3225,{"国贫17脱贫","国贫18脱贫","国贫","国贫11个深度","国贫11个深度18脱贫","省贫16脱贫","省贫17脱贫","省贫18脱贫"},X$12:X$3225))</f>
        <v>37386.472</v>
      </c>
      <c r="Y8" s="66">
        <f>SUM(SUMIF($AJ$12:$AJ$3225,{"国贫17脱贫","国贫18脱贫","国贫","国贫11个深度","国贫11个深度18脱贫","省贫16脱贫","省贫17脱贫","省贫18脱贫"},Y$12:Y$3225))</f>
        <v>183115.8335</v>
      </c>
      <c r="Z8" s="66">
        <f>SUM(SUMIF($AJ$12:$AJ$3225,{"国贫17脱贫","国贫18脱贫","国贫","国贫11个深度","国贫11个深度18脱贫","省贫16脱贫","省贫17脱贫","省贫18脱贫"},Z$12:Z$3225))</f>
        <v>6100</v>
      </c>
      <c r="AA8" s="66">
        <f>SUM(SUMIF($AJ$12:$AJ$3225,{"国贫17脱贫","国贫18脱贫","国贫","国贫11个深度","国贫11个深度18脱贫","省贫16脱贫","省贫17脱贫","省贫18脱贫"},AA$12:AA$3225))</f>
        <v>262658</v>
      </c>
      <c r="AB8" s="66">
        <f>SUM(SUMIF($AJ$12:$AJ$3225,{"国贫17脱贫","国贫18脱贫","国贫","国贫11个深度","国贫11个深度18脱贫","省贫16脱贫","省贫17脱贫","省贫18脱贫"},AB$12:AB$3225))</f>
        <v>46928.7775</v>
      </c>
      <c r="AC8" s="66">
        <f>SUM(SUMIF($AJ$12:$AJ$3225,{"国贫17脱贫","国贫18脱贫","国贫","国贫11个深度","国贫11个深度18脱贫","省贫16脱贫","省贫17脱贫","省贫18脱贫"},AC$12:AC$3225))</f>
        <v>96511</v>
      </c>
      <c r="AD8" s="66">
        <f>SUM(SUMIF($AJ$12:$AJ$3225,{"国贫17脱贫","国贫18脱贫","国贫","国贫11个深度","国贫11个深度18脱贫","省贫16脱贫","省贫17脱贫","省贫18脱贫"},AD$12:AD$3225))</f>
        <v>29959.698</v>
      </c>
      <c r="AE8" s="66">
        <f>SUM(SUMIF($AJ$12:$AJ$3225,{"国贫17脱贫","国贫18脱贫","国贫","国贫11个深度","国贫11个深度18脱贫","省贫16脱贫","省贫17脱贫","省贫18脱贫"},AE$12:AE$3225))</f>
        <v>166147</v>
      </c>
      <c r="AF8" s="66">
        <f>SUM(SUMIF($AJ$12:$AJ$3225,{"国贫17脱贫","国贫18脱贫","国贫","国贫11个深度","国贫11个深度18脱贫","省贫16脱贫","省贫17脱贫","省贫18脱贫"},AF$12:AF$3225))</f>
        <v>166147</v>
      </c>
      <c r="AG8" s="93"/>
      <c r="AH8" s="66"/>
      <c r="AI8" s="97"/>
      <c r="AL8" s="26">
        <v>65862</v>
      </c>
    </row>
    <row r="9" ht="22" customHeight="1" outlineLevel="1" spans="1:38">
      <c r="A9" s="37"/>
      <c r="B9" s="45" t="s">
        <v>349</v>
      </c>
      <c r="C9" s="46"/>
      <c r="D9" s="47"/>
      <c r="E9" s="48"/>
      <c r="F9" s="37"/>
      <c r="G9" s="37"/>
      <c r="H9" s="37"/>
      <c r="I9" s="37"/>
      <c r="J9" s="37"/>
      <c r="K9" s="66">
        <f>SUM(SUMIF($AJ$12:$AJ$3225,{"国贫17脱贫","国贫18脱贫","国贫","国贫11个深度","国贫11个深度18脱贫"},K$12:K$3225))</f>
        <v>5937.324</v>
      </c>
      <c r="L9" s="66"/>
      <c r="M9" s="66"/>
      <c r="N9" s="66"/>
      <c r="O9" s="66"/>
      <c r="P9" s="66"/>
      <c r="Q9" s="66"/>
      <c r="R9" s="66"/>
      <c r="S9" s="66"/>
      <c r="T9" s="66"/>
      <c r="U9" s="66">
        <f>SUM(SUMIF($AJ$12:$AJ$3225,{"国贫17脱贫","国贫18脱贫","国贫","国贫11个深度","国贫11个深度18脱贫"},U$12:U$3225))</f>
        <v>252799.0405</v>
      </c>
      <c r="V9" s="66">
        <f>SUM(SUMIF($AJ$12:$AJ$3225,{"国贫17脱贫","国贫18脱贫","国贫","国贫11个深度","国贫11个深度18脱贫"},V$12:V$3225))</f>
        <v>106871.472</v>
      </c>
      <c r="W9" s="66">
        <f>SUM(SUMIF($AJ$12:$AJ$3225,{"国贫17脱贫","国贫18脱贫","国贫","国贫11个深度","国贫11个深度18脱贫"},W$12:W$3225))</f>
        <v>77184.952</v>
      </c>
      <c r="X9" s="66">
        <f>SUM(SUMIF($AJ$12:$AJ$3225,{"国贫17脱贫","国贫18脱贫","国贫","国贫11个深度","国贫11个深度18脱贫"},X$12:X$3225))</f>
        <v>29686.52</v>
      </c>
      <c r="Y9" s="66">
        <f>SUM(SUMIF($AJ$12:$AJ$3225,{"国贫17脱贫","国贫18脱贫","国贫","国贫11个深度","国贫11个深度18脱贫"},Y$12:Y$3225))</f>
        <v>145927.5685</v>
      </c>
      <c r="Z9" s="66">
        <f>SUM(SUMIF($AJ$12:$AJ$3225,{"国贫17脱贫","国贫18脱贫","国贫","国贫11个深度","国贫11个深度18脱贫"},Z$12:Z$3225))</f>
        <v>5075</v>
      </c>
      <c r="AA9" s="66">
        <f>SUM(SUMIF($AJ$12:$AJ$3225,{"国贫17脱贫","国贫18脱贫","国贫","国贫11个深度","国贫11个深度18脱贫"},AA$12:AA$3225))</f>
        <v>214520</v>
      </c>
      <c r="AB9" s="66">
        <f>SUM(SUMIF($AJ$12:$AJ$3225,{"国贫17脱贫","国贫18脱贫","国贫","国贫11个深度","国贫11个深度18脱贫"},AB$12:AB$3225))</f>
        <v>38279.0405</v>
      </c>
      <c r="AC9" s="66">
        <f>SUM(SUMIF($AJ$12:$AJ$3225,{"国贫17脱贫","国贫18脱贫","国贫","国贫11个深度","国贫11个深度18脱贫"},AC$12:AC$3225))</f>
        <v>76911</v>
      </c>
      <c r="AD9" s="66">
        <f>SUM(SUMIF($AJ$12:$AJ$3225,{"国贫17脱贫","国贫18脱贫","国贫","国贫11个深度","国贫11个深度18脱贫"},AD$12:AD$3225))</f>
        <v>29959.698</v>
      </c>
      <c r="AE9" s="66">
        <f>SUM(SUMIF($AJ$12:$AJ$3225,{"国贫17脱贫","国贫18脱贫","国贫","国贫11个深度","国贫11个深度18脱贫"},AE$12:AE$3225))</f>
        <v>137609</v>
      </c>
      <c r="AF9" s="66">
        <f>SUM(SUMIF($AJ$12:$AJ$3225,{"国贫17脱贫","国贫18脱贫","国贫","国贫11个深度","国贫11个深度18脱贫"},AF$12:AF$3225))</f>
        <v>137609</v>
      </c>
      <c r="AG9" s="93"/>
      <c r="AH9" s="66"/>
      <c r="AI9" s="97"/>
      <c r="AL9" s="26">
        <f>AL7-AL8</f>
        <v>234138</v>
      </c>
    </row>
    <row r="10" ht="22" customHeight="1" outlineLevel="1" spans="1:35">
      <c r="A10" s="37"/>
      <c r="B10" s="45" t="s">
        <v>350</v>
      </c>
      <c r="C10" s="46"/>
      <c r="D10" s="47"/>
      <c r="E10" s="48"/>
      <c r="F10" s="37"/>
      <c r="G10" s="37"/>
      <c r="H10" s="37"/>
      <c r="I10" s="37"/>
      <c r="J10" s="37"/>
      <c r="K10" s="66">
        <f>SUM(SUMIF($AJ$12:$AJ$3225,{"国贫11个深度","国贫11个深度18脱贫"},K$12:K$3225))</f>
        <v>649.417</v>
      </c>
      <c r="L10" s="66"/>
      <c r="M10" s="66"/>
      <c r="N10" s="66"/>
      <c r="O10" s="66"/>
      <c r="P10" s="66"/>
      <c r="Q10" s="66"/>
      <c r="R10" s="66"/>
      <c r="S10" s="66"/>
      <c r="T10" s="66"/>
      <c r="U10" s="66">
        <f>SUM(SUMIF($AJ$12:$AJ$3225,{"国贫11个深度","国贫11个深度18脱贫"},U$12:U$3225))</f>
        <v>29485.122</v>
      </c>
      <c r="V10" s="66">
        <f>SUM(SUMIF($AJ$12:$AJ$3225,{"国贫11个深度","国贫11个深度18脱贫"},V$12:V$3225))</f>
        <v>11689.506</v>
      </c>
      <c r="W10" s="66">
        <f>SUM(SUMIF($AJ$12:$AJ$3225,{"国贫11个深度","国贫11个深度18脱贫"},W$12:W$3225))</f>
        <v>8442.421</v>
      </c>
      <c r="X10" s="66">
        <f>SUM(SUMIF($AJ$12:$AJ$3225,{"国贫11个深度","国贫11个深度18脱贫"},X$12:X$3225))</f>
        <v>3247.085</v>
      </c>
      <c r="Y10" s="66">
        <f>SUM(SUMIF($AJ$12:$AJ$3225,{"国贫11个深度","国贫11个深度18脱贫"},Y$12:Y$3225))</f>
        <v>17795.616</v>
      </c>
      <c r="Z10" s="66">
        <f>SUM(SUMIF($AJ$12:$AJ$3225,{"国贫11个深度","国贫11个深度18脱贫"},Z$12:Z$3225))</f>
        <v>571</v>
      </c>
      <c r="AA10" s="66">
        <f>SUM(SUMIF($AJ$12:$AJ$3225,{"国贫11个深度","国贫11个深度18脱贫"},AA$12:AA$3225))</f>
        <v>24991</v>
      </c>
      <c r="AB10" s="66">
        <f>SUM(SUMIF($AJ$12:$AJ$3225,{"国贫11个深度","国贫11个深度18脱贫"},AB$12:AB$3225))</f>
        <v>4494.122</v>
      </c>
      <c r="AC10" s="66">
        <f>SUM(SUMIF($AJ$12:$AJ$3225,{"国贫11个深度","国贫11个深度18脱贫"},AC$12:AC$3225))</f>
        <v>3825</v>
      </c>
      <c r="AD10" s="66">
        <f>SUM(SUMIF($AJ$12:$AJ$3225,{"国贫11个深度","国贫11个深度18脱贫"},AD$12:AD$3225))</f>
        <v>7862.862</v>
      </c>
      <c r="AE10" s="66">
        <f>SUM(SUMIF($AJ$12:$AJ$3225,{"国贫11个深度","国贫11个深度18脱贫"},AE$12:AE$3225))</f>
        <v>21166</v>
      </c>
      <c r="AF10" s="66">
        <f>SUM(SUMIF($AJ$12:$AJ$3225,{"国贫11个深度","国贫11个深度18脱贫"},AF$12:AF$3225))</f>
        <v>21166</v>
      </c>
      <c r="AG10" s="93"/>
      <c r="AH10" s="66"/>
      <c r="AI10" s="97"/>
    </row>
    <row r="11" ht="22" customHeight="1" outlineLevel="1" spans="1:35">
      <c r="A11" s="37"/>
      <c r="B11" s="45" t="s">
        <v>35</v>
      </c>
      <c r="C11" s="46"/>
      <c r="D11" s="47"/>
      <c r="E11" s="48"/>
      <c r="F11" s="37"/>
      <c r="G11" s="37"/>
      <c r="H11" s="37"/>
      <c r="I11" s="37"/>
      <c r="J11" s="37"/>
      <c r="K11" s="66">
        <f>SUM(SUMIF($AJ$12:$AJ$3225,{"国贫11个深度18脱贫","国贫17脱贫","国贫18脱贫","省贫16脱贫","省贫17脱贫","省贫18脱贫"},K$12:K$3225))</f>
        <v>5171.015</v>
      </c>
      <c r="L11" s="66"/>
      <c r="M11" s="66"/>
      <c r="N11" s="66"/>
      <c r="O11" s="66"/>
      <c r="P11" s="66"/>
      <c r="Q11" s="66"/>
      <c r="R11" s="66"/>
      <c r="S11" s="66"/>
      <c r="T11" s="66"/>
      <c r="U11" s="66">
        <f>SUM(SUMIF($AJ$12:$AJ$3225,{"国贫11个深度18脱贫","国贫17脱贫","国贫18脱贫","省贫16脱贫","省贫17脱贫","省贫18脱贫"},U$12:U$3225))</f>
        <v>218522.6565</v>
      </c>
      <c r="V11" s="66">
        <f>SUM(SUMIF($AJ$12:$AJ$3225,{"国贫11个深度18脱贫","国贫17脱贫","国贫18脱贫","省贫16脱贫","省贫17脱贫","省贫18脱贫"},V$12:V$3225))</f>
        <v>91258.246</v>
      </c>
      <c r="W11" s="66">
        <f>SUM(SUMIF($AJ$12:$AJ$3225,{"国贫11个深度18脱贫","国贫17脱贫","国贫18脱贫","省贫16脱贫","省贫17脱贫","省贫18脱贫"},W$12:W$3225))</f>
        <v>63653.079</v>
      </c>
      <c r="X11" s="66">
        <f>SUM(SUMIF($AJ$12:$AJ$3225,{"国贫11个深度18脱贫","国贫17脱贫","国贫18脱贫","省贫16脱贫","省贫17脱贫","省贫18脱贫"},X$12:X$3225))</f>
        <v>27605.167</v>
      </c>
      <c r="Y11" s="66">
        <f>SUM(SUMIF($AJ$12:$AJ$3225,{"国贫11个深度18脱贫","国贫17脱贫","国贫18脱贫","省贫16脱贫","省贫17脱贫","省贫18脱贫"},Y$12:Y$3225))</f>
        <v>127264.4105</v>
      </c>
      <c r="Z11" s="66">
        <f>SUM(SUMIF($AJ$12:$AJ$3225,{"国贫11个深度18脱贫","国贫17脱贫","国贫18脱贫","省贫16脱贫","省贫17脱贫","省贫18脱贫"},Z$12:Z$3225))</f>
        <v>4503</v>
      </c>
      <c r="AA11" s="66">
        <f>SUM(SUMIF($AJ$12:$AJ$3225,{"国贫11个深度18脱贫","国贫17脱贫","国贫18脱贫","省贫16脱贫","省贫17脱贫","省贫18脱贫"},AA$12:AA$3225))</f>
        <v>185467</v>
      </c>
      <c r="AB11" s="66">
        <f>SUM(SUMIF($AJ$12:$AJ$3225,{"国贫11个深度18脱贫","国贫17脱贫","国贫18脱贫","省贫16脱贫","省贫17脱贫","省贫18脱贫"},AB$12:AB$3225))</f>
        <v>33055.6565</v>
      </c>
      <c r="AC11" s="66">
        <f>SUM(SUMIF($AJ$12:$AJ$3225,{"国贫11个深度18脱贫","国贫17脱贫","国贫18脱贫","省贫16脱贫","省贫17脱贫","省贫18脱贫"},AC$12:AC$3225))</f>
        <v>91260</v>
      </c>
      <c r="AD11" s="66">
        <f>SUM(SUMIF($AJ$12:$AJ$3225,{"国贫11个深度18脱贫","国贫17脱贫","国贫18脱贫","省贫16脱贫","省贫17脱贫","省贫18脱贫"},AD$12:AD$3225))</f>
        <v>0</v>
      </c>
      <c r="AE11" s="66">
        <f>SUM(SUMIF($AJ$12:$AJ$3225,{"国贫11个深度18脱贫","国贫17脱贫","国贫18脱贫","省贫16脱贫","省贫17脱贫","省贫18脱贫"},AE$12:AE$3225))</f>
        <v>94207</v>
      </c>
      <c r="AF11" s="66">
        <f>SUM(SUMIF($AJ$12:$AJ$3225,{"国贫11个深度18脱贫","国贫17脱贫","国贫18脱贫","省贫16脱贫","省贫17脱贫","省贫18脱贫"},AF$12:AF$3225))</f>
        <v>94207</v>
      </c>
      <c r="AG11" s="93"/>
      <c r="AH11" s="66"/>
      <c r="AI11" s="97"/>
    </row>
    <row r="12" s="19" customFormat="1" ht="20.15" customHeight="1" outlineLevel="1" spans="1:36">
      <c r="A12" s="49"/>
      <c r="B12" s="50" t="s">
        <v>351</v>
      </c>
      <c r="C12" s="51"/>
      <c r="D12" s="52"/>
      <c r="E12" s="53"/>
      <c r="F12" s="54"/>
      <c r="G12" s="54"/>
      <c r="H12" s="54"/>
      <c r="I12" s="54"/>
      <c r="J12" s="54"/>
      <c r="K12" s="67">
        <f>SUBTOTAL(9,K15:K3225)</f>
        <v>10766.881</v>
      </c>
      <c r="L12" s="49"/>
      <c r="M12" s="68"/>
      <c r="N12" s="54"/>
      <c r="O12" s="69"/>
      <c r="P12" s="54"/>
      <c r="Q12" s="69"/>
      <c r="R12" s="77"/>
      <c r="S12" s="69"/>
      <c r="T12" s="78"/>
      <c r="U12" s="79">
        <f t="shared" ref="U12:AC12" si="2">SUBTOTAL(9,U14:U3225)</f>
        <v>433862.486842857</v>
      </c>
      <c r="V12" s="80">
        <f t="shared" si="2"/>
        <v>181595.791</v>
      </c>
      <c r="W12" s="80">
        <f t="shared" si="2"/>
        <v>125480.522</v>
      </c>
      <c r="X12" s="80">
        <f t="shared" si="2"/>
        <v>56115.7440000001</v>
      </c>
      <c r="Y12" s="79">
        <f t="shared" si="2"/>
        <v>252266.695842857</v>
      </c>
      <c r="Z12" s="79">
        <f t="shared" si="2"/>
        <v>8000</v>
      </c>
      <c r="AA12" s="79">
        <f t="shared" si="2"/>
        <v>368000</v>
      </c>
      <c r="AB12" s="79">
        <f t="shared" ref="AB12" si="3">SUBTOTAL(9,AB14:AB3225)</f>
        <v>65862.4868428571</v>
      </c>
      <c r="AC12" s="79">
        <f t="shared" si="2"/>
        <v>106800</v>
      </c>
      <c r="AD12" s="79">
        <f t="shared" ref="AD12" si="4">SUBTOTAL(9,AD14:AD3225)</f>
        <v>74795.545</v>
      </c>
      <c r="AE12" s="79">
        <f t="shared" ref="AE12" si="5">SUBTOTAL(9,AE14:AE3225)</f>
        <v>261200</v>
      </c>
      <c r="AF12" s="79">
        <f>SUBTOTAL(9,AF13:AF3225)</f>
        <v>261200</v>
      </c>
      <c r="AG12" s="54"/>
      <c r="AH12" s="54"/>
      <c r="AI12" s="53"/>
      <c r="AJ12" s="98"/>
    </row>
    <row r="13" ht="20.15" customHeight="1" outlineLevel="2" spans="1:36">
      <c r="A13" s="55"/>
      <c r="B13" s="50" t="s">
        <v>44</v>
      </c>
      <c r="C13" s="56"/>
      <c r="D13" s="57"/>
      <c r="E13" s="58"/>
      <c r="F13" s="59"/>
      <c r="G13" s="59"/>
      <c r="H13" s="59"/>
      <c r="I13" s="59"/>
      <c r="J13" s="59"/>
      <c r="K13" s="70">
        <f>SUBTOTAL(9,K15:K49)</f>
        <v>86.917</v>
      </c>
      <c r="L13" s="55"/>
      <c r="M13" s="71"/>
      <c r="N13" s="59"/>
      <c r="O13" s="70"/>
      <c r="P13" s="59"/>
      <c r="Q13" s="70"/>
      <c r="R13" s="73"/>
      <c r="S13" s="70"/>
      <c r="T13" s="81"/>
      <c r="U13" s="82">
        <f>SUBTOTAL(9,U15:U49)</f>
        <v>4544.4153</v>
      </c>
      <c r="V13" s="83">
        <f>SUBTOTAL(9,V15:V49)</f>
        <v>1303.755</v>
      </c>
      <c r="W13" s="83">
        <f>SUBTOTAL(9,W15:W49)</f>
        <v>869.17</v>
      </c>
      <c r="X13" s="83">
        <f>SUBTOTAL(9,X15:X49)</f>
        <v>434.585</v>
      </c>
      <c r="Y13" s="82">
        <f>SUBTOTAL(9,Y15:Y49)</f>
        <v>3240.6603</v>
      </c>
      <c r="Z13" s="82">
        <f t="shared" ref="Z13:AF13" si="6">SUBTOTAL(9,Z14:Z49)</f>
        <v>85</v>
      </c>
      <c r="AA13" s="82">
        <f t="shared" si="6"/>
        <v>3851</v>
      </c>
      <c r="AB13" s="82">
        <f t="shared" si="6"/>
        <v>693.4153</v>
      </c>
      <c r="AC13" s="82">
        <f t="shared" si="6"/>
        <v>243</v>
      </c>
      <c r="AD13" s="82">
        <f t="shared" si="6"/>
        <v>1060.755</v>
      </c>
      <c r="AE13" s="82">
        <f t="shared" si="6"/>
        <v>3608</v>
      </c>
      <c r="AF13" s="82">
        <f t="shared" si="6"/>
        <v>3608</v>
      </c>
      <c r="AG13" s="59"/>
      <c r="AH13" s="59"/>
      <c r="AI13" s="58"/>
      <c r="AJ13" s="27"/>
    </row>
    <row r="14" ht="20.15" customHeight="1" outlineLevel="3" spans="1:36">
      <c r="A14" s="55"/>
      <c r="B14" s="60"/>
      <c r="C14" s="51" t="s">
        <v>47</v>
      </c>
      <c r="D14" s="57"/>
      <c r="E14" s="58"/>
      <c r="F14" s="59"/>
      <c r="G14" s="59"/>
      <c r="H14" s="59"/>
      <c r="I14" s="59"/>
      <c r="J14" s="59"/>
      <c r="K14" s="70">
        <f>SUBTOTAL(9,K15:K20)</f>
        <v>15.897</v>
      </c>
      <c r="L14" s="55"/>
      <c r="M14" s="71"/>
      <c r="N14" s="59"/>
      <c r="O14" s="70"/>
      <c r="P14" s="59"/>
      <c r="Q14" s="70"/>
      <c r="R14" s="73"/>
      <c r="S14" s="70"/>
      <c r="T14" s="81"/>
      <c r="U14" s="82">
        <f>SUBTOTAL(9,U15:U20)</f>
        <v>742.5</v>
      </c>
      <c r="V14" s="83">
        <f>SUBTOTAL(9,V15:V20)</f>
        <v>238.455</v>
      </c>
      <c r="W14" s="83">
        <f>SUBTOTAL(9,W15:W20)</f>
        <v>158.97</v>
      </c>
      <c r="X14" s="83">
        <f>SUBTOTAL(9,X15:X20)</f>
        <v>79.485</v>
      </c>
      <c r="Y14" s="82">
        <f>SUBTOTAL(9,Y15:Y20)</f>
        <v>504.045</v>
      </c>
      <c r="Z14" s="82">
        <v>15</v>
      </c>
      <c r="AA14" s="91">
        <v>629</v>
      </c>
      <c r="AB14" s="82">
        <f>U14-AA14</f>
        <v>113.5</v>
      </c>
      <c r="AC14" s="82">
        <v>45</v>
      </c>
      <c r="AD14" s="82">
        <f>V14-AC14</f>
        <v>193.455</v>
      </c>
      <c r="AE14" s="82">
        <v>584</v>
      </c>
      <c r="AF14" s="82">
        <v>584</v>
      </c>
      <c r="AG14" s="59"/>
      <c r="AH14" s="59"/>
      <c r="AI14" s="58"/>
      <c r="AJ14" s="27"/>
    </row>
    <row r="15" ht="20.15" customHeight="1" outlineLevel="4" spans="1:36">
      <c r="A15" s="55">
        <v>7</v>
      </c>
      <c r="B15" s="60" t="s">
        <v>45</v>
      </c>
      <c r="C15" s="56" t="s">
        <v>46</v>
      </c>
      <c r="D15" s="57" t="s">
        <v>352</v>
      </c>
      <c r="E15" s="58" t="s">
        <v>353</v>
      </c>
      <c r="F15" s="59" t="s">
        <v>354</v>
      </c>
      <c r="G15" s="59" t="s">
        <v>355</v>
      </c>
      <c r="H15" s="59">
        <v>430112</v>
      </c>
      <c r="I15" s="59" t="str">
        <f t="shared" ref="I15:I20" si="7">RIGHT(M15,6)</f>
        <v>430112</v>
      </c>
      <c r="J15" s="59">
        <f t="shared" ref="J15:J20" si="8">H15-I15</f>
        <v>0</v>
      </c>
      <c r="K15" s="70">
        <v>3.051</v>
      </c>
      <c r="L15" s="55" t="s">
        <v>356</v>
      </c>
      <c r="M15" s="71" t="s">
        <v>357</v>
      </c>
      <c r="N15" s="59"/>
      <c r="O15" s="70"/>
      <c r="P15" s="59"/>
      <c r="Q15" s="70"/>
      <c r="R15" s="73" t="s">
        <v>357</v>
      </c>
      <c r="S15" s="70">
        <v>3.051</v>
      </c>
      <c r="T15" s="59">
        <v>15</v>
      </c>
      <c r="U15" s="82">
        <v>137.3</v>
      </c>
      <c r="V15" s="83">
        <v>45.765</v>
      </c>
      <c r="W15" s="83">
        <v>30.51</v>
      </c>
      <c r="X15" s="83">
        <v>15.255</v>
      </c>
      <c r="Y15" s="82">
        <f t="shared" ref="Y15:Y20" si="9">U15-V15</f>
        <v>91.535</v>
      </c>
      <c r="Z15" s="82"/>
      <c r="AA15" s="91"/>
      <c r="AB15" s="91"/>
      <c r="AC15" s="82"/>
      <c r="AD15" s="82"/>
      <c r="AE15" s="82"/>
      <c r="AF15" s="82"/>
      <c r="AG15" s="59" t="s">
        <v>358</v>
      </c>
      <c r="AH15" s="59">
        <v>1</v>
      </c>
      <c r="AI15" s="58"/>
      <c r="AJ15" s="27"/>
    </row>
    <row r="16" ht="20.15" customHeight="1" outlineLevel="4" spans="1:36">
      <c r="A16" s="55">
        <v>4</v>
      </c>
      <c r="B16" s="60" t="s">
        <v>45</v>
      </c>
      <c r="C16" s="56" t="s">
        <v>46</v>
      </c>
      <c r="D16" s="57" t="s">
        <v>359</v>
      </c>
      <c r="E16" s="58" t="s">
        <v>360</v>
      </c>
      <c r="F16" s="59" t="s">
        <v>354</v>
      </c>
      <c r="G16" s="59" t="s">
        <v>355</v>
      </c>
      <c r="H16" s="59">
        <v>430112</v>
      </c>
      <c r="I16" s="59" t="str">
        <f t="shared" si="7"/>
        <v>430112</v>
      </c>
      <c r="J16" s="59">
        <f t="shared" si="8"/>
        <v>0</v>
      </c>
      <c r="K16" s="70">
        <v>1.808</v>
      </c>
      <c r="L16" s="55" t="s">
        <v>361</v>
      </c>
      <c r="M16" s="71" t="s">
        <v>362</v>
      </c>
      <c r="N16" s="72"/>
      <c r="O16" s="70"/>
      <c r="P16" s="73" t="s">
        <v>362</v>
      </c>
      <c r="Q16" s="70">
        <v>1.808</v>
      </c>
      <c r="R16" s="59"/>
      <c r="S16" s="70"/>
      <c r="T16" s="59">
        <v>15</v>
      </c>
      <c r="U16" s="82">
        <v>108.5</v>
      </c>
      <c r="V16" s="83">
        <v>27.12</v>
      </c>
      <c r="W16" s="83">
        <v>18.08</v>
      </c>
      <c r="X16" s="83">
        <v>9.04</v>
      </c>
      <c r="Y16" s="82">
        <f t="shared" si="9"/>
        <v>81.38</v>
      </c>
      <c r="Z16" s="82"/>
      <c r="AA16" s="91"/>
      <c r="AB16" s="91"/>
      <c r="AC16" s="82"/>
      <c r="AD16" s="82"/>
      <c r="AE16" s="82"/>
      <c r="AF16" s="82"/>
      <c r="AG16" s="59" t="s">
        <v>358</v>
      </c>
      <c r="AH16" s="59">
        <v>1</v>
      </c>
      <c r="AI16" s="58"/>
      <c r="AJ16" s="27"/>
    </row>
    <row r="17" ht="20.15" customHeight="1" outlineLevel="4" spans="1:36">
      <c r="A17" s="55">
        <v>6</v>
      </c>
      <c r="B17" s="60" t="s">
        <v>45</v>
      </c>
      <c r="C17" s="56" t="s">
        <v>46</v>
      </c>
      <c r="D17" s="57" t="s">
        <v>352</v>
      </c>
      <c r="E17" s="58" t="s">
        <v>363</v>
      </c>
      <c r="F17" s="59" t="s">
        <v>354</v>
      </c>
      <c r="G17" s="59" t="s">
        <v>355</v>
      </c>
      <c r="H17" s="59">
        <v>430112</v>
      </c>
      <c r="I17" s="59" t="str">
        <f t="shared" si="7"/>
        <v>430112</v>
      </c>
      <c r="J17" s="59">
        <f t="shared" si="8"/>
        <v>0</v>
      </c>
      <c r="K17" s="70">
        <v>2.772</v>
      </c>
      <c r="L17" s="55" t="s">
        <v>364</v>
      </c>
      <c r="M17" s="71" t="s">
        <v>365</v>
      </c>
      <c r="N17" s="59"/>
      <c r="O17" s="70"/>
      <c r="P17" s="59"/>
      <c r="Q17" s="70"/>
      <c r="R17" s="73" t="s">
        <v>365</v>
      </c>
      <c r="S17" s="70">
        <v>2.772</v>
      </c>
      <c r="T17" s="59">
        <v>15</v>
      </c>
      <c r="U17" s="82">
        <v>124.7</v>
      </c>
      <c r="V17" s="83">
        <v>41.58</v>
      </c>
      <c r="W17" s="83">
        <v>27.72</v>
      </c>
      <c r="X17" s="83">
        <v>13.86</v>
      </c>
      <c r="Y17" s="82">
        <f t="shared" si="9"/>
        <v>83.12</v>
      </c>
      <c r="Z17" s="82"/>
      <c r="AA17" s="91"/>
      <c r="AB17" s="91"/>
      <c r="AC17" s="82"/>
      <c r="AD17" s="82"/>
      <c r="AE17" s="82"/>
      <c r="AF17" s="82"/>
      <c r="AG17" s="59" t="s">
        <v>358</v>
      </c>
      <c r="AH17" s="59">
        <v>1</v>
      </c>
      <c r="AI17" s="58"/>
      <c r="AJ17" s="27"/>
    </row>
    <row r="18" ht="20.15" customHeight="1" outlineLevel="4" spans="1:36">
      <c r="A18" s="55">
        <v>5</v>
      </c>
      <c r="B18" s="60" t="s">
        <v>45</v>
      </c>
      <c r="C18" s="56" t="s">
        <v>46</v>
      </c>
      <c r="D18" s="57" t="s">
        <v>366</v>
      </c>
      <c r="E18" s="58" t="s">
        <v>367</v>
      </c>
      <c r="F18" s="59" t="s">
        <v>354</v>
      </c>
      <c r="G18" s="59" t="s">
        <v>355</v>
      </c>
      <c r="H18" s="59">
        <v>430112</v>
      </c>
      <c r="I18" s="59" t="str">
        <f t="shared" si="7"/>
        <v>430112</v>
      </c>
      <c r="J18" s="59">
        <f t="shared" si="8"/>
        <v>0</v>
      </c>
      <c r="K18" s="70">
        <v>2.775</v>
      </c>
      <c r="L18" s="55" t="s">
        <v>368</v>
      </c>
      <c r="M18" s="71" t="s">
        <v>369</v>
      </c>
      <c r="N18" s="59"/>
      <c r="O18" s="70"/>
      <c r="P18" s="59"/>
      <c r="Q18" s="70"/>
      <c r="R18" s="73" t="s">
        <v>369</v>
      </c>
      <c r="S18" s="70">
        <v>2.775</v>
      </c>
      <c r="T18" s="59">
        <v>15</v>
      </c>
      <c r="U18" s="82">
        <v>124.9</v>
      </c>
      <c r="V18" s="83">
        <v>41.625</v>
      </c>
      <c r="W18" s="83">
        <v>27.75</v>
      </c>
      <c r="X18" s="83">
        <v>13.875</v>
      </c>
      <c r="Y18" s="82">
        <f t="shared" si="9"/>
        <v>83.275</v>
      </c>
      <c r="Z18" s="82"/>
      <c r="AA18" s="91"/>
      <c r="AB18" s="91"/>
      <c r="AC18" s="82"/>
      <c r="AD18" s="82"/>
      <c r="AE18" s="82"/>
      <c r="AF18" s="82"/>
      <c r="AG18" s="59" t="s">
        <v>358</v>
      </c>
      <c r="AH18" s="59">
        <v>1</v>
      </c>
      <c r="AI18" s="58"/>
      <c r="AJ18" s="27"/>
    </row>
    <row r="19" ht="20.15" customHeight="1" outlineLevel="4" spans="1:36">
      <c r="A19" s="55">
        <v>8</v>
      </c>
      <c r="B19" s="60" t="s">
        <v>45</v>
      </c>
      <c r="C19" s="56" t="s">
        <v>46</v>
      </c>
      <c r="D19" s="57" t="s">
        <v>359</v>
      </c>
      <c r="E19" s="58" t="s">
        <v>370</v>
      </c>
      <c r="F19" s="59" t="s">
        <v>354</v>
      </c>
      <c r="G19" s="59" t="s">
        <v>355</v>
      </c>
      <c r="H19" s="59">
        <v>430112</v>
      </c>
      <c r="I19" s="59" t="str">
        <f t="shared" si="7"/>
        <v>430112</v>
      </c>
      <c r="J19" s="59">
        <f t="shared" si="8"/>
        <v>0</v>
      </c>
      <c r="K19" s="70">
        <v>4.898</v>
      </c>
      <c r="L19" s="55" t="s">
        <v>371</v>
      </c>
      <c r="M19" s="71" t="s">
        <v>372</v>
      </c>
      <c r="N19" s="59"/>
      <c r="O19" s="70"/>
      <c r="P19" s="73" t="s">
        <v>372</v>
      </c>
      <c r="Q19" s="70">
        <v>4.898</v>
      </c>
      <c r="R19" s="59"/>
      <c r="S19" s="70"/>
      <c r="T19" s="59">
        <v>15</v>
      </c>
      <c r="U19" s="82">
        <v>220.4</v>
      </c>
      <c r="V19" s="83">
        <v>73.47</v>
      </c>
      <c r="W19" s="83">
        <v>48.98</v>
      </c>
      <c r="X19" s="83">
        <v>24.49</v>
      </c>
      <c r="Y19" s="82">
        <f t="shared" si="9"/>
        <v>146.93</v>
      </c>
      <c r="Z19" s="82"/>
      <c r="AA19" s="91"/>
      <c r="AB19" s="91"/>
      <c r="AC19" s="82"/>
      <c r="AD19" s="82"/>
      <c r="AE19" s="82"/>
      <c r="AF19" s="82"/>
      <c r="AG19" s="59" t="s">
        <v>358</v>
      </c>
      <c r="AH19" s="59">
        <v>1</v>
      </c>
      <c r="AI19" s="58"/>
      <c r="AJ19" s="27"/>
    </row>
    <row r="20" ht="20.15" customHeight="1" outlineLevel="4" spans="1:36">
      <c r="A20" s="55">
        <v>9</v>
      </c>
      <c r="B20" s="60" t="s">
        <v>45</v>
      </c>
      <c r="C20" s="56" t="s">
        <v>46</v>
      </c>
      <c r="D20" s="57" t="s">
        <v>359</v>
      </c>
      <c r="E20" s="58" t="s">
        <v>373</v>
      </c>
      <c r="F20" s="59" t="s">
        <v>354</v>
      </c>
      <c r="G20" s="59" t="s">
        <v>355</v>
      </c>
      <c r="H20" s="59">
        <v>430112</v>
      </c>
      <c r="I20" s="59" t="str">
        <f t="shared" si="7"/>
        <v>430112</v>
      </c>
      <c r="J20" s="59">
        <f t="shared" si="8"/>
        <v>0</v>
      </c>
      <c r="K20" s="70">
        <v>0.593</v>
      </c>
      <c r="L20" s="55" t="s">
        <v>374</v>
      </c>
      <c r="M20" s="71" t="s">
        <v>375</v>
      </c>
      <c r="N20" s="59"/>
      <c r="O20" s="70"/>
      <c r="P20" s="73" t="s">
        <v>375</v>
      </c>
      <c r="Q20" s="70">
        <v>0.593</v>
      </c>
      <c r="R20" s="59"/>
      <c r="S20" s="70"/>
      <c r="T20" s="59">
        <v>15</v>
      </c>
      <c r="U20" s="82">
        <v>26.7</v>
      </c>
      <c r="V20" s="83">
        <v>8.895</v>
      </c>
      <c r="W20" s="83">
        <v>5.93</v>
      </c>
      <c r="X20" s="83">
        <v>2.965</v>
      </c>
      <c r="Y20" s="82">
        <f t="shared" si="9"/>
        <v>17.805</v>
      </c>
      <c r="Z20" s="82"/>
      <c r="AA20" s="91"/>
      <c r="AB20" s="91"/>
      <c r="AC20" s="82"/>
      <c r="AD20" s="82"/>
      <c r="AE20" s="82"/>
      <c r="AF20" s="82"/>
      <c r="AG20" s="59" t="s">
        <v>358</v>
      </c>
      <c r="AH20" s="59">
        <v>1</v>
      </c>
      <c r="AI20" s="58"/>
      <c r="AJ20" s="27"/>
    </row>
    <row r="21" ht="20.15" customHeight="1" outlineLevel="3" spans="1:36">
      <c r="A21" s="55"/>
      <c r="B21" s="60"/>
      <c r="C21" s="51" t="s">
        <v>52</v>
      </c>
      <c r="D21" s="57"/>
      <c r="E21" s="58"/>
      <c r="F21" s="59"/>
      <c r="G21" s="59"/>
      <c r="H21" s="59"/>
      <c r="I21" s="59"/>
      <c r="J21" s="59"/>
      <c r="K21" s="70">
        <f>SUBTOTAL(9,K22:K45)</f>
        <v>62.65</v>
      </c>
      <c r="L21" s="55"/>
      <c r="M21" s="71"/>
      <c r="N21" s="59"/>
      <c r="O21" s="70"/>
      <c r="P21" s="59"/>
      <c r="Q21" s="70"/>
      <c r="R21" s="73"/>
      <c r="S21" s="70"/>
      <c r="T21" s="59"/>
      <c r="U21" s="82">
        <f>SUBTOTAL(9,U22:U45)</f>
        <v>3509.3</v>
      </c>
      <c r="V21" s="83">
        <f>SUBTOTAL(9,V22:V45)</f>
        <v>939.75</v>
      </c>
      <c r="W21" s="83">
        <f>SUBTOTAL(9,W22:W45)</f>
        <v>626.5</v>
      </c>
      <c r="X21" s="83">
        <f>SUBTOTAL(9,X22:X45)</f>
        <v>313.25</v>
      </c>
      <c r="Y21" s="82">
        <f>SUBTOTAL(9,Y22:Y45)</f>
        <v>2569.55</v>
      </c>
      <c r="Z21" s="82">
        <v>62</v>
      </c>
      <c r="AA21" s="91">
        <v>2974</v>
      </c>
      <c r="AB21" s="82">
        <f>U21-AA21</f>
        <v>535.3</v>
      </c>
      <c r="AC21" s="82">
        <v>175</v>
      </c>
      <c r="AD21" s="82">
        <f>V21-AC21</f>
        <v>764.75</v>
      </c>
      <c r="AE21" s="82">
        <v>2799</v>
      </c>
      <c r="AF21" s="82">
        <v>2799</v>
      </c>
      <c r="AG21" s="59"/>
      <c r="AH21" s="59"/>
      <c r="AI21" s="58"/>
      <c r="AJ21" s="27"/>
    </row>
    <row r="22" ht="20.15" customHeight="1" outlineLevel="4" spans="1:36">
      <c r="A22" s="55">
        <v>10</v>
      </c>
      <c r="B22" s="60" t="s">
        <v>45</v>
      </c>
      <c r="C22" s="56" t="s">
        <v>376</v>
      </c>
      <c r="D22" s="57" t="s">
        <v>377</v>
      </c>
      <c r="E22" s="58" t="s">
        <v>378</v>
      </c>
      <c r="F22" s="59" t="s">
        <v>354</v>
      </c>
      <c r="G22" s="59" t="s">
        <v>355</v>
      </c>
      <c r="H22" s="59">
        <v>430124</v>
      </c>
      <c r="I22" s="59" t="str">
        <f t="shared" ref="I22:I45" si="10">RIGHT(M22,6)</f>
        <v>430124</v>
      </c>
      <c r="J22" s="59">
        <f t="shared" ref="J22:J45" si="11">H22-I22</f>
        <v>0</v>
      </c>
      <c r="K22" s="70">
        <v>4.338</v>
      </c>
      <c r="L22" s="55" t="s">
        <v>379</v>
      </c>
      <c r="M22" s="71" t="s">
        <v>380</v>
      </c>
      <c r="N22" s="59"/>
      <c r="O22" s="70"/>
      <c r="P22" s="59"/>
      <c r="Q22" s="70"/>
      <c r="R22" s="73" t="s">
        <v>380</v>
      </c>
      <c r="S22" s="70">
        <v>4.338</v>
      </c>
      <c r="T22" s="59">
        <v>15</v>
      </c>
      <c r="U22" s="82">
        <v>216.9</v>
      </c>
      <c r="V22" s="83">
        <v>65.07</v>
      </c>
      <c r="W22" s="83">
        <v>43.38</v>
      </c>
      <c r="X22" s="83">
        <v>21.69</v>
      </c>
      <c r="Y22" s="82">
        <f t="shared" ref="Y22:Y45" si="12">U22-V22</f>
        <v>151.83</v>
      </c>
      <c r="Z22" s="82"/>
      <c r="AA22" s="91"/>
      <c r="AB22" s="91"/>
      <c r="AC22" s="82"/>
      <c r="AD22" s="82"/>
      <c r="AE22" s="82"/>
      <c r="AF22" s="82"/>
      <c r="AG22" s="59" t="s">
        <v>381</v>
      </c>
      <c r="AH22" s="59">
        <v>1</v>
      </c>
      <c r="AI22" s="58"/>
      <c r="AJ22" s="27"/>
    </row>
    <row r="23" ht="20.15" customHeight="1" outlineLevel="4" spans="1:36">
      <c r="A23" s="55">
        <v>11</v>
      </c>
      <c r="B23" s="60" t="s">
        <v>45</v>
      </c>
      <c r="C23" s="56" t="s">
        <v>376</v>
      </c>
      <c r="D23" s="57" t="s">
        <v>382</v>
      </c>
      <c r="E23" s="58" t="s">
        <v>383</v>
      </c>
      <c r="F23" s="59" t="s">
        <v>354</v>
      </c>
      <c r="G23" s="59" t="s">
        <v>355</v>
      </c>
      <c r="H23" s="59">
        <v>430124</v>
      </c>
      <c r="I23" s="59" t="str">
        <f t="shared" si="10"/>
        <v>430124</v>
      </c>
      <c r="J23" s="59">
        <f t="shared" si="11"/>
        <v>0</v>
      </c>
      <c r="K23" s="70">
        <v>3.001</v>
      </c>
      <c r="L23" s="55" t="s">
        <v>384</v>
      </c>
      <c r="M23" s="71" t="s">
        <v>385</v>
      </c>
      <c r="N23" s="59"/>
      <c r="O23" s="70"/>
      <c r="P23" s="59"/>
      <c r="Q23" s="70"/>
      <c r="R23" s="73" t="s">
        <v>385</v>
      </c>
      <c r="S23" s="70">
        <v>3.001</v>
      </c>
      <c r="T23" s="59">
        <v>15</v>
      </c>
      <c r="U23" s="82">
        <v>150.05</v>
      </c>
      <c r="V23" s="83">
        <v>45.015</v>
      </c>
      <c r="W23" s="83">
        <v>30.01</v>
      </c>
      <c r="X23" s="83">
        <v>15.005</v>
      </c>
      <c r="Y23" s="82">
        <f t="shared" si="12"/>
        <v>105.035</v>
      </c>
      <c r="Z23" s="82"/>
      <c r="AA23" s="91"/>
      <c r="AB23" s="91"/>
      <c r="AC23" s="82"/>
      <c r="AD23" s="82"/>
      <c r="AE23" s="82"/>
      <c r="AF23" s="82"/>
      <c r="AG23" s="59" t="s">
        <v>381</v>
      </c>
      <c r="AH23" s="59">
        <v>1</v>
      </c>
      <c r="AI23" s="58"/>
      <c r="AJ23" s="27"/>
    </row>
    <row r="24" ht="20.15" customHeight="1" outlineLevel="4" spans="1:36">
      <c r="A24" s="55">
        <v>12</v>
      </c>
      <c r="B24" s="60" t="s">
        <v>45</v>
      </c>
      <c r="C24" s="56" t="s">
        <v>376</v>
      </c>
      <c r="D24" s="57" t="s">
        <v>382</v>
      </c>
      <c r="E24" s="58" t="s">
        <v>386</v>
      </c>
      <c r="F24" s="59" t="s">
        <v>354</v>
      </c>
      <c r="G24" s="59" t="s">
        <v>355</v>
      </c>
      <c r="H24" s="59">
        <v>430124</v>
      </c>
      <c r="I24" s="59" t="str">
        <f t="shared" si="10"/>
        <v>430124</v>
      </c>
      <c r="J24" s="59">
        <f t="shared" si="11"/>
        <v>0</v>
      </c>
      <c r="K24" s="70">
        <v>1.923</v>
      </c>
      <c r="L24" s="55" t="s">
        <v>387</v>
      </c>
      <c r="M24" s="71" t="s">
        <v>388</v>
      </c>
      <c r="N24" s="59"/>
      <c r="O24" s="70"/>
      <c r="P24" s="59"/>
      <c r="Q24" s="70"/>
      <c r="R24" s="73" t="s">
        <v>388</v>
      </c>
      <c r="S24" s="70">
        <v>1.923</v>
      </c>
      <c r="T24" s="59">
        <v>15</v>
      </c>
      <c r="U24" s="82">
        <v>96.15</v>
      </c>
      <c r="V24" s="83">
        <v>28.845</v>
      </c>
      <c r="W24" s="83">
        <v>19.23</v>
      </c>
      <c r="X24" s="83">
        <v>9.615</v>
      </c>
      <c r="Y24" s="82">
        <f t="shared" si="12"/>
        <v>67.305</v>
      </c>
      <c r="Z24" s="82"/>
      <c r="AA24" s="91"/>
      <c r="AB24" s="91"/>
      <c r="AC24" s="82"/>
      <c r="AD24" s="82"/>
      <c r="AE24" s="82"/>
      <c r="AF24" s="82"/>
      <c r="AG24" s="59" t="s">
        <v>381</v>
      </c>
      <c r="AH24" s="59">
        <v>1</v>
      </c>
      <c r="AI24" s="58"/>
      <c r="AJ24" s="27"/>
    </row>
    <row r="25" ht="20.15" customHeight="1" outlineLevel="4" spans="1:36">
      <c r="A25" s="55">
        <v>13</v>
      </c>
      <c r="B25" s="60" t="s">
        <v>45</v>
      </c>
      <c r="C25" s="56" t="s">
        <v>376</v>
      </c>
      <c r="D25" s="57" t="s">
        <v>382</v>
      </c>
      <c r="E25" s="58" t="s">
        <v>386</v>
      </c>
      <c r="F25" s="59" t="s">
        <v>354</v>
      </c>
      <c r="G25" s="59" t="s">
        <v>355</v>
      </c>
      <c r="H25" s="59">
        <v>430124</v>
      </c>
      <c r="I25" s="59" t="str">
        <f t="shared" si="10"/>
        <v>430124</v>
      </c>
      <c r="J25" s="59">
        <f t="shared" si="11"/>
        <v>0</v>
      </c>
      <c r="K25" s="70">
        <v>2.858</v>
      </c>
      <c r="L25" s="55" t="s">
        <v>389</v>
      </c>
      <c r="M25" s="71" t="s">
        <v>390</v>
      </c>
      <c r="N25" s="59"/>
      <c r="O25" s="70"/>
      <c r="P25" s="59"/>
      <c r="Q25" s="70"/>
      <c r="R25" s="73" t="s">
        <v>390</v>
      </c>
      <c r="S25" s="70">
        <v>2.858</v>
      </c>
      <c r="T25" s="59">
        <v>15</v>
      </c>
      <c r="U25" s="82">
        <v>142.9</v>
      </c>
      <c r="V25" s="83">
        <v>42.87</v>
      </c>
      <c r="W25" s="83">
        <v>28.58</v>
      </c>
      <c r="X25" s="83">
        <v>14.29</v>
      </c>
      <c r="Y25" s="82">
        <f t="shared" si="12"/>
        <v>100.03</v>
      </c>
      <c r="Z25" s="82"/>
      <c r="AA25" s="91"/>
      <c r="AB25" s="91"/>
      <c r="AC25" s="82"/>
      <c r="AD25" s="82"/>
      <c r="AE25" s="82"/>
      <c r="AF25" s="82"/>
      <c r="AG25" s="59" t="s">
        <v>381</v>
      </c>
      <c r="AH25" s="59">
        <v>1</v>
      </c>
      <c r="AI25" s="58"/>
      <c r="AJ25" s="27"/>
    </row>
    <row r="26" ht="20.15" customHeight="1" outlineLevel="4" spans="1:36">
      <c r="A26" s="55">
        <v>14</v>
      </c>
      <c r="B26" s="60" t="s">
        <v>45</v>
      </c>
      <c r="C26" s="56" t="s">
        <v>376</v>
      </c>
      <c r="D26" s="57" t="s">
        <v>382</v>
      </c>
      <c r="E26" s="58" t="s">
        <v>391</v>
      </c>
      <c r="F26" s="59" t="s">
        <v>354</v>
      </c>
      <c r="G26" s="59" t="s">
        <v>355</v>
      </c>
      <c r="H26" s="59">
        <v>430124</v>
      </c>
      <c r="I26" s="59" t="str">
        <f t="shared" si="10"/>
        <v>430124</v>
      </c>
      <c r="J26" s="59">
        <f t="shared" si="11"/>
        <v>0</v>
      </c>
      <c r="K26" s="70">
        <v>0.243</v>
      </c>
      <c r="L26" s="55" t="s">
        <v>392</v>
      </c>
      <c r="M26" s="71" t="s">
        <v>393</v>
      </c>
      <c r="N26" s="59"/>
      <c r="O26" s="70"/>
      <c r="P26" s="59"/>
      <c r="Q26" s="70"/>
      <c r="R26" s="73" t="s">
        <v>393</v>
      </c>
      <c r="S26" s="70">
        <v>0.243</v>
      </c>
      <c r="T26" s="59">
        <v>15</v>
      </c>
      <c r="U26" s="82">
        <v>12.15</v>
      </c>
      <c r="V26" s="83">
        <v>3.645</v>
      </c>
      <c r="W26" s="83">
        <v>2.43</v>
      </c>
      <c r="X26" s="83">
        <v>1.215</v>
      </c>
      <c r="Y26" s="82">
        <f t="shared" si="12"/>
        <v>8.505</v>
      </c>
      <c r="Z26" s="82"/>
      <c r="AA26" s="91"/>
      <c r="AB26" s="91"/>
      <c r="AC26" s="82"/>
      <c r="AD26" s="82"/>
      <c r="AE26" s="82"/>
      <c r="AF26" s="82"/>
      <c r="AG26" s="59" t="s">
        <v>381</v>
      </c>
      <c r="AH26" s="59">
        <v>1</v>
      </c>
      <c r="AI26" s="58"/>
      <c r="AJ26" s="27"/>
    </row>
    <row r="27" ht="20.15" customHeight="1" outlineLevel="4" spans="1:36">
      <c r="A27" s="55">
        <v>15</v>
      </c>
      <c r="B27" s="60" t="s">
        <v>45</v>
      </c>
      <c r="C27" s="56" t="s">
        <v>376</v>
      </c>
      <c r="D27" s="57" t="s">
        <v>382</v>
      </c>
      <c r="E27" s="58" t="s">
        <v>394</v>
      </c>
      <c r="F27" s="59" t="s">
        <v>354</v>
      </c>
      <c r="G27" s="59" t="s">
        <v>355</v>
      </c>
      <c r="H27" s="59">
        <v>430124</v>
      </c>
      <c r="I27" s="59" t="str">
        <f t="shared" si="10"/>
        <v>430124</v>
      </c>
      <c r="J27" s="59">
        <f t="shared" si="11"/>
        <v>0</v>
      </c>
      <c r="K27" s="70">
        <v>2.223</v>
      </c>
      <c r="L27" s="55" t="s">
        <v>395</v>
      </c>
      <c r="M27" s="71" t="s">
        <v>396</v>
      </c>
      <c r="N27" s="59"/>
      <c r="O27" s="70"/>
      <c r="P27" s="59"/>
      <c r="Q27" s="70"/>
      <c r="R27" s="73" t="s">
        <v>396</v>
      </c>
      <c r="S27" s="70">
        <v>2.223</v>
      </c>
      <c r="T27" s="59">
        <v>15</v>
      </c>
      <c r="U27" s="82">
        <v>111.15</v>
      </c>
      <c r="V27" s="83">
        <v>33.345</v>
      </c>
      <c r="W27" s="83">
        <v>22.23</v>
      </c>
      <c r="X27" s="83">
        <v>11.115</v>
      </c>
      <c r="Y27" s="82">
        <f t="shared" si="12"/>
        <v>77.805</v>
      </c>
      <c r="Z27" s="82"/>
      <c r="AA27" s="91"/>
      <c r="AB27" s="91"/>
      <c r="AC27" s="82"/>
      <c r="AD27" s="82"/>
      <c r="AE27" s="82"/>
      <c r="AF27" s="82"/>
      <c r="AG27" s="59" t="s">
        <v>381</v>
      </c>
      <c r="AH27" s="59">
        <v>1</v>
      </c>
      <c r="AI27" s="58"/>
      <c r="AJ27" s="27"/>
    </row>
    <row r="28" ht="20.15" customHeight="1" outlineLevel="4" spans="1:36">
      <c r="A28" s="55">
        <v>16</v>
      </c>
      <c r="B28" s="60" t="s">
        <v>45</v>
      </c>
      <c r="C28" s="56" t="s">
        <v>376</v>
      </c>
      <c r="D28" s="57" t="s">
        <v>382</v>
      </c>
      <c r="E28" s="58" t="s">
        <v>397</v>
      </c>
      <c r="F28" s="59" t="s">
        <v>354</v>
      </c>
      <c r="G28" s="59" t="s">
        <v>355</v>
      </c>
      <c r="H28" s="59">
        <v>430124</v>
      </c>
      <c r="I28" s="59" t="str">
        <f t="shared" si="10"/>
        <v>430124</v>
      </c>
      <c r="J28" s="59">
        <f t="shared" si="11"/>
        <v>0</v>
      </c>
      <c r="K28" s="70">
        <v>0.892</v>
      </c>
      <c r="L28" s="55" t="s">
        <v>398</v>
      </c>
      <c r="M28" s="71" t="s">
        <v>399</v>
      </c>
      <c r="N28" s="59"/>
      <c r="O28" s="70"/>
      <c r="P28" s="59"/>
      <c r="Q28" s="70"/>
      <c r="R28" s="73" t="s">
        <v>399</v>
      </c>
      <c r="S28" s="70">
        <v>0.892</v>
      </c>
      <c r="T28" s="59">
        <v>15</v>
      </c>
      <c r="U28" s="82">
        <v>44.6</v>
      </c>
      <c r="V28" s="83">
        <v>13.38</v>
      </c>
      <c r="W28" s="83">
        <v>8.92</v>
      </c>
      <c r="X28" s="83">
        <v>4.46</v>
      </c>
      <c r="Y28" s="82">
        <f t="shared" si="12"/>
        <v>31.22</v>
      </c>
      <c r="Z28" s="82"/>
      <c r="AA28" s="91"/>
      <c r="AB28" s="91"/>
      <c r="AC28" s="82"/>
      <c r="AD28" s="82"/>
      <c r="AE28" s="82"/>
      <c r="AF28" s="82"/>
      <c r="AG28" s="59" t="s">
        <v>381</v>
      </c>
      <c r="AH28" s="59">
        <v>1</v>
      </c>
      <c r="AI28" s="58"/>
      <c r="AJ28" s="27"/>
    </row>
    <row r="29" ht="20.15" customHeight="1" outlineLevel="4" spans="1:36">
      <c r="A29" s="55">
        <v>17</v>
      </c>
      <c r="B29" s="60" t="s">
        <v>45</v>
      </c>
      <c r="C29" s="56" t="s">
        <v>376</v>
      </c>
      <c r="D29" s="57" t="s">
        <v>400</v>
      </c>
      <c r="E29" s="58" t="s">
        <v>401</v>
      </c>
      <c r="F29" s="59" t="s">
        <v>354</v>
      </c>
      <c r="G29" s="59" t="s">
        <v>355</v>
      </c>
      <c r="H29" s="59">
        <v>430124</v>
      </c>
      <c r="I29" s="59" t="str">
        <f t="shared" si="10"/>
        <v>430124</v>
      </c>
      <c r="J29" s="59">
        <f t="shared" si="11"/>
        <v>0</v>
      </c>
      <c r="K29" s="70">
        <v>1.934</v>
      </c>
      <c r="L29" s="55" t="s">
        <v>402</v>
      </c>
      <c r="M29" s="71" t="s">
        <v>403</v>
      </c>
      <c r="N29" s="59"/>
      <c r="O29" s="70"/>
      <c r="P29" s="73" t="s">
        <v>403</v>
      </c>
      <c r="Q29" s="70">
        <v>1.934</v>
      </c>
      <c r="R29" s="59"/>
      <c r="S29" s="70"/>
      <c r="T29" s="59">
        <v>15</v>
      </c>
      <c r="U29" s="82">
        <v>154.72</v>
      </c>
      <c r="V29" s="83">
        <v>29.01</v>
      </c>
      <c r="W29" s="83">
        <v>19.34</v>
      </c>
      <c r="X29" s="83">
        <v>9.67</v>
      </c>
      <c r="Y29" s="82">
        <f t="shared" si="12"/>
        <v>125.71</v>
      </c>
      <c r="Z29" s="82"/>
      <c r="AA29" s="91"/>
      <c r="AB29" s="91"/>
      <c r="AC29" s="82"/>
      <c r="AD29" s="82"/>
      <c r="AE29" s="82"/>
      <c r="AF29" s="82"/>
      <c r="AG29" s="59" t="s">
        <v>381</v>
      </c>
      <c r="AH29" s="59">
        <v>1</v>
      </c>
      <c r="AI29" s="58"/>
      <c r="AJ29" s="27"/>
    </row>
    <row r="30" ht="20.15" customHeight="1" outlineLevel="4" spans="1:36">
      <c r="A30" s="55">
        <v>18</v>
      </c>
      <c r="B30" s="60" t="s">
        <v>45</v>
      </c>
      <c r="C30" s="56" t="s">
        <v>376</v>
      </c>
      <c r="D30" s="57" t="s">
        <v>404</v>
      </c>
      <c r="E30" s="58">
        <v>0</v>
      </c>
      <c r="F30" s="59" t="s">
        <v>354</v>
      </c>
      <c r="G30" s="59" t="s">
        <v>355</v>
      </c>
      <c r="H30" s="59">
        <v>430124</v>
      </c>
      <c r="I30" s="59" t="str">
        <f t="shared" si="10"/>
        <v>430124</v>
      </c>
      <c r="J30" s="59">
        <f t="shared" si="11"/>
        <v>0</v>
      </c>
      <c r="K30" s="70">
        <v>1.018</v>
      </c>
      <c r="L30" s="55" t="s">
        <v>405</v>
      </c>
      <c r="M30" s="71" t="s">
        <v>406</v>
      </c>
      <c r="N30" s="59"/>
      <c r="O30" s="70"/>
      <c r="P30" s="73" t="s">
        <v>406</v>
      </c>
      <c r="Q30" s="70">
        <v>1.018</v>
      </c>
      <c r="R30" s="59"/>
      <c r="S30" s="70"/>
      <c r="T30" s="59">
        <v>15</v>
      </c>
      <c r="U30" s="82">
        <v>81.44</v>
      </c>
      <c r="V30" s="83">
        <v>15.27</v>
      </c>
      <c r="W30" s="83">
        <v>10.18</v>
      </c>
      <c r="X30" s="83">
        <v>5.09</v>
      </c>
      <c r="Y30" s="82">
        <f t="shared" si="12"/>
        <v>66.17</v>
      </c>
      <c r="Z30" s="82"/>
      <c r="AA30" s="91"/>
      <c r="AB30" s="91"/>
      <c r="AC30" s="82"/>
      <c r="AD30" s="82"/>
      <c r="AE30" s="82"/>
      <c r="AF30" s="82"/>
      <c r="AG30" s="59" t="s">
        <v>381</v>
      </c>
      <c r="AH30" s="59">
        <v>1</v>
      </c>
      <c r="AI30" s="58"/>
      <c r="AJ30" s="27"/>
    </row>
    <row r="31" ht="20.15" customHeight="1" outlineLevel="4" spans="1:36">
      <c r="A31" s="55">
        <v>19</v>
      </c>
      <c r="B31" s="60" t="s">
        <v>45</v>
      </c>
      <c r="C31" s="56" t="s">
        <v>376</v>
      </c>
      <c r="D31" s="57" t="s">
        <v>404</v>
      </c>
      <c r="E31" s="58">
        <v>0</v>
      </c>
      <c r="F31" s="59" t="s">
        <v>354</v>
      </c>
      <c r="G31" s="59" t="s">
        <v>355</v>
      </c>
      <c r="H31" s="59">
        <v>430124</v>
      </c>
      <c r="I31" s="59" t="str">
        <f t="shared" si="10"/>
        <v>430124</v>
      </c>
      <c r="J31" s="59">
        <f t="shared" si="11"/>
        <v>0</v>
      </c>
      <c r="K31" s="70">
        <v>6.235</v>
      </c>
      <c r="L31" s="55" t="s">
        <v>407</v>
      </c>
      <c r="M31" s="71" t="s">
        <v>408</v>
      </c>
      <c r="N31" s="59"/>
      <c r="O31" s="70"/>
      <c r="P31" s="73" t="s">
        <v>408</v>
      </c>
      <c r="Q31" s="70">
        <v>6.235</v>
      </c>
      <c r="R31" s="59"/>
      <c r="S31" s="70"/>
      <c r="T31" s="59">
        <v>15</v>
      </c>
      <c r="U31" s="82">
        <v>498.8</v>
      </c>
      <c r="V31" s="83">
        <v>93.525</v>
      </c>
      <c r="W31" s="83">
        <v>62.35</v>
      </c>
      <c r="X31" s="83">
        <v>31.175</v>
      </c>
      <c r="Y31" s="82">
        <f t="shared" si="12"/>
        <v>405.275</v>
      </c>
      <c r="Z31" s="82"/>
      <c r="AA31" s="91"/>
      <c r="AB31" s="91"/>
      <c r="AC31" s="82"/>
      <c r="AD31" s="82"/>
      <c r="AE31" s="82"/>
      <c r="AF31" s="82"/>
      <c r="AG31" s="59" t="s">
        <v>381</v>
      </c>
      <c r="AH31" s="59">
        <v>1</v>
      </c>
      <c r="AI31" s="58"/>
      <c r="AJ31" s="27"/>
    </row>
    <row r="32" ht="20.15" customHeight="1" outlineLevel="4" spans="1:36">
      <c r="A32" s="55">
        <v>20</v>
      </c>
      <c r="B32" s="60" t="s">
        <v>45</v>
      </c>
      <c r="C32" s="56" t="s">
        <v>376</v>
      </c>
      <c r="D32" s="57" t="s">
        <v>409</v>
      </c>
      <c r="E32" s="58" t="s">
        <v>410</v>
      </c>
      <c r="F32" s="59" t="s">
        <v>354</v>
      </c>
      <c r="G32" s="59" t="s">
        <v>355</v>
      </c>
      <c r="H32" s="59">
        <v>430124</v>
      </c>
      <c r="I32" s="59" t="str">
        <f t="shared" si="10"/>
        <v>430124</v>
      </c>
      <c r="J32" s="59">
        <f t="shared" si="11"/>
        <v>0</v>
      </c>
      <c r="K32" s="70">
        <v>3.52</v>
      </c>
      <c r="L32" s="55" t="s">
        <v>411</v>
      </c>
      <c r="M32" s="71" t="s">
        <v>412</v>
      </c>
      <c r="N32" s="59"/>
      <c r="O32" s="70"/>
      <c r="P32" s="59"/>
      <c r="Q32" s="70"/>
      <c r="R32" s="73" t="s">
        <v>412</v>
      </c>
      <c r="S32" s="70">
        <v>3.52</v>
      </c>
      <c r="T32" s="59">
        <v>15</v>
      </c>
      <c r="U32" s="82">
        <v>176</v>
      </c>
      <c r="V32" s="83">
        <v>52.8</v>
      </c>
      <c r="W32" s="83">
        <v>35.2</v>
      </c>
      <c r="X32" s="83">
        <v>17.6</v>
      </c>
      <c r="Y32" s="82">
        <f t="shared" si="12"/>
        <v>123.2</v>
      </c>
      <c r="Z32" s="82"/>
      <c r="AA32" s="91"/>
      <c r="AB32" s="91"/>
      <c r="AC32" s="82"/>
      <c r="AD32" s="82"/>
      <c r="AE32" s="82"/>
      <c r="AF32" s="82"/>
      <c r="AG32" s="59" t="s">
        <v>381</v>
      </c>
      <c r="AH32" s="59">
        <v>1</v>
      </c>
      <c r="AI32" s="58"/>
      <c r="AJ32" s="27"/>
    </row>
    <row r="33" ht="20.15" customHeight="1" outlineLevel="4" spans="1:36">
      <c r="A33" s="55">
        <v>21</v>
      </c>
      <c r="B33" s="60" t="s">
        <v>45</v>
      </c>
      <c r="C33" s="56" t="s">
        <v>376</v>
      </c>
      <c r="D33" s="57" t="s">
        <v>409</v>
      </c>
      <c r="E33" s="58" t="s">
        <v>413</v>
      </c>
      <c r="F33" s="59" t="s">
        <v>354</v>
      </c>
      <c r="G33" s="59" t="s">
        <v>355</v>
      </c>
      <c r="H33" s="59">
        <v>430124</v>
      </c>
      <c r="I33" s="59" t="str">
        <f t="shared" si="10"/>
        <v>430124</v>
      </c>
      <c r="J33" s="59">
        <f t="shared" si="11"/>
        <v>0</v>
      </c>
      <c r="K33" s="70">
        <v>2.05</v>
      </c>
      <c r="L33" s="55" t="s">
        <v>414</v>
      </c>
      <c r="M33" s="71" t="s">
        <v>415</v>
      </c>
      <c r="N33" s="59"/>
      <c r="O33" s="70"/>
      <c r="P33" s="59"/>
      <c r="Q33" s="70"/>
      <c r="R33" s="73" t="s">
        <v>415</v>
      </c>
      <c r="S33" s="70">
        <v>2.05</v>
      </c>
      <c r="T33" s="59">
        <v>15</v>
      </c>
      <c r="U33" s="82">
        <v>102.5</v>
      </c>
      <c r="V33" s="83">
        <v>30.75</v>
      </c>
      <c r="W33" s="83">
        <v>20.5</v>
      </c>
      <c r="X33" s="83">
        <v>10.25</v>
      </c>
      <c r="Y33" s="82">
        <f t="shared" si="12"/>
        <v>71.75</v>
      </c>
      <c r="Z33" s="82"/>
      <c r="AA33" s="91"/>
      <c r="AB33" s="91"/>
      <c r="AC33" s="82"/>
      <c r="AD33" s="82"/>
      <c r="AE33" s="82"/>
      <c r="AF33" s="82"/>
      <c r="AG33" s="59" t="s">
        <v>381</v>
      </c>
      <c r="AH33" s="59">
        <v>1</v>
      </c>
      <c r="AI33" s="58"/>
      <c r="AJ33" s="27"/>
    </row>
    <row r="34" ht="20.15" customHeight="1" outlineLevel="4" spans="1:36">
      <c r="A34" s="55">
        <v>22</v>
      </c>
      <c r="B34" s="60" t="s">
        <v>45</v>
      </c>
      <c r="C34" s="56" t="s">
        <v>376</v>
      </c>
      <c r="D34" s="57" t="s">
        <v>416</v>
      </c>
      <c r="E34" s="58" t="s">
        <v>417</v>
      </c>
      <c r="F34" s="59" t="s">
        <v>354</v>
      </c>
      <c r="G34" s="59" t="s">
        <v>355</v>
      </c>
      <c r="H34" s="59">
        <v>430124</v>
      </c>
      <c r="I34" s="59" t="str">
        <f t="shared" si="10"/>
        <v>430124</v>
      </c>
      <c r="J34" s="59">
        <f t="shared" si="11"/>
        <v>0</v>
      </c>
      <c r="K34" s="70">
        <v>2.226</v>
      </c>
      <c r="L34" s="55" t="s">
        <v>418</v>
      </c>
      <c r="M34" s="71" t="s">
        <v>419</v>
      </c>
      <c r="N34" s="59"/>
      <c r="O34" s="70"/>
      <c r="P34" s="59"/>
      <c r="Q34" s="70"/>
      <c r="R34" s="73" t="s">
        <v>419</v>
      </c>
      <c r="S34" s="70">
        <v>2.226</v>
      </c>
      <c r="T34" s="59">
        <v>15</v>
      </c>
      <c r="U34" s="82">
        <v>111.3</v>
      </c>
      <c r="V34" s="83">
        <v>33.39</v>
      </c>
      <c r="W34" s="83">
        <v>22.26</v>
      </c>
      <c r="X34" s="83">
        <v>11.13</v>
      </c>
      <c r="Y34" s="82">
        <f t="shared" si="12"/>
        <v>77.91</v>
      </c>
      <c r="Z34" s="82"/>
      <c r="AA34" s="91"/>
      <c r="AB34" s="91"/>
      <c r="AC34" s="82"/>
      <c r="AD34" s="82"/>
      <c r="AE34" s="82"/>
      <c r="AF34" s="82"/>
      <c r="AG34" s="59" t="s">
        <v>381</v>
      </c>
      <c r="AH34" s="59">
        <v>1</v>
      </c>
      <c r="AI34" s="58"/>
      <c r="AJ34" s="27"/>
    </row>
    <row r="35" ht="20.15" customHeight="1" outlineLevel="4" spans="1:36">
      <c r="A35" s="55">
        <v>23</v>
      </c>
      <c r="B35" s="60" t="s">
        <v>45</v>
      </c>
      <c r="C35" s="56" t="s">
        <v>376</v>
      </c>
      <c r="D35" s="57" t="s">
        <v>416</v>
      </c>
      <c r="E35" s="58" t="s">
        <v>420</v>
      </c>
      <c r="F35" s="59" t="s">
        <v>354</v>
      </c>
      <c r="G35" s="59" t="s">
        <v>355</v>
      </c>
      <c r="H35" s="59">
        <v>430124</v>
      </c>
      <c r="I35" s="59" t="str">
        <f t="shared" si="10"/>
        <v>430124</v>
      </c>
      <c r="J35" s="59">
        <f t="shared" si="11"/>
        <v>0</v>
      </c>
      <c r="K35" s="70">
        <v>4.501</v>
      </c>
      <c r="L35" s="55" t="s">
        <v>421</v>
      </c>
      <c r="M35" s="71" t="s">
        <v>422</v>
      </c>
      <c r="N35" s="59"/>
      <c r="O35" s="70"/>
      <c r="P35" s="59"/>
      <c r="Q35" s="70"/>
      <c r="R35" s="73" t="s">
        <v>422</v>
      </c>
      <c r="S35" s="70">
        <v>4.501</v>
      </c>
      <c r="T35" s="59">
        <v>15</v>
      </c>
      <c r="U35" s="82">
        <v>225.05</v>
      </c>
      <c r="V35" s="83">
        <v>67.515</v>
      </c>
      <c r="W35" s="83">
        <v>45.01</v>
      </c>
      <c r="X35" s="83">
        <v>22.505</v>
      </c>
      <c r="Y35" s="82">
        <f t="shared" si="12"/>
        <v>157.535</v>
      </c>
      <c r="Z35" s="82"/>
      <c r="AA35" s="91"/>
      <c r="AB35" s="91"/>
      <c r="AC35" s="82"/>
      <c r="AD35" s="82"/>
      <c r="AE35" s="82"/>
      <c r="AF35" s="82"/>
      <c r="AG35" s="59" t="s">
        <v>381</v>
      </c>
      <c r="AH35" s="59">
        <v>1</v>
      </c>
      <c r="AI35" s="58"/>
      <c r="AJ35" s="27"/>
    </row>
    <row r="36" ht="20.15" customHeight="1" outlineLevel="4" spans="1:36">
      <c r="A36" s="55">
        <v>24</v>
      </c>
      <c r="B36" s="60" t="s">
        <v>45</v>
      </c>
      <c r="C36" s="56" t="s">
        <v>376</v>
      </c>
      <c r="D36" s="57" t="s">
        <v>423</v>
      </c>
      <c r="E36" s="58" t="s">
        <v>424</v>
      </c>
      <c r="F36" s="59" t="s">
        <v>354</v>
      </c>
      <c r="G36" s="59" t="s">
        <v>355</v>
      </c>
      <c r="H36" s="59">
        <v>430124</v>
      </c>
      <c r="I36" s="59" t="str">
        <f t="shared" si="10"/>
        <v>430124</v>
      </c>
      <c r="J36" s="59">
        <f t="shared" si="11"/>
        <v>0</v>
      </c>
      <c r="K36" s="70">
        <v>1.524</v>
      </c>
      <c r="L36" s="55" t="s">
        <v>425</v>
      </c>
      <c r="M36" s="71" t="s">
        <v>426</v>
      </c>
      <c r="N36" s="59"/>
      <c r="O36" s="70"/>
      <c r="P36" s="59"/>
      <c r="Q36" s="70"/>
      <c r="R36" s="73" t="s">
        <v>426</v>
      </c>
      <c r="S36" s="70">
        <v>1.524</v>
      </c>
      <c r="T36" s="59">
        <v>15</v>
      </c>
      <c r="U36" s="82">
        <v>76.2</v>
      </c>
      <c r="V36" s="83">
        <v>22.86</v>
      </c>
      <c r="W36" s="83">
        <v>15.24</v>
      </c>
      <c r="X36" s="83">
        <v>7.62</v>
      </c>
      <c r="Y36" s="82">
        <f t="shared" si="12"/>
        <v>53.34</v>
      </c>
      <c r="Z36" s="82"/>
      <c r="AA36" s="91"/>
      <c r="AB36" s="91"/>
      <c r="AC36" s="82"/>
      <c r="AD36" s="82"/>
      <c r="AE36" s="82"/>
      <c r="AF36" s="82"/>
      <c r="AG36" s="59" t="s">
        <v>381</v>
      </c>
      <c r="AH36" s="59">
        <v>1</v>
      </c>
      <c r="AI36" s="58"/>
      <c r="AJ36" s="27"/>
    </row>
    <row r="37" ht="20.15" customHeight="1" outlineLevel="4" spans="1:36">
      <c r="A37" s="55">
        <v>25</v>
      </c>
      <c r="B37" s="60" t="s">
        <v>45</v>
      </c>
      <c r="C37" s="56" t="s">
        <v>376</v>
      </c>
      <c r="D37" s="57" t="s">
        <v>427</v>
      </c>
      <c r="E37" s="58" t="s">
        <v>428</v>
      </c>
      <c r="F37" s="59" t="s">
        <v>354</v>
      </c>
      <c r="G37" s="59" t="s">
        <v>355</v>
      </c>
      <c r="H37" s="59">
        <v>430124</v>
      </c>
      <c r="I37" s="59" t="str">
        <f t="shared" si="10"/>
        <v>430124</v>
      </c>
      <c r="J37" s="59">
        <f t="shared" si="11"/>
        <v>0</v>
      </c>
      <c r="K37" s="70">
        <v>1.468</v>
      </c>
      <c r="L37" s="55" t="s">
        <v>429</v>
      </c>
      <c r="M37" s="71" t="s">
        <v>430</v>
      </c>
      <c r="N37" s="59"/>
      <c r="O37" s="70"/>
      <c r="P37" s="59"/>
      <c r="Q37" s="70"/>
      <c r="R37" s="73" t="s">
        <v>430</v>
      </c>
      <c r="S37" s="70">
        <v>1.468</v>
      </c>
      <c r="T37" s="59">
        <v>15</v>
      </c>
      <c r="U37" s="82">
        <v>73.4</v>
      </c>
      <c r="V37" s="83">
        <v>22.02</v>
      </c>
      <c r="W37" s="83">
        <v>14.68</v>
      </c>
      <c r="X37" s="83">
        <v>7.34</v>
      </c>
      <c r="Y37" s="82">
        <f t="shared" si="12"/>
        <v>51.38</v>
      </c>
      <c r="Z37" s="82"/>
      <c r="AA37" s="91"/>
      <c r="AB37" s="91"/>
      <c r="AC37" s="82"/>
      <c r="AD37" s="82"/>
      <c r="AE37" s="82"/>
      <c r="AF37" s="82"/>
      <c r="AG37" s="59" t="s">
        <v>381</v>
      </c>
      <c r="AH37" s="59">
        <v>1</v>
      </c>
      <c r="AI37" s="58"/>
      <c r="AJ37" s="27"/>
    </row>
    <row r="38" ht="20.15" customHeight="1" outlineLevel="4" spans="1:36">
      <c r="A38" s="55">
        <v>26</v>
      </c>
      <c r="B38" s="60" t="s">
        <v>45</v>
      </c>
      <c r="C38" s="56" t="s">
        <v>376</v>
      </c>
      <c r="D38" s="57" t="s">
        <v>427</v>
      </c>
      <c r="E38" s="58" t="s">
        <v>431</v>
      </c>
      <c r="F38" s="59" t="s">
        <v>354</v>
      </c>
      <c r="G38" s="59" t="s">
        <v>355</v>
      </c>
      <c r="H38" s="59">
        <v>430124</v>
      </c>
      <c r="I38" s="59" t="str">
        <f t="shared" si="10"/>
        <v>430124</v>
      </c>
      <c r="J38" s="59">
        <f t="shared" si="11"/>
        <v>0</v>
      </c>
      <c r="K38" s="70">
        <v>2.004</v>
      </c>
      <c r="L38" s="55" t="s">
        <v>432</v>
      </c>
      <c r="M38" s="71" t="s">
        <v>433</v>
      </c>
      <c r="N38" s="59"/>
      <c r="O38" s="70"/>
      <c r="P38" s="59"/>
      <c r="Q38" s="70"/>
      <c r="R38" s="73" t="s">
        <v>433</v>
      </c>
      <c r="S38" s="70">
        <v>2.004</v>
      </c>
      <c r="T38" s="59">
        <v>15</v>
      </c>
      <c r="U38" s="82">
        <v>100.2</v>
      </c>
      <c r="V38" s="83">
        <v>30.06</v>
      </c>
      <c r="W38" s="83">
        <v>20.04</v>
      </c>
      <c r="X38" s="83">
        <v>10.02</v>
      </c>
      <c r="Y38" s="82">
        <f t="shared" si="12"/>
        <v>70.14</v>
      </c>
      <c r="Z38" s="82"/>
      <c r="AA38" s="91"/>
      <c r="AB38" s="91"/>
      <c r="AC38" s="82"/>
      <c r="AD38" s="82"/>
      <c r="AE38" s="82"/>
      <c r="AF38" s="82"/>
      <c r="AG38" s="59" t="s">
        <v>381</v>
      </c>
      <c r="AH38" s="59">
        <v>1</v>
      </c>
      <c r="AI38" s="58"/>
      <c r="AJ38" s="27"/>
    </row>
    <row r="39" ht="20.15" customHeight="1" outlineLevel="4" spans="1:36">
      <c r="A39" s="55">
        <v>27</v>
      </c>
      <c r="B39" s="60" t="s">
        <v>45</v>
      </c>
      <c r="C39" s="56" t="s">
        <v>376</v>
      </c>
      <c r="D39" s="57" t="s">
        <v>434</v>
      </c>
      <c r="E39" s="58" t="s">
        <v>435</v>
      </c>
      <c r="F39" s="59" t="s">
        <v>354</v>
      </c>
      <c r="G39" s="59" t="s">
        <v>355</v>
      </c>
      <c r="H39" s="59">
        <v>430124</v>
      </c>
      <c r="I39" s="59" t="str">
        <f t="shared" si="10"/>
        <v>430124</v>
      </c>
      <c r="J39" s="59">
        <f t="shared" si="11"/>
        <v>0</v>
      </c>
      <c r="K39" s="70">
        <v>2.486</v>
      </c>
      <c r="L39" s="55" t="s">
        <v>436</v>
      </c>
      <c r="M39" s="71" t="s">
        <v>437</v>
      </c>
      <c r="N39" s="59"/>
      <c r="O39" s="70"/>
      <c r="P39" s="59"/>
      <c r="Q39" s="70"/>
      <c r="R39" s="73" t="s">
        <v>437</v>
      </c>
      <c r="S39" s="70">
        <v>2.486</v>
      </c>
      <c r="T39" s="59">
        <v>15</v>
      </c>
      <c r="U39" s="82">
        <v>124.3</v>
      </c>
      <c r="V39" s="83">
        <v>37.29</v>
      </c>
      <c r="W39" s="83">
        <v>24.86</v>
      </c>
      <c r="X39" s="83">
        <v>12.43</v>
      </c>
      <c r="Y39" s="82">
        <f t="shared" si="12"/>
        <v>87.01</v>
      </c>
      <c r="Z39" s="82"/>
      <c r="AA39" s="91"/>
      <c r="AB39" s="91"/>
      <c r="AC39" s="82"/>
      <c r="AD39" s="82"/>
      <c r="AE39" s="82"/>
      <c r="AF39" s="82"/>
      <c r="AG39" s="59" t="s">
        <v>381</v>
      </c>
      <c r="AH39" s="59">
        <v>1</v>
      </c>
      <c r="AI39" s="58"/>
      <c r="AJ39" s="27"/>
    </row>
    <row r="40" ht="20.15" customHeight="1" outlineLevel="4" spans="1:36">
      <c r="A40" s="55">
        <v>28</v>
      </c>
      <c r="B40" s="60" t="s">
        <v>45</v>
      </c>
      <c r="C40" s="56" t="s">
        <v>376</v>
      </c>
      <c r="D40" s="57" t="s">
        <v>438</v>
      </c>
      <c r="E40" s="58" t="s">
        <v>439</v>
      </c>
      <c r="F40" s="59" t="s">
        <v>354</v>
      </c>
      <c r="G40" s="59" t="s">
        <v>355</v>
      </c>
      <c r="H40" s="59">
        <v>430124</v>
      </c>
      <c r="I40" s="59" t="str">
        <f t="shared" si="10"/>
        <v>430124</v>
      </c>
      <c r="J40" s="59">
        <f t="shared" si="11"/>
        <v>0</v>
      </c>
      <c r="K40" s="70">
        <v>3.29</v>
      </c>
      <c r="L40" s="55" t="s">
        <v>440</v>
      </c>
      <c r="M40" s="71" t="s">
        <v>441</v>
      </c>
      <c r="N40" s="59"/>
      <c r="O40" s="70"/>
      <c r="P40" s="59"/>
      <c r="Q40" s="70"/>
      <c r="R40" s="73" t="s">
        <v>441</v>
      </c>
      <c r="S40" s="70">
        <v>3.29</v>
      </c>
      <c r="T40" s="59">
        <v>15</v>
      </c>
      <c r="U40" s="82">
        <v>164.5</v>
      </c>
      <c r="V40" s="83">
        <v>49.35</v>
      </c>
      <c r="W40" s="83">
        <v>32.9</v>
      </c>
      <c r="X40" s="83">
        <v>16.45</v>
      </c>
      <c r="Y40" s="82">
        <f t="shared" si="12"/>
        <v>115.15</v>
      </c>
      <c r="Z40" s="82"/>
      <c r="AA40" s="91"/>
      <c r="AB40" s="91"/>
      <c r="AC40" s="82"/>
      <c r="AD40" s="82"/>
      <c r="AE40" s="82"/>
      <c r="AF40" s="82"/>
      <c r="AG40" s="59" t="s">
        <v>381</v>
      </c>
      <c r="AH40" s="59">
        <v>1</v>
      </c>
      <c r="AI40" s="58"/>
      <c r="AJ40" s="27"/>
    </row>
    <row r="41" ht="20.15" customHeight="1" outlineLevel="4" spans="1:36">
      <c r="A41" s="55">
        <v>29</v>
      </c>
      <c r="B41" s="60" t="s">
        <v>45</v>
      </c>
      <c r="C41" s="56" t="s">
        <v>376</v>
      </c>
      <c r="D41" s="57" t="s">
        <v>438</v>
      </c>
      <c r="E41" s="58" t="s">
        <v>442</v>
      </c>
      <c r="F41" s="59" t="s">
        <v>354</v>
      </c>
      <c r="G41" s="59" t="s">
        <v>355</v>
      </c>
      <c r="H41" s="59">
        <v>430124</v>
      </c>
      <c r="I41" s="59" t="str">
        <f t="shared" si="10"/>
        <v>430124</v>
      </c>
      <c r="J41" s="59">
        <f t="shared" si="11"/>
        <v>0</v>
      </c>
      <c r="K41" s="70">
        <v>1.162</v>
      </c>
      <c r="L41" s="55" t="s">
        <v>443</v>
      </c>
      <c r="M41" s="71" t="s">
        <v>444</v>
      </c>
      <c r="N41" s="59"/>
      <c r="O41" s="70"/>
      <c r="P41" s="59"/>
      <c r="Q41" s="70"/>
      <c r="R41" s="73" t="s">
        <v>444</v>
      </c>
      <c r="S41" s="70">
        <v>1.162</v>
      </c>
      <c r="T41" s="59">
        <v>15</v>
      </c>
      <c r="U41" s="82">
        <v>58.1</v>
      </c>
      <c r="V41" s="83">
        <v>17.43</v>
      </c>
      <c r="W41" s="83">
        <v>11.62</v>
      </c>
      <c r="X41" s="83">
        <v>5.81</v>
      </c>
      <c r="Y41" s="82">
        <f t="shared" si="12"/>
        <v>40.67</v>
      </c>
      <c r="Z41" s="82"/>
      <c r="AA41" s="91"/>
      <c r="AB41" s="91"/>
      <c r="AC41" s="82"/>
      <c r="AD41" s="82"/>
      <c r="AE41" s="82"/>
      <c r="AF41" s="82"/>
      <c r="AG41" s="59" t="s">
        <v>381</v>
      </c>
      <c r="AH41" s="59">
        <v>1</v>
      </c>
      <c r="AI41" s="58"/>
      <c r="AJ41" s="27"/>
    </row>
    <row r="42" ht="20.15" customHeight="1" outlineLevel="4" spans="1:36">
      <c r="A42" s="55">
        <v>30</v>
      </c>
      <c r="B42" s="60" t="s">
        <v>45</v>
      </c>
      <c r="C42" s="56" t="s">
        <v>376</v>
      </c>
      <c r="D42" s="57" t="s">
        <v>438</v>
      </c>
      <c r="E42" s="58" t="s">
        <v>445</v>
      </c>
      <c r="F42" s="59" t="s">
        <v>354</v>
      </c>
      <c r="G42" s="59" t="s">
        <v>355</v>
      </c>
      <c r="H42" s="59">
        <v>430124</v>
      </c>
      <c r="I42" s="59" t="str">
        <f t="shared" si="10"/>
        <v>430124</v>
      </c>
      <c r="J42" s="59">
        <f t="shared" si="11"/>
        <v>0</v>
      </c>
      <c r="K42" s="70">
        <v>4.157</v>
      </c>
      <c r="L42" s="55" t="s">
        <v>446</v>
      </c>
      <c r="M42" s="71" t="s">
        <v>447</v>
      </c>
      <c r="N42" s="59"/>
      <c r="O42" s="70"/>
      <c r="P42" s="59"/>
      <c r="Q42" s="70"/>
      <c r="R42" s="73" t="s">
        <v>447</v>
      </c>
      <c r="S42" s="70">
        <v>4.157</v>
      </c>
      <c r="T42" s="59">
        <v>15</v>
      </c>
      <c r="U42" s="82">
        <v>207.85</v>
      </c>
      <c r="V42" s="83">
        <v>62.355</v>
      </c>
      <c r="W42" s="83">
        <v>41.57</v>
      </c>
      <c r="X42" s="83">
        <v>20.785</v>
      </c>
      <c r="Y42" s="82">
        <f t="shared" si="12"/>
        <v>145.495</v>
      </c>
      <c r="Z42" s="82"/>
      <c r="AA42" s="91"/>
      <c r="AB42" s="91"/>
      <c r="AC42" s="82"/>
      <c r="AD42" s="82"/>
      <c r="AE42" s="82"/>
      <c r="AF42" s="82"/>
      <c r="AG42" s="59" t="s">
        <v>381</v>
      </c>
      <c r="AH42" s="59">
        <v>1</v>
      </c>
      <c r="AI42" s="58"/>
      <c r="AJ42" s="27"/>
    </row>
    <row r="43" ht="40" customHeight="1" outlineLevel="4" spans="1:36">
      <c r="A43" s="55">
        <v>31</v>
      </c>
      <c r="B43" s="60" t="s">
        <v>45</v>
      </c>
      <c r="C43" s="56" t="s">
        <v>376</v>
      </c>
      <c r="D43" s="57" t="s">
        <v>448</v>
      </c>
      <c r="E43" s="58">
        <v>0</v>
      </c>
      <c r="F43" s="59" t="s">
        <v>354</v>
      </c>
      <c r="G43" s="59" t="s">
        <v>355</v>
      </c>
      <c r="H43" s="59">
        <v>430124</v>
      </c>
      <c r="I43" s="59" t="str">
        <f t="shared" si="10"/>
        <v>430124</v>
      </c>
      <c r="J43" s="59">
        <f t="shared" si="11"/>
        <v>0</v>
      </c>
      <c r="K43" s="70">
        <v>3.373</v>
      </c>
      <c r="L43" s="55" t="s">
        <v>449</v>
      </c>
      <c r="M43" s="71" t="s">
        <v>450</v>
      </c>
      <c r="N43" s="59"/>
      <c r="O43" s="70"/>
      <c r="P43" s="73" t="s">
        <v>450</v>
      </c>
      <c r="Q43" s="70">
        <v>3.373</v>
      </c>
      <c r="R43" s="59"/>
      <c r="S43" s="70"/>
      <c r="T43" s="59">
        <v>15</v>
      </c>
      <c r="U43" s="82">
        <v>269.84</v>
      </c>
      <c r="V43" s="83">
        <v>50.595</v>
      </c>
      <c r="W43" s="83">
        <v>33.73</v>
      </c>
      <c r="X43" s="83">
        <v>16.865</v>
      </c>
      <c r="Y43" s="82">
        <f t="shared" si="12"/>
        <v>219.245</v>
      </c>
      <c r="Z43" s="82"/>
      <c r="AA43" s="91"/>
      <c r="AB43" s="91"/>
      <c r="AC43" s="82"/>
      <c r="AD43" s="82"/>
      <c r="AE43" s="82"/>
      <c r="AF43" s="82"/>
      <c r="AG43" s="59" t="s">
        <v>381</v>
      </c>
      <c r="AH43" s="59">
        <v>1</v>
      </c>
      <c r="AI43" s="58"/>
      <c r="AJ43" s="27"/>
    </row>
    <row r="44" ht="20.15" customHeight="1" outlineLevel="4" spans="1:36">
      <c r="A44" s="55">
        <v>32</v>
      </c>
      <c r="B44" s="60" t="s">
        <v>45</v>
      </c>
      <c r="C44" s="56" t="s">
        <v>376</v>
      </c>
      <c r="D44" s="57" t="s">
        <v>451</v>
      </c>
      <c r="E44" s="58" t="s">
        <v>452</v>
      </c>
      <c r="F44" s="59" t="s">
        <v>354</v>
      </c>
      <c r="G44" s="59" t="s">
        <v>355</v>
      </c>
      <c r="H44" s="59">
        <v>430124</v>
      </c>
      <c r="I44" s="59" t="str">
        <f t="shared" si="10"/>
        <v>430124</v>
      </c>
      <c r="J44" s="59">
        <f t="shared" si="11"/>
        <v>0</v>
      </c>
      <c r="K44" s="70">
        <v>2.065</v>
      </c>
      <c r="L44" s="55" t="s">
        <v>453</v>
      </c>
      <c r="M44" s="71" t="s">
        <v>454</v>
      </c>
      <c r="N44" s="59"/>
      <c r="O44" s="70"/>
      <c r="P44" s="59"/>
      <c r="Q44" s="70"/>
      <c r="R44" s="73" t="s">
        <v>454</v>
      </c>
      <c r="S44" s="70">
        <v>2.065</v>
      </c>
      <c r="T44" s="59">
        <v>15</v>
      </c>
      <c r="U44" s="82">
        <v>103.25</v>
      </c>
      <c r="V44" s="83">
        <v>30.975</v>
      </c>
      <c r="W44" s="83">
        <v>20.65</v>
      </c>
      <c r="X44" s="83">
        <v>10.325</v>
      </c>
      <c r="Y44" s="82">
        <f t="shared" si="12"/>
        <v>72.275</v>
      </c>
      <c r="Z44" s="82"/>
      <c r="AA44" s="91"/>
      <c r="AB44" s="91"/>
      <c r="AC44" s="82"/>
      <c r="AD44" s="82"/>
      <c r="AE44" s="82"/>
      <c r="AF44" s="82"/>
      <c r="AG44" s="59" t="s">
        <v>381</v>
      </c>
      <c r="AH44" s="59">
        <v>1</v>
      </c>
      <c r="AI44" s="58"/>
      <c r="AJ44" s="27"/>
    </row>
    <row r="45" ht="20.15" customHeight="1" outlineLevel="4" spans="1:36">
      <c r="A45" s="55">
        <v>33</v>
      </c>
      <c r="B45" s="60" t="s">
        <v>45</v>
      </c>
      <c r="C45" s="56" t="s">
        <v>376</v>
      </c>
      <c r="D45" s="57" t="s">
        <v>404</v>
      </c>
      <c r="E45" s="58" t="s">
        <v>455</v>
      </c>
      <c r="F45" s="59" t="s">
        <v>354</v>
      </c>
      <c r="G45" s="59" t="s">
        <v>355</v>
      </c>
      <c r="H45" s="59">
        <v>430124</v>
      </c>
      <c r="I45" s="59" t="str">
        <f t="shared" si="10"/>
        <v>430124</v>
      </c>
      <c r="J45" s="59">
        <f t="shared" si="11"/>
        <v>0</v>
      </c>
      <c r="K45" s="70">
        <v>4.159</v>
      </c>
      <c r="L45" s="55" t="s">
        <v>456</v>
      </c>
      <c r="M45" s="71" t="s">
        <v>457</v>
      </c>
      <c r="N45" s="59"/>
      <c r="O45" s="70"/>
      <c r="P45" s="59"/>
      <c r="Q45" s="70"/>
      <c r="R45" s="73" t="s">
        <v>457</v>
      </c>
      <c r="S45" s="70">
        <v>4.159</v>
      </c>
      <c r="T45" s="59">
        <v>15</v>
      </c>
      <c r="U45" s="82">
        <v>207.95</v>
      </c>
      <c r="V45" s="83">
        <v>62.385</v>
      </c>
      <c r="W45" s="83">
        <v>41.59</v>
      </c>
      <c r="X45" s="83">
        <v>20.795</v>
      </c>
      <c r="Y45" s="82">
        <f t="shared" si="12"/>
        <v>145.565</v>
      </c>
      <c r="Z45" s="82"/>
      <c r="AA45" s="91"/>
      <c r="AB45" s="91"/>
      <c r="AC45" s="82"/>
      <c r="AD45" s="82"/>
      <c r="AE45" s="82"/>
      <c r="AF45" s="82"/>
      <c r="AG45" s="59" t="s">
        <v>381</v>
      </c>
      <c r="AH45" s="59">
        <v>1</v>
      </c>
      <c r="AI45" s="58"/>
      <c r="AJ45" s="27"/>
    </row>
    <row r="46" ht="20.15" customHeight="1" outlineLevel="3" collapsed="1" spans="1:36">
      <c r="A46" s="55"/>
      <c r="B46" s="60"/>
      <c r="C46" s="51" t="s">
        <v>54</v>
      </c>
      <c r="D46" s="57"/>
      <c r="E46" s="58"/>
      <c r="F46" s="59"/>
      <c r="G46" s="59"/>
      <c r="H46" s="59"/>
      <c r="I46" s="59"/>
      <c r="J46" s="59"/>
      <c r="K46" s="70">
        <f>SUBTOTAL(9,K47:K49)</f>
        <v>8.37</v>
      </c>
      <c r="L46" s="55"/>
      <c r="M46" s="71"/>
      <c r="N46" s="59"/>
      <c r="O46" s="70"/>
      <c r="P46" s="59"/>
      <c r="Q46" s="70"/>
      <c r="R46" s="73"/>
      <c r="S46" s="70"/>
      <c r="T46" s="59"/>
      <c r="U46" s="82">
        <f>SUBTOTAL(9,U47:U49)</f>
        <v>292.6153</v>
      </c>
      <c r="V46" s="83">
        <f>SUBTOTAL(9,V47:V49)</f>
        <v>125.55</v>
      </c>
      <c r="W46" s="83">
        <f>SUBTOTAL(9,W47:W49)</f>
        <v>83.7</v>
      </c>
      <c r="X46" s="83">
        <f>SUBTOTAL(9,X47:X49)</f>
        <v>41.85</v>
      </c>
      <c r="Y46" s="82">
        <f>SUBTOTAL(9,Y47:Y49)</f>
        <v>167.0653</v>
      </c>
      <c r="Z46" s="82">
        <v>8</v>
      </c>
      <c r="AA46" s="91">
        <v>248</v>
      </c>
      <c r="AB46" s="82">
        <f>U46-AA46</f>
        <v>44.6153</v>
      </c>
      <c r="AC46" s="82">
        <v>23</v>
      </c>
      <c r="AD46" s="82">
        <f>V46-AC46</f>
        <v>102.55</v>
      </c>
      <c r="AE46" s="82">
        <v>225</v>
      </c>
      <c r="AF46" s="82">
        <v>225</v>
      </c>
      <c r="AG46" s="59"/>
      <c r="AH46" s="59"/>
      <c r="AI46" s="58"/>
      <c r="AJ46" s="27"/>
    </row>
    <row r="47" ht="20.15" customHeight="1" outlineLevel="4" spans="1:36">
      <c r="A47" s="55">
        <v>1</v>
      </c>
      <c r="B47" s="60" t="s">
        <v>45</v>
      </c>
      <c r="C47" s="56" t="s">
        <v>53</v>
      </c>
      <c r="D47" s="57" t="s">
        <v>458</v>
      </c>
      <c r="E47" s="58" t="s">
        <v>459</v>
      </c>
      <c r="F47" s="59" t="s">
        <v>354</v>
      </c>
      <c r="G47" s="59" t="s">
        <v>355</v>
      </c>
      <c r="H47" s="59">
        <v>430181</v>
      </c>
      <c r="I47" s="59" t="str">
        <f>RIGHT(M47,6)</f>
        <v>430181</v>
      </c>
      <c r="J47" s="59">
        <f>H47-I47</f>
        <v>0</v>
      </c>
      <c r="K47" s="70">
        <v>3.492</v>
      </c>
      <c r="L47" s="55" t="s">
        <v>460</v>
      </c>
      <c r="M47" s="71" t="s">
        <v>461</v>
      </c>
      <c r="N47" s="59"/>
      <c r="O47" s="70"/>
      <c r="P47" s="59"/>
      <c r="Q47" s="70"/>
      <c r="R47" s="73" t="s">
        <v>461</v>
      </c>
      <c r="S47" s="70">
        <v>3.492</v>
      </c>
      <c r="T47" s="59">
        <v>15</v>
      </c>
      <c r="U47" s="82">
        <v>122.05</v>
      </c>
      <c r="V47" s="83">
        <v>52.38</v>
      </c>
      <c r="W47" s="83">
        <v>34.92</v>
      </c>
      <c r="X47" s="83">
        <v>17.46</v>
      </c>
      <c r="Y47" s="82">
        <f>U47-V47</f>
        <v>69.67</v>
      </c>
      <c r="Z47" s="82"/>
      <c r="AA47" s="91"/>
      <c r="AB47" s="91"/>
      <c r="AC47" s="82"/>
      <c r="AD47" s="82"/>
      <c r="AE47" s="82"/>
      <c r="AF47" s="82"/>
      <c r="AG47" s="59" t="s">
        <v>462</v>
      </c>
      <c r="AH47" s="59">
        <v>1</v>
      </c>
      <c r="AI47" s="58"/>
      <c r="AJ47" s="27"/>
    </row>
    <row r="48" ht="20.15" customHeight="1" outlineLevel="4" spans="1:36">
      <c r="A48" s="55">
        <v>3</v>
      </c>
      <c r="B48" s="60" t="s">
        <v>45</v>
      </c>
      <c r="C48" s="56" t="s">
        <v>53</v>
      </c>
      <c r="D48" s="57" t="s">
        <v>458</v>
      </c>
      <c r="E48" s="58" t="s">
        <v>463</v>
      </c>
      <c r="F48" s="59" t="s">
        <v>354</v>
      </c>
      <c r="G48" s="59" t="s">
        <v>355</v>
      </c>
      <c r="H48" s="59">
        <v>430181</v>
      </c>
      <c r="I48" s="59" t="str">
        <f>RIGHT(M48,6)</f>
        <v>430181</v>
      </c>
      <c r="J48" s="59">
        <f>H48-I48</f>
        <v>0</v>
      </c>
      <c r="K48" s="70">
        <v>2.268</v>
      </c>
      <c r="L48" s="55" t="s">
        <v>464</v>
      </c>
      <c r="M48" s="71" t="s">
        <v>465</v>
      </c>
      <c r="N48" s="59"/>
      <c r="O48" s="70"/>
      <c r="P48" s="59"/>
      <c r="Q48" s="70"/>
      <c r="R48" s="73" t="s">
        <v>465</v>
      </c>
      <c r="S48" s="70">
        <v>2.268</v>
      </c>
      <c r="T48" s="59">
        <v>15</v>
      </c>
      <c r="U48" s="82">
        <v>79.12</v>
      </c>
      <c r="V48" s="83">
        <v>34.02</v>
      </c>
      <c r="W48" s="83">
        <v>22.68</v>
      </c>
      <c r="X48" s="83">
        <v>11.34</v>
      </c>
      <c r="Y48" s="82">
        <f>U48-V48</f>
        <v>45.1</v>
      </c>
      <c r="Z48" s="82"/>
      <c r="AA48" s="91"/>
      <c r="AB48" s="91"/>
      <c r="AC48" s="82"/>
      <c r="AD48" s="82"/>
      <c r="AE48" s="82"/>
      <c r="AF48" s="82"/>
      <c r="AG48" s="59" t="s">
        <v>462</v>
      </c>
      <c r="AH48" s="59">
        <v>1</v>
      </c>
      <c r="AI48" s="58"/>
      <c r="AJ48" s="27"/>
    </row>
    <row r="49" ht="20.15" customHeight="1" outlineLevel="4" spans="1:36">
      <c r="A49" s="55">
        <v>2</v>
      </c>
      <c r="B49" s="60" t="s">
        <v>45</v>
      </c>
      <c r="C49" s="56" t="s">
        <v>53</v>
      </c>
      <c r="D49" s="57" t="s">
        <v>466</v>
      </c>
      <c r="E49" s="58" t="s">
        <v>467</v>
      </c>
      <c r="F49" s="59" t="s">
        <v>354</v>
      </c>
      <c r="G49" s="59" t="s">
        <v>355</v>
      </c>
      <c r="H49" s="59">
        <v>430181</v>
      </c>
      <c r="I49" s="59" t="str">
        <f>RIGHT(M49,6)</f>
        <v>430181</v>
      </c>
      <c r="J49" s="59">
        <f>H49-I49</f>
        <v>0</v>
      </c>
      <c r="K49" s="70">
        <v>2.61</v>
      </c>
      <c r="L49" s="55" t="s">
        <v>468</v>
      </c>
      <c r="M49" s="71" t="s">
        <v>469</v>
      </c>
      <c r="N49" s="59"/>
      <c r="O49" s="70"/>
      <c r="P49" s="59"/>
      <c r="Q49" s="70"/>
      <c r="R49" s="73" t="s">
        <v>469</v>
      </c>
      <c r="S49" s="70">
        <v>2.61</v>
      </c>
      <c r="T49" s="59">
        <v>15</v>
      </c>
      <c r="U49" s="82">
        <v>91.4453</v>
      </c>
      <c r="V49" s="83">
        <v>39.15</v>
      </c>
      <c r="W49" s="83">
        <v>26.1</v>
      </c>
      <c r="X49" s="83">
        <v>13.05</v>
      </c>
      <c r="Y49" s="82">
        <f>U49-V49</f>
        <v>52.2953</v>
      </c>
      <c r="Z49" s="82"/>
      <c r="AA49" s="91"/>
      <c r="AB49" s="91"/>
      <c r="AC49" s="82"/>
      <c r="AD49" s="82"/>
      <c r="AE49" s="82"/>
      <c r="AF49" s="82"/>
      <c r="AG49" s="59" t="s">
        <v>470</v>
      </c>
      <c r="AH49" s="59">
        <v>1</v>
      </c>
      <c r="AI49" s="58"/>
      <c r="AJ49" s="27"/>
    </row>
    <row r="50" ht="20.15" customHeight="1" outlineLevel="2" spans="1:36">
      <c r="A50" s="59"/>
      <c r="B50" s="50" t="s">
        <v>55</v>
      </c>
      <c r="C50" s="56"/>
      <c r="D50" s="57"/>
      <c r="E50" s="58"/>
      <c r="F50" s="59"/>
      <c r="G50" s="59"/>
      <c r="H50" s="59"/>
      <c r="I50" s="59"/>
      <c r="J50" s="59"/>
      <c r="K50" s="70">
        <f>SUBTOTAL(9,K52:K153)</f>
        <v>276.765</v>
      </c>
      <c r="L50" s="55"/>
      <c r="M50" s="71"/>
      <c r="N50" s="59"/>
      <c r="O50" s="70"/>
      <c r="P50" s="59"/>
      <c r="Q50" s="70"/>
      <c r="R50" s="73"/>
      <c r="S50" s="70"/>
      <c r="T50" s="59"/>
      <c r="U50" s="82">
        <f t="shared" ref="U50:Y50" si="13">SUBTOTAL(9,U52:U153)</f>
        <v>11875.6566571429</v>
      </c>
      <c r="V50" s="83">
        <f t="shared" si="13"/>
        <v>4750.631</v>
      </c>
      <c r="W50" s="83">
        <f t="shared" si="13"/>
        <v>3367.381</v>
      </c>
      <c r="X50" s="83">
        <f t="shared" si="13"/>
        <v>1383.725</v>
      </c>
      <c r="Y50" s="82">
        <f t="shared" si="13"/>
        <v>7125.02565714286</v>
      </c>
      <c r="Z50" s="82">
        <f t="shared" ref="Z50:AF50" si="14">SUBTOTAL(9,Z51:Z153)</f>
        <v>285</v>
      </c>
      <c r="AA50" s="82">
        <f t="shared" si="14"/>
        <v>10182</v>
      </c>
      <c r="AB50" s="82">
        <f t="shared" si="14"/>
        <v>1693.65665714286</v>
      </c>
      <c r="AC50" s="82">
        <f t="shared" si="14"/>
        <v>3814</v>
      </c>
      <c r="AD50" s="82">
        <f t="shared" si="14"/>
        <v>936.045</v>
      </c>
      <c r="AE50" s="82">
        <f t="shared" si="14"/>
        <v>6368</v>
      </c>
      <c r="AF50" s="82">
        <f t="shared" si="14"/>
        <v>6368</v>
      </c>
      <c r="AG50" s="59"/>
      <c r="AH50" s="59"/>
      <c r="AI50" s="58"/>
      <c r="AJ50" s="27"/>
    </row>
    <row r="51" ht="20.15" customHeight="1" outlineLevel="3" collapsed="1" spans="1:36">
      <c r="A51" s="59"/>
      <c r="B51" s="60"/>
      <c r="C51" s="51" t="s">
        <v>57</v>
      </c>
      <c r="D51" s="57"/>
      <c r="E51" s="58"/>
      <c r="F51" s="59"/>
      <c r="G51" s="59"/>
      <c r="H51" s="59"/>
      <c r="I51" s="59"/>
      <c r="J51" s="59"/>
      <c r="K51" s="70">
        <f>SUBTOTAL(9,K52:K55)</f>
        <v>12.072</v>
      </c>
      <c r="L51" s="55"/>
      <c r="M51" s="71"/>
      <c r="N51" s="59"/>
      <c r="O51" s="70"/>
      <c r="P51" s="59"/>
      <c r="Q51" s="70"/>
      <c r="R51" s="73"/>
      <c r="S51" s="70"/>
      <c r="T51" s="59"/>
      <c r="U51" s="82">
        <f>SUBTOTAL(9,U52:U55)</f>
        <v>323.36</v>
      </c>
      <c r="V51" s="83">
        <f>SUBTOTAL(9,V52:V55)</f>
        <v>181.08</v>
      </c>
      <c r="W51" s="83">
        <f>SUBTOTAL(9,W52:W55)</f>
        <v>120.72</v>
      </c>
      <c r="X51" s="83">
        <f>SUBTOTAL(9,X52:X55)</f>
        <v>60.36</v>
      </c>
      <c r="Y51" s="82">
        <f>SUBTOTAL(9,Y52:Y55)</f>
        <v>142.28</v>
      </c>
      <c r="Z51" s="82">
        <v>12</v>
      </c>
      <c r="AA51" s="91">
        <v>274</v>
      </c>
      <c r="AB51" s="82">
        <f>U51-AA51</f>
        <v>49.36</v>
      </c>
      <c r="AC51" s="82">
        <v>34</v>
      </c>
      <c r="AD51" s="82">
        <f>V51-AC51</f>
        <v>147.08</v>
      </c>
      <c r="AE51" s="82">
        <v>240</v>
      </c>
      <c r="AF51" s="82">
        <v>240</v>
      </c>
      <c r="AG51" s="59"/>
      <c r="AH51" s="59"/>
      <c r="AI51" s="58"/>
      <c r="AJ51" s="27"/>
    </row>
    <row r="52" ht="20.15" customHeight="1" outlineLevel="4" spans="1:36">
      <c r="A52" s="59">
        <v>2</v>
      </c>
      <c r="B52" s="60" t="s">
        <v>48</v>
      </c>
      <c r="C52" s="56" t="s">
        <v>56</v>
      </c>
      <c r="D52" s="57" t="s">
        <v>471</v>
      </c>
      <c r="E52" s="58" t="s">
        <v>472</v>
      </c>
      <c r="F52" s="59" t="s">
        <v>354</v>
      </c>
      <c r="G52" s="59" t="s">
        <v>355</v>
      </c>
      <c r="H52" s="59">
        <v>430221</v>
      </c>
      <c r="I52" s="59" t="str">
        <f>RIGHT(M52,6)</f>
        <v>430221</v>
      </c>
      <c r="J52" s="59">
        <f>H52-I52</f>
        <v>0</v>
      </c>
      <c r="K52" s="70">
        <v>0.996</v>
      </c>
      <c r="L52" s="55" t="s">
        <v>473</v>
      </c>
      <c r="M52" s="71" t="s">
        <v>474</v>
      </c>
      <c r="N52" s="59"/>
      <c r="O52" s="70"/>
      <c r="P52" s="59"/>
      <c r="Q52" s="70"/>
      <c r="R52" s="73" t="s">
        <v>474</v>
      </c>
      <c r="S52" s="70">
        <v>0.996</v>
      </c>
      <c r="T52" s="59">
        <v>15</v>
      </c>
      <c r="U52" s="82">
        <v>26.68</v>
      </c>
      <c r="V52" s="83">
        <v>14.94</v>
      </c>
      <c r="W52" s="83">
        <v>9.96</v>
      </c>
      <c r="X52" s="83">
        <v>4.98</v>
      </c>
      <c r="Y52" s="82">
        <f>U52-V52</f>
        <v>11.74</v>
      </c>
      <c r="Z52" s="82"/>
      <c r="AA52" s="91"/>
      <c r="AB52" s="91"/>
      <c r="AC52" s="82"/>
      <c r="AD52" s="82"/>
      <c r="AE52" s="82"/>
      <c r="AF52" s="82"/>
      <c r="AG52" s="59" t="s">
        <v>475</v>
      </c>
      <c r="AH52" s="59">
        <v>1</v>
      </c>
      <c r="AI52" s="58"/>
      <c r="AJ52" s="27"/>
    </row>
    <row r="53" ht="20.15" customHeight="1" outlineLevel="4" spans="1:36">
      <c r="A53" s="59">
        <v>2</v>
      </c>
      <c r="B53" s="60" t="s">
        <v>48</v>
      </c>
      <c r="C53" s="56" t="s">
        <v>56</v>
      </c>
      <c r="D53" s="57" t="s">
        <v>471</v>
      </c>
      <c r="E53" s="58" t="s">
        <v>476</v>
      </c>
      <c r="F53" s="59" t="s">
        <v>354</v>
      </c>
      <c r="G53" s="59" t="s">
        <v>355</v>
      </c>
      <c r="H53" s="59">
        <v>430221</v>
      </c>
      <c r="I53" s="59" t="str">
        <f>RIGHT(M53,6)</f>
        <v>430221</v>
      </c>
      <c r="J53" s="59">
        <f>H53-I53</f>
        <v>0</v>
      </c>
      <c r="K53" s="70">
        <v>2.596</v>
      </c>
      <c r="L53" s="55" t="s">
        <v>477</v>
      </c>
      <c r="M53" s="71" t="s">
        <v>478</v>
      </c>
      <c r="N53" s="59"/>
      <c r="O53" s="70"/>
      <c r="P53" s="59"/>
      <c r="Q53" s="70"/>
      <c r="R53" s="73" t="s">
        <v>478</v>
      </c>
      <c r="S53" s="70">
        <v>2.596</v>
      </c>
      <c r="T53" s="59">
        <v>15</v>
      </c>
      <c r="U53" s="82">
        <v>69.54</v>
      </c>
      <c r="V53" s="83">
        <v>38.94</v>
      </c>
      <c r="W53" s="83">
        <v>25.96</v>
      </c>
      <c r="X53" s="83">
        <v>12.98</v>
      </c>
      <c r="Y53" s="82">
        <f>U53-V53</f>
        <v>30.6</v>
      </c>
      <c r="Z53" s="82"/>
      <c r="AA53" s="91"/>
      <c r="AB53" s="91"/>
      <c r="AC53" s="82"/>
      <c r="AD53" s="82"/>
      <c r="AE53" s="82"/>
      <c r="AF53" s="82"/>
      <c r="AG53" s="59" t="s">
        <v>475</v>
      </c>
      <c r="AH53" s="59">
        <v>1</v>
      </c>
      <c r="AI53" s="58"/>
      <c r="AJ53" s="27"/>
    </row>
    <row r="54" ht="20.15" customHeight="1" outlineLevel="4" spans="1:36">
      <c r="A54" s="59">
        <v>2</v>
      </c>
      <c r="B54" s="60" t="s">
        <v>48</v>
      </c>
      <c r="C54" s="56" t="s">
        <v>56</v>
      </c>
      <c r="D54" s="57" t="s">
        <v>479</v>
      </c>
      <c r="E54" s="58" t="s">
        <v>480</v>
      </c>
      <c r="F54" s="59" t="s">
        <v>354</v>
      </c>
      <c r="G54" s="59" t="s">
        <v>355</v>
      </c>
      <c r="H54" s="59">
        <v>430221</v>
      </c>
      <c r="I54" s="59" t="str">
        <f>RIGHT(M54,6)</f>
        <v>430221</v>
      </c>
      <c r="J54" s="59">
        <f>H54-I54</f>
        <v>0</v>
      </c>
      <c r="K54" s="70">
        <v>3.229</v>
      </c>
      <c r="L54" s="55" t="s">
        <v>481</v>
      </c>
      <c r="M54" s="71" t="s">
        <v>482</v>
      </c>
      <c r="N54" s="73" t="s">
        <v>482</v>
      </c>
      <c r="O54" s="70">
        <v>3.229</v>
      </c>
      <c r="P54" s="59"/>
      <c r="Q54" s="70"/>
      <c r="R54" s="59"/>
      <c r="S54" s="70"/>
      <c r="T54" s="59">
        <v>15</v>
      </c>
      <c r="U54" s="82">
        <v>86.49</v>
      </c>
      <c r="V54" s="83">
        <v>48.435</v>
      </c>
      <c r="W54" s="83">
        <v>32.29</v>
      </c>
      <c r="X54" s="83">
        <v>16.145</v>
      </c>
      <c r="Y54" s="82">
        <f>U54-V54</f>
        <v>38.055</v>
      </c>
      <c r="Z54" s="82"/>
      <c r="AA54" s="91"/>
      <c r="AB54" s="91"/>
      <c r="AC54" s="82"/>
      <c r="AD54" s="82"/>
      <c r="AE54" s="82"/>
      <c r="AF54" s="82"/>
      <c r="AG54" s="59" t="s">
        <v>475</v>
      </c>
      <c r="AH54" s="59">
        <v>1</v>
      </c>
      <c r="AI54" s="58"/>
      <c r="AJ54" s="27"/>
    </row>
    <row r="55" ht="20.15" customHeight="1" outlineLevel="4" spans="1:36">
      <c r="A55" s="59">
        <v>2</v>
      </c>
      <c r="B55" s="60" t="s">
        <v>48</v>
      </c>
      <c r="C55" s="56" t="s">
        <v>56</v>
      </c>
      <c r="D55" s="57" t="s">
        <v>483</v>
      </c>
      <c r="E55" s="58" t="s">
        <v>484</v>
      </c>
      <c r="F55" s="59" t="s">
        <v>354</v>
      </c>
      <c r="G55" s="59" t="s">
        <v>355</v>
      </c>
      <c r="H55" s="59">
        <v>430221</v>
      </c>
      <c r="I55" s="59" t="str">
        <f>RIGHT(M55,6)</f>
        <v>430221</v>
      </c>
      <c r="J55" s="59">
        <f>H55-I55</f>
        <v>0</v>
      </c>
      <c r="K55" s="70">
        <v>5.251</v>
      </c>
      <c r="L55" s="55" t="s">
        <v>485</v>
      </c>
      <c r="M55" s="71" t="s">
        <v>486</v>
      </c>
      <c r="N55" s="73" t="s">
        <v>486</v>
      </c>
      <c r="O55" s="70">
        <v>5.251</v>
      </c>
      <c r="P55" s="59"/>
      <c r="Q55" s="70"/>
      <c r="R55" s="59"/>
      <c r="S55" s="70"/>
      <c r="T55" s="59">
        <v>15</v>
      </c>
      <c r="U55" s="82">
        <v>140.65</v>
      </c>
      <c r="V55" s="83">
        <v>78.765</v>
      </c>
      <c r="W55" s="83">
        <v>52.51</v>
      </c>
      <c r="X55" s="83">
        <v>26.255</v>
      </c>
      <c r="Y55" s="82">
        <f>U55-V55</f>
        <v>61.885</v>
      </c>
      <c r="Z55" s="82"/>
      <c r="AA55" s="91"/>
      <c r="AB55" s="91"/>
      <c r="AC55" s="82"/>
      <c r="AD55" s="82"/>
      <c r="AE55" s="82"/>
      <c r="AF55" s="82"/>
      <c r="AG55" s="59" t="s">
        <v>475</v>
      </c>
      <c r="AH55" s="59">
        <v>1</v>
      </c>
      <c r="AI55" s="58"/>
      <c r="AJ55" s="27"/>
    </row>
    <row r="56" ht="20.15" customHeight="1" outlineLevel="3" collapsed="1" spans="1:36">
      <c r="A56" s="59"/>
      <c r="B56" s="60"/>
      <c r="C56" s="51" t="s">
        <v>61</v>
      </c>
      <c r="D56" s="57"/>
      <c r="E56" s="58"/>
      <c r="F56" s="59"/>
      <c r="G56" s="59"/>
      <c r="H56" s="59"/>
      <c r="I56" s="59"/>
      <c r="J56" s="59"/>
      <c r="K56" s="70">
        <f>SUBTOTAL(9,K57:K74)</f>
        <v>37.458</v>
      </c>
      <c r="L56" s="55"/>
      <c r="M56" s="71"/>
      <c r="N56" s="73"/>
      <c r="O56" s="70"/>
      <c r="P56" s="59"/>
      <c r="Q56" s="70"/>
      <c r="R56" s="59"/>
      <c r="S56" s="70"/>
      <c r="T56" s="59"/>
      <c r="U56" s="82">
        <f>SUBTOTAL(9,U57:U74)</f>
        <v>2576.8998</v>
      </c>
      <c r="V56" s="83">
        <f>SUBTOTAL(9,V57:V74)</f>
        <v>561.87</v>
      </c>
      <c r="W56" s="83">
        <f>SUBTOTAL(9,W57:W74)</f>
        <v>374.58</v>
      </c>
      <c r="X56" s="83">
        <f>SUBTOTAL(9,X57:X74)</f>
        <v>187.29</v>
      </c>
      <c r="Y56" s="82">
        <f>SUBTOTAL(9,Y57:Y74)</f>
        <v>2015.0298</v>
      </c>
      <c r="Z56" s="82">
        <v>29</v>
      </c>
      <c r="AA56" s="91">
        <v>2184</v>
      </c>
      <c r="AB56" s="82">
        <f>U56-AA56</f>
        <v>392.8998</v>
      </c>
      <c r="AC56" s="82">
        <v>105</v>
      </c>
      <c r="AD56" s="82">
        <f>V56-AC56</f>
        <v>456.87</v>
      </c>
      <c r="AE56" s="82">
        <v>2079</v>
      </c>
      <c r="AF56" s="82">
        <v>2079</v>
      </c>
      <c r="AG56" s="59"/>
      <c r="AH56" s="59"/>
      <c r="AI56" s="58"/>
      <c r="AJ56" s="27"/>
    </row>
    <row r="57" ht="20.15" customHeight="1" outlineLevel="4" spans="1:36">
      <c r="A57" s="59">
        <v>2</v>
      </c>
      <c r="B57" s="60" t="s">
        <v>48</v>
      </c>
      <c r="C57" s="56" t="s">
        <v>60</v>
      </c>
      <c r="D57" s="57" t="s">
        <v>487</v>
      </c>
      <c r="E57" s="58" t="s">
        <v>488</v>
      </c>
      <c r="F57" s="59" t="s">
        <v>354</v>
      </c>
      <c r="G57" s="59" t="s">
        <v>355</v>
      </c>
      <c r="H57" s="59">
        <v>430223</v>
      </c>
      <c r="I57" s="59" t="str">
        <f t="shared" ref="I57:I74" si="15">RIGHT(M57,6)</f>
        <v>430221</v>
      </c>
      <c r="J57" s="59">
        <f t="shared" ref="J57:J74" si="16">H57-I57</f>
        <v>2</v>
      </c>
      <c r="K57" s="70">
        <v>1.641</v>
      </c>
      <c r="L57" s="55" t="s">
        <v>489</v>
      </c>
      <c r="M57" s="71" t="s">
        <v>490</v>
      </c>
      <c r="N57" s="73" t="s">
        <v>490</v>
      </c>
      <c r="O57" s="70">
        <v>1.641</v>
      </c>
      <c r="P57" s="59"/>
      <c r="Q57" s="70"/>
      <c r="R57" s="59"/>
      <c r="S57" s="70"/>
      <c r="T57" s="59">
        <v>15</v>
      </c>
      <c r="U57" s="82">
        <v>43.96</v>
      </c>
      <c r="V57" s="83">
        <v>24.615</v>
      </c>
      <c r="W57" s="83">
        <v>16.41</v>
      </c>
      <c r="X57" s="83">
        <v>8.205</v>
      </c>
      <c r="Y57" s="82">
        <f t="shared" ref="Y57:Y74" si="17">U57-V57</f>
        <v>19.345</v>
      </c>
      <c r="Z57" s="82"/>
      <c r="AA57" s="91"/>
      <c r="AB57" s="91"/>
      <c r="AC57" s="82"/>
      <c r="AD57" s="82"/>
      <c r="AE57" s="82"/>
      <c r="AF57" s="82"/>
      <c r="AG57" s="59" t="s">
        <v>491</v>
      </c>
      <c r="AH57" s="59">
        <v>1</v>
      </c>
      <c r="AI57" s="58"/>
      <c r="AJ57" s="27"/>
    </row>
    <row r="58" ht="20.15" customHeight="1" outlineLevel="4" spans="1:36">
      <c r="A58" s="59">
        <v>2</v>
      </c>
      <c r="B58" s="60" t="s">
        <v>48</v>
      </c>
      <c r="C58" s="56" t="s">
        <v>60</v>
      </c>
      <c r="D58" s="57" t="s">
        <v>492</v>
      </c>
      <c r="E58" s="58" t="s">
        <v>493</v>
      </c>
      <c r="F58" s="59" t="s">
        <v>354</v>
      </c>
      <c r="G58" s="59" t="s">
        <v>355</v>
      </c>
      <c r="H58" s="59">
        <v>430223</v>
      </c>
      <c r="I58" s="59" t="str">
        <f t="shared" si="15"/>
        <v>430223</v>
      </c>
      <c r="J58" s="59">
        <f t="shared" si="16"/>
        <v>0</v>
      </c>
      <c r="K58" s="70">
        <v>4.711</v>
      </c>
      <c r="L58" s="55" t="s">
        <v>494</v>
      </c>
      <c r="M58" s="71" t="s">
        <v>495</v>
      </c>
      <c r="N58" s="59"/>
      <c r="O58" s="70"/>
      <c r="P58" s="73" t="s">
        <v>495</v>
      </c>
      <c r="Q58" s="70">
        <v>4.711</v>
      </c>
      <c r="R58" s="59"/>
      <c r="S58" s="70"/>
      <c r="T58" s="59">
        <v>15</v>
      </c>
      <c r="U58" s="82">
        <v>126.19</v>
      </c>
      <c r="V58" s="83">
        <v>70.665</v>
      </c>
      <c r="W58" s="83">
        <v>47.11</v>
      </c>
      <c r="X58" s="83">
        <v>23.555</v>
      </c>
      <c r="Y58" s="82">
        <f t="shared" si="17"/>
        <v>55.525</v>
      </c>
      <c r="Z58" s="82"/>
      <c r="AA58" s="91"/>
      <c r="AB58" s="91"/>
      <c r="AC58" s="82"/>
      <c r="AD58" s="82"/>
      <c r="AE58" s="82"/>
      <c r="AF58" s="82"/>
      <c r="AG58" s="59" t="s">
        <v>491</v>
      </c>
      <c r="AH58" s="59">
        <v>1</v>
      </c>
      <c r="AI58" s="58"/>
      <c r="AJ58" s="27"/>
    </row>
    <row r="59" ht="20.15" customHeight="1" outlineLevel="4" spans="1:36">
      <c r="A59" s="59">
        <v>2</v>
      </c>
      <c r="B59" s="60" t="s">
        <v>48</v>
      </c>
      <c r="C59" s="56" t="s">
        <v>60</v>
      </c>
      <c r="D59" s="57" t="s">
        <v>496</v>
      </c>
      <c r="E59" s="58" t="s">
        <v>497</v>
      </c>
      <c r="F59" s="59" t="s">
        <v>354</v>
      </c>
      <c r="G59" s="59" t="s">
        <v>355</v>
      </c>
      <c r="H59" s="59">
        <v>430223</v>
      </c>
      <c r="I59" s="59" t="str">
        <f t="shared" si="15"/>
        <v>430223</v>
      </c>
      <c r="J59" s="59">
        <f t="shared" si="16"/>
        <v>0</v>
      </c>
      <c r="K59" s="70">
        <v>0.814</v>
      </c>
      <c r="L59" s="55" t="s">
        <v>498</v>
      </c>
      <c r="M59" s="71" t="s">
        <v>499</v>
      </c>
      <c r="N59" s="59"/>
      <c r="O59" s="70"/>
      <c r="P59" s="73" t="s">
        <v>499</v>
      </c>
      <c r="Q59" s="70">
        <v>0.814</v>
      </c>
      <c r="R59" s="59"/>
      <c r="S59" s="70"/>
      <c r="T59" s="59">
        <v>15</v>
      </c>
      <c r="U59" s="82">
        <v>21.8</v>
      </c>
      <c r="V59" s="83">
        <v>12.21</v>
      </c>
      <c r="W59" s="83">
        <v>8.14</v>
      </c>
      <c r="X59" s="83">
        <v>4.07</v>
      </c>
      <c r="Y59" s="82">
        <f t="shared" si="17"/>
        <v>9.59</v>
      </c>
      <c r="Z59" s="82"/>
      <c r="AA59" s="91"/>
      <c r="AB59" s="91"/>
      <c r="AC59" s="82"/>
      <c r="AD59" s="82"/>
      <c r="AE59" s="82"/>
      <c r="AF59" s="82"/>
      <c r="AG59" s="59" t="s">
        <v>491</v>
      </c>
      <c r="AH59" s="59">
        <v>1</v>
      </c>
      <c r="AI59" s="58"/>
      <c r="AJ59" s="27"/>
    </row>
    <row r="60" ht="20.15" customHeight="1" outlineLevel="4" spans="1:36">
      <c r="A60" s="59">
        <v>2</v>
      </c>
      <c r="B60" s="60" t="s">
        <v>48</v>
      </c>
      <c r="C60" s="56" t="s">
        <v>60</v>
      </c>
      <c r="D60" s="57" t="s">
        <v>500</v>
      </c>
      <c r="E60" s="58" t="s">
        <v>501</v>
      </c>
      <c r="F60" s="59" t="s">
        <v>354</v>
      </c>
      <c r="G60" s="59" t="s">
        <v>355</v>
      </c>
      <c r="H60" s="59">
        <v>430223</v>
      </c>
      <c r="I60" s="59" t="str">
        <f t="shared" si="15"/>
        <v>430223</v>
      </c>
      <c r="J60" s="59">
        <f t="shared" si="16"/>
        <v>0</v>
      </c>
      <c r="K60" s="70">
        <v>2.344</v>
      </c>
      <c r="L60" s="55" t="s">
        <v>502</v>
      </c>
      <c r="M60" s="71" t="s">
        <v>503</v>
      </c>
      <c r="N60" s="59"/>
      <c r="O60" s="70"/>
      <c r="P60" s="73" t="s">
        <v>503</v>
      </c>
      <c r="Q60" s="70">
        <v>2.344</v>
      </c>
      <c r="R60" s="59"/>
      <c r="S60" s="70"/>
      <c r="T60" s="59">
        <v>15</v>
      </c>
      <c r="U60" s="82">
        <v>62.79</v>
      </c>
      <c r="V60" s="83">
        <v>35.16</v>
      </c>
      <c r="W60" s="83">
        <v>23.44</v>
      </c>
      <c r="X60" s="83">
        <v>11.72</v>
      </c>
      <c r="Y60" s="82">
        <f t="shared" si="17"/>
        <v>27.63</v>
      </c>
      <c r="Z60" s="82"/>
      <c r="AA60" s="91"/>
      <c r="AB60" s="91"/>
      <c r="AC60" s="82"/>
      <c r="AD60" s="82"/>
      <c r="AE60" s="82"/>
      <c r="AF60" s="82"/>
      <c r="AG60" s="59" t="s">
        <v>491</v>
      </c>
      <c r="AH60" s="59">
        <v>1</v>
      </c>
      <c r="AI60" s="58"/>
      <c r="AJ60" s="27"/>
    </row>
    <row r="61" ht="20.15" customHeight="1" outlineLevel="4" spans="1:36">
      <c r="A61" s="59">
        <v>2</v>
      </c>
      <c r="B61" s="60" t="s">
        <v>48</v>
      </c>
      <c r="C61" s="56" t="s">
        <v>60</v>
      </c>
      <c r="D61" s="57" t="s">
        <v>504</v>
      </c>
      <c r="E61" s="58" t="s">
        <v>505</v>
      </c>
      <c r="F61" s="59" t="s">
        <v>354</v>
      </c>
      <c r="G61" s="59" t="s">
        <v>355</v>
      </c>
      <c r="H61" s="59">
        <v>430223</v>
      </c>
      <c r="I61" s="59" t="str">
        <f t="shared" si="15"/>
        <v>430223</v>
      </c>
      <c r="J61" s="59">
        <f t="shared" si="16"/>
        <v>0</v>
      </c>
      <c r="K61" s="70">
        <v>2.159</v>
      </c>
      <c r="L61" s="55" t="s">
        <v>506</v>
      </c>
      <c r="M61" s="71" t="s">
        <v>507</v>
      </c>
      <c r="N61" s="59"/>
      <c r="O61" s="70"/>
      <c r="P61" s="73" t="s">
        <v>507</v>
      </c>
      <c r="Q61" s="70">
        <v>2.159</v>
      </c>
      <c r="R61" s="59"/>
      <c r="S61" s="70"/>
      <c r="T61" s="59">
        <v>15</v>
      </c>
      <c r="U61" s="82">
        <v>57.83</v>
      </c>
      <c r="V61" s="83">
        <v>32.385</v>
      </c>
      <c r="W61" s="83">
        <v>21.59</v>
      </c>
      <c r="X61" s="83">
        <v>10.795</v>
      </c>
      <c r="Y61" s="82">
        <f t="shared" si="17"/>
        <v>25.445</v>
      </c>
      <c r="Z61" s="82"/>
      <c r="AA61" s="91"/>
      <c r="AB61" s="91"/>
      <c r="AC61" s="82"/>
      <c r="AD61" s="82"/>
      <c r="AE61" s="82"/>
      <c r="AF61" s="82"/>
      <c r="AG61" s="59" t="s">
        <v>491</v>
      </c>
      <c r="AH61" s="59">
        <v>1</v>
      </c>
      <c r="AI61" s="58"/>
      <c r="AJ61" s="27"/>
    </row>
    <row r="62" ht="20.15" customHeight="1" outlineLevel="4" spans="1:36">
      <c r="A62" s="59">
        <v>2</v>
      </c>
      <c r="B62" s="60" t="s">
        <v>48</v>
      </c>
      <c r="C62" s="56" t="s">
        <v>60</v>
      </c>
      <c r="D62" s="57" t="s">
        <v>508</v>
      </c>
      <c r="E62" s="58" t="s">
        <v>509</v>
      </c>
      <c r="F62" s="59" t="s">
        <v>354</v>
      </c>
      <c r="G62" s="59" t="s">
        <v>355</v>
      </c>
      <c r="H62" s="59">
        <v>430223</v>
      </c>
      <c r="I62" s="59" t="str">
        <f t="shared" si="15"/>
        <v>430223</v>
      </c>
      <c r="J62" s="59">
        <f t="shared" si="16"/>
        <v>0</v>
      </c>
      <c r="K62" s="70">
        <v>0.735</v>
      </c>
      <c r="L62" s="55" t="s">
        <v>510</v>
      </c>
      <c r="M62" s="71" t="s">
        <v>511</v>
      </c>
      <c r="N62" s="59"/>
      <c r="O62" s="70"/>
      <c r="P62" s="73" t="s">
        <v>511</v>
      </c>
      <c r="Q62" s="70">
        <v>0.735</v>
      </c>
      <c r="R62" s="59"/>
      <c r="S62" s="70"/>
      <c r="T62" s="59">
        <v>15</v>
      </c>
      <c r="U62" s="82">
        <v>19.69</v>
      </c>
      <c r="V62" s="83">
        <v>11.025</v>
      </c>
      <c r="W62" s="83">
        <v>7.35</v>
      </c>
      <c r="X62" s="83">
        <v>3.675</v>
      </c>
      <c r="Y62" s="82">
        <f t="shared" si="17"/>
        <v>8.665</v>
      </c>
      <c r="Z62" s="82"/>
      <c r="AA62" s="91"/>
      <c r="AB62" s="91"/>
      <c r="AC62" s="82"/>
      <c r="AD62" s="82"/>
      <c r="AE62" s="82"/>
      <c r="AF62" s="82"/>
      <c r="AG62" s="59" t="s">
        <v>491</v>
      </c>
      <c r="AH62" s="59">
        <v>1</v>
      </c>
      <c r="AI62" s="58"/>
      <c r="AJ62" s="27"/>
    </row>
    <row r="63" ht="20.15" customHeight="1" outlineLevel="4" spans="1:36">
      <c r="A63" s="59">
        <v>2</v>
      </c>
      <c r="B63" s="60" t="s">
        <v>48</v>
      </c>
      <c r="C63" s="56" t="s">
        <v>60</v>
      </c>
      <c r="D63" s="57" t="s">
        <v>512</v>
      </c>
      <c r="E63" s="58" t="s">
        <v>513</v>
      </c>
      <c r="F63" s="59" t="s">
        <v>354</v>
      </c>
      <c r="G63" s="59" t="s">
        <v>355</v>
      </c>
      <c r="H63" s="59">
        <v>430223</v>
      </c>
      <c r="I63" s="59" t="str">
        <f t="shared" si="15"/>
        <v>430223</v>
      </c>
      <c r="J63" s="59">
        <f t="shared" si="16"/>
        <v>0</v>
      </c>
      <c r="K63" s="70">
        <v>2.217</v>
      </c>
      <c r="L63" s="55" t="s">
        <v>514</v>
      </c>
      <c r="M63" s="71" t="s">
        <v>515</v>
      </c>
      <c r="N63" s="73" t="s">
        <v>515</v>
      </c>
      <c r="O63" s="70">
        <v>2.217</v>
      </c>
      <c r="P63" s="59"/>
      <c r="Q63" s="70"/>
      <c r="R63" s="59"/>
      <c r="S63" s="70"/>
      <c r="T63" s="59">
        <v>15</v>
      </c>
      <c r="U63" s="82">
        <v>59.38</v>
      </c>
      <c r="V63" s="83">
        <v>33.255</v>
      </c>
      <c r="W63" s="83">
        <v>22.17</v>
      </c>
      <c r="X63" s="83">
        <v>11.085</v>
      </c>
      <c r="Y63" s="82">
        <f t="shared" si="17"/>
        <v>26.125</v>
      </c>
      <c r="Z63" s="82"/>
      <c r="AA63" s="91"/>
      <c r="AB63" s="91"/>
      <c r="AC63" s="82"/>
      <c r="AD63" s="82"/>
      <c r="AE63" s="82"/>
      <c r="AF63" s="82"/>
      <c r="AG63" s="59" t="s">
        <v>491</v>
      </c>
      <c r="AH63" s="59">
        <v>1</v>
      </c>
      <c r="AI63" s="58"/>
      <c r="AJ63" s="27"/>
    </row>
    <row r="64" ht="20.15" customHeight="1" outlineLevel="4" spans="1:36">
      <c r="A64" s="59">
        <v>2</v>
      </c>
      <c r="B64" s="60" t="s">
        <v>48</v>
      </c>
      <c r="C64" s="56" t="s">
        <v>60</v>
      </c>
      <c r="D64" s="57" t="s">
        <v>516</v>
      </c>
      <c r="E64" s="58" t="s">
        <v>517</v>
      </c>
      <c r="F64" s="59" t="s">
        <v>354</v>
      </c>
      <c r="G64" s="59" t="s">
        <v>355</v>
      </c>
      <c r="H64" s="59">
        <v>430223</v>
      </c>
      <c r="I64" s="59" t="str">
        <f t="shared" si="15"/>
        <v>430223</v>
      </c>
      <c r="J64" s="59">
        <f t="shared" si="16"/>
        <v>0</v>
      </c>
      <c r="K64" s="70">
        <v>2.754</v>
      </c>
      <c r="L64" s="55" t="s">
        <v>518</v>
      </c>
      <c r="M64" s="71" t="s">
        <v>519</v>
      </c>
      <c r="N64" s="73" t="s">
        <v>519</v>
      </c>
      <c r="O64" s="70">
        <v>2.754</v>
      </c>
      <c r="P64" s="59"/>
      <c r="Q64" s="70"/>
      <c r="R64" s="59"/>
      <c r="S64" s="70"/>
      <c r="T64" s="59">
        <v>15</v>
      </c>
      <c r="U64" s="82">
        <v>73.77</v>
      </c>
      <c r="V64" s="83">
        <v>41.31</v>
      </c>
      <c r="W64" s="83">
        <v>27.54</v>
      </c>
      <c r="X64" s="83">
        <v>13.77</v>
      </c>
      <c r="Y64" s="82">
        <f t="shared" si="17"/>
        <v>32.46</v>
      </c>
      <c r="Z64" s="82"/>
      <c r="AA64" s="91"/>
      <c r="AB64" s="91"/>
      <c r="AC64" s="82"/>
      <c r="AD64" s="82"/>
      <c r="AE64" s="82"/>
      <c r="AF64" s="82"/>
      <c r="AG64" s="59" t="s">
        <v>491</v>
      </c>
      <c r="AH64" s="59">
        <v>1</v>
      </c>
      <c r="AI64" s="58"/>
      <c r="AJ64" s="27"/>
    </row>
    <row r="65" ht="20.15" customHeight="1" outlineLevel="4" spans="1:36">
      <c r="A65" s="59">
        <v>2</v>
      </c>
      <c r="B65" s="60" t="s">
        <v>48</v>
      </c>
      <c r="C65" s="56" t="s">
        <v>60</v>
      </c>
      <c r="D65" s="57" t="s">
        <v>520</v>
      </c>
      <c r="E65" s="58" t="s">
        <v>521</v>
      </c>
      <c r="F65" s="59" t="s">
        <v>354</v>
      </c>
      <c r="G65" s="59" t="s">
        <v>355</v>
      </c>
      <c r="H65" s="59">
        <v>430223</v>
      </c>
      <c r="I65" s="59" t="str">
        <f t="shared" si="15"/>
        <v>430223</v>
      </c>
      <c r="J65" s="59">
        <f t="shared" si="16"/>
        <v>0</v>
      </c>
      <c r="K65" s="70">
        <v>2.11</v>
      </c>
      <c r="L65" s="55" t="s">
        <v>522</v>
      </c>
      <c r="M65" s="71" t="s">
        <v>523</v>
      </c>
      <c r="N65" s="59"/>
      <c r="O65" s="70"/>
      <c r="P65" s="59"/>
      <c r="Q65" s="70"/>
      <c r="R65" s="73" t="s">
        <v>523</v>
      </c>
      <c r="S65" s="70">
        <v>2.11</v>
      </c>
      <c r="T65" s="59">
        <v>15</v>
      </c>
      <c r="U65" s="82">
        <v>56.52</v>
      </c>
      <c r="V65" s="83">
        <v>31.65</v>
      </c>
      <c r="W65" s="83">
        <v>21.1</v>
      </c>
      <c r="X65" s="83">
        <v>10.55</v>
      </c>
      <c r="Y65" s="82">
        <f t="shared" si="17"/>
        <v>24.87</v>
      </c>
      <c r="Z65" s="82"/>
      <c r="AA65" s="91"/>
      <c r="AB65" s="91"/>
      <c r="AC65" s="82"/>
      <c r="AD65" s="82"/>
      <c r="AE65" s="82"/>
      <c r="AF65" s="82"/>
      <c r="AG65" s="59" t="s">
        <v>491</v>
      </c>
      <c r="AH65" s="59">
        <v>1</v>
      </c>
      <c r="AI65" s="58"/>
      <c r="AJ65" s="27"/>
    </row>
    <row r="66" ht="20.15" customHeight="1" outlineLevel="4" spans="1:36">
      <c r="A66" s="59">
        <v>2</v>
      </c>
      <c r="B66" s="60" t="s">
        <v>48</v>
      </c>
      <c r="C66" s="56" t="s">
        <v>60</v>
      </c>
      <c r="D66" s="57" t="s">
        <v>524</v>
      </c>
      <c r="E66" s="58" t="s">
        <v>525</v>
      </c>
      <c r="F66" s="59" t="s">
        <v>354</v>
      </c>
      <c r="G66" s="59" t="s">
        <v>355</v>
      </c>
      <c r="H66" s="59">
        <v>430223</v>
      </c>
      <c r="I66" s="59" t="str">
        <f t="shared" si="15"/>
        <v>430223</v>
      </c>
      <c r="J66" s="59">
        <f t="shared" si="16"/>
        <v>0</v>
      </c>
      <c r="K66" s="70">
        <v>1.362</v>
      </c>
      <c r="L66" s="55" t="s">
        <v>526</v>
      </c>
      <c r="M66" s="71" t="s">
        <v>527</v>
      </c>
      <c r="N66" s="59"/>
      <c r="O66" s="70"/>
      <c r="P66" s="59"/>
      <c r="Q66" s="70"/>
      <c r="R66" s="73" t="s">
        <v>527</v>
      </c>
      <c r="S66" s="70">
        <v>1.362</v>
      </c>
      <c r="T66" s="59">
        <v>15</v>
      </c>
      <c r="U66" s="82">
        <v>36.48</v>
      </c>
      <c r="V66" s="83">
        <v>20.43</v>
      </c>
      <c r="W66" s="83">
        <v>13.62</v>
      </c>
      <c r="X66" s="83">
        <v>6.81</v>
      </c>
      <c r="Y66" s="82">
        <f t="shared" si="17"/>
        <v>16.05</v>
      </c>
      <c r="Z66" s="82"/>
      <c r="AA66" s="91"/>
      <c r="AB66" s="91"/>
      <c r="AC66" s="82"/>
      <c r="AD66" s="82"/>
      <c r="AE66" s="82"/>
      <c r="AF66" s="82"/>
      <c r="AG66" s="59" t="s">
        <v>491</v>
      </c>
      <c r="AH66" s="59">
        <v>1</v>
      </c>
      <c r="AI66" s="58"/>
      <c r="AJ66" s="27"/>
    </row>
    <row r="67" ht="20.15" customHeight="1" outlineLevel="4" spans="1:36">
      <c r="A67" s="59">
        <v>2</v>
      </c>
      <c r="B67" s="60" t="s">
        <v>48</v>
      </c>
      <c r="C67" s="56" t="s">
        <v>60</v>
      </c>
      <c r="D67" s="57" t="s">
        <v>520</v>
      </c>
      <c r="E67" s="58" t="s">
        <v>528</v>
      </c>
      <c r="F67" s="59" t="s">
        <v>354</v>
      </c>
      <c r="G67" s="59" t="s">
        <v>355</v>
      </c>
      <c r="H67" s="59">
        <v>430223</v>
      </c>
      <c r="I67" s="59" t="str">
        <f t="shared" si="15"/>
        <v>430223</v>
      </c>
      <c r="J67" s="59">
        <f t="shared" si="16"/>
        <v>0</v>
      </c>
      <c r="K67" s="70">
        <v>1.607</v>
      </c>
      <c r="L67" s="55" t="s">
        <v>529</v>
      </c>
      <c r="M67" s="71" t="s">
        <v>530</v>
      </c>
      <c r="N67" s="59"/>
      <c r="O67" s="70"/>
      <c r="P67" s="59"/>
      <c r="Q67" s="70"/>
      <c r="R67" s="73" t="s">
        <v>530</v>
      </c>
      <c r="S67" s="70">
        <v>1.607</v>
      </c>
      <c r="T67" s="59">
        <v>15</v>
      </c>
      <c r="U67" s="82">
        <v>43.37</v>
      </c>
      <c r="V67" s="83">
        <v>24.105</v>
      </c>
      <c r="W67" s="83">
        <v>16.07</v>
      </c>
      <c r="X67" s="83">
        <v>8.035</v>
      </c>
      <c r="Y67" s="82">
        <f t="shared" si="17"/>
        <v>19.265</v>
      </c>
      <c r="Z67" s="82"/>
      <c r="AA67" s="91"/>
      <c r="AB67" s="91"/>
      <c r="AC67" s="82"/>
      <c r="AD67" s="82"/>
      <c r="AE67" s="82"/>
      <c r="AF67" s="82"/>
      <c r="AG67" s="59" t="s">
        <v>491</v>
      </c>
      <c r="AH67" s="59">
        <v>1</v>
      </c>
      <c r="AI67" s="58"/>
      <c r="AJ67" s="27"/>
    </row>
    <row r="68" ht="20.15" customHeight="1" outlineLevel="4" spans="1:36">
      <c r="A68" s="59">
        <v>2</v>
      </c>
      <c r="B68" s="60" t="s">
        <v>48</v>
      </c>
      <c r="C68" s="56" t="s">
        <v>60</v>
      </c>
      <c r="D68" s="57" t="s">
        <v>524</v>
      </c>
      <c r="E68" s="58" t="s">
        <v>525</v>
      </c>
      <c r="F68" s="59" t="s">
        <v>354</v>
      </c>
      <c r="G68" s="59" t="s">
        <v>355</v>
      </c>
      <c r="H68" s="59">
        <v>430223</v>
      </c>
      <c r="I68" s="59" t="str">
        <f t="shared" si="15"/>
        <v>430223</v>
      </c>
      <c r="J68" s="59">
        <f t="shared" si="16"/>
        <v>0</v>
      </c>
      <c r="K68" s="70">
        <v>1.973</v>
      </c>
      <c r="L68" s="55" t="s">
        <v>531</v>
      </c>
      <c r="M68" s="71" t="s">
        <v>532</v>
      </c>
      <c r="N68" s="59"/>
      <c r="O68" s="70"/>
      <c r="P68" s="59"/>
      <c r="Q68" s="70"/>
      <c r="R68" s="73" t="s">
        <v>532</v>
      </c>
      <c r="S68" s="70">
        <v>1.973</v>
      </c>
      <c r="T68" s="59">
        <v>15</v>
      </c>
      <c r="U68" s="82">
        <v>52.85</v>
      </c>
      <c r="V68" s="83">
        <v>29.595</v>
      </c>
      <c r="W68" s="83">
        <v>19.73</v>
      </c>
      <c r="X68" s="83">
        <v>9.865</v>
      </c>
      <c r="Y68" s="82">
        <f t="shared" si="17"/>
        <v>23.255</v>
      </c>
      <c r="Z68" s="82"/>
      <c r="AA68" s="91"/>
      <c r="AB68" s="91"/>
      <c r="AC68" s="82"/>
      <c r="AD68" s="82"/>
      <c r="AE68" s="82"/>
      <c r="AF68" s="82"/>
      <c r="AG68" s="59" t="s">
        <v>491</v>
      </c>
      <c r="AH68" s="59">
        <v>1</v>
      </c>
      <c r="AI68" s="58"/>
      <c r="AJ68" s="27"/>
    </row>
    <row r="69" ht="20.15" customHeight="1" outlineLevel="4" spans="1:36">
      <c r="A69" s="59">
        <v>2</v>
      </c>
      <c r="B69" s="60" t="s">
        <v>48</v>
      </c>
      <c r="C69" s="56" t="s">
        <v>60</v>
      </c>
      <c r="D69" s="57" t="s">
        <v>524</v>
      </c>
      <c r="E69" s="58" t="s">
        <v>533</v>
      </c>
      <c r="F69" s="59" t="s">
        <v>354</v>
      </c>
      <c r="G69" s="59" t="s">
        <v>355</v>
      </c>
      <c r="H69" s="59">
        <v>430223</v>
      </c>
      <c r="I69" s="59" t="str">
        <f t="shared" si="15"/>
        <v>430223</v>
      </c>
      <c r="J69" s="59">
        <f t="shared" si="16"/>
        <v>0</v>
      </c>
      <c r="K69" s="70">
        <v>0.476</v>
      </c>
      <c r="L69" s="55" t="s">
        <v>534</v>
      </c>
      <c r="M69" s="71" t="s">
        <v>535</v>
      </c>
      <c r="N69" s="59"/>
      <c r="O69" s="70"/>
      <c r="P69" s="59"/>
      <c r="Q69" s="70"/>
      <c r="R69" s="73" t="s">
        <v>535</v>
      </c>
      <c r="S69" s="70">
        <v>0.476</v>
      </c>
      <c r="T69" s="59">
        <v>15</v>
      </c>
      <c r="U69" s="82">
        <v>12.75</v>
      </c>
      <c r="V69" s="83">
        <v>7.14</v>
      </c>
      <c r="W69" s="83">
        <v>4.76</v>
      </c>
      <c r="X69" s="83">
        <v>2.38</v>
      </c>
      <c r="Y69" s="82">
        <f t="shared" si="17"/>
        <v>5.61</v>
      </c>
      <c r="Z69" s="82"/>
      <c r="AA69" s="91"/>
      <c r="AB69" s="91"/>
      <c r="AC69" s="82"/>
      <c r="AD69" s="82"/>
      <c r="AE69" s="82"/>
      <c r="AF69" s="82"/>
      <c r="AG69" s="59" t="s">
        <v>491</v>
      </c>
      <c r="AH69" s="59">
        <v>1</v>
      </c>
      <c r="AI69" s="58"/>
      <c r="AJ69" s="27"/>
    </row>
    <row r="70" ht="20.15" customHeight="1" outlineLevel="4" spans="1:36">
      <c r="A70" s="59"/>
      <c r="B70" s="60" t="s">
        <v>48</v>
      </c>
      <c r="C70" s="56" t="s">
        <v>60</v>
      </c>
      <c r="D70" s="57" t="s">
        <v>520</v>
      </c>
      <c r="E70" s="58" t="s">
        <v>536</v>
      </c>
      <c r="F70" s="59" t="s">
        <v>354</v>
      </c>
      <c r="G70" s="59" t="s">
        <v>355</v>
      </c>
      <c r="H70" s="59">
        <v>430223</v>
      </c>
      <c r="I70" s="59" t="str">
        <f t="shared" si="15"/>
        <v>430223</v>
      </c>
      <c r="J70" s="59">
        <f t="shared" si="16"/>
        <v>0</v>
      </c>
      <c r="K70" s="70">
        <v>4.965</v>
      </c>
      <c r="L70" s="55" t="s">
        <v>537</v>
      </c>
      <c r="M70" s="71" t="s">
        <v>538</v>
      </c>
      <c r="N70" s="59"/>
      <c r="O70" s="70"/>
      <c r="P70" s="59" t="s">
        <v>538</v>
      </c>
      <c r="Q70" s="70">
        <v>4.965</v>
      </c>
      <c r="R70" s="73"/>
      <c r="S70" s="70"/>
      <c r="T70" s="59">
        <v>15</v>
      </c>
      <c r="U70" s="82">
        <v>181.719</v>
      </c>
      <c r="V70" s="83">
        <v>74.475</v>
      </c>
      <c r="W70" s="83">
        <f>K70*10</f>
        <v>49.65</v>
      </c>
      <c r="X70" s="83">
        <f>K70*5</f>
        <v>24.825</v>
      </c>
      <c r="Y70" s="82">
        <f t="shared" si="17"/>
        <v>107.244</v>
      </c>
      <c r="Z70" s="82"/>
      <c r="AA70" s="91"/>
      <c r="AB70" s="91"/>
      <c r="AC70" s="82"/>
      <c r="AD70" s="82"/>
      <c r="AE70" s="82"/>
      <c r="AF70" s="82"/>
      <c r="AG70" s="59" t="s">
        <v>539</v>
      </c>
      <c r="AH70" s="59">
        <v>1</v>
      </c>
      <c r="AI70" s="58" t="s">
        <v>540</v>
      </c>
      <c r="AJ70" s="55" t="s">
        <v>541</v>
      </c>
    </row>
    <row r="71" ht="20.15" customHeight="1" outlineLevel="4" spans="1:36">
      <c r="A71" s="59"/>
      <c r="B71" s="60" t="s">
        <v>48</v>
      </c>
      <c r="C71" s="56" t="s">
        <v>60</v>
      </c>
      <c r="D71" s="57" t="s">
        <v>520</v>
      </c>
      <c r="E71" s="58" t="s">
        <v>542</v>
      </c>
      <c r="F71" s="59" t="s">
        <v>354</v>
      </c>
      <c r="G71" s="59" t="s">
        <v>355</v>
      </c>
      <c r="H71" s="59">
        <v>430223</v>
      </c>
      <c r="I71" s="59" t="str">
        <f t="shared" si="15"/>
        <v>430223</v>
      </c>
      <c r="J71" s="59">
        <f t="shared" si="16"/>
        <v>0</v>
      </c>
      <c r="K71" s="70">
        <v>1.39</v>
      </c>
      <c r="L71" s="55" t="s">
        <v>543</v>
      </c>
      <c r="M71" s="71" t="s">
        <v>544</v>
      </c>
      <c r="N71" s="59" t="s">
        <v>544</v>
      </c>
      <c r="O71" s="70">
        <v>1.39</v>
      </c>
      <c r="P71" s="59"/>
      <c r="Q71" s="70"/>
      <c r="R71" s="73"/>
      <c r="S71" s="70"/>
      <c r="T71" s="59">
        <v>15</v>
      </c>
      <c r="U71" s="82">
        <v>50.874</v>
      </c>
      <c r="V71" s="83">
        <v>20.85</v>
      </c>
      <c r="W71" s="83">
        <f>K71*10</f>
        <v>13.9</v>
      </c>
      <c r="X71" s="83">
        <f>K71*5</f>
        <v>6.95</v>
      </c>
      <c r="Y71" s="82">
        <f t="shared" si="17"/>
        <v>30.024</v>
      </c>
      <c r="Z71" s="82"/>
      <c r="AA71" s="91"/>
      <c r="AB71" s="91"/>
      <c r="AC71" s="82"/>
      <c r="AD71" s="82"/>
      <c r="AE71" s="82"/>
      <c r="AF71" s="82"/>
      <c r="AG71" s="59" t="s">
        <v>539</v>
      </c>
      <c r="AH71" s="59">
        <v>1</v>
      </c>
      <c r="AI71" s="58" t="s">
        <v>540</v>
      </c>
      <c r="AJ71" s="55" t="s">
        <v>541</v>
      </c>
    </row>
    <row r="72" ht="20.15" customHeight="1" outlineLevel="4" spans="1:36">
      <c r="A72" s="59"/>
      <c r="B72" s="60" t="s">
        <v>48</v>
      </c>
      <c r="C72" s="56" t="s">
        <v>60</v>
      </c>
      <c r="D72" s="57" t="s">
        <v>520</v>
      </c>
      <c r="E72" s="58" t="s">
        <v>545</v>
      </c>
      <c r="F72" s="59" t="s">
        <v>354</v>
      </c>
      <c r="G72" s="59" t="s">
        <v>355</v>
      </c>
      <c r="H72" s="59">
        <v>430223</v>
      </c>
      <c r="I72" s="59" t="str">
        <f t="shared" si="15"/>
        <v>430223</v>
      </c>
      <c r="J72" s="59">
        <f t="shared" si="16"/>
        <v>0</v>
      </c>
      <c r="K72" s="70">
        <v>0.691</v>
      </c>
      <c r="L72" s="55" t="s">
        <v>546</v>
      </c>
      <c r="M72" s="71" t="s">
        <v>547</v>
      </c>
      <c r="N72" s="59" t="s">
        <v>547</v>
      </c>
      <c r="O72" s="70">
        <v>0.691</v>
      </c>
      <c r="P72" s="59"/>
      <c r="Q72" s="70"/>
      <c r="R72" s="73"/>
      <c r="S72" s="70"/>
      <c r="T72" s="59">
        <v>15</v>
      </c>
      <c r="U72" s="82">
        <v>25.7</v>
      </c>
      <c r="V72" s="83">
        <v>10.365</v>
      </c>
      <c r="W72" s="83">
        <f>K72*10</f>
        <v>6.91</v>
      </c>
      <c r="X72" s="83">
        <f>K72*5</f>
        <v>3.455</v>
      </c>
      <c r="Y72" s="82">
        <f t="shared" si="17"/>
        <v>15.335</v>
      </c>
      <c r="Z72" s="82"/>
      <c r="AA72" s="91"/>
      <c r="AB72" s="91"/>
      <c r="AC72" s="82"/>
      <c r="AD72" s="82"/>
      <c r="AE72" s="82"/>
      <c r="AF72" s="82"/>
      <c r="AG72" s="59" t="s">
        <v>539</v>
      </c>
      <c r="AH72" s="59">
        <v>1</v>
      </c>
      <c r="AI72" s="58" t="s">
        <v>540</v>
      </c>
      <c r="AJ72" s="55" t="s">
        <v>541</v>
      </c>
    </row>
    <row r="73" ht="20.15" customHeight="1" outlineLevel="4" spans="1:36">
      <c r="A73" s="59"/>
      <c r="B73" s="60" t="s">
        <v>48</v>
      </c>
      <c r="C73" s="56" t="s">
        <v>60</v>
      </c>
      <c r="D73" s="57" t="s">
        <v>520</v>
      </c>
      <c r="E73" s="58" t="s">
        <v>548</v>
      </c>
      <c r="F73" s="59" t="s">
        <v>354</v>
      </c>
      <c r="G73" s="59" t="s">
        <v>355</v>
      </c>
      <c r="H73" s="59">
        <v>430223</v>
      </c>
      <c r="I73" s="59" t="str">
        <f t="shared" si="15"/>
        <v>430223</v>
      </c>
      <c r="J73" s="59">
        <f t="shared" si="16"/>
        <v>0</v>
      </c>
      <c r="K73" s="70">
        <v>2.454</v>
      </c>
      <c r="L73" s="55" t="s">
        <v>549</v>
      </c>
      <c r="M73" s="71" t="s">
        <v>550</v>
      </c>
      <c r="N73" s="59"/>
      <c r="O73" s="70"/>
      <c r="P73" s="59" t="s">
        <v>550</v>
      </c>
      <c r="Q73" s="70">
        <v>2.454</v>
      </c>
      <c r="R73" s="73"/>
      <c r="S73" s="70"/>
      <c r="T73" s="59">
        <v>15</v>
      </c>
      <c r="U73" s="82">
        <v>89.8164</v>
      </c>
      <c r="V73" s="83">
        <v>36.81</v>
      </c>
      <c r="W73" s="83">
        <f>K73*10</f>
        <v>24.54</v>
      </c>
      <c r="X73" s="83">
        <f>K73*5</f>
        <v>12.27</v>
      </c>
      <c r="Y73" s="82">
        <f t="shared" si="17"/>
        <v>53.0064</v>
      </c>
      <c r="Z73" s="82"/>
      <c r="AA73" s="91"/>
      <c r="AB73" s="91"/>
      <c r="AC73" s="82"/>
      <c r="AD73" s="82"/>
      <c r="AE73" s="82"/>
      <c r="AF73" s="82"/>
      <c r="AG73" s="59" t="s">
        <v>539</v>
      </c>
      <c r="AH73" s="59">
        <v>1</v>
      </c>
      <c r="AI73" s="58" t="s">
        <v>540</v>
      </c>
      <c r="AJ73" s="55" t="s">
        <v>541</v>
      </c>
    </row>
    <row r="74" ht="20.15" customHeight="1" outlineLevel="4" spans="1:36">
      <c r="A74" s="59"/>
      <c r="B74" s="60" t="s">
        <v>48</v>
      </c>
      <c r="C74" s="56" t="s">
        <v>60</v>
      </c>
      <c r="D74" s="57" t="s">
        <v>520</v>
      </c>
      <c r="E74" s="58" t="s">
        <v>548</v>
      </c>
      <c r="F74" s="59" t="s">
        <v>354</v>
      </c>
      <c r="G74" s="59" t="s">
        <v>355</v>
      </c>
      <c r="H74" s="59">
        <v>430223</v>
      </c>
      <c r="I74" s="59" t="str">
        <f t="shared" si="15"/>
        <v>430223</v>
      </c>
      <c r="J74" s="59">
        <f t="shared" si="16"/>
        <v>0</v>
      </c>
      <c r="K74" s="70">
        <v>3.055</v>
      </c>
      <c r="L74" s="55" t="s">
        <v>549</v>
      </c>
      <c r="M74" s="71" t="s">
        <v>550</v>
      </c>
      <c r="N74" s="59"/>
      <c r="O74" s="70"/>
      <c r="P74" s="59" t="s">
        <v>550</v>
      </c>
      <c r="Q74" s="70">
        <v>3.055</v>
      </c>
      <c r="R74" s="73"/>
      <c r="S74" s="70"/>
      <c r="T74" s="59">
        <v>15</v>
      </c>
      <c r="U74" s="82">
        <v>1561.4104</v>
      </c>
      <c r="V74" s="83">
        <v>45.825</v>
      </c>
      <c r="W74" s="83">
        <f>K74*10</f>
        <v>30.55</v>
      </c>
      <c r="X74" s="83">
        <f>K74*5</f>
        <v>15.275</v>
      </c>
      <c r="Y74" s="82">
        <f t="shared" si="17"/>
        <v>1515.5854</v>
      </c>
      <c r="Z74" s="82"/>
      <c r="AA74" s="91"/>
      <c r="AB74" s="91"/>
      <c r="AC74" s="82"/>
      <c r="AD74" s="82"/>
      <c r="AE74" s="82"/>
      <c r="AF74" s="82"/>
      <c r="AG74" s="59" t="s">
        <v>539</v>
      </c>
      <c r="AH74" s="59">
        <v>1</v>
      </c>
      <c r="AI74" s="58" t="s">
        <v>540</v>
      </c>
      <c r="AJ74" s="55" t="s">
        <v>541</v>
      </c>
    </row>
    <row r="75" ht="20.15" customHeight="1" outlineLevel="3" spans="1:36">
      <c r="A75" s="59"/>
      <c r="B75" s="60"/>
      <c r="C75" s="51" t="s">
        <v>63</v>
      </c>
      <c r="D75" s="57"/>
      <c r="E75" s="58"/>
      <c r="F75" s="59"/>
      <c r="G75" s="59"/>
      <c r="H75" s="59"/>
      <c r="I75" s="59"/>
      <c r="J75" s="59"/>
      <c r="K75" s="70">
        <f>SUBTOTAL(9,K76:K115)</f>
        <v>117.263</v>
      </c>
      <c r="L75" s="55"/>
      <c r="M75" s="71"/>
      <c r="N75" s="59"/>
      <c r="O75" s="70"/>
      <c r="P75" s="73"/>
      <c r="Q75" s="70"/>
      <c r="R75" s="59"/>
      <c r="S75" s="70"/>
      <c r="T75" s="59"/>
      <c r="U75" s="82">
        <f>SUBTOTAL(9,U76:U115)</f>
        <v>3831.203</v>
      </c>
      <c r="V75" s="83">
        <f>SUBTOTAL(9,V76:V115)</f>
        <v>2110.374</v>
      </c>
      <c r="W75" s="83">
        <f>SUBTOTAL(9,W76:W115)</f>
        <v>1524.159</v>
      </c>
      <c r="X75" s="83">
        <f>SUBTOTAL(9,X76:X115)</f>
        <v>586.215</v>
      </c>
      <c r="Y75" s="82">
        <f>SUBTOTAL(9,Y76:Y115)</f>
        <v>1720.829</v>
      </c>
      <c r="Z75" s="82">
        <v>123</v>
      </c>
      <c r="AA75" s="91">
        <v>3363</v>
      </c>
      <c r="AB75" s="82">
        <f>U75-AA75</f>
        <v>468.203</v>
      </c>
      <c r="AC75" s="82">
        <v>2110</v>
      </c>
      <c r="AD75" s="82">
        <v>0</v>
      </c>
      <c r="AE75" s="82">
        <v>1253</v>
      </c>
      <c r="AF75" s="82">
        <v>1253</v>
      </c>
      <c r="AG75" s="55"/>
      <c r="AH75" s="59"/>
      <c r="AI75" s="58" t="s">
        <v>551</v>
      </c>
      <c r="AJ75" s="27" t="s">
        <v>64</v>
      </c>
    </row>
    <row r="76" ht="20.15" customHeight="1" outlineLevel="4" spans="1:36">
      <c r="A76" s="59">
        <v>1</v>
      </c>
      <c r="B76" s="60" t="s">
        <v>48</v>
      </c>
      <c r="C76" s="56" t="s">
        <v>62</v>
      </c>
      <c r="D76" s="57" t="s">
        <v>552</v>
      </c>
      <c r="E76" s="58" t="s">
        <v>553</v>
      </c>
      <c r="F76" s="59" t="s">
        <v>554</v>
      </c>
      <c r="G76" s="59" t="s">
        <v>555</v>
      </c>
      <c r="H76" s="59">
        <v>430224</v>
      </c>
      <c r="I76" s="59" t="str">
        <f t="shared" ref="I76:I115" si="18">RIGHT(M76,6)</f>
        <v>430224</v>
      </c>
      <c r="J76" s="59">
        <f t="shared" ref="J76:J115" si="19">H76-I76</f>
        <v>0</v>
      </c>
      <c r="K76" s="70">
        <v>1.618</v>
      </c>
      <c r="L76" s="55" t="s">
        <v>556</v>
      </c>
      <c r="M76" s="71" t="s">
        <v>557</v>
      </c>
      <c r="N76" s="59"/>
      <c r="O76" s="70"/>
      <c r="P76" s="73" t="s">
        <v>557</v>
      </c>
      <c r="Q76" s="70">
        <v>1.618</v>
      </c>
      <c r="R76" s="59"/>
      <c r="S76" s="70"/>
      <c r="T76" s="59">
        <v>18</v>
      </c>
      <c r="U76" s="82">
        <v>62.403</v>
      </c>
      <c r="V76" s="83">
        <v>29.124</v>
      </c>
      <c r="W76" s="83">
        <v>21.034</v>
      </c>
      <c r="X76" s="83">
        <v>8.09</v>
      </c>
      <c r="Y76" s="82">
        <f t="shared" ref="Y76:Y115" si="20">U76-V76</f>
        <v>33.279</v>
      </c>
      <c r="Z76" s="82"/>
      <c r="AA76" s="91"/>
      <c r="AB76" s="91"/>
      <c r="AC76" s="82"/>
      <c r="AD76" s="82"/>
      <c r="AE76" s="82"/>
      <c r="AF76" s="82"/>
      <c r="AG76" s="55" t="s">
        <v>558</v>
      </c>
      <c r="AH76" s="59">
        <v>1</v>
      </c>
      <c r="AI76" s="58"/>
      <c r="AJ76" s="27"/>
    </row>
    <row r="77" ht="20.15" customHeight="1" outlineLevel="4" spans="1:36">
      <c r="A77" s="59">
        <v>1</v>
      </c>
      <c r="B77" s="60" t="s">
        <v>48</v>
      </c>
      <c r="C77" s="56" t="s">
        <v>62</v>
      </c>
      <c r="D77" s="57" t="s">
        <v>559</v>
      </c>
      <c r="E77" s="58" t="s">
        <v>560</v>
      </c>
      <c r="F77" s="59" t="s">
        <v>554</v>
      </c>
      <c r="G77" s="59" t="s">
        <v>555</v>
      </c>
      <c r="H77" s="59">
        <v>430224</v>
      </c>
      <c r="I77" s="59" t="str">
        <f t="shared" si="18"/>
        <v>430224</v>
      </c>
      <c r="J77" s="59">
        <f t="shared" si="19"/>
        <v>0</v>
      </c>
      <c r="K77" s="70">
        <v>2.587</v>
      </c>
      <c r="L77" s="55" t="s">
        <v>561</v>
      </c>
      <c r="M77" s="71" t="s">
        <v>562</v>
      </c>
      <c r="N77" s="59"/>
      <c r="O77" s="70"/>
      <c r="P77" s="73" t="s">
        <v>562</v>
      </c>
      <c r="Q77" s="70">
        <v>2.587</v>
      </c>
      <c r="R77" s="59"/>
      <c r="S77" s="70"/>
      <c r="T77" s="59">
        <v>18</v>
      </c>
      <c r="U77" s="82">
        <v>85.3</v>
      </c>
      <c r="V77" s="83">
        <v>46.566</v>
      </c>
      <c r="W77" s="83">
        <v>33.631</v>
      </c>
      <c r="X77" s="83">
        <v>12.935</v>
      </c>
      <c r="Y77" s="82">
        <f t="shared" si="20"/>
        <v>38.734</v>
      </c>
      <c r="Z77" s="82"/>
      <c r="AA77" s="91"/>
      <c r="AB77" s="91"/>
      <c r="AC77" s="82"/>
      <c r="AD77" s="82"/>
      <c r="AE77" s="82"/>
      <c r="AF77" s="82"/>
      <c r="AG77" s="55" t="s">
        <v>558</v>
      </c>
      <c r="AH77" s="59">
        <v>1</v>
      </c>
      <c r="AI77" s="58"/>
      <c r="AJ77" s="27"/>
    </row>
    <row r="78" ht="20.15" customHeight="1" outlineLevel="4" spans="1:36">
      <c r="A78" s="59">
        <v>1</v>
      </c>
      <c r="B78" s="60" t="s">
        <v>48</v>
      </c>
      <c r="C78" s="56" t="s">
        <v>62</v>
      </c>
      <c r="D78" s="57" t="s">
        <v>563</v>
      </c>
      <c r="E78" s="58" t="s">
        <v>564</v>
      </c>
      <c r="F78" s="59" t="s">
        <v>554</v>
      </c>
      <c r="G78" s="59" t="s">
        <v>555</v>
      </c>
      <c r="H78" s="59">
        <v>430224</v>
      </c>
      <c r="I78" s="59" t="str">
        <f t="shared" si="18"/>
        <v>430224</v>
      </c>
      <c r="J78" s="59">
        <f t="shared" si="19"/>
        <v>0</v>
      </c>
      <c r="K78" s="70">
        <v>7.402</v>
      </c>
      <c r="L78" s="55" t="s">
        <v>565</v>
      </c>
      <c r="M78" s="71" t="s">
        <v>566</v>
      </c>
      <c r="N78" s="59"/>
      <c r="O78" s="70"/>
      <c r="P78" s="73" t="s">
        <v>566</v>
      </c>
      <c r="Q78" s="70">
        <v>7.402</v>
      </c>
      <c r="R78" s="59"/>
      <c r="S78" s="70"/>
      <c r="T78" s="59">
        <v>18</v>
      </c>
      <c r="U78" s="82">
        <v>247.35</v>
      </c>
      <c r="V78" s="83">
        <v>133.236</v>
      </c>
      <c r="W78" s="83">
        <v>96.226</v>
      </c>
      <c r="X78" s="83">
        <v>37.01</v>
      </c>
      <c r="Y78" s="82">
        <f t="shared" si="20"/>
        <v>114.114</v>
      </c>
      <c r="Z78" s="82"/>
      <c r="AA78" s="91"/>
      <c r="AB78" s="91"/>
      <c r="AC78" s="82"/>
      <c r="AD78" s="82"/>
      <c r="AE78" s="82"/>
      <c r="AF78" s="82"/>
      <c r="AG78" s="55" t="s">
        <v>558</v>
      </c>
      <c r="AH78" s="59">
        <v>1</v>
      </c>
      <c r="AI78" s="58"/>
      <c r="AJ78" s="27"/>
    </row>
    <row r="79" ht="20.15" customHeight="1" outlineLevel="4" spans="1:36">
      <c r="A79" s="59">
        <v>1</v>
      </c>
      <c r="B79" s="60" t="s">
        <v>48</v>
      </c>
      <c r="C79" s="56" t="s">
        <v>62</v>
      </c>
      <c r="D79" s="57" t="s">
        <v>567</v>
      </c>
      <c r="E79" s="58" t="s">
        <v>568</v>
      </c>
      <c r="F79" s="59" t="s">
        <v>554</v>
      </c>
      <c r="G79" s="59" t="s">
        <v>555</v>
      </c>
      <c r="H79" s="59">
        <v>430224</v>
      </c>
      <c r="I79" s="59" t="str">
        <f t="shared" si="18"/>
        <v>430224</v>
      </c>
      <c r="J79" s="59">
        <f t="shared" si="19"/>
        <v>0</v>
      </c>
      <c r="K79" s="70">
        <v>4.273</v>
      </c>
      <c r="L79" s="55" t="s">
        <v>569</v>
      </c>
      <c r="M79" s="71" t="s">
        <v>570</v>
      </c>
      <c r="N79" s="59"/>
      <c r="O79" s="70"/>
      <c r="P79" s="59"/>
      <c r="Q79" s="70"/>
      <c r="R79" s="73" t="s">
        <v>570</v>
      </c>
      <c r="S79" s="70">
        <v>4.273</v>
      </c>
      <c r="T79" s="59">
        <v>18</v>
      </c>
      <c r="U79" s="82">
        <v>178.06</v>
      </c>
      <c r="V79" s="83">
        <v>76.914</v>
      </c>
      <c r="W79" s="83">
        <v>55.549</v>
      </c>
      <c r="X79" s="83">
        <v>21.365</v>
      </c>
      <c r="Y79" s="82">
        <f t="shared" si="20"/>
        <v>101.146</v>
      </c>
      <c r="Z79" s="82"/>
      <c r="AA79" s="91"/>
      <c r="AB79" s="91"/>
      <c r="AC79" s="82"/>
      <c r="AD79" s="82"/>
      <c r="AE79" s="82"/>
      <c r="AF79" s="82"/>
      <c r="AG79" s="55" t="s">
        <v>558</v>
      </c>
      <c r="AH79" s="59">
        <v>1</v>
      </c>
      <c r="AI79" s="58"/>
      <c r="AJ79" s="27"/>
    </row>
    <row r="80" ht="20.15" customHeight="1" outlineLevel="4" spans="1:36">
      <c r="A80" s="59">
        <v>1</v>
      </c>
      <c r="B80" s="60" t="s">
        <v>48</v>
      </c>
      <c r="C80" s="56" t="s">
        <v>62</v>
      </c>
      <c r="D80" s="57" t="s">
        <v>571</v>
      </c>
      <c r="E80" s="58" t="s">
        <v>572</v>
      </c>
      <c r="F80" s="59" t="s">
        <v>554</v>
      </c>
      <c r="G80" s="59" t="s">
        <v>555</v>
      </c>
      <c r="H80" s="59">
        <v>430224</v>
      </c>
      <c r="I80" s="59" t="str">
        <f t="shared" si="18"/>
        <v>430224</v>
      </c>
      <c r="J80" s="59">
        <f t="shared" si="19"/>
        <v>0</v>
      </c>
      <c r="K80" s="70">
        <v>2.488</v>
      </c>
      <c r="L80" s="55" t="s">
        <v>573</v>
      </c>
      <c r="M80" s="71" t="s">
        <v>574</v>
      </c>
      <c r="N80" s="59"/>
      <c r="O80" s="70"/>
      <c r="P80" s="59"/>
      <c r="Q80" s="70"/>
      <c r="R80" s="73" t="s">
        <v>574</v>
      </c>
      <c r="S80" s="70">
        <v>2.488</v>
      </c>
      <c r="T80" s="59">
        <v>18</v>
      </c>
      <c r="U80" s="82">
        <v>79.97</v>
      </c>
      <c r="V80" s="83">
        <v>44.784</v>
      </c>
      <c r="W80" s="83">
        <v>32.344</v>
      </c>
      <c r="X80" s="83">
        <v>12.44</v>
      </c>
      <c r="Y80" s="82">
        <f t="shared" si="20"/>
        <v>35.186</v>
      </c>
      <c r="Z80" s="82"/>
      <c r="AA80" s="91"/>
      <c r="AB80" s="91"/>
      <c r="AC80" s="82"/>
      <c r="AD80" s="82"/>
      <c r="AE80" s="82"/>
      <c r="AF80" s="82"/>
      <c r="AG80" s="55" t="s">
        <v>558</v>
      </c>
      <c r="AH80" s="59">
        <v>1</v>
      </c>
      <c r="AI80" s="58"/>
      <c r="AJ80" s="27"/>
    </row>
    <row r="81" ht="20.15" customHeight="1" outlineLevel="4" spans="1:36">
      <c r="A81" s="59">
        <v>1</v>
      </c>
      <c r="B81" s="60" t="s">
        <v>48</v>
      </c>
      <c r="C81" s="56" t="s">
        <v>62</v>
      </c>
      <c r="D81" s="57" t="s">
        <v>567</v>
      </c>
      <c r="E81" s="58" t="s">
        <v>575</v>
      </c>
      <c r="F81" s="59" t="s">
        <v>554</v>
      </c>
      <c r="G81" s="59" t="s">
        <v>555</v>
      </c>
      <c r="H81" s="59">
        <v>430224</v>
      </c>
      <c r="I81" s="59" t="str">
        <f t="shared" si="18"/>
        <v>430224</v>
      </c>
      <c r="J81" s="59">
        <f t="shared" si="19"/>
        <v>0</v>
      </c>
      <c r="K81" s="70">
        <v>1.954</v>
      </c>
      <c r="L81" s="55" t="s">
        <v>576</v>
      </c>
      <c r="M81" s="71" t="s">
        <v>577</v>
      </c>
      <c r="N81" s="59"/>
      <c r="O81" s="70"/>
      <c r="P81" s="59"/>
      <c r="Q81" s="70"/>
      <c r="R81" s="73" t="s">
        <v>577</v>
      </c>
      <c r="S81" s="70">
        <v>1.954</v>
      </c>
      <c r="T81" s="59">
        <v>18</v>
      </c>
      <c r="U81" s="82">
        <v>62.81</v>
      </c>
      <c r="V81" s="83">
        <v>35.172</v>
      </c>
      <c r="W81" s="83">
        <v>25.402</v>
      </c>
      <c r="X81" s="83">
        <v>9.77</v>
      </c>
      <c r="Y81" s="82">
        <f t="shared" si="20"/>
        <v>27.638</v>
      </c>
      <c r="Z81" s="82"/>
      <c r="AA81" s="91"/>
      <c r="AB81" s="91"/>
      <c r="AC81" s="82"/>
      <c r="AD81" s="82"/>
      <c r="AE81" s="82"/>
      <c r="AF81" s="82"/>
      <c r="AG81" s="55" t="s">
        <v>558</v>
      </c>
      <c r="AH81" s="59">
        <v>1</v>
      </c>
      <c r="AI81" s="58"/>
      <c r="AJ81" s="27"/>
    </row>
    <row r="82" ht="20.15" customHeight="1" outlineLevel="4" spans="1:36">
      <c r="A82" s="59">
        <v>1</v>
      </c>
      <c r="B82" s="60" t="s">
        <v>48</v>
      </c>
      <c r="C82" s="56" t="s">
        <v>62</v>
      </c>
      <c r="D82" s="57" t="s">
        <v>578</v>
      </c>
      <c r="E82" s="58" t="s">
        <v>579</v>
      </c>
      <c r="F82" s="59" t="s">
        <v>554</v>
      </c>
      <c r="G82" s="59" t="s">
        <v>555</v>
      </c>
      <c r="H82" s="59">
        <v>430224</v>
      </c>
      <c r="I82" s="59" t="str">
        <f t="shared" si="18"/>
        <v>430224</v>
      </c>
      <c r="J82" s="59">
        <f t="shared" si="19"/>
        <v>0</v>
      </c>
      <c r="K82" s="70">
        <v>3.162</v>
      </c>
      <c r="L82" s="55" t="s">
        <v>580</v>
      </c>
      <c r="M82" s="71" t="s">
        <v>581</v>
      </c>
      <c r="N82" s="59"/>
      <c r="O82" s="70"/>
      <c r="P82" s="59"/>
      <c r="Q82" s="70"/>
      <c r="R82" s="73" t="s">
        <v>581</v>
      </c>
      <c r="S82" s="70">
        <v>3.162</v>
      </c>
      <c r="T82" s="59">
        <v>18</v>
      </c>
      <c r="U82" s="82">
        <v>101.64</v>
      </c>
      <c r="V82" s="83">
        <v>56.916</v>
      </c>
      <c r="W82" s="83">
        <v>41.106</v>
      </c>
      <c r="X82" s="83">
        <v>15.81</v>
      </c>
      <c r="Y82" s="82">
        <f t="shared" si="20"/>
        <v>44.724</v>
      </c>
      <c r="Z82" s="82"/>
      <c r="AA82" s="91"/>
      <c r="AB82" s="91"/>
      <c r="AC82" s="82"/>
      <c r="AD82" s="82"/>
      <c r="AE82" s="82"/>
      <c r="AF82" s="82"/>
      <c r="AG82" s="55" t="s">
        <v>558</v>
      </c>
      <c r="AH82" s="59">
        <v>1</v>
      </c>
      <c r="AI82" s="58"/>
      <c r="AJ82" s="27"/>
    </row>
    <row r="83" ht="20.15" customHeight="1" outlineLevel="4" spans="1:36">
      <c r="A83" s="59">
        <v>1</v>
      </c>
      <c r="B83" s="60" t="s">
        <v>48</v>
      </c>
      <c r="C83" s="56" t="s">
        <v>62</v>
      </c>
      <c r="D83" s="57" t="s">
        <v>582</v>
      </c>
      <c r="E83" s="58" t="s">
        <v>583</v>
      </c>
      <c r="F83" s="59" t="s">
        <v>554</v>
      </c>
      <c r="G83" s="59" t="s">
        <v>555</v>
      </c>
      <c r="H83" s="59">
        <v>430224</v>
      </c>
      <c r="I83" s="59" t="str">
        <f t="shared" si="18"/>
        <v>430224</v>
      </c>
      <c r="J83" s="59">
        <f t="shared" si="19"/>
        <v>0</v>
      </c>
      <c r="K83" s="70">
        <v>2.624</v>
      </c>
      <c r="L83" s="55" t="s">
        <v>584</v>
      </c>
      <c r="M83" s="71" t="s">
        <v>585</v>
      </c>
      <c r="N83" s="59"/>
      <c r="O83" s="70"/>
      <c r="P83" s="59"/>
      <c r="Q83" s="70"/>
      <c r="R83" s="73" t="s">
        <v>585</v>
      </c>
      <c r="S83" s="70">
        <v>2.624</v>
      </c>
      <c r="T83" s="59">
        <v>18</v>
      </c>
      <c r="U83" s="82">
        <v>84.34</v>
      </c>
      <c r="V83" s="83">
        <v>47.232</v>
      </c>
      <c r="W83" s="83">
        <v>34.112</v>
      </c>
      <c r="X83" s="83">
        <v>13.12</v>
      </c>
      <c r="Y83" s="82">
        <f t="shared" si="20"/>
        <v>37.108</v>
      </c>
      <c r="Z83" s="82"/>
      <c r="AA83" s="91"/>
      <c r="AB83" s="91"/>
      <c r="AC83" s="82"/>
      <c r="AD83" s="82"/>
      <c r="AE83" s="82"/>
      <c r="AF83" s="82"/>
      <c r="AG83" s="55" t="s">
        <v>558</v>
      </c>
      <c r="AH83" s="59">
        <v>1</v>
      </c>
      <c r="AI83" s="58"/>
      <c r="AJ83" s="27"/>
    </row>
    <row r="84" ht="20.15" customHeight="1" outlineLevel="4" spans="1:36">
      <c r="A84" s="59">
        <v>1</v>
      </c>
      <c r="B84" s="60" t="s">
        <v>48</v>
      </c>
      <c r="C84" s="56" t="s">
        <v>62</v>
      </c>
      <c r="D84" s="57" t="s">
        <v>578</v>
      </c>
      <c r="E84" s="58" t="s">
        <v>420</v>
      </c>
      <c r="F84" s="59" t="s">
        <v>554</v>
      </c>
      <c r="G84" s="59" t="s">
        <v>555</v>
      </c>
      <c r="H84" s="59">
        <v>430224</v>
      </c>
      <c r="I84" s="59" t="str">
        <f t="shared" si="18"/>
        <v>430224</v>
      </c>
      <c r="J84" s="59">
        <f t="shared" si="19"/>
        <v>0</v>
      </c>
      <c r="K84" s="70">
        <v>2.206</v>
      </c>
      <c r="L84" s="55" t="s">
        <v>586</v>
      </c>
      <c r="M84" s="71" t="s">
        <v>587</v>
      </c>
      <c r="N84" s="59"/>
      <c r="O84" s="70"/>
      <c r="P84" s="59"/>
      <c r="Q84" s="70"/>
      <c r="R84" s="73" t="s">
        <v>587</v>
      </c>
      <c r="S84" s="70">
        <v>2.206</v>
      </c>
      <c r="T84" s="59">
        <v>18</v>
      </c>
      <c r="U84" s="82">
        <v>70.91</v>
      </c>
      <c r="V84" s="83">
        <v>39.708</v>
      </c>
      <c r="W84" s="83">
        <v>28.678</v>
      </c>
      <c r="X84" s="83">
        <v>11.03</v>
      </c>
      <c r="Y84" s="82">
        <f t="shared" si="20"/>
        <v>31.202</v>
      </c>
      <c r="Z84" s="82"/>
      <c r="AA84" s="91"/>
      <c r="AB84" s="91"/>
      <c r="AC84" s="82"/>
      <c r="AD84" s="82"/>
      <c r="AE84" s="82"/>
      <c r="AF84" s="82"/>
      <c r="AG84" s="55" t="s">
        <v>558</v>
      </c>
      <c r="AH84" s="59">
        <v>1</v>
      </c>
      <c r="AI84" s="58"/>
      <c r="AJ84" s="27"/>
    </row>
    <row r="85" ht="20.15" customHeight="1" outlineLevel="4" spans="1:36">
      <c r="A85" s="59">
        <v>1</v>
      </c>
      <c r="B85" s="60" t="s">
        <v>48</v>
      </c>
      <c r="C85" s="56" t="s">
        <v>62</v>
      </c>
      <c r="D85" s="57" t="s">
        <v>552</v>
      </c>
      <c r="E85" s="58" t="s">
        <v>588</v>
      </c>
      <c r="F85" s="59" t="s">
        <v>554</v>
      </c>
      <c r="G85" s="59" t="s">
        <v>555</v>
      </c>
      <c r="H85" s="59">
        <v>430224</v>
      </c>
      <c r="I85" s="59" t="str">
        <f t="shared" si="18"/>
        <v>430224</v>
      </c>
      <c r="J85" s="59">
        <f t="shared" si="19"/>
        <v>0</v>
      </c>
      <c r="K85" s="70">
        <v>1.763</v>
      </c>
      <c r="L85" s="55" t="s">
        <v>589</v>
      </c>
      <c r="M85" s="71" t="s">
        <v>590</v>
      </c>
      <c r="N85" s="59"/>
      <c r="O85" s="70"/>
      <c r="P85" s="59"/>
      <c r="Q85" s="70"/>
      <c r="R85" s="73" t="s">
        <v>590</v>
      </c>
      <c r="S85" s="70">
        <v>1.763</v>
      </c>
      <c r="T85" s="59">
        <v>18</v>
      </c>
      <c r="U85" s="82">
        <v>56.67</v>
      </c>
      <c r="V85" s="83">
        <v>31.734</v>
      </c>
      <c r="W85" s="83">
        <v>22.919</v>
      </c>
      <c r="X85" s="83">
        <v>8.815</v>
      </c>
      <c r="Y85" s="82">
        <f t="shared" si="20"/>
        <v>24.936</v>
      </c>
      <c r="Z85" s="82"/>
      <c r="AA85" s="91"/>
      <c r="AB85" s="91"/>
      <c r="AC85" s="82"/>
      <c r="AD85" s="82"/>
      <c r="AE85" s="82"/>
      <c r="AF85" s="82"/>
      <c r="AG85" s="55" t="s">
        <v>558</v>
      </c>
      <c r="AH85" s="59">
        <v>1</v>
      </c>
      <c r="AI85" s="58"/>
      <c r="AJ85" s="27"/>
    </row>
    <row r="86" ht="20.15" customHeight="1" outlineLevel="4" spans="1:36">
      <c r="A86" s="59">
        <v>1</v>
      </c>
      <c r="B86" s="60" t="s">
        <v>48</v>
      </c>
      <c r="C86" s="56" t="s">
        <v>62</v>
      </c>
      <c r="D86" s="57" t="s">
        <v>552</v>
      </c>
      <c r="E86" s="58" t="s">
        <v>591</v>
      </c>
      <c r="F86" s="59" t="s">
        <v>554</v>
      </c>
      <c r="G86" s="59" t="s">
        <v>555</v>
      </c>
      <c r="H86" s="59">
        <v>430224</v>
      </c>
      <c r="I86" s="59" t="str">
        <f t="shared" si="18"/>
        <v>430224</v>
      </c>
      <c r="J86" s="59">
        <f t="shared" si="19"/>
        <v>0</v>
      </c>
      <c r="K86" s="70">
        <v>1.552</v>
      </c>
      <c r="L86" s="55" t="s">
        <v>592</v>
      </c>
      <c r="M86" s="71" t="s">
        <v>593</v>
      </c>
      <c r="N86" s="59"/>
      <c r="O86" s="70"/>
      <c r="P86" s="59"/>
      <c r="Q86" s="70"/>
      <c r="R86" s="73" t="s">
        <v>593</v>
      </c>
      <c r="S86" s="70">
        <v>1.552</v>
      </c>
      <c r="T86" s="59">
        <v>18</v>
      </c>
      <c r="U86" s="82">
        <v>49.89</v>
      </c>
      <c r="V86" s="83">
        <v>27.936</v>
      </c>
      <c r="W86" s="83">
        <v>20.176</v>
      </c>
      <c r="X86" s="83">
        <v>7.76</v>
      </c>
      <c r="Y86" s="82">
        <f t="shared" si="20"/>
        <v>21.954</v>
      </c>
      <c r="Z86" s="82"/>
      <c r="AA86" s="91"/>
      <c r="AB86" s="91"/>
      <c r="AC86" s="82"/>
      <c r="AD86" s="82"/>
      <c r="AE86" s="82"/>
      <c r="AF86" s="82"/>
      <c r="AG86" s="55" t="s">
        <v>558</v>
      </c>
      <c r="AH86" s="59">
        <v>1</v>
      </c>
      <c r="AI86" s="58"/>
      <c r="AJ86" s="27"/>
    </row>
    <row r="87" ht="20.15" customHeight="1" outlineLevel="4" spans="1:36">
      <c r="A87" s="59">
        <v>1</v>
      </c>
      <c r="B87" s="60" t="s">
        <v>48</v>
      </c>
      <c r="C87" s="56" t="s">
        <v>62</v>
      </c>
      <c r="D87" s="57" t="s">
        <v>582</v>
      </c>
      <c r="E87" s="58" t="s">
        <v>594</v>
      </c>
      <c r="F87" s="59" t="s">
        <v>554</v>
      </c>
      <c r="G87" s="59" t="s">
        <v>555</v>
      </c>
      <c r="H87" s="59">
        <v>430224</v>
      </c>
      <c r="I87" s="59" t="str">
        <f t="shared" si="18"/>
        <v>430224</v>
      </c>
      <c r="J87" s="59">
        <f t="shared" si="19"/>
        <v>0</v>
      </c>
      <c r="K87" s="70">
        <v>2.196</v>
      </c>
      <c r="L87" s="55" t="s">
        <v>595</v>
      </c>
      <c r="M87" s="71" t="s">
        <v>596</v>
      </c>
      <c r="N87" s="59"/>
      <c r="O87" s="70"/>
      <c r="P87" s="59"/>
      <c r="Q87" s="70"/>
      <c r="R87" s="73" t="s">
        <v>596</v>
      </c>
      <c r="S87" s="70">
        <v>2.196</v>
      </c>
      <c r="T87" s="59">
        <v>18</v>
      </c>
      <c r="U87" s="82">
        <v>70.59</v>
      </c>
      <c r="V87" s="83">
        <v>39.528</v>
      </c>
      <c r="W87" s="83">
        <v>28.548</v>
      </c>
      <c r="X87" s="83">
        <v>10.98</v>
      </c>
      <c r="Y87" s="82">
        <f t="shared" si="20"/>
        <v>31.062</v>
      </c>
      <c r="Z87" s="82"/>
      <c r="AA87" s="91"/>
      <c r="AB87" s="91"/>
      <c r="AC87" s="82"/>
      <c r="AD87" s="82"/>
      <c r="AE87" s="82"/>
      <c r="AF87" s="82"/>
      <c r="AG87" s="55" t="s">
        <v>558</v>
      </c>
      <c r="AH87" s="59">
        <v>1</v>
      </c>
      <c r="AI87" s="58"/>
      <c r="AJ87" s="27"/>
    </row>
    <row r="88" ht="20.15" customHeight="1" outlineLevel="4" spans="1:36">
      <c r="A88" s="59">
        <v>1</v>
      </c>
      <c r="B88" s="60" t="s">
        <v>48</v>
      </c>
      <c r="C88" s="56" t="s">
        <v>62</v>
      </c>
      <c r="D88" s="57" t="s">
        <v>552</v>
      </c>
      <c r="E88" s="58" t="s">
        <v>597</v>
      </c>
      <c r="F88" s="59" t="s">
        <v>554</v>
      </c>
      <c r="G88" s="59" t="s">
        <v>555</v>
      </c>
      <c r="H88" s="59">
        <v>430224</v>
      </c>
      <c r="I88" s="59" t="str">
        <f t="shared" si="18"/>
        <v>430224</v>
      </c>
      <c r="J88" s="59">
        <f t="shared" si="19"/>
        <v>0</v>
      </c>
      <c r="K88" s="70">
        <v>2.033</v>
      </c>
      <c r="L88" s="55" t="s">
        <v>598</v>
      </c>
      <c r="M88" s="71" t="s">
        <v>599</v>
      </c>
      <c r="N88" s="59"/>
      <c r="O88" s="70"/>
      <c r="P88" s="59"/>
      <c r="Q88" s="70"/>
      <c r="R88" s="73" t="s">
        <v>599</v>
      </c>
      <c r="S88" s="70">
        <v>2.033</v>
      </c>
      <c r="T88" s="59">
        <v>18</v>
      </c>
      <c r="U88" s="82">
        <v>65.35</v>
      </c>
      <c r="V88" s="83">
        <v>36.594</v>
      </c>
      <c r="W88" s="83">
        <v>26.429</v>
      </c>
      <c r="X88" s="83">
        <v>10.165</v>
      </c>
      <c r="Y88" s="82">
        <f t="shared" si="20"/>
        <v>28.756</v>
      </c>
      <c r="Z88" s="82"/>
      <c r="AA88" s="91"/>
      <c r="AB88" s="91"/>
      <c r="AC88" s="82"/>
      <c r="AD88" s="82"/>
      <c r="AE88" s="82"/>
      <c r="AF88" s="82"/>
      <c r="AG88" s="55" t="s">
        <v>558</v>
      </c>
      <c r="AH88" s="59">
        <v>1</v>
      </c>
      <c r="AI88" s="58"/>
      <c r="AJ88" s="27"/>
    </row>
    <row r="89" ht="20.15" customHeight="1" outlineLevel="4" spans="1:36">
      <c r="A89" s="59">
        <v>1</v>
      </c>
      <c r="B89" s="60" t="s">
        <v>48</v>
      </c>
      <c r="C89" s="56" t="s">
        <v>62</v>
      </c>
      <c r="D89" s="57" t="s">
        <v>600</v>
      </c>
      <c r="E89" s="58" t="s">
        <v>601</v>
      </c>
      <c r="F89" s="59" t="s">
        <v>554</v>
      </c>
      <c r="G89" s="59" t="s">
        <v>555</v>
      </c>
      <c r="H89" s="59">
        <v>430224</v>
      </c>
      <c r="I89" s="59" t="str">
        <f t="shared" si="18"/>
        <v>430224</v>
      </c>
      <c r="J89" s="59">
        <f t="shared" si="19"/>
        <v>0</v>
      </c>
      <c r="K89" s="70">
        <v>2.553</v>
      </c>
      <c r="L89" s="55" t="s">
        <v>602</v>
      </c>
      <c r="M89" s="71" t="s">
        <v>603</v>
      </c>
      <c r="N89" s="59"/>
      <c r="O89" s="70"/>
      <c r="P89" s="59"/>
      <c r="Q89" s="70"/>
      <c r="R89" s="73" t="s">
        <v>603</v>
      </c>
      <c r="S89" s="70">
        <v>2.553</v>
      </c>
      <c r="T89" s="59">
        <v>18</v>
      </c>
      <c r="U89" s="82">
        <v>82.06</v>
      </c>
      <c r="V89" s="83">
        <v>45.954</v>
      </c>
      <c r="W89" s="83">
        <v>33.189</v>
      </c>
      <c r="X89" s="83">
        <v>12.765</v>
      </c>
      <c r="Y89" s="82">
        <f t="shared" si="20"/>
        <v>36.106</v>
      </c>
      <c r="Z89" s="82"/>
      <c r="AA89" s="91"/>
      <c r="AB89" s="91"/>
      <c r="AC89" s="82"/>
      <c r="AD89" s="82"/>
      <c r="AE89" s="82"/>
      <c r="AF89" s="82"/>
      <c r="AG89" s="55" t="s">
        <v>558</v>
      </c>
      <c r="AH89" s="59">
        <v>1</v>
      </c>
      <c r="AI89" s="58"/>
      <c r="AJ89" s="27"/>
    </row>
    <row r="90" ht="20.15" customHeight="1" outlineLevel="4" spans="1:36">
      <c r="A90" s="59">
        <v>1</v>
      </c>
      <c r="B90" s="60" t="s">
        <v>48</v>
      </c>
      <c r="C90" s="56" t="s">
        <v>62</v>
      </c>
      <c r="D90" s="57" t="s">
        <v>604</v>
      </c>
      <c r="E90" s="58" t="s">
        <v>605</v>
      </c>
      <c r="F90" s="59" t="s">
        <v>554</v>
      </c>
      <c r="G90" s="59" t="s">
        <v>555</v>
      </c>
      <c r="H90" s="59">
        <v>430224</v>
      </c>
      <c r="I90" s="59" t="str">
        <f t="shared" si="18"/>
        <v>430224</v>
      </c>
      <c r="J90" s="59">
        <f t="shared" si="19"/>
        <v>0</v>
      </c>
      <c r="K90" s="70">
        <v>0.52</v>
      </c>
      <c r="L90" s="55" t="s">
        <v>606</v>
      </c>
      <c r="M90" s="71" t="s">
        <v>607</v>
      </c>
      <c r="N90" s="59"/>
      <c r="O90" s="70"/>
      <c r="P90" s="59"/>
      <c r="Q90" s="70"/>
      <c r="R90" s="73" t="s">
        <v>607</v>
      </c>
      <c r="S90" s="70">
        <v>0.52</v>
      </c>
      <c r="T90" s="59">
        <v>18</v>
      </c>
      <c r="U90" s="82">
        <v>16.71</v>
      </c>
      <c r="V90" s="83">
        <v>9.36</v>
      </c>
      <c r="W90" s="83">
        <v>6.76</v>
      </c>
      <c r="X90" s="83">
        <v>2.6</v>
      </c>
      <c r="Y90" s="82">
        <f t="shared" si="20"/>
        <v>7.35</v>
      </c>
      <c r="Z90" s="82"/>
      <c r="AA90" s="91"/>
      <c r="AB90" s="91"/>
      <c r="AC90" s="82"/>
      <c r="AD90" s="82"/>
      <c r="AE90" s="82"/>
      <c r="AF90" s="82"/>
      <c r="AG90" s="55" t="s">
        <v>558</v>
      </c>
      <c r="AH90" s="59">
        <v>1</v>
      </c>
      <c r="AI90" s="58"/>
      <c r="AJ90" s="27"/>
    </row>
    <row r="91" ht="20.15" customHeight="1" outlineLevel="4" spans="1:36">
      <c r="A91" s="59">
        <v>1</v>
      </c>
      <c r="B91" s="60" t="s">
        <v>48</v>
      </c>
      <c r="C91" s="56" t="s">
        <v>62</v>
      </c>
      <c r="D91" s="57" t="s">
        <v>571</v>
      </c>
      <c r="E91" s="58" t="s">
        <v>608</v>
      </c>
      <c r="F91" s="59" t="s">
        <v>554</v>
      </c>
      <c r="G91" s="59" t="s">
        <v>555</v>
      </c>
      <c r="H91" s="59">
        <v>430224</v>
      </c>
      <c r="I91" s="59" t="str">
        <f t="shared" si="18"/>
        <v>430224</v>
      </c>
      <c r="J91" s="59">
        <f t="shared" si="19"/>
        <v>0</v>
      </c>
      <c r="K91" s="70">
        <v>2.716</v>
      </c>
      <c r="L91" s="55" t="s">
        <v>609</v>
      </c>
      <c r="M91" s="71" t="s">
        <v>610</v>
      </c>
      <c r="N91" s="59"/>
      <c r="O91" s="70"/>
      <c r="P91" s="59"/>
      <c r="Q91" s="70"/>
      <c r="R91" s="73" t="s">
        <v>610</v>
      </c>
      <c r="S91" s="70">
        <v>2.716</v>
      </c>
      <c r="T91" s="59">
        <v>18</v>
      </c>
      <c r="U91" s="82">
        <v>87.3</v>
      </c>
      <c r="V91" s="83">
        <v>48.888</v>
      </c>
      <c r="W91" s="83">
        <v>35.308</v>
      </c>
      <c r="X91" s="83">
        <v>13.58</v>
      </c>
      <c r="Y91" s="82">
        <f t="shared" si="20"/>
        <v>38.412</v>
      </c>
      <c r="Z91" s="82"/>
      <c r="AA91" s="91"/>
      <c r="AB91" s="91"/>
      <c r="AC91" s="82"/>
      <c r="AD91" s="82"/>
      <c r="AE91" s="82"/>
      <c r="AF91" s="82"/>
      <c r="AG91" s="55" t="s">
        <v>558</v>
      </c>
      <c r="AH91" s="59">
        <v>1</v>
      </c>
      <c r="AI91" s="58"/>
      <c r="AJ91" s="27"/>
    </row>
    <row r="92" ht="20.15" customHeight="1" outlineLevel="4" spans="1:36">
      <c r="A92" s="59">
        <v>1</v>
      </c>
      <c r="B92" s="60" t="s">
        <v>48</v>
      </c>
      <c r="C92" s="56" t="s">
        <v>62</v>
      </c>
      <c r="D92" s="57" t="s">
        <v>600</v>
      </c>
      <c r="E92" s="58" t="s">
        <v>611</v>
      </c>
      <c r="F92" s="59" t="s">
        <v>554</v>
      </c>
      <c r="G92" s="59" t="s">
        <v>555</v>
      </c>
      <c r="H92" s="59">
        <v>430224</v>
      </c>
      <c r="I92" s="59" t="str">
        <f t="shared" si="18"/>
        <v>430224</v>
      </c>
      <c r="J92" s="59">
        <f t="shared" si="19"/>
        <v>0</v>
      </c>
      <c r="K92" s="70">
        <v>3.016</v>
      </c>
      <c r="L92" s="55" t="s">
        <v>612</v>
      </c>
      <c r="M92" s="71" t="s">
        <v>613</v>
      </c>
      <c r="N92" s="59"/>
      <c r="O92" s="70"/>
      <c r="P92" s="59"/>
      <c r="Q92" s="70"/>
      <c r="R92" s="73" t="s">
        <v>613</v>
      </c>
      <c r="S92" s="70">
        <v>3.016</v>
      </c>
      <c r="T92" s="59">
        <v>18</v>
      </c>
      <c r="U92" s="82">
        <v>96.94</v>
      </c>
      <c r="V92" s="83">
        <v>54.288</v>
      </c>
      <c r="W92" s="83">
        <v>39.208</v>
      </c>
      <c r="X92" s="83">
        <v>15.08</v>
      </c>
      <c r="Y92" s="82">
        <f t="shared" si="20"/>
        <v>42.652</v>
      </c>
      <c r="Z92" s="82"/>
      <c r="AA92" s="91"/>
      <c r="AB92" s="91"/>
      <c r="AC92" s="82"/>
      <c r="AD92" s="82"/>
      <c r="AE92" s="82"/>
      <c r="AF92" s="82"/>
      <c r="AG92" s="55" t="s">
        <v>558</v>
      </c>
      <c r="AH92" s="59">
        <v>1</v>
      </c>
      <c r="AI92" s="58"/>
      <c r="AJ92" s="27"/>
    </row>
    <row r="93" ht="20.15" customHeight="1" outlineLevel="4" spans="1:36">
      <c r="A93" s="59">
        <v>1</v>
      </c>
      <c r="B93" s="60" t="s">
        <v>48</v>
      </c>
      <c r="C93" s="56" t="s">
        <v>62</v>
      </c>
      <c r="D93" s="57" t="s">
        <v>600</v>
      </c>
      <c r="E93" s="58" t="s">
        <v>614</v>
      </c>
      <c r="F93" s="59" t="s">
        <v>554</v>
      </c>
      <c r="G93" s="59" t="s">
        <v>555</v>
      </c>
      <c r="H93" s="59">
        <v>430224</v>
      </c>
      <c r="I93" s="59" t="str">
        <f t="shared" si="18"/>
        <v>430224</v>
      </c>
      <c r="J93" s="59">
        <f t="shared" si="19"/>
        <v>0</v>
      </c>
      <c r="K93" s="70">
        <v>4.238</v>
      </c>
      <c r="L93" s="55" t="s">
        <v>615</v>
      </c>
      <c r="M93" s="71" t="s">
        <v>616</v>
      </c>
      <c r="N93" s="59"/>
      <c r="O93" s="70"/>
      <c r="P93" s="59"/>
      <c r="Q93" s="70"/>
      <c r="R93" s="73" t="s">
        <v>616</v>
      </c>
      <c r="S93" s="70">
        <v>4.238</v>
      </c>
      <c r="T93" s="59">
        <v>18</v>
      </c>
      <c r="U93" s="82">
        <v>169</v>
      </c>
      <c r="V93" s="83">
        <v>79</v>
      </c>
      <c r="W93" s="83">
        <v>0</v>
      </c>
      <c r="X93" s="83">
        <v>0</v>
      </c>
      <c r="Y93" s="82">
        <v>90</v>
      </c>
      <c r="Z93" s="82"/>
      <c r="AA93" s="91"/>
      <c r="AB93" s="91"/>
      <c r="AC93" s="82"/>
      <c r="AD93" s="82"/>
      <c r="AE93" s="82"/>
      <c r="AF93" s="82"/>
      <c r="AG93" s="55" t="s">
        <v>558</v>
      </c>
      <c r="AH93" s="59">
        <v>1</v>
      </c>
      <c r="AI93" s="101" t="s">
        <v>617</v>
      </c>
      <c r="AJ93" s="102" t="s">
        <v>618</v>
      </c>
    </row>
    <row r="94" ht="20.15" customHeight="1" outlineLevel="4" spans="1:36">
      <c r="A94" s="59"/>
      <c r="B94" s="60" t="s">
        <v>48</v>
      </c>
      <c r="C94" s="56" t="s">
        <v>62</v>
      </c>
      <c r="D94" s="57" t="s">
        <v>619</v>
      </c>
      <c r="E94" s="58" t="s">
        <v>620</v>
      </c>
      <c r="F94" s="99"/>
      <c r="G94" s="59"/>
      <c r="H94" s="59"/>
      <c r="I94" s="59"/>
      <c r="J94" s="59"/>
      <c r="K94" s="70">
        <v>-4.218</v>
      </c>
      <c r="L94" s="100" t="s">
        <v>621</v>
      </c>
      <c r="M94" s="99" t="s">
        <v>622</v>
      </c>
      <c r="N94" s="59"/>
      <c r="O94" s="70"/>
      <c r="P94" s="59"/>
      <c r="Q94" s="70">
        <v>-4.218</v>
      </c>
      <c r="R94" s="73"/>
      <c r="S94" s="70"/>
      <c r="T94" s="59">
        <v>18</v>
      </c>
      <c r="U94" s="82">
        <v>-169</v>
      </c>
      <c r="V94" s="83">
        <v>-79</v>
      </c>
      <c r="W94" s="83"/>
      <c r="X94" s="83"/>
      <c r="Y94" s="82">
        <v>-90</v>
      </c>
      <c r="Z94" s="82"/>
      <c r="AA94" s="91"/>
      <c r="AB94" s="91"/>
      <c r="AC94" s="82"/>
      <c r="AD94" s="82"/>
      <c r="AE94" s="82"/>
      <c r="AF94" s="82"/>
      <c r="AG94" s="55"/>
      <c r="AH94" s="59"/>
      <c r="AI94" s="101" t="s">
        <v>623</v>
      </c>
      <c r="AJ94" s="103" t="s">
        <v>624</v>
      </c>
    </row>
    <row r="95" ht="20.15" customHeight="1" outlineLevel="4" spans="1:36">
      <c r="A95" s="59">
        <v>1</v>
      </c>
      <c r="B95" s="60" t="s">
        <v>48</v>
      </c>
      <c r="C95" s="56" t="s">
        <v>62</v>
      </c>
      <c r="D95" s="57" t="s">
        <v>600</v>
      </c>
      <c r="E95" s="58" t="s">
        <v>625</v>
      </c>
      <c r="F95" s="59" t="s">
        <v>554</v>
      </c>
      <c r="G95" s="59" t="s">
        <v>555</v>
      </c>
      <c r="H95" s="59">
        <v>430224</v>
      </c>
      <c r="I95" s="59" t="str">
        <f t="shared" si="18"/>
        <v>430224</v>
      </c>
      <c r="J95" s="59">
        <f t="shared" si="19"/>
        <v>0</v>
      </c>
      <c r="K95" s="70">
        <v>5.237</v>
      </c>
      <c r="L95" s="55" t="s">
        <v>626</v>
      </c>
      <c r="M95" s="71" t="s">
        <v>627</v>
      </c>
      <c r="N95" s="59"/>
      <c r="O95" s="70"/>
      <c r="P95" s="59"/>
      <c r="Q95" s="70"/>
      <c r="R95" s="73" t="s">
        <v>627</v>
      </c>
      <c r="S95" s="70">
        <v>5.237</v>
      </c>
      <c r="T95" s="59">
        <v>18</v>
      </c>
      <c r="U95" s="82">
        <v>168.33</v>
      </c>
      <c r="V95" s="83">
        <v>94.266</v>
      </c>
      <c r="W95" s="83">
        <v>68.081</v>
      </c>
      <c r="X95" s="83">
        <v>26.185</v>
      </c>
      <c r="Y95" s="82">
        <f t="shared" si="20"/>
        <v>74.064</v>
      </c>
      <c r="Z95" s="82"/>
      <c r="AA95" s="91"/>
      <c r="AB95" s="91"/>
      <c r="AC95" s="82"/>
      <c r="AD95" s="82"/>
      <c r="AE95" s="82"/>
      <c r="AF95" s="82"/>
      <c r="AG95" s="55" t="s">
        <v>558</v>
      </c>
      <c r="AH95" s="59">
        <v>1</v>
      </c>
      <c r="AI95" s="58"/>
      <c r="AJ95" s="27"/>
    </row>
    <row r="96" ht="20.15" customHeight="1" outlineLevel="4" spans="1:36">
      <c r="A96" s="59">
        <v>1</v>
      </c>
      <c r="B96" s="60" t="s">
        <v>48</v>
      </c>
      <c r="C96" s="56" t="s">
        <v>62</v>
      </c>
      <c r="D96" s="57" t="s">
        <v>571</v>
      </c>
      <c r="E96" s="58" t="s">
        <v>628</v>
      </c>
      <c r="F96" s="59" t="s">
        <v>554</v>
      </c>
      <c r="G96" s="59" t="s">
        <v>555</v>
      </c>
      <c r="H96" s="59">
        <v>430224</v>
      </c>
      <c r="I96" s="59" t="str">
        <f t="shared" si="18"/>
        <v>430224</v>
      </c>
      <c r="J96" s="59">
        <f t="shared" si="19"/>
        <v>0</v>
      </c>
      <c r="K96" s="70">
        <v>1.347</v>
      </c>
      <c r="L96" s="55" t="s">
        <v>629</v>
      </c>
      <c r="M96" s="71" t="s">
        <v>630</v>
      </c>
      <c r="N96" s="59"/>
      <c r="O96" s="70"/>
      <c r="P96" s="59"/>
      <c r="Q96" s="70"/>
      <c r="R96" s="73" t="s">
        <v>630</v>
      </c>
      <c r="S96" s="70">
        <v>1.347</v>
      </c>
      <c r="T96" s="59">
        <v>18</v>
      </c>
      <c r="U96" s="82">
        <v>43.3</v>
      </c>
      <c r="V96" s="83">
        <v>24.246</v>
      </c>
      <c r="W96" s="83">
        <v>17.511</v>
      </c>
      <c r="X96" s="83">
        <v>6.735</v>
      </c>
      <c r="Y96" s="82">
        <f t="shared" si="20"/>
        <v>19.054</v>
      </c>
      <c r="Z96" s="82"/>
      <c r="AA96" s="91"/>
      <c r="AB96" s="91"/>
      <c r="AC96" s="82"/>
      <c r="AD96" s="82"/>
      <c r="AE96" s="82"/>
      <c r="AF96" s="82"/>
      <c r="AG96" s="55" t="s">
        <v>558</v>
      </c>
      <c r="AH96" s="59">
        <v>1</v>
      </c>
      <c r="AI96" s="58"/>
      <c r="AJ96" s="27"/>
    </row>
    <row r="97" ht="20.15" customHeight="1" outlineLevel="4" spans="1:36">
      <c r="A97" s="59">
        <v>1</v>
      </c>
      <c r="B97" s="60" t="s">
        <v>48</v>
      </c>
      <c r="C97" s="56" t="s">
        <v>62</v>
      </c>
      <c r="D97" s="57" t="s">
        <v>571</v>
      </c>
      <c r="E97" s="58" t="s">
        <v>631</v>
      </c>
      <c r="F97" s="59" t="s">
        <v>554</v>
      </c>
      <c r="G97" s="59" t="s">
        <v>555</v>
      </c>
      <c r="H97" s="59">
        <v>430224</v>
      </c>
      <c r="I97" s="59" t="str">
        <f t="shared" si="18"/>
        <v>430224</v>
      </c>
      <c r="J97" s="59">
        <f t="shared" si="19"/>
        <v>0</v>
      </c>
      <c r="K97" s="70">
        <v>4.395</v>
      </c>
      <c r="L97" s="55" t="s">
        <v>632</v>
      </c>
      <c r="M97" s="71" t="s">
        <v>633</v>
      </c>
      <c r="N97" s="59"/>
      <c r="O97" s="70"/>
      <c r="P97" s="59"/>
      <c r="Q97" s="70"/>
      <c r="R97" s="73" t="s">
        <v>633</v>
      </c>
      <c r="S97" s="70">
        <v>4.395</v>
      </c>
      <c r="T97" s="59">
        <v>18</v>
      </c>
      <c r="U97" s="82">
        <v>141.27</v>
      </c>
      <c r="V97" s="83">
        <v>79.11</v>
      </c>
      <c r="W97" s="83">
        <v>57.135</v>
      </c>
      <c r="X97" s="83">
        <v>21.975</v>
      </c>
      <c r="Y97" s="82">
        <f t="shared" si="20"/>
        <v>62.16</v>
      </c>
      <c r="Z97" s="82"/>
      <c r="AA97" s="91"/>
      <c r="AB97" s="91"/>
      <c r="AC97" s="82"/>
      <c r="AD97" s="82"/>
      <c r="AE97" s="82"/>
      <c r="AF97" s="82"/>
      <c r="AG97" s="55" t="s">
        <v>558</v>
      </c>
      <c r="AH97" s="59">
        <v>1</v>
      </c>
      <c r="AI97" s="58"/>
      <c r="AJ97" s="27"/>
    </row>
    <row r="98" ht="20.15" customHeight="1" outlineLevel="4" spans="1:36">
      <c r="A98" s="59">
        <v>1</v>
      </c>
      <c r="B98" s="60" t="s">
        <v>48</v>
      </c>
      <c r="C98" s="56" t="s">
        <v>62</v>
      </c>
      <c r="D98" s="57" t="s">
        <v>567</v>
      </c>
      <c r="E98" s="58" t="s">
        <v>575</v>
      </c>
      <c r="F98" s="59" t="s">
        <v>554</v>
      </c>
      <c r="G98" s="59" t="s">
        <v>555</v>
      </c>
      <c r="H98" s="59">
        <v>430224</v>
      </c>
      <c r="I98" s="59" t="str">
        <f t="shared" si="18"/>
        <v>430224</v>
      </c>
      <c r="J98" s="59">
        <f t="shared" si="19"/>
        <v>0</v>
      </c>
      <c r="K98" s="70">
        <v>1.633</v>
      </c>
      <c r="L98" s="55" t="s">
        <v>634</v>
      </c>
      <c r="M98" s="71" t="s">
        <v>635</v>
      </c>
      <c r="N98" s="59"/>
      <c r="O98" s="70"/>
      <c r="P98" s="59"/>
      <c r="Q98" s="70"/>
      <c r="R98" s="73" t="s">
        <v>635</v>
      </c>
      <c r="S98" s="70">
        <v>1.633</v>
      </c>
      <c r="T98" s="59">
        <v>18</v>
      </c>
      <c r="U98" s="82">
        <v>52.49</v>
      </c>
      <c r="V98" s="83">
        <v>29.394</v>
      </c>
      <c r="W98" s="83">
        <v>21.229</v>
      </c>
      <c r="X98" s="83">
        <v>8.165</v>
      </c>
      <c r="Y98" s="82">
        <f t="shared" si="20"/>
        <v>23.096</v>
      </c>
      <c r="Z98" s="82"/>
      <c r="AA98" s="91"/>
      <c r="AB98" s="91"/>
      <c r="AC98" s="82"/>
      <c r="AD98" s="82"/>
      <c r="AE98" s="82"/>
      <c r="AF98" s="82"/>
      <c r="AG98" s="55" t="s">
        <v>558</v>
      </c>
      <c r="AH98" s="59">
        <v>1</v>
      </c>
      <c r="AI98" s="58"/>
      <c r="AJ98" s="27"/>
    </row>
    <row r="99" ht="20.15" customHeight="1" outlineLevel="4" spans="1:36">
      <c r="A99" s="59">
        <v>1</v>
      </c>
      <c r="B99" s="60" t="s">
        <v>48</v>
      </c>
      <c r="C99" s="56" t="s">
        <v>62</v>
      </c>
      <c r="D99" s="57" t="s">
        <v>636</v>
      </c>
      <c r="E99" s="58" t="s">
        <v>637</v>
      </c>
      <c r="F99" s="59" t="s">
        <v>554</v>
      </c>
      <c r="G99" s="59" t="s">
        <v>555</v>
      </c>
      <c r="H99" s="59">
        <v>430224</v>
      </c>
      <c r="I99" s="59" t="str">
        <f t="shared" si="18"/>
        <v>430224</v>
      </c>
      <c r="J99" s="59">
        <f t="shared" si="19"/>
        <v>0</v>
      </c>
      <c r="K99" s="70">
        <v>0.454</v>
      </c>
      <c r="L99" s="55" t="s">
        <v>638</v>
      </c>
      <c r="M99" s="71" t="s">
        <v>639</v>
      </c>
      <c r="N99" s="59"/>
      <c r="O99" s="70"/>
      <c r="P99" s="59"/>
      <c r="Q99" s="70"/>
      <c r="R99" s="73" t="s">
        <v>639</v>
      </c>
      <c r="S99" s="70">
        <v>0.454</v>
      </c>
      <c r="T99" s="59">
        <v>18</v>
      </c>
      <c r="U99" s="82">
        <v>14.59</v>
      </c>
      <c r="V99" s="83">
        <v>8.172</v>
      </c>
      <c r="W99" s="83">
        <v>5.902</v>
      </c>
      <c r="X99" s="83">
        <v>2.27</v>
      </c>
      <c r="Y99" s="82">
        <f t="shared" si="20"/>
        <v>6.418</v>
      </c>
      <c r="Z99" s="82"/>
      <c r="AA99" s="91"/>
      <c r="AB99" s="91"/>
      <c r="AC99" s="82"/>
      <c r="AD99" s="82"/>
      <c r="AE99" s="82"/>
      <c r="AF99" s="82"/>
      <c r="AG99" s="55" t="s">
        <v>558</v>
      </c>
      <c r="AH99" s="59">
        <v>1</v>
      </c>
      <c r="AI99" s="58"/>
      <c r="AJ99" s="27"/>
    </row>
    <row r="100" ht="20.15" customHeight="1" outlineLevel="4" spans="1:36">
      <c r="A100" s="59">
        <v>1</v>
      </c>
      <c r="B100" s="60" t="s">
        <v>48</v>
      </c>
      <c r="C100" s="56" t="s">
        <v>62</v>
      </c>
      <c r="D100" s="57" t="s">
        <v>559</v>
      </c>
      <c r="E100" s="58" t="s">
        <v>560</v>
      </c>
      <c r="F100" s="59" t="s">
        <v>554</v>
      </c>
      <c r="G100" s="59" t="s">
        <v>555</v>
      </c>
      <c r="H100" s="59">
        <v>430224</v>
      </c>
      <c r="I100" s="59" t="str">
        <f t="shared" si="18"/>
        <v>430224</v>
      </c>
      <c r="J100" s="59">
        <f t="shared" si="19"/>
        <v>0</v>
      </c>
      <c r="K100" s="70">
        <v>2.458</v>
      </c>
      <c r="L100" s="55" t="s">
        <v>640</v>
      </c>
      <c r="M100" s="71" t="s">
        <v>641</v>
      </c>
      <c r="N100" s="59"/>
      <c r="O100" s="70"/>
      <c r="P100" s="59"/>
      <c r="Q100" s="70"/>
      <c r="R100" s="73" t="s">
        <v>641</v>
      </c>
      <c r="S100" s="70">
        <v>2.458</v>
      </c>
      <c r="T100" s="59">
        <v>18</v>
      </c>
      <c r="U100" s="82">
        <v>79.01</v>
      </c>
      <c r="V100" s="83">
        <v>44.244</v>
      </c>
      <c r="W100" s="83">
        <v>31.954</v>
      </c>
      <c r="X100" s="83">
        <v>12.29</v>
      </c>
      <c r="Y100" s="82">
        <f t="shared" si="20"/>
        <v>34.766</v>
      </c>
      <c r="Z100" s="82"/>
      <c r="AA100" s="91"/>
      <c r="AB100" s="91"/>
      <c r="AC100" s="82"/>
      <c r="AD100" s="82"/>
      <c r="AE100" s="82"/>
      <c r="AF100" s="82"/>
      <c r="AG100" s="55" t="s">
        <v>558</v>
      </c>
      <c r="AH100" s="59">
        <v>1</v>
      </c>
      <c r="AI100" s="58"/>
      <c r="AJ100" s="27"/>
    </row>
    <row r="101" ht="20.15" customHeight="1" outlineLevel="4" spans="1:36">
      <c r="A101" s="59">
        <v>1</v>
      </c>
      <c r="B101" s="60" t="s">
        <v>48</v>
      </c>
      <c r="C101" s="56" t="s">
        <v>62</v>
      </c>
      <c r="D101" s="57" t="s">
        <v>642</v>
      </c>
      <c r="E101" s="58" t="s">
        <v>643</v>
      </c>
      <c r="F101" s="59" t="s">
        <v>554</v>
      </c>
      <c r="G101" s="59" t="s">
        <v>555</v>
      </c>
      <c r="H101" s="59">
        <v>430224</v>
      </c>
      <c r="I101" s="59" t="str">
        <f t="shared" si="18"/>
        <v>430224</v>
      </c>
      <c r="J101" s="59">
        <f t="shared" si="19"/>
        <v>0</v>
      </c>
      <c r="K101" s="70">
        <v>0.459</v>
      </c>
      <c r="L101" s="55" t="s">
        <v>644</v>
      </c>
      <c r="M101" s="71" t="s">
        <v>645</v>
      </c>
      <c r="N101" s="59"/>
      <c r="O101" s="70"/>
      <c r="P101" s="59"/>
      <c r="Q101" s="70"/>
      <c r="R101" s="73" t="s">
        <v>645</v>
      </c>
      <c r="S101" s="70">
        <v>0.459</v>
      </c>
      <c r="T101" s="59">
        <v>18</v>
      </c>
      <c r="U101" s="82">
        <v>14.75</v>
      </c>
      <c r="V101" s="83">
        <v>8.262</v>
      </c>
      <c r="W101" s="83">
        <v>5.967</v>
      </c>
      <c r="X101" s="83">
        <v>2.295</v>
      </c>
      <c r="Y101" s="82">
        <f t="shared" si="20"/>
        <v>6.488</v>
      </c>
      <c r="Z101" s="82"/>
      <c r="AA101" s="91"/>
      <c r="AB101" s="91"/>
      <c r="AC101" s="82"/>
      <c r="AD101" s="82"/>
      <c r="AE101" s="82"/>
      <c r="AF101" s="82"/>
      <c r="AG101" s="55" t="s">
        <v>558</v>
      </c>
      <c r="AH101" s="59">
        <v>1</v>
      </c>
      <c r="AI101" s="58"/>
      <c r="AJ101" s="27"/>
    </row>
    <row r="102" ht="20.15" customHeight="1" outlineLevel="4" spans="1:36">
      <c r="A102" s="59">
        <v>1</v>
      </c>
      <c r="B102" s="60" t="s">
        <v>48</v>
      </c>
      <c r="C102" s="56" t="s">
        <v>62</v>
      </c>
      <c r="D102" s="57" t="s">
        <v>571</v>
      </c>
      <c r="E102" s="58" t="s">
        <v>646</v>
      </c>
      <c r="F102" s="59" t="s">
        <v>554</v>
      </c>
      <c r="G102" s="59" t="s">
        <v>555</v>
      </c>
      <c r="H102" s="59">
        <v>430224</v>
      </c>
      <c r="I102" s="59" t="str">
        <f t="shared" si="18"/>
        <v>430224</v>
      </c>
      <c r="J102" s="59">
        <f t="shared" si="19"/>
        <v>0</v>
      </c>
      <c r="K102" s="70">
        <v>4.467</v>
      </c>
      <c r="L102" s="55" t="s">
        <v>647</v>
      </c>
      <c r="M102" s="71" t="s">
        <v>648</v>
      </c>
      <c r="N102" s="73" t="s">
        <v>648</v>
      </c>
      <c r="O102" s="70">
        <v>4.467</v>
      </c>
      <c r="P102" s="59"/>
      <c r="Q102" s="70"/>
      <c r="R102" s="59"/>
      <c r="S102" s="70"/>
      <c r="T102" s="59">
        <v>18</v>
      </c>
      <c r="U102" s="82">
        <v>143.58</v>
      </c>
      <c r="V102" s="83">
        <v>80.406</v>
      </c>
      <c r="W102" s="83">
        <v>58.071</v>
      </c>
      <c r="X102" s="83">
        <v>22.335</v>
      </c>
      <c r="Y102" s="82">
        <f t="shared" si="20"/>
        <v>63.174</v>
      </c>
      <c r="Z102" s="82"/>
      <c r="AA102" s="91"/>
      <c r="AB102" s="91"/>
      <c r="AC102" s="82"/>
      <c r="AD102" s="82"/>
      <c r="AE102" s="82"/>
      <c r="AF102" s="82"/>
      <c r="AG102" s="55" t="s">
        <v>558</v>
      </c>
      <c r="AH102" s="59">
        <v>1</v>
      </c>
      <c r="AI102" s="58"/>
      <c r="AJ102" s="27"/>
    </row>
    <row r="103" ht="20.15" customHeight="1" outlineLevel="4" spans="1:36">
      <c r="A103" s="59">
        <v>1</v>
      </c>
      <c r="B103" s="60" t="s">
        <v>48</v>
      </c>
      <c r="C103" s="56" t="s">
        <v>62</v>
      </c>
      <c r="D103" s="57" t="s">
        <v>552</v>
      </c>
      <c r="E103" s="58" t="s">
        <v>649</v>
      </c>
      <c r="F103" s="59" t="s">
        <v>554</v>
      </c>
      <c r="G103" s="59" t="s">
        <v>555</v>
      </c>
      <c r="H103" s="59">
        <v>430224</v>
      </c>
      <c r="I103" s="59" t="str">
        <f t="shared" si="18"/>
        <v>430224</v>
      </c>
      <c r="J103" s="59">
        <f t="shared" si="19"/>
        <v>0</v>
      </c>
      <c r="K103" s="70">
        <v>0.074</v>
      </c>
      <c r="L103" s="55" t="s">
        <v>650</v>
      </c>
      <c r="M103" s="71" t="s">
        <v>651</v>
      </c>
      <c r="N103" s="73" t="s">
        <v>651</v>
      </c>
      <c r="O103" s="70">
        <v>0.074</v>
      </c>
      <c r="P103" s="59"/>
      <c r="Q103" s="70"/>
      <c r="R103" s="59"/>
      <c r="S103" s="70"/>
      <c r="T103" s="59">
        <v>18</v>
      </c>
      <c r="U103" s="82">
        <v>2.38</v>
      </c>
      <c r="V103" s="83">
        <v>1.332</v>
      </c>
      <c r="W103" s="83">
        <v>0.962</v>
      </c>
      <c r="X103" s="83">
        <v>0.37</v>
      </c>
      <c r="Y103" s="82">
        <f t="shared" si="20"/>
        <v>1.048</v>
      </c>
      <c r="Z103" s="82"/>
      <c r="AA103" s="91"/>
      <c r="AB103" s="91"/>
      <c r="AC103" s="82"/>
      <c r="AD103" s="82"/>
      <c r="AE103" s="82"/>
      <c r="AF103" s="82"/>
      <c r="AG103" s="55" t="s">
        <v>558</v>
      </c>
      <c r="AH103" s="59">
        <v>1</v>
      </c>
      <c r="AI103" s="58"/>
      <c r="AJ103" s="27"/>
    </row>
    <row r="104" ht="20.15" customHeight="1" outlineLevel="4" spans="1:36">
      <c r="A104" s="59">
        <v>1</v>
      </c>
      <c r="B104" s="60" t="s">
        <v>48</v>
      </c>
      <c r="C104" s="56" t="s">
        <v>62</v>
      </c>
      <c r="D104" s="57" t="s">
        <v>567</v>
      </c>
      <c r="E104" s="58" t="s">
        <v>652</v>
      </c>
      <c r="F104" s="59" t="s">
        <v>554</v>
      </c>
      <c r="G104" s="59" t="s">
        <v>555</v>
      </c>
      <c r="H104" s="59">
        <v>430224</v>
      </c>
      <c r="I104" s="59" t="str">
        <f t="shared" si="18"/>
        <v>430224</v>
      </c>
      <c r="J104" s="59">
        <f t="shared" si="19"/>
        <v>0</v>
      </c>
      <c r="K104" s="70">
        <v>11.838</v>
      </c>
      <c r="L104" s="55" t="s">
        <v>653</v>
      </c>
      <c r="M104" s="71" t="s">
        <v>654</v>
      </c>
      <c r="N104" s="73" t="s">
        <v>654</v>
      </c>
      <c r="O104" s="70">
        <v>11.838</v>
      </c>
      <c r="P104" s="59"/>
      <c r="Q104" s="70"/>
      <c r="R104" s="59"/>
      <c r="S104" s="70"/>
      <c r="T104" s="59">
        <v>18</v>
      </c>
      <c r="U104" s="82">
        <v>380.51</v>
      </c>
      <c r="V104" s="83">
        <v>213.084</v>
      </c>
      <c r="W104" s="83">
        <v>153.894</v>
      </c>
      <c r="X104" s="83">
        <v>59.19</v>
      </c>
      <c r="Y104" s="82">
        <f t="shared" si="20"/>
        <v>167.426</v>
      </c>
      <c r="Z104" s="82"/>
      <c r="AA104" s="91"/>
      <c r="AB104" s="91"/>
      <c r="AC104" s="82"/>
      <c r="AD104" s="82"/>
      <c r="AE104" s="82"/>
      <c r="AF104" s="82"/>
      <c r="AG104" s="55" t="s">
        <v>558</v>
      </c>
      <c r="AH104" s="59">
        <v>1</v>
      </c>
      <c r="AI104" s="58"/>
      <c r="AJ104" s="27"/>
    </row>
    <row r="105" ht="20.15" customHeight="1" outlineLevel="4" spans="1:36">
      <c r="A105" s="59">
        <v>1</v>
      </c>
      <c r="B105" s="60" t="s">
        <v>48</v>
      </c>
      <c r="C105" s="56" t="s">
        <v>62</v>
      </c>
      <c r="D105" s="57" t="s">
        <v>636</v>
      </c>
      <c r="E105" s="58" t="s">
        <v>655</v>
      </c>
      <c r="F105" s="59" t="s">
        <v>554</v>
      </c>
      <c r="G105" s="59" t="s">
        <v>555</v>
      </c>
      <c r="H105" s="59">
        <v>430224</v>
      </c>
      <c r="I105" s="59" t="str">
        <f t="shared" si="18"/>
        <v>430224</v>
      </c>
      <c r="J105" s="59">
        <f t="shared" si="19"/>
        <v>0</v>
      </c>
      <c r="K105" s="70">
        <v>3.846</v>
      </c>
      <c r="L105" s="55" t="s">
        <v>656</v>
      </c>
      <c r="M105" s="71" t="s">
        <v>657</v>
      </c>
      <c r="N105" s="73" t="s">
        <v>657</v>
      </c>
      <c r="O105" s="70">
        <v>3.846</v>
      </c>
      <c r="P105" s="59"/>
      <c r="Q105" s="70"/>
      <c r="R105" s="59"/>
      <c r="S105" s="70"/>
      <c r="T105" s="59">
        <v>18</v>
      </c>
      <c r="U105" s="82">
        <v>123.62</v>
      </c>
      <c r="V105" s="83">
        <v>69.228</v>
      </c>
      <c r="W105" s="83">
        <v>49.998</v>
      </c>
      <c r="X105" s="83">
        <v>19.23</v>
      </c>
      <c r="Y105" s="82">
        <f t="shared" si="20"/>
        <v>54.392</v>
      </c>
      <c r="Z105" s="82"/>
      <c r="AA105" s="91"/>
      <c r="AB105" s="91"/>
      <c r="AC105" s="82"/>
      <c r="AD105" s="82"/>
      <c r="AE105" s="82"/>
      <c r="AF105" s="82"/>
      <c r="AG105" s="55" t="s">
        <v>558</v>
      </c>
      <c r="AH105" s="59">
        <v>1</v>
      </c>
      <c r="AI105" s="58"/>
      <c r="AJ105" s="27"/>
    </row>
    <row r="106" ht="20.15" customHeight="1" outlineLevel="4" spans="1:36">
      <c r="A106" s="59">
        <v>1</v>
      </c>
      <c r="B106" s="60" t="s">
        <v>48</v>
      </c>
      <c r="C106" s="56" t="s">
        <v>62</v>
      </c>
      <c r="D106" s="57" t="s">
        <v>578</v>
      </c>
      <c r="E106" s="58" t="s">
        <v>658</v>
      </c>
      <c r="F106" s="59" t="s">
        <v>554</v>
      </c>
      <c r="G106" s="59" t="s">
        <v>555</v>
      </c>
      <c r="H106" s="59">
        <v>430224</v>
      </c>
      <c r="I106" s="59" t="str">
        <f t="shared" si="18"/>
        <v>430224</v>
      </c>
      <c r="J106" s="59">
        <f t="shared" si="19"/>
        <v>0</v>
      </c>
      <c r="K106" s="70">
        <v>6.547</v>
      </c>
      <c r="L106" s="55" t="s">
        <v>659</v>
      </c>
      <c r="M106" s="71" t="s">
        <v>660</v>
      </c>
      <c r="N106" s="73" t="s">
        <v>660</v>
      </c>
      <c r="O106" s="70">
        <v>6.547</v>
      </c>
      <c r="P106" s="59"/>
      <c r="Q106" s="70"/>
      <c r="R106" s="59"/>
      <c r="S106" s="70"/>
      <c r="T106" s="59">
        <v>18</v>
      </c>
      <c r="U106" s="82">
        <v>210.44</v>
      </c>
      <c r="V106" s="83">
        <v>117.846</v>
      </c>
      <c r="W106" s="83">
        <v>85.111</v>
      </c>
      <c r="X106" s="83">
        <v>32.735</v>
      </c>
      <c r="Y106" s="82">
        <f t="shared" si="20"/>
        <v>92.594</v>
      </c>
      <c r="Z106" s="82"/>
      <c r="AA106" s="91"/>
      <c r="AB106" s="91"/>
      <c r="AC106" s="82"/>
      <c r="AD106" s="82"/>
      <c r="AE106" s="82"/>
      <c r="AF106" s="82"/>
      <c r="AG106" s="55" t="s">
        <v>558</v>
      </c>
      <c r="AH106" s="59">
        <v>1</v>
      </c>
      <c r="AI106" s="58"/>
      <c r="AJ106" s="27"/>
    </row>
    <row r="107" ht="20.15" customHeight="1" outlineLevel="4" spans="1:36">
      <c r="A107" s="59">
        <v>1</v>
      </c>
      <c r="B107" s="60" t="s">
        <v>48</v>
      </c>
      <c r="C107" s="56" t="s">
        <v>62</v>
      </c>
      <c r="D107" s="57" t="s">
        <v>563</v>
      </c>
      <c r="E107" s="58" t="s">
        <v>661</v>
      </c>
      <c r="F107" s="59" t="s">
        <v>554</v>
      </c>
      <c r="G107" s="59" t="s">
        <v>555</v>
      </c>
      <c r="H107" s="59">
        <v>430224</v>
      </c>
      <c r="I107" s="59" t="str">
        <f t="shared" si="18"/>
        <v>430224</v>
      </c>
      <c r="J107" s="59">
        <f t="shared" si="19"/>
        <v>0</v>
      </c>
      <c r="K107" s="70">
        <v>0.273</v>
      </c>
      <c r="L107" s="55" t="s">
        <v>662</v>
      </c>
      <c r="M107" s="71" t="s">
        <v>663</v>
      </c>
      <c r="N107" s="59"/>
      <c r="O107" s="70"/>
      <c r="P107" s="73" t="s">
        <v>663</v>
      </c>
      <c r="Q107" s="70">
        <v>0.273</v>
      </c>
      <c r="R107" s="59"/>
      <c r="S107" s="70"/>
      <c r="T107" s="59">
        <v>18</v>
      </c>
      <c r="U107" s="82">
        <v>8.78</v>
      </c>
      <c r="V107" s="83">
        <v>4.914</v>
      </c>
      <c r="W107" s="83">
        <v>3.549</v>
      </c>
      <c r="X107" s="83">
        <v>1.365</v>
      </c>
      <c r="Y107" s="82">
        <f t="shared" si="20"/>
        <v>3.866</v>
      </c>
      <c r="Z107" s="82"/>
      <c r="AA107" s="91"/>
      <c r="AB107" s="91"/>
      <c r="AC107" s="82"/>
      <c r="AD107" s="82"/>
      <c r="AE107" s="82"/>
      <c r="AF107" s="82"/>
      <c r="AG107" s="55" t="s">
        <v>558</v>
      </c>
      <c r="AH107" s="59">
        <v>1</v>
      </c>
      <c r="AI107" s="58"/>
      <c r="AJ107" s="27"/>
    </row>
    <row r="108" ht="20.15" customHeight="1" outlineLevel="4" spans="1:36">
      <c r="A108" s="59">
        <v>1</v>
      </c>
      <c r="B108" s="60" t="s">
        <v>48</v>
      </c>
      <c r="C108" s="56" t="s">
        <v>62</v>
      </c>
      <c r="D108" s="57" t="s">
        <v>664</v>
      </c>
      <c r="E108" s="58" t="s">
        <v>665</v>
      </c>
      <c r="F108" s="59" t="s">
        <v>554</v>
      </c>
      <c r="G108" s="59" t="s">
        <v>555</v>
      </c>
      <c r="H108" s="59">
        <v>430224</v>
      </c>
      <c r="I108" s="59" t="str">
        <f t="shared" si="18"/>
        <v>430224</v>
      </c>
      <c r="J108" s="59">
        <f t="shared" si="19"/>
        <v>0</v>
      </c>
      <c r="K108" s="70">
        <v>1.579</v>
      </c>
      <c r="L108" s="55" t="s">
        <v>666</v>
      </c>
      <c r="M108" s="71" t="s">
        <v>667</v>
      </c>
      <c r="N108" s="59"/>
      <c r="O108" s="70"/>
      <c r="P108" s="73" t="s">
        <v>667</v>
      </c>
      <c r="Q108" s="70">
        <v>1.579</v>
      </c>
      <c r="R108" s="59"/>
      <c r="S108" s="70"/>
      <c r="T108" s="59">
        <v>18</v>
      </c>
      <c r="U108" s="82">
        <v>50.75</v>
      </c>
      <c r="V108" s="83">
        <v>28.422</v>
      </c>
      <c r="W108" s="83">
        <v>20.527</v>
      </c>
      <c r="X108" s="83">
        <v>7.895</v>
      </c>
      <c r="Y108" s="82">
        <f t="shared" si="20"/>
        <v>22.328</v>
      </c>
      <c r="Z108" s="82"/>
      <c r="AA108" s="91"/>
      <c r="AB108" s="91"/>
      <c r="AC108" s="82"/>
      <c r="AD108" s="82"/>
      <c r="AE108" s="82"/>
      <c r="AF108" s="82"/>
      <c r="AG108" s="55" t="s">
        <v>558</v>
      </c>
      <c r="AH108" s="59">
        <v>1</v>
      </c>
      <c r="AI108" s="58"/>
      <c r="AJ108" s="27"/>
    </row>
    <row r="109" ht="20.15" customHeight="1" outlineLevel="4" spans="1:36">
      <c r="A109" s="59">
        <v>1</v>
      </c>
      <c r="B109" s="60" t="s">
        <v>48</v>
      </c>
      <c r="C109" s="56" t="s">
        <v>62</v>
      </c>
      <c r="D109" s="57" t="s">
        <v>571</v>
      </c>
      <c r="E109" s="58" t="s">
        <v>568</v>
      </c>
      <c r="F109" s="59" t="s">
        <v>554</v>
      </c>
      <c r="G109" s="59" t="s">
        <v>555</v>
      </c>
      <c r="H109" s="59">
        <v>430224</v>
      </c>
      <c r="I109" s="59" t="str">
        <f t="shared" si="18"/>
        <v>430224</v>
      </c>
      <c r="J109" s="59">
        <f t="shared" si="19"/>
        <v>0</v>
      </c>
      <c r="K109" s="70">
        <v>0.417</v>
      </c>
      <c r="L109" s="55" t="s">
        <v>668</v>
      </c>
      <c r="M109" s="71" t="s">
        <v>669</v>
      </c>
      <c r="N109" s="59"/>
      <c r="O109" s="70"/>
      <c r="P109" s="73" t="s">
        <v>669</v>
      </c>
      <c r="Q109" s="70">
        <v>0.417</v>
      </c>
      <c r="R109" s="59"/>
      <c r="S109" s="70"/>
      <c r="T109" s="59">
        <v>18</v>
      </c>
      <c r="U109" s="82">
        <v>13.4</v>
      </c>
      <c r="V109" s="83">
        <v>7.506</v>
      </c>
      <c r="W109" s="83">
        <v>5.421</v>
      </c>
      <c r="X109" s="83">
        <v>2.085</v>
      </c>
      <c r="Y109" s="82">
        <f t="shared" si="20"/>
        <v>5.894</v>
      </c>
      <c r="Z109" s="82"/>
      <c r="AA109" s="91"/>
      <c r="AB109" s="91"/>
      <c r="AC109" s="82"/>
      <c r="AD109" s="82"/>
      <c r="AE109" s="82"/>
      <c r="AF109" s="82"/>
      <c r="AG109" s="55" t="s">
        <v>558</v>
      </c>
      <c r="AH109" s="59">
        <v>1</v>
      </c>
      <c r="AI109" s="58"/>
      <c r="AJ109" s="27"/>
    </row>
    <row r="110" ht="20.15" customHeight="1" outlineLevel="4" spans="1:36">
      <c r="A110" s="59">
        <v>1</v>
      </c>
      <c r="B110" s="60" t="s">
        <v>48</v>
      </c>
      <c r="C110" s="56" t="s">
        <v>62</v>
      </c>
      <c r="D110" s="57" t="s">
        <v>567</v>
      </c>
      <c r="E110" s="58" t="s">
        <v>670</v>
      </c>
      <c r="F110" s="59" t="s">
        <v>554</v>
      </c>
      <c r="G110" s="59" t="s">
        <v>555</v>
      </c>
      <c r="H110" s="59">
        <v>430224</v>
      </c>
      <c r="I110" s="59" t="str">
        <f t="shared" si="18"/>
        <v>430224</v>
      </c>
      <c r="J110" s="59">
        <f t="shared" si="19"/>
        <v>0</v>
      </c>
      <c r="K110" s="70">
        <v>8.831</v>
      </c>
      <c r="L110" s="55" t="s">
        <v>671</v>
      </c>
      <c r="M110" s="71" t="s">
        <v>672</v>
      </c>
      <c r="N110" s="59"/>
      <c r="O110" s="70"/>
      <c r="P110" s="73" t="s">
        <v>672</v>
      </c>
      <c r="Q110" s="70">
        <v>8.831</v>
      </c>
      <c r="R110" s="59"/>
      <c r="S110" s="70"/>
      <c r="T110" s="59">
        <v>18</v>
      </c>
      <c r="U110" s="82">
        <v>283.85</v>
      </c>
      <c r="V110" s="83">
        <v>158.958</v>
      </c>
      <c r="W110" s="83">
        <v>114.803</v>
      </c>
      <c r="X110" s="83">
        <v>44.155</v>
      </c>
      <c r="Y110" s="82">
        <f t="shared" si="20"/>
        <v>124.892</v>
      </c>
      <c r="Z110" s="82"/>
      <c r="AA110" s="91"/>
      <c r="AB110" s="91"/>
      <c r="AC110" s="82"/>
      <c r="AD110" s="82"/>
      <c r="AE110" s="82"/>
      <c r="AF110" s="82"/>
      <c r="AG110" s="55" t="s">
        <v>558</v>
      </c>
      <c r="AH110" s="59">
        <v>1</v>
      </c>
      <c r="AI110" s="58"/>
      <c r="AJ110" s="27"/>
    </row>
    <row r="111" ht="20.15" customHeight="1" outlineLevel="4" spans="1:36">
      <c r="A111" s="59">
        <v>1</v>
      </c>
      <c r="B111" s="60" t="s">
        <v>48</v>
      </c>
      <c r="C111" s="56" t="s">
        <v>62</v>
      </c>
      <c r="D111" s="57" t="s">
        <v>567</v>
      </c>
      <c r="E111" s="58" t="s">
        <v>673</v>
      </c>
      <c r="F111" s="59" t="s">
        <v>554</v>
      </c>
      <c r="G111" s="59" t="s">
        <v>555</v>
      </c>
      <c r="H111" s="59">
        <v>430224</v>
      </c>
      <c r="I111" s="59" t="str">
        <f t="shared" si="18"/>
        <v>430224</v>
      </c>
      <c r="J111" s="59">
        <f t="shared" si="19"/>
        <v>0</v>
      </c>
      <c r="K111" s="70">
        <v>5.63</v>
      </c>
      <c r="L111" s="55" t="s">
        <v>674</v>
      </c>
      <c r="M111" s="71" t="s">
        <v>675</v>
      </c>
      <c r="N111" s="59"/>
      <c r="O111" s="70"/>
      <c r="P111" s="73" t="s">
        <v>675</v>
      </c>
      <c r="Q111" s="70">
        <v>5.63</v>
      </c>
      <c r="R111" s="59"/>
      <c r="S111" s="70"/>
      <c r="T111" s="59">
        <v>18</v>
      </c>
      <c r="U111" s="82">
        <v>180.96</v>
      </c>
      <c r="V111" s="83">
        <v>101.34</v>
      </c>
      <c r="W111" s="83">
        <v>73.19</v>
      </c>
      <c r="X111" s="83">
        <v>28.15</v>
      </c>
      <c r="Y111" s="82">
        <f t="shared" si="20"/>
        <v>79.62</v>
      </c>
      <c r="Z111" s="82"/>
      <c r="AA111" s="91"/>
      <c r="AB111" s="91"/>
      <c r="AC111" s="82"/>
      <c r="AD111" s="82"/>
      <c r="AE111" s="82"/>
      <c r="AF111" s="82"/>
      <c r="AG111" s="55" t="s">
        <v>558</v>
      </c>
      <c r="AH111" s="59">
        <v>1</v>
      </c>
      <c r="AI111" s="58"/>
      <c r="AJ111" s="27"/>
    </row>
    <row r="112" ht="20.15" customHeight="1" outlineLevel="4" spans="1:36">
      <c r="A112" s="59">
        <v>1</v>
      </c>
      <c r="B112" s="60" t="s">
        <v>48</v>
      </c>
      <c r="C112" s="56" t="s">
        <v>62</v>
      </c>
      <c r="D112" s="57" t="s">
        <v>552</v>
      </c>
      <c r="E112" s="58" t="s">
        <v>676</v>
      </c>
      <c r="F112" s="59" t="s">
        <v>554</v>
      </c>
      <c r="G112" s="59" t="s">
        <v>555</v>
      </c>
      <c r="H112" s="59">
        <v>430224</v>
      </c>
      <c r="I112" s="59" t="str">
        <f t="shared" si="18"/>
        <v>430224</v>
      </c>
      <c r="J112" s="59">
        <f t="shared" si="19"/>
        <v>0</v>
      </c>
      <c r="K112" s="70">
        <v>3.636</v>
      </c>
      <c r="L112" s="55" t="s">
        <v>677</v>
      </c>
      <c r="M112" s="71" t="s">
        <v>678</v>
      </c>
      <c r="N112" s="59"/>
      <c r="O112" s="70"/>
      <c r="P112" s="73" t="s">
        <v>678</v>
      </c>
      <c r="Q112" s="70">
        <v>3.636</v>
      </c>
      <c r="R112" s="59"/>
      <c r="S112" s="70"/>
      <c r="T112" s="59">
        <v>18</v>
      </c>
      <c r="U112" s="82">
        <v>116.87</v>
      </c>
      <c r="V112" s="83">
        <v>65.448</v>
      </c>
      <c r="W112" s="83">
        <v>47.268</v>
      </c>
      <c r="X112" s="83">
        <v>18.18</v>
      </c>
      <c r="Y112" s="82">
        <f t="shared" si="20"/>
        <v>51.422</v>
      </c>
      <c r="Z112" s="82"/>
      <c r="AA112" s="91"/>
      <c r="AB112" s="91"/>
      <c r="AC112" s="82"/>
      <c r="AD112" s="82"/>
      <c r="AE112" s="82"/>
      <c r="AF112" s="82"/>
      <c r="AG112" s="55" t="s">
        <v>558</v>
      </c>
      <c r="AH112" s="59">
        <v>1</v>
      </c>
      <c r="AI112" s="58"/>
      <c r="AJ112" s="27"/>
    </row>
    <row r="113" ht="20.15" customHeight="1" outlineLevel="4" spans="1:36">
      <c r="A113" s="59">
        <v>1</v>
      </c>
      <c r="B113" s="60" t="s">
        <v>48</v>
      </c>
      <c r="C113" s="56" t="s">
        <v>62</v>
      </c>
      <c r="D113" s="57" t="s">
        <v>578</v>
      </c>
      <c r="E113" s="58" t="s">
        <v>679</v>
      </c>
      <c r="F113" s="59" t="s">
        <v>554</v>
      </c>
      <c r="G113" s="59" t="s">
        <v>555</v>
      </c>
      <c r="H113" s="59">
        <v>430224</v>
      </c>
      <c r="I113" s="59" t="str">
        <f t="shared" si="18"/>
        <v>430224</v>
      </c>
      <c r="J113" s="59">
        <f t="shared" si="19"/>
        <v>0</v>
      </c>
      <c r="K113" s="70">
        <v>3.096</v>
      </c>
      <c r="L113" s="55" t="s">
        <v>680</v>
      </c>
      <c r="M113" s="71" t="s">
        <v>681</v>
      </c>
      <c r="N113" s="59"/>
      <c r="O113" s="70"/>
      <c r="P113" s="73" t="s">
        <v>681</v>
      </c>
      <c r="Q113" s="70">
        <v>3.096</v>
      </c>
      <c r="R113" s="59"/>
      <c r="S113" s="70"/>
      <c r="T113" s="59">
        <v>18</v>
      </c>
      <c r="U113" s="82">
        <v>99.51</v>
      </c>
      <c r="V113" s="83">
        <v>55.728</v>
      </c>
      <c r="W113" s="83">
        <v>40.248</v>
      </c>
      <c r="X113" s="83">
        <v>15.48</v>
      </c>
      <c r="Y113" s="82">
        <f t="shared" si="20"/>
        <v>43.782</v>
      </c>
      <c r="Z113" s="82"/>
      <c r="AA113" s="91"/>
      <c r="AB113" s="91"/>
      <c r="AC113" s="82"/>
      <c r="AD113" s="82"/>
      <c r="AE113" s="82"/>
      <c r="AF113" s="82"/>
      <c r="AG113" s="55" t="s">
        <v>558</v>
      </c>
      <c r="AH113" s="59">
        <v>1</v>
      </c>
      <c r="AI113" s="58"/>
      <c r="AJ113" s="27"/>
    </row>
    <row r="114" ht="20.15" customHeight="1" outlineLevel="4" spans="1:36">
      <c r="A114" s="59">
        <v>1</v>
      </c>
      <c r="B114" s="60" t="s">
        <v>48</v>
      </c>
      <c r="C114" s="56" t="s">
        <v>62</v>
      </c>
      <c r="D114" s="57" t="s">
        <v>682</v>
      </c>
      <c r="E114" s="58" t="s">
        <v>683</v>
      </c>
      <c r="F114" s="59" t="s">
        <v>554</v>
      </c>
      <c r="G114" s="59" t="s">
        <v>555</v>
      </c>
      <c r="H114" s="59">
        <v>430224</v>
      </c>
      <c r="I114" s="59" t="str">
        <f t="shared" si="18"/>
        <v>430224</v>
      </c>
      <c r="J114" s="59">
        <f t="shared" si="19"/>
        <v>0</v>
      </c>
      <c r="K114" s="70">
        <v>0.299</v>
      </c>
      <c r="L114" s="55" t="s">
        <v>684</v>
      </c>
      <c r="M114" s="71" t="s">
        <v>685</v>
      </c>
      <c r="N114" s="59"/>
      <c r="O114" s="70"/>
      <c r="P114" s="73" t="s">
        <v>685</v>
      </c>
      <c r="Q114" s="70">
        <v>0.299</v>
      </c>
      <c r="R114" s="59"/>
      <c r="S114" s="70"/>
      <c r="T114" s="59">
        <v>18</v>
      </c>
      <c r="U114" s="82">
        <v>9.61</v>
      </c>
      <c r="V114" s="83">
        <v>5.382</v>
      </c>
      <c r="W114" s="83">
        <v>3.887</v>
      </c>
      <c r="X114" s="83">
        <v>1.495</v>
      </c>
      <c r="Y114" s="82">
        <f t="shared" si="20"/>
        <v>4.228</v>
      </c>
      <c r="Z114" s="82"/>
      <c r="AA114" s="91"/>
      <c r="AB114" s="91"/>
      <c r="AC114" s="82"/>
      <c r="AD114" s="82"/>
      <c r="AE114" s="82"/>
      <c r="AF114" s="82"/>
      <c r="AG114" s="55" t="s">
        <v>558</v>
      </c>
      <c r="AH114" s="59">
        <v>1</v>
      </c>
      <c r="AI114" s="58"/>
      <c r="AJ114" s="27"/>
    </row>
    <row r="115" ht="20.15" customHeight="1" outlineLevel="4" spans="1:36">
      <c r="A115" s="59">
        <v>1</v>
      </c>
      <c r="B115" s="60" t="s">
        <v>48</v>
      </c>
      <c r="C115" s="56" t="s">
        <v>62</v>
      </c>
      <c r="D115" s="57" t="s">
        <v>578</v>
      </c>
      <c r="E115" s="58" t="s">
        <v>686</v>
      </c>
      <c r="F115" s="59" t="s">
        <v>554</v>
      </c>
      <c r="G115" s="59" t="s">
        <v>555</v>
      </c>
      <c r="H115" s="59">
        <v>430224</v>
      </c>
      <c r="I115" s="59" t="str">
        <f t="shared" si="18"/>
        <v>430224</v>
      </c>
      <c r="J115" s="59">
        <f t="shared" si="19"/>
        <v>0</v>
      </c>
      <c r="K115" s="70">
        <v>6.064</v>
      </c>
      <c r="L115" s="55" t="s">
        <v>687</v>
      </c>
      <c r="M115" s="71" t="s">
        <v>688</v>
      </c>
      <c r="N115" s="59"/>
      <c r="O115" s="70"/>
      <c r="P115" s="73" t="s">
        <v>688</v>
      </c>
      <c r="Q115" s="70">
        <v>6.064</v>
      </c>
      <c r="R115" s="59"/>
      <c r="S115" s="70"/>
      <c r="T115" s="59">
        <v>18</v>
      </c>
      <c r="U115" s="82">
        <v>194.91</v>
      </c>
      <c r="V115" s="83">
        <v>109.152</v>
      </c>
      <c r="W115" s="83">
        <v>78.832</v>
      </c>
      <c r="X115" s="83">
        <v>30.32</v>
      </c>
      <c r="Y115" s="82">
        <f t="shared" si="20"/>
        <v>85.758</v>
      </c>
      <c r="Z115" s="82"/>
      <c r="AA115" s="91"/>
      <c r="AB115" s="91"/>
      <c r="AC115" s="82"/>
      <c r="AD115" s="82"/>
      <c r="AE115" s="82"/>
      <c r="AF115" s="82"/>
      <c r="AG115" s="55" t="s">
        <v>558</v>
      </c>
      <c r="AH115" s="59">
        <v>1</v>
      </c>
      <c r="AI115" s="58"/>
      <c r="AJ115" s="27"/>
    </row>
    <row r="116" ht="20.15" customHeight="1" outlineLevel="3" spans="1:36">
      <c r="A116" s="59"/>
      <c r="B116" s="60"/>
      <c r="C116" s="51" t="s">
        <v>66</v>
      </c>
      <c r="D116" s="57"/>
      <c r="E116" s="58"/>
      <c r="F116" s="59"/>
      <c r="G116" s="59"/>
      <c r="H116" s="59"/>
      <c r="I116" s="59"/>
      <c r="J116" s="59"/>
      <c r="K116" s="70">
        <f>SUBTOTAL(9,K117:K142)</f>
        <v>82.734</v>
      </c>
      <c r="L116" s="55"/>
      <c r="M116" s="71"/>
      <c r="N116" s="59"/>
      <c r="O116" s="70"/>
      <c r="P116" s="59"/>
      <c r="Q116" s="70"/>
      <c r="R116" s="73"/>
      <c r="S116" s="70"/>
      <c r="T116" s="59"/>
      <c r="U116" s="82">
        <f>SUBTOTAL(9,U117:U142)</f>
        <v>2706.5</v>
      </c>
      <c r="V116" s="83">
        <f>SUBTOTAL(9,V117:V142)</f>
        <v>1489.212</v>
      </c>
      <c r="W116" s="83">
        <f>SUBTOTAL(9,W117:W142)</f>
        <v>1075.542</v>
      </c>
      <c r="X116" s="83">
        <f>SUBTOTAL(9,X117:X142)</f>
        <v>413.67</v>
      </c>
      <c r="Y116" s="82">
        <f>SUBTOTAL(9,Y117:Y142)</f>
        <v>1217.288</v>
      </c>
      <c r="Z116" s="82">
        <v>102</v>
      </c>
      <c r="AA116" s="91">
        <v>2294</v>
      </c>
      <c r="AB116" s="82">
        <f>U116-AA116</f>
        <v>412.5</v>
      </c>
      <c r="AC116" s="82">
        <v>1489</v>
      </c>
      <c r="AD116" s="82">
        <v>0</v>
      </c>
      <c r="AE116" s="82">
        <v>805</v>
      </c>
      <c r="AF116" s="82">
        <v>805</v>
      </c>
      <c r="AG116" s="59"/>
      <c r="AH116" s="59"/>
      <c r="AI116" s="58" t="s">
        <v>551</v>
      </c>
      <c r="AJ116" s="27" t="s">
        <v>64</v>
      </c>
    </row>
    <row r="117" ht="20.15" customHeight="1" outlineLevel="4" spans="1:36">
      <c r="A117" s="59">
        <v>1</v>
      </c>
      <c r="B117" s="60" t="s">
        <v>48</v>
      </c>
      <c r="C117" s="56" t="s">
        <v>65</v>
      </c>
      <c r="D117" s="57" t="s">
        <v>689</v>
      </c>
      <c r="E117" s="58" t="s">
        <v>690</v>
      </c>
      <c r="F117" s="59" t="s">
        <v>554</v>
      </c>
      <c r="G117" s="59" t="s">
        <v>555</v>
      </c>
      <c r="H117" s="59">
        <v>430225</v>
      </c>
      <c r="I117" s="59" t="str">
        <f t="shared" ref="I117:I142" si="21">RIGHT(M117,6)</f>
        <v>430225</v>
      </c>
      <c r="J117" s="59">
        <f t="shared" ref="J117:J142" si="22">H117-I117</f>
        <v>0</v>
      </c>
      <c r="K117" s="70">
        <v>2.804</v>
      </c>
      <c r="L117" s="55" t="s">
        <v>691</v>
      </c>
      <c r="M117" s="71" t="s">
        <v>692</v>
      </c>
      <c r="N117" s="59"/>
      <c r="O117" s="70"/>
      <c r="P117" s="59"/>
      <c r="Q117" s="70"/>
      <c r="R117" s="73" t="s">
        <v>692</v>
      </c>
      <c r="S117" s="70">
        <v>2.804</v>
      </c>
      <c r="T117" s="59">
        <v>18</v>
      </c>
      <c r="U117" s="82">
        <v>120.1</v>
      </c>
      <c r="V117" s="83">
        <v>50.472</v>
      </c>
      <c r="W117" s="83">
        <v>36.452</v>
      </c>
      <c r="X117" s="83">
        <v>14.02</v>
      </c>
      <c r="Y117" s="82">
        <f t="shared" ref="Y117:Y142" si="23">U117-V117</f>
        <v>69.628</v>
      </c>
      <c r="Z117" s="82"/>
      <c r="AA117" s="91"/>
      <c r="AB117" s="91"/>
      <c r="AC117" s="82"/>
      <c r="AD117" s="82"/>
      <c r="AE117" s="82"/>
      <c r="AF117" s="82"/>
      <c r="AG117" s="59" t="s">
        <v>693</v>
      </c>
      <c r="AH117" s="59">
        <v>1</v>
      </c>
      <c r="AI117" s="58"/>
      <c r="AJ117" s="27"/>
    </row>
    <row r="118" ht="20.15" customHeight="1" outlineLevel="4" spans="1:36">
      <c r="A118" s="59">
        <v>1</v>
      </c>
      <c r="B118" s="60" t="s">
        <v>48</v>
      </c>
      <c r="C118" s="56" t="s">
        <v>65</v>
      </c>
      <c r="D118" s="57" t="s">
        <v>694</v>
      </c>
      <c r="E118" s="58" t="s">
        <v>695</v>
      </c>
      <c r="F118" s="59" t="s">
        <v>554</v>
      </c>
      <c r="G118" s="59" t="s">
        <v>555</v>
      </c>
      <c r="H118" s="59">
        <v>430225</v>
      </c>
      <c r="I118" s="59" t="str">
        <f t="shared" si="21"/>
        <v>430225</v>
      </c>
      <c r="J118" s="59">
        <f t="shared" si="22"/>
        <v>0</v>
      </c>
      <c r="K118" s="70">
        <v>4.458</v>
      </c>
      <c r="L118" s="55" t="s">
        <v>696</v>
      </c>
      <c r="M118" s="71" t="s">
        <v>697</v>
      </c>
      <c r="N118" s="73" t="s">
        <v>697</v>
      </c>
      <c r="O118" s="70">
        <v>4.458</v>
      </c>
      <c r="P118" s="59"/>
      <c r="Q118" s="70"/>
      <c r="R118" s="59"/>
      <c r="S118" s="70"/>
      <c r="T118" s="59">
        <v>18</v>
      </c>
      <c r="U118" s="82">
        <v>133.15</v>
      </c>
      <c r="V118" s="83">
        <v>80.244</v>
      </c>
      <c r="W118" s="83">
        <v>57.954</v>
      </c>
      <c r="X118" s="83">
        <v>22.29</v>
      </c>
      <c r="Y118" s="82">
        <f t="shared" si="23"/>
        <v>52.906</v>
      </c>
      <c r="Z118" s="82"/>
      <c r="AA118" s="91"/>
      <c r="AB118" s="91"/>
      <c r="AC118" s="82"/>
      <c r="AD118" s="82"/>
      <c r="AE118" s="82"/>
      <c r="AF118" s="82"/>
      <c r="AG118" s="59" t="s">
        <v>693</v>
      </c>
      <c r="AH118" s="59">
        <v>1</v>
      </c>
      <c r="AI118" s="58"/>
      <c r="AJ118" s="27"/>
    </row>
    <row r="119" ht="20.15" customHeight="1" outlineLevel="4" spans="1:36">
      <c r="A119" s="59">
        <v>1</v>
      </c>
      <c r="B119" s="60" t="s">
        <v>48</v>
      </c>
      <c r="C119" s="56" t="s">
        <v>65</v>
      </c>
      <c r="D119" s="57" t="s">
        <v>698</v>
      </c>
      <c r="E119" s="58" t="s">
        <v>699</v>
      </c>
      <c r="F119" s="59" t="s">
        <v>554</v>
      </c>
      <c r="G119" s="59" t="s">
        <v>555</v>
      </c>
      <c r="H119" s="59">
        <v>430225</v>
      </c>
      <c r="I119" s="59" t="str">
        <f t="shared" si="21"/>
        <v>430225</v>
      </c>
      <c r="J119" s="59">
        <f t="shared" si="22"/>
        <v>0</v>
      </c>
      <c r="K119" s="70">
        <v>6.525</v>
      </c>
      <c r="L119" s="55" t="s">
        <v>700</v>
      </c>
      <c r="M119" s="71" t="s">
        <v>701</v>
      </c>
      <c r="N119" s="73" t="s">
        <v>701</v>
      </c>
      <c r="O119" s="70">
        <v>6.525</v>
      </c>
      <c r="P119" s="59"/>
      <c r="Q119" s="70"/>
      <c r="R119" s="59"/>
      <c r="S119" s="70"/>
      <c r="T119" s="59">
        <v>18</v>
      </c>
      <c r="U119" s="82">
        <v>338.175</v>
      </c>
      <c r="V119" s="83">
        <v>117.45</v>
      </c>
      <c r="W119" s="83">
        <v>84.825</v>
      </c>
      <c r="X119" s="83">
        <v>32.625</v>
      </c>
      <c r="Y119" s="82">
        <f t="shared" si="23"/>
        <v>220.725</v>
      </c>
      <c r="Z119" s="82"/>
      <c r="AA119" s="91"/>
      <c r="AB119" s="91"/>
      <c r="AC119" s="82"/>
      <c r="AD119" s="82"/>
      <c r="AE119" s="82"/>
      <c r="AF119" s="82"/>
      <c r="AG119" s="59" t="s">
        <v>693</v>
      </c>
      <c r="AH119" s="59">
        <v>1</v>
      </c>
      <c r="AI119" s="58"/>
      <c r="AJ119" s="27"/>
    </row>
    <row r="120" ht="20.15" customHeight="1" outlineLevel="4" spans="1:36">
      <c r="A120" s="59">
        <v>1</v>
      </c>
      <c r="B120" s="60" t="s">
        <v>48</v>
      </c>
      <c r="C120" s="56" t="s">
        <v>65</v>
      </c>
      <c r="D120" s="57" t="s">
        <v>694</v>
      </c>
      <c r="E120" s="58" t="s">
        <v>702</v>
      </c>
      <c r="F120" s="59" t="s">
        <v>554</v>
      </c>
      <c r="G120" s="59" t="s">
        <v>555</v>
      </c>
      <c r="H120" s="59">
        <v>430225</v>
      </c>
      <c r="I120" s="59" t="str">
        <f t="shared" si="21"/>
        <v>430225</v>
      </c>
      <c r="J120" s="59">
        <f t="shared" si="22"/>
        <v>0</v>
      </c>
      <c r="K120" s="70">
        <v>2.271</v>
      </c>
      <c r="L120" s="55" t="s">
        <v>703</v>
      </c>
      <c r="M120" s="71" t="s">
        <v>704</v>
      </c>
      <c r="N120" s="59"/>
      <c r="O120" s="70"/>
      <c r="P120" s="59"/>
      <c r="Q120" s="70"/>
      <c r="R120" s="73" t="s">
        <v>704</v>
      </c>
      <c r="S120" s="70">
        <v>2.271</v>
      </c>
      <c r="T120" s="59">
        <v>18</v>
      </c>
      <c r="U120" s="82">
        <v>56.78</v>
      </c>
      <c r="V120" s="83">
        <v>40.878</v>
      </c>
      <c r="W120" s="83">
        <v>29.523</v>
      </c>
      <c r="X120" s="83">
        <v>11.355</v>
      </c>
      <c r="Y120" s="82">
        <f t="shared" si="23"/>
        <v>15.902</v>
      </c>
      <c r="Z120" s="82"/>
      <c r="AA120" s="91"/>
      <c r="AB120" s="91"/>
      <c r="AC120" s="82"/>
      <c r="AD120" s="82"/>
      <c r="AE120" s="82"/>
      <c r="AF120" s="82"/>
      <c r="AG120" s="59" t="s">
        <v>693</v>
      </c>
      <c r="AH120" s="59">
        <v>1</v>
      </c>
      <c r="AI120" s="58"/>
      <c r="AJ120" s="27"/>
    </row>
    <row r="121" ht="20.15" customHeight="1" outlineLevel="4" spans="1:36">
      <c r="A121" s="59">
        <v>1</v>
      </c>
      <c r="B121" s="60" t="s">
        <v>48</v>
      </c>
      <c r="C121" s="56" t="s">
        <v>65</v>
      </c>
      <c r="D121" s="57" t="s">
        <v>705</v>
      </c>
      <c r="E121" s="58" t="s">
        <v>706</v>
      </c>
      <c r="F121" s="59" t="s">
        <v>554</v>
      </c>
      <c r="G121" s="59" t="s">
        <v>555</v>
      </c>
      <c r="H121" s="59">
        <v>430225</v>
      </c>
      <c r="I121" s="59" t="str">
        <f t="shared" si="21"/>
        <v>430225</v>
      </c>
      <c r="J121" s="59">
        <f t="shared" si="22"/>
        <v>0</v>
      </c>
      <c r="K121" s="70">
        <v>3.126</v>
      </c>
      <c r="L121" s="55" t="s">
        <v>707</v>
      </c>
      <c r="M121" s="71" t="s">
        <v>708</v>
      </c>
      <c r="N121" s="59"/>
      <c r="O121" s="70"/>
      <c r="P121" s="59"/>
      <c r="Q121" s="70"/>
      <c r="R121" s="73" t="s">
        <v>708</v>
      </c>
      <c r="S121" s="70">
        <v>3.126</v>
      </c>
      <c r="T121" s="59">
        <v>18</v>
      </c>
      <c r="U121" s="82">
        <v>96.73</v>
      </c>
      <c r="V121" s="83">
        <v>56.268</v>
      </c>
      <c r="W121" s="83">
        <v>40.638</v>
      </c>
      <c r="X121" s="83">
        <v>15.63</v>
      </c>
      <c r="Y121" s="82">
        <f t="shared" si="23"/>
        <v>40.462</v>
      </c>
      <c r="Z121" s="82"/>
      <c r="AA121" s="91"/>
      <c r="AB121" s="91"/>
      <c r="AC121" s="82"/>
      <c r="AD121" s="82"/>
      <c r="AE121" s="82"/>
      <c r="AF121" s="82"/>
      <c r="AG121" s="59" t="s">
        <v>693</v>
      </c>
      <c r="AH121" s="59">
        <v>1</v>
      </c>
      <c r="AI121" s="58"/>
      <c r="AJ121" s="27"/>
    </row>
    <row r="122" ht="20.15" customHeight="1" outlineLevel="4" spans="1:36">
      <c r="A122" s="59">
        <v>1</v>
      </c>
      <c r="B122" s="60" t="s">
        <v>48</v>
      </c>
      <c r="C122" s="56" t="s">
        <v>65</v>
      </c>
      <c r="D122" s="57" t="s">
        <v>709</v>
      </c>
      <c r="E122" s="58" t="s">
        <v>710</v>
      </c>
      <c r="F122" s="59" t="s">
        <v>554</v>
      </c>
      <c r="G122" s="59" t="s">
        <v>555</v>
      </c>
      <c r="H122" s="59">
        <v>430225</v>
      </c>
      <c r="I122" s="59" t="str">
        <f t="shared" si="21"/>
        <v>430225</v>
      </c>
      <c r="J122" s="59">
        <f t="shared" si="22"/>
        <v>0</v>
      </c>
      <c r="K122" s="70">
        <v>2.226</v>
      </c>
      <c r="L122" s="55" t="s">
        <v>711</v>
      </c>
      <c r="M122" s="71" t="s">
        <v>712</v>
      </c>
      <c r="N122" s="59"/>
      <c r="O122" s="70"/>
      <c r="P122" s="59"/>
      <c r="Q122" s="70"/>
      <c r="R122" s="73" t="s">
        <v>712</v>
      </c>
      <c r="S122" s="70">
        <v>2.226</v>
      </c>
      <c r="T122" s="59">
        <v>18</v>
      </c>
      <c r="U122" s="82">
        <v>55.65</v>
      </c>
      <c r="V122" s="83">
        <v>40.068</v>
      </c>
      <c r="W122" s="83">
        <v>28.938</v>
      </c>
      <c r="X122" s="83">
        <v>11.13</v>
      </c>
      <c r="Y122" s="82">
        <f t="shared" si="23"/>
        <v>15.582</v>
      </c>
      <c r="Z122" s="82"/>
      <c r="AA122" s="91"/>
      <c r="AB122" s="91"/>
      <c r="AC122" s="82"/>
      <c r="AD122" s="82"/>
      <c r="AE122" s="82"/>
      <c r="AF122" s="82"/>
      <c r="AG122" s="59" t="s">
        <v>693</v>
      </c>
      <c r="AH122" s="59">
        <v>1</v>
      </c>
      <c r="AI122" s="58"/>
      <c r="AJ122" s="27"/>
    </row>
    <row r="123" ht="20.15" customHeight="1" outlineLevel="4" spans="1:36">
      <c r="A123" s="59">
        <v>1</v>
      </c>
      <c r="B123" s="60" t="s">
        <v>48</v>
      </c>
      <c r="C123" s="56" t="s">
        <v>65</v>
      </c>
      <c r="D123" s="57" t="s">
        <v>709</v>
      </c>
      <c r="E123" s="58" t="s">
        <v>713</v>
      </c>
      <c r="F123" s="59" t="s">
        <v>554</v>
      </c>
      <c r="G123" s="59" t="s">
        <v>555</v>
      </c>
      <c r="H123" s="59">
        <v>430225</v>
      </c>
      <c r="I123" s="59" t="str">
        <f t="shared" si="21"/>
        <v>430225</v>
      </c>
      <c r="J123" s="59">
        <f t="shared" si="22"/>
        <v>0</v>
      </c>
      <c r="K123" s="70">
        <v>0.393</v>
      </c>
      <c r="L123" s="55" t="s">
        <v>714</v>
      </c>
      <c r="M123" s="71" t="s">
        <v>715</v>
      </c>
      <c r="N123" s="59"/>
      <c r="O123" s="70"/>
      <c r="P123" s="59"/>
      <c r="Q123" s="70"/>
      <c r="R123" s="73" t="s">
        <v>715</v>
      </c>
      <c r="S123" s="70">
        <v>0.393</v>
      </c>
      <c r="T123" s="59">
        <v>18</v>
      </c>
      <c r="U123" s="82">
        <v>9.83</v>
      </c>
      <c r="V123" s="83">
        <v>7.074</v>
      </c>
      <c r="W123" s="83">
        <v>5.109</v>
      </c>
      <c r="X123" s="83">
        <v>1.965</v>
      </c>
      <c r="Y123" s="82">
        <f t="shared" si="23"/>
        <v>2.756</v>
      </c>
      <c r="Z123" s="82"/>
      <c r="AA123" s="91"/>
      <c r="AB123" s="91"/>
      <c r="AC123" s="82"/>
      <c r="AD123" s="82"/>
      <c r="AE123" s="82"/>
      <c r="AF123" s="82"/>
      <c r="AG123" s="59" t="s">
        <v>693</v>
      </c>
      <c r="AH123" s="59">
        <v>1</v>
      </c>
      <c r="AI123" s="58"/>
      <c r="AJ123" s="27"/>
    </row>
    <row r="124" ht="20.15" customHeight="1" outlineLevel="4" spans="1:36">
      <c r="A124" s="59">
        <v>1</v>
      </c>
      <c r="B124" s="60" t="s">
        <v>48</v>
      </c>
      <c r="C124" s="56" t="s">
        <v>65</v>
      </c>
      <c r="D124" s="57" t="s">
        <v>689</v>
      </c>
      <c r="E124" s="58" t="s">
        <v>716</v>
      </c>
      <c r="F124" s="59" t="s">
        <v>554</v>
      </c>
      <c r="G124" s="59" t="s">
        <v>555</v>
      </c>
      <c r="H124" s="59">
        <v>430225</v>
      </c>
      <c r="I124" s="59" t="str">
        <f t="shared" si="21"/>
        <v>430225</v>
      </c>
      <c r="J124" s="59">
        <f t="shared" si="22"/>
        <v>0</v>
      </c>
      <c r="K124" s="70">
        <v>1.116</v>
      </c>
      <c r="L124" s="55" t="s">
        <v>717</v>
      </c>
      <c r="M124" s="71" t="s">
        <v>718</v>
      </c>
      <c r="N124" s="59"/>
      <c r="O124" s="70"/>
      <c r="P124" s="59"/>
      <c r="Q124" s="70"/>
      <c r="R124" s="73" t="s">
        <v>718</v>
      </c>
      <c r="S124" s="70">
        <v>1.116</v>
      </c>
      <c r="T124" s="59">
        <v>18</v>
      </c>
      <c r="U124" s="82">
        <v>27.9</v>
      </c>
      <c r="V124" s="83">
        <v>20.088</v>
      </c>
      <c r="W124" s="83">
        <v>14.508</v>
      </c>
      <c r="X124" s="83">
        <v>5.58</v>
      </c>
      <c r="Y124" s="82">
        <f t="shared" si="23"/>
        <v>7.812</v>
      </c>
      <c r="Z124" s="82"/>
      <c r="AA124" s="91"/>
      <c r="AB124" s="91"/>
      <c r="AC124" s="82"/>
      <c r="AD124" s="82"/>
      <c r="AE124" s="82"/>
      <c r="AF124" s="82"/>
      <c r="AG124" s="59" t="s">
        <v>693</v>
      </c>
      <c r="AH124" s="59">
        <v>1</v>
      </c>
      <c r="AI124" s="58"/>
      <c r="AJ124" s="27"/>
    </row>
    <row r="125" ht="20.15" customHeight="1" outlineLevel="4" spans="1:36">
      <c r="A125" s="59">
        <v>1</v>
      </c>
      <c r="B125" s="60" t="s">
        <v>48</v>
      </c>
      <c r="C125" s="56" t="s">
        <v>65</v>
      </c>
      <c r="D125" s="57" t="s">
        <v>719</v>
      </c>
      <c r="E125" s="58" t="s">
        <v>720</v>
      </c>
      <c r="F125" s="59" t="s">
        <v>554</v>
      </c>
      <c r="G125" s="59" t="s">
        <v>555</v>
      </c>
      <c r="H125" s="59">
        <v>430225</v>
      </c>
      <c r="I125" s="59" t="str">
        <f t="shared" si="21"/>
        <v>430225</v>
      </c>
      <c r="J125" s="59">
        <f t="shared" si="22"/>
        <v>0</v>
      </c>
      <c r="K125" s="70">
        <v>3.354</v>
      </c>
      <c r="L125" s="55" t="s">
        <v>721</v>
      </c>
      <c r="M125" s="71" t="s">
        <v>722</v>
      </c>
      <c r="N125" s="59"/>
      <c r="O125" s="70"/>
      <c r="P125" s="59"/>
      <c r="Q125" s="70"/>
      <c r="R125" s="73" t="s">
        <v>722</v>
      </c>
      <c r="S125" s="70">
        <v>3.354</v>
      </c>
      <c r="T125" s="59">
        <v>18</v>
      </c>
      <c r="U125" s="82">
        <v>83.85</v>
      </c>
      <c r="V125" s="83">
        <v>60.372</v>
      </c>
      <c r="W125" s="83">
        <v>43.602</v>
      </c>
      <c r="X125" s="83">
        <v>16.77</v>
      </c>
      <c r="Y125" s="82">
        <f t="shared" si="23"/>
        <v>23.478</v>
      </c>
      <c r="Z125" s="82"/>
      <c r="AA125" s="91"/>
      <c r="AB125" s="91"/>
      <c r="AC125" s="82"/>
      <c r="AD125" s="82"/>
      <c r="AE125" s="82"/>
      <c r="AF125" s="82"/>
      <c r="AG125" s="59" t="s">
        <v>693</v>
      </c>
      <c r="AH125" s="59">
        <v>1</v>
      </c>
      <c r="AI125" s="58"/>
      <c r="AJ125" s="27"/>
    </row>
    <row r="126" ht="20.15" customHeight="1" outlineLevel="4" spans="1:36">
      <c r="A126" s="59">
        <v>1</v>
      </c>
      <c r="B126" s="60" t="s">
        <v>48</v>
      </c>
      <c r="C126" s="56" t="s">
        <v>65</v>
      </c>
      <c r="D126" s="57" t="s">
        <v>694</v>
      </c>
      <c r="E126" s="58" t="s">
        <v>702</v>
      </c>
      <c r="F126" s="59" t="s">
        <v>554</v>
      </c>
      <c r="G126" s="59" t="s">
        <v>555</v>
      </c>
      <c r="H126" s="59">
        <v>430225</v>
      </c>
      <c r="I126" s="59" t="str">
        <f t="shared" si="21"/>
        <v>430225</v>
      </c>
      <c r="J126" s="59">
        <f t="shared" si="22"/>
        <v>0</v>
      </c>
      <c r="K126" s="70">
        <v>1.285</v>
      </c>
      <c r="L126" s="55" t="s">
        <v>723</v>
      </c>
      <c r="M126" s="71" t="s">
        <v>724</v>
      </c>
      <c r="N126" s="59"/>
      <c r="O126" s="70"/>
      <c r="P126" s="59"/>
      <c r="Q126" s="70"/>
      <c r="R126" s="73" t="s">
        <v>724</v>
      </c>
      <c r="S126" s="70">
        <v>1.285</v>
      </c>
      <c r="T126" s="59">
        <v>18</v>
      </c>
      <c r="U126" s="82">
        <v>32.13</v>
      </c>
      <c r="V126" s="83">
        <v>23.13</v>
      </c>
      <c r="W126" s="83">
        <v>16.705</v>
      </c>
      <c r="X126" s="83">
        <v>6.425</v>
      </c>
      <c r="Y126" s="82">
        <f t="shared" si="23"/>
        <v>9</v>
      </c>
      <c r="Z126" s="82"/>
      <c r="AA126" s="91"/>
      <c r="AB126" s="91"/>
      <c r="AC126" s="82"/>
      <c r="AD126" s="82"/>
      <c r="AE126" s="82"/>
      <c r="AF126" s="82"/>
      <c r="AG126" s="59" t="s">
        <v>693</v>
      </c>
      <c r="AH126" s="59">
        <v>1</v>
      </c>
      <c r="AI126" s="58"/>
      <c r="AJ126" s="27"/>
    </row>
    <row r="127" ht="20.15" customHeight="1" outlineLevel="4" spans="1:36">
      <c r="A127" s="59">
        <v>1</v>
      </c>
      <c r="B127" s="60" t="s">
        <v>48</v>
      </c>
      <c r="C127" s="56" t="s">
        <v>65</v>
      </c>
      <c r="D127" s="57" t="s">
        <v>725</v>
      </c>
      <c r="E127" s="58" t="s">
        <v>726</v>
      </c>
      <c r="F127" s="59" t="s">
        <v>554</v>
      </c>
      <c r="G127" s="59" t="s">
        <v>555</v>
      </c>
      <c r="H127" s="59">
        <v>430225</v>
      </c>
      <c r="I127" s="59" t="str">
        <f t="shared" si="21"/>
        <v>430225</v>
      </c>
      <c r="J127" s="59">
        <f t="shared" si="22"/>
        <v>0</v>
      </c>
      <c r="K127" s="70">
        <v>1.241</v>
      </c>
      <c r="L127" s="55" t="s">
        <v>727</v>
      </c>
      <c r="M127" s="71" t="s">
        <v>728</v>
      </c>
      <c r="N127" s="59"/>
      <c r="O127" s="70"/>
      <c r="P127" s="59"/>
      <c r="Q127" s="70"/>
      <c r="R127" s="73" t="s">
        <v>728</v>
      </c>
      <c r="S127" s="70">
        <v>1.241</v>
      </c>
      <c r="T127" s="59">
        <v>18</v>
      </c>
      <c r="U127" s="82">
        <v>31.03</v>
      </c>
      <c r="V127" s="83">
        <v>22.338</v>
      </c>
      <c r="W127" s="83">
        <v>16.133</v>
      </c>
      <c r="X127" s="83">
        <v>6.205</v>
      </c>
      <c r="Y127" s="82">
        <f t="shared" si="23"/>
        <v>8.692</v>
      </c>
      <c r="Z127" s="82"/>
      <c r="AA127" s="91"/>
      <c r="AB127" s="91"/>
      <c r="AC127" s="82"/>
      <c r="AD127" s="82"/>
      <c r="AE127" s="82"/>
      <c r="AF127" s="82"/>
      <c r="AG127" s="59" t="s">
        <v>693</v>
      </c>
      <c r="AH127" s="59">
        <v>1</v>
      </c>
      <c r="AI127" s="58"/>
      <c r="AJ127" s="27"/>
    </row>
    <row r="128" ht="20.15" customHeight="1" outlineLevel="4" spans="1:36">
      <c r="A128" s="59">
        <v>1</v>
      </c>
      <c r="B128" s="60" t="s">
        <v>48</v>
      </c>
      <c r="C128" s="56" t="s">
        <v>65</v>
      </c>
      <c r="D128" s="57" t="s">
        <v>694</v>
      </c>
      <c r="E128" s="58" t="s">
        <v>702</v>
      </c>
      <c r="F128" s="59" t="s">
        <v>554</v>
      </c>
      <c r="G128" s="59" t="s">
        <v>555</v>
      </c>
      <c r="H128" s="59">
        <v>430225</v>
      </c>
      <c r="I128" s="59" t="str">
        <f t="shared" si="21"/>
        <v>430225</v>
      </c>
      <c r="J128" s="59">
        <f t="shared" si="22"/>
        <v>0</v>
      </c>
      <c r="K128" s="70">
        <v>1.003</v>
      </c>
      <c r="L128" s="55" t="s">
        <v>729</v>
      </c>
      <c r="M128" s="71" t="s">
        <v>730</v>
      </c>
      <c r="N128" s="59"/>
      <c r="O128" s="70"/>
      <c r="P128" s="59"/>
      <c r="Q128" s="70"/>
      <c r="R128" s="73" t="s">
        <v>730</v>
      </c>
      <c r="S128" s="70">
        <v>1.003</v>
      </c>
      <c r="T128" s="59">
        <v>18</v>
      </c>
      <c r="U128" s="82">
        <v>21.975</v>
      </c>
      <c r="V128" s="83">
        <v>18.054</v>
      </c>
      <c r="W128" s="83">
        <v>13.039</v>
      </c>
      <c r="X128" s="83">
        <v>5.015</v>
      </c>
      <c r="Y128" s="82">
        <f t="shared" si="23"/>
        <v>3.921</v>
      </c>
      <c r="Z128" s="82"/>
      <c r="AA128" s="91"/>
      <c r="AB128" s="91"/>
      <c r="AC128" s="82"/>
      <c r="AD128" s="82"/>
      <c r="AE128" s="82"/>
      <c r="AF128" s="82"/>
      <c r="AG128" s="59" t="s">
        <v>693</v>
      </c>
      <c r="AH128" s="59">
        <v>1</v>
      </c>
      <c r="AI128" s="58"/>
      <c r="AJ128" s="27"/>
    </row>
    <row r="129" ht="20.15" customHeight="1" outlineLevel="4" spans="1:36">
      <c r="A129" s="59">
        <v>1</v>
      </c>
      <c r="B129" s="60" t="s">
        <v>48</v>
      </c>
      <c r="C129" s="56" t="s">
        <v>65</v>
      </c>
      <c r="D129" s="57" t="s">
        <v>725</v>
      </c>
      <c r="E129" s="58" t="s">
        <v>726</v>
      </c>
      <c r="F129" s="59" t="s">
        <v>554</v>
      </c>
      <c r="G129" s="59" t="s">
        <v>555</v>
      </c>
      <c r="H129" s="59">
        <v>430225</v>
      </c>
      <c r="I129" s="59" t="str">
        <f t="shared" si="21"/>
        <v>430225</v>
      </c>
      <c r="J129" s="59">
        <f t="shared" si="22"/>
        <v>0</v>
      </c>
      <c r="K129" s="70">
        <v>1.737</v>
      </c>
      <c r="L129" s="55" t="s">
        <v>731</v>
      </c>
      <c r="M129" s="71" t="s">
        <v>732</v>
      </c>
      <c r="N129" s="59"/>
      <c r="O129" s="70"/>
      <c r="P129" s="59"/>
      <c r="Q129" s="70"/>
      <c r="R129" s="73" t="s">
        <v>732</v>
      </c>
      <c r="S129" s="70">
        <v>1.737</v>
      </c>
      <c r="T129" s="59">
        <v>18</v>
      </c>
      <c r="U129" s="82">
        <v>43.425</v>
      </c>
      <c r="V129" s="83">
        <v>31.266</v>
      </c>
      <c r="W129" s="83">
        <v>22.581</v>
      </c>
      <c r="X129" s="83">
        <v>8.685</v>
      </c>
      <c r="Y129" s="82">
        <f t="shared" si="23"/>
        <v>12.159</v>
      </c>
      <c r="Z129" s="82"/>
      <c r="AA129" s="91"/>
      <c r="AB129" s="91"/>
      <c r="AC129" s="82"/>
      <c r="AD129" s="82"/>
      <c r="AE129" s="82"/>
      <c r="AF129" s="82"/>
      <c r="AG129" s="59" t="s">
        <v>693</v>
      </c>
      <c r="AH129" s="59">
        <v>1</v>
      </c>
      <c r="AI129" s="58"/>
      <c r="AJ129" s="27"/>
    </row>
    <row r="130" ht="20.15" customHeight="1" outlineLevel="4" spans="1:36">
      <c r="A130" s="59">
        <v>1</v>
      </c>
      <c r="B130" s="60" t="s">
        <v>48</v>
      </c>
      <c r="C130" s="56" t="s">
        <v>65</v>
      </c>
      <c r="D130" s="57" t="s">
        <v>705</v>
      </c>
      <c r="E130" s="58" t="s">
        <v>733</v>
      </c>
      <c r="F130" s="59" t="s">
        <v>554</v>
      </c>
      <c r="G130" s="59" t="s">
        <v>555</v>
      </c>
      <c r="H130" s="59">
        <v>430225</v>
      </c>
      <c r="I130" s="59" t="str">
        <f t="shared" si="21"/>
        <v>430225</v>
      </c>
      <c r="J130" s="59">
        <f t="shared" si="22"/>
        <v>0</v>
      </c>
      <c r="K130" s="70">
        <v>21.358</v>
      </c>
      <c r="L130" s="55" t="s">
        <v>734</v>
      </c>
      <c r="M130" s="71" t="s">
        <v>735</v>
      </c>
      <c r="N130" s="73" t="s">
        <v>735</v>
      </c>
      <c r="O130" s="70">
        <v>21.358</v>
      </c>
      <c r="P130" s="59"/>
      <c r="Q130" s="70"/>
      <c r="R130" s="59"/>
      <c r="S130" s="70"/>
      <c r="T130" s="59">
        <v>18</v>
      </c>
      <c r="U130" s="82">
        <v>658.95</v>
      </c>
      <c r="V130" s="83">
        <v>384.444</v>
      </c>
      <c r="W130" s="83">
        <v>277.654</v>
      </c>
      <c r="X130" s="83">
        <v>106.79</v>
      </c>
      <c r="Y130" s="82">
        <f t="shared" si="23"/>
        <v>274.506</v>
      </c>
      <c r="Z130" s="82"/>
      <c r="AA130" s="91"/>
      <c r="AB130" s="91"/>
      <c r="AC130" s="82"/>
      <c r="AD130" s="82"/>
      <c r="AE130" s="82"/>
      <c r="AF130" s="82"/>
      <c r="AG130" s="59" t="s">
        <v>693</v>
      </c>
      <c r="AH130" s="59">
        <v>1</v>
      </c>
      <c r="AI130" s="58"/>
      <c r="AJ130" s="27"/>
    </row>
    <row r="131" ht="20.15" customHeight="1" outlineLevel="4" spans="1:36">
      <c r="A131" s="59">
        <v>1</v>
      </c>
      <c r="B131" s="60" t="s">
        <v>48</v>
      </c>
      <c r="C131" s="56" t="s">
        <v>65</v>
      </c>
      <c r="D131" s="57" t="s">
        <v>709</v>
      </c>
      <c r="E131" s="58" t="s">
        <v>736</v>
      </c>
      <c r="F131" s="59" t="s">
        <v>554</v>
      </c>
      <c r="G131" s="59" t="s">
        <v>555</v>
      </c>
      <c r="H131" s="59">
        <v>430225</v>
      </c>
      <c r="I131" s="59" t="str">
        <f t="shared" si="21"/>
        <v>430225</v>
      </c>
      <c r="J131" s="59">
        <f t="shared" si="22"/>
        <v>0</v>
      </c>
      <c r="K131" s="70">
        <v>1.665</v>
      </c>
      <c r="L131" s="55" t="s">
        <v>737</v>
      </c>
      <c r="M131" s="71" t="s">
        <v>738</v>
      </c>
      <c r="N131" s="73" t="s">
        <v>738</v>
      </c>
      <c r="O131" s="70">
        <v>1.665</v>
      </c>
      <c r="P131" s="59"/>
      <c r="Q131" s="70"/>
      <c r="R131" s="59"/>
      <c r="S131" s="70"/>
      <c r="T131" s="59">
        <v>18</v>
      </c>
      <c r="U131" s="82">
        <v>93.375</v>
      </c>
      <c r="V131" s="83">
        <v>29.97</v>
      </c>
      <c r="W131" s="83">
        <v>21.645</v>
      </c>
      <c r="X131" s="83">
        <v>8.325</v>
      </c>
      <c r="Y131" s="82">
        <f t="shared" si="23"/>
        <v>63.405</v>
      </c>
      <c r="Z131" s="82"/>
      <c r="AA131" s="91"/>
      <c r="AB131" s="91"/>
      <c r="AC131" s="82"/>
      <c r="AD131" s="82"/>
      <c r="AE131" s="82"/>
      <c r="AF131" s="82"/>
      <c r="AG131" s="59" t="s">
        <v>693</v>
      </c>
      <c r="AH131" s="59">
        <v>1</v>
      </c>
      <c r="AI131" s="58"/>
      <c r="AJ131" s="27"/>
    </row>
    <row r="132" ht="20.15" customHeight="1" outlineLevel="4" spans="1:36">
      <c r="A132" s="59">
        <v>1</v>
      </c>
      <c r="B132" s="60" t="s">
        <v>48</v>
      </c>
      <c r="C132" s="56" t="s">
        <v>65</v>
      </c>
      <c r="D132" s="57" t="s">
        <v>739</v>
      </c>
      <c r="E132" s="58" t="s">
        <v>740</v>
      </c>
      <c r="F132" s="59" t="s">
        <v>554</v>
      </c>
      <c r="G132" s="59" t="s">
        <v>555</v>
      </c>
      <c r="H132" s="59">
        <v>430225</v>
      </c>
      <c r="I132" s="59" t="str">
        <f t="shared" si="21"/>
        <v>430225</v>
      </c>
      <c r="J132" s="59">
        <f t="shared" si="22"/>
        <v>0</v>
      </c>
      <c r="K132" s="70">
        <v>2.805</v>
      </c>
      <c r="L132" s="55" t="s">
        <v>741</v>
      </c>
      <c r="M132" s="71" t="s">
        <v>742</v>
      </c>
      <c r="N132" s="59"/>
      <c r="O132" s="70"/>
      <c r="P132" s="73" t="s">
        <v>742</v>
      </c>
      <c r="Q132" s="70">
        <v>2.805</v>
      </c>
      <c r="R132" s="59"/>
      <c r="S132" s="70"/>
      <c r="T132" s="59">
        <v>18</v>
      </c>
      <c r="U132" s="82">
        <v>70.125</v>
      </c>
      <c r="V132" s="83">
        <v>50.49</v>
      </c>
      <c r="W132" s="83">
        <v>36.465</v>
      </c>
      <c r="X132" s="83">
        <v>14.025</v>
      </c>
      <c r="Y132" s="82">
        <f t="shared" si="23"/>
        <v>19.635</v>
      </c>
      <c r="Z132" s="82"/>
      <c r="AA132" s="91"/>
      <c r="AB132" s="91"/>
      <c r="AC132" s="82"/>
      <c r="AD132" s="82"/>
      <c r="AE132" s="82"/>
      <c r="AF132" s="82"/>
      <c r="AG132" s="59" t="s">
        <v>693</v>
      </c>
      <c r="AH132" s="59">
        <v>1</v>
      </c>
      <c r="AI132" s="58"/>
      <c r="AJ132" s="27"/>
    </row>
    <row r="133" ht="20.15" customHeight="1" outlineLevel="4" spans="1:36">
      <c r="A133" s="59">
        <v>1</v>
      </c>
      <c r="B133" s="60" t="s">
        <v>48</v>
      </c>
      <c r="C133" s="56" t="s">
        <v>65</v>
      </c>
      <c r="D133" s="57" t="s">
        <v>743</v>
      </c>
      <c r="E133" s="58" t="s">
        <v>744</v>
      </c>
      <c r="F133" s="59" t="s">
        <v>554</v>
      </c>
      <c r="G133" s="59" t="s">
        <v>555</v>
      </c>
      <c r="H133" s="59">
        <v>430225</v>
      </c>
      <c r="I133" s="59" t="str">
        <f t="shared" si="21"/>
        <v>430225</v>
      </c>
      <c r="J133" s="59">
        <f t="shared" si="22"/>
        <v>0</v>
      </c>
      <c r="K133" s="70">
        <v>2.163</v>
      </c>
      <c r="L133" s="55" t="s">
        <v>745</v>
      </c>
      <c r="M133" s="71" t="s">
        <v>746</v>
      </c>
      <c r="N133" s="73" t="s">
        <v>746</v>
      </c>
      <c r="O133" s="70">
        <v>2.163</v>
      </c>
      <c r="P133" s="59"/>
      <c r="Q133" s="70"/>
      <c r="R133" s="59"/>
      <c r="S133" s="70"/>
      <c r="T133" s="59">
        <v>18</v>
      </c>
      <c r="U133" s="82">
        <v>141</v>
      </c>
      <c r="V133" s="83">
        <v>38.934</v>
      </c>
      <c r="W133" s="83">
        <v>28.119</v>
      </c>
      <c r="X133" s="83">
        <v>10.815</v>
      </c>
      <c r="Y133" s="82">
        <f t="shared" si="23"/>
        <v>102.066</v>
      </c>
      <c r="Z133" s="82"/>
      <c r="AA133" s="91"/>
      <c r="AB133" s="91"/>
      <c r="AC133" s="82"/>
      <c r="AD133" s="82"/>
      <c r="AE133" s="82"/>
      <c r="AF133" s="82"/>
      <c r="AG133" s="59" t="s">
        <v>693</v>
      </c>
      <c r="AH133" s="59">
        <v>1</v>
      </c>
      <c r="AI133" s="58"/>
      <c r="AJ133" s="27"/>
    </row>
    <row r="134" ht="20.15" customHeight="1" outlineLevel="4" spans="1:36">
      <c r="A134" s="59">
        <v>1</v>
      </c>
      <c r="B134" s="60" t="s">
        <v>48</v>
      </c>
      <c r="C134" s="56" t="s">
        <v>65</v>
      </c>
      <c r="D134" s="57" t="s">
        <v>719</v>
      </c>
      <c r="E134" s="58" t="s">
        <v>747</v>
      </c>
      <c r="F134" s="59" t="s">
        <v>554</v>
      </c>
      <c r="G134" s="59" t="s">
        <v>555</v>
      </c>
      <c r="H134" s="59">
        <v>430225</v>
      </c>
      <c r="I134" s="59" t="str">
        <f t="shared" si="21"/>
        <v>430225</v>
      </c>
      <c r="J134" s="59">
        <f t="shared" si="22"/>
        <v>0</v>
      </c>
      <c r="K134" s="70">
        <v>3.918</v>
      </c>
      <c r="L134" s="55" t="s">
        <v>748</v>
      </c>
      <c r="M134" s="71" t="s">
        <v>749</v>
      </c>
      <c r="N134" s="59"/>
      <c r="O134" s="70"/>
      <c r="P134" s="73" t="s">
        <v>749</v>
      </c>
      <c r="Q134" s="70">
        <v>3.918</v>
      </c>
      <c r="R134" s="59"/>
      <c r="S134" s="70"/>
      <c r="T134" s="59">
        <v>18</v>
      </c>
      <c r="U134" s="82">
        <v>97.95</v>
      </c>
      <c r="V134" s="83">
        <v>70.524</v>
      </c>
      <c r="W134" s="83">
        <v>50.934</v>
      </c>
      <c r="X134" s="83">
        <v>19.59</v>
      </c>
      <c r="Y134" s="82">
        <f t="shared" si="23"/>
        <v>27.426</v>
      </c>
      <c r="Z134" s="82"/>
      <c r="AA134" s="91"/>
      <c r="AB134" s="91"/>
      <c r="AC134" s="82"/>
      <c r="AD134" s="82"/>
      <c r="AE134" s="82"/>
      <c r="AF134" s="82"/>
      <c r="AG134" s="59" t="s">
        <v>693</v>
      </c>
      <c r="AH134" s="59">
        <v>1</v>
      </c>
      <c r="AI134" s="58"/>
      <c r="AJ134" s="27"/>
    </row>
    <row r="135" ht="20.15" customHeight="1" outlineLevel="4" spans="1:36">
      <c r="A135" s="59">
        <v>1</v>
      </c>
      <c r="B135" s="60" t="s">
        <v>48</v>
      </c>
      <c r="C135" s="56" t="s">
        <v>65</v>
      </c>
      <c r="D135" s="57" t="s">
        <v>719</v>
      </c>
      <c r="E135" s="58" t="s">
        <v>720</v>
      </c>
      <c r="F135" s="59" t="s">
        <v>554</v>
      </c>
      <c r="G135" s="59" t="s">
        <v>555</v>
      </c>
      <c r="H135" s="59">
        <v>430225</v>
      </c>
      <c r="I135" s="59" t="str">
        <f t="shared" si="21"/>
        <v>430225</v>
      </c>
      <c r="J135" s="59">
        <f t="shared" si="22"/>
        <v>0</v>
      </c>
      <c r="K135" s="70">
        <v>1.063</v>
      </c>
      <c r="L135" s="55" t="s">
        <v>750</v>
      </c>
      <c r="M135" s="71" t="s">
        <v>751</v>
      </c>
      <c r="N135" s="59"/>
      <c r="O135" s="70"/>
      <c r="P135" s="73" t="s">
        <v>751</v>
      </c>
      <c r="Q135" s="70">
        <v>1.063</v>
      </c>
      <c r="R135" s="59"/>
      <c r="S135" s="70"/>
      <c r="T135" s="59">
        <v>18</v>
      </c>
      <c r="U135" s="82">
        <v>76.575</v>
      </c>
      <c r="V135" s="83">
        <v>19.134</v>
      </c>
      <c r="W135" s="83">
        <v>13.819</v>
      </c>
      <c r="X135" s="83">
        <v>5.315</v>
      </c>
      <c r="Y135" s="82">
        <f t="shared" si="23"/>
        <v>57.441</v>
      </c>
      <c r="Z135" s="82"/>
      <c r="AA135" s="91"/>
      <c r="AB135" s="91"/>
      <c r="AC135" s="82"/>
      <c r="AD135" s="82"/>
      <c r="AE135" s="82"/>
      <c r="AF135" s="82"/>
      <c r="AG135" s="59" t="s">
        <v>693</v>
      </c>
      <c r="AH135" s="59">
        <v>1</v>
      </c>
      <c r="AI135" s="58"/>
      <c r="AJ135" s="27"/>
    </row>
    <row r="136" ht="20.15" customHeight="1" outlineLevel="4" spans="1:36">
      <c r="A136" s="59">
        <v>1</v>
      </c>
      <c r="B136" s="60" t="s">
        <v>48</v>
      </c>
      <c r="C136" s="56" t="s">
        <v>65</v>
      </c>
      <c r="D136" s="57" t="s">
        <v>694</v>
      </c>
      <c r="E136" s="58" t="s">
        <v>752</v>
      </c>
      <c r="F136" s="59" t="s">
        <v>554</v>
      </c>
      <c r="G136" s="59" t="s">
        <v>555</v>
      </c>
      <c r="H136" s="59">
        <v>430225</v>
      </c>
      <c r="I136" s="59" t="str">
        <f t="shared" si="21"/>
        <v>430225</v>
      </c>
      <c r="J136" s="59">
        <f t="shared" si="22"/>
        <v>0</v>
      </c>
      <c r="K136" s="70">
        <v>2.69</v>
      </c>
      <c r="L136" s="55" t="s">
        <v>753</v>
      </c>
      <c r="M136" s="71" t="s">
        <v>754</v>
      </c>
      <c r="N136" s="59"/>
      <c r="O136" s="70"/>
      <c r="P136" s="73" t="s">
        <v>754</v>
      </c>
      <c r="Q136" s="70">
        <v>2.69</v>
      </c>
      <c r="R136" s="59"/>
      <c r="S136" s="70"/>
      <c r="T136" s="59">
        <v>18</v>
      </c>
      <c r="U136" s="82">
        <v>67.25</v>
      </c>
      <c r="V136" s="83">
        <v>48.42</v>
      </c>
      <c r="W136" s="83">
        <v>34.97</v>
      </c>
      <c r="X136" s="83">
        <v>13.45</v>
      </c>
      <c r="Y136" s="82">
        <f t="shared" si="23"/>
        <v>18.83</v>
      </c>
      <c r="Z136" s="82"/>
      <c r="AA136" s="91"/>
      <c r="AB136" s="91"/>
      <c r="AC136" s="82"/>
      <c r="AD136" s="82"/>
      <c r="AE136" s="82"/>
      <c r="AF136" s="82"/>
      <c r="AG136" s="59" t="s">
        <v>693</v>
      </c>
      <c r="AH136" s="59">
        <v>1</v>
      </c>
      <c r="AI136" s="58"/>
      <c r="AJ136" s="27"/>
    </row>
    <row r="137" ht="20.15" customHeight="1" outlineLevel="4" spans="1:36">
      <c r="A137" s="59">
        <v>1</v>
      </c>
      <c r="B137" s="60" t="s">
        <v>48</v>
      </c>
      <c r="C137" s="56" t="s">
        <v>65</v>
      </c>
      <c r="D137" s="57" t="s">
        <v>694</v>
      </c>
      <c r="E137" s="58" t="s">
        <v>755</v>
      </c>
      <c r="F137" s="59" t="s">
        <v>554</v>
      </c>
      <c r="G137" s="59" t="s">
        <v>555</v>
      </c>
      <c r="H137" s="59">
        <v>430225</v>
      </c>
      <c r="I137" s="59" t="str">
        <f t="shared" si="21"/>
        <v>430225</v>
      </c>
      <c r="J137" s="59">
        <f t="shared" si="22"/>
        <v>0</v>
      </c>
      <c r="K137" s="70">
        <v>5.965</v>
      </c>
      <c r="L137" s="55" t="s">
        <v>756</v>
      </c>
      <c r="M137" s="71" t="s">
        <v>757</v>
      </c>
      <c r="N137" s="59"/>
      <c r="O137" s="70"/>
      <c r="P137" s="73" t="s">
        <v>757</v>
      </c>
      <c r="Q137" s="70">
        <v>5.965</v>
      </c>
      <c r="R137" s="59"/>
      <c r="S137" s="70"/>
      <c r="T137" s="59">
        <v>18</v>
      </c>
      <c r="U137" s="82">
        <v>211.35</v>
      </c>
      <c r="V137" s="83">
        <v>107.37</v>
      </c>
      <c r="W137" s="83">
        <v>77.545</v>
      </c>
      <c r="X137" s="83">
        <v>29.825</v>
      </c>
      <c r="Y137" s="82">
        <f t="shared" si="23"/>
        <v>103.98</v>
      </c>
      <c r="Z137" s="82"/>
      <c r="AA137" s="91"/>
      <c r="AB137" s="91"/>
      <c r="AC137" s="82"/>
      <c r="AD137" s="82"/>
      <c r="AE137" s="82"/>
      <c r="AF137" s="82"/>
      <c r="AG137" s="59" t="s">
        <v>693</v>
      </c>
      <c r="AH137" s="59">
        <v>1</v>
      </c>
      <c r="AI137" s="58"/>
      <c r="AJ137" s="27"/>
    </row>
    <row r="138" ht="20.15" customHeight="1" outlineLevel="4" spans="1:36">
      <c r="A138" s="59">
        <v>1</v>
      </c>
      <c r="B138" s="60" t="s">
        <v>48</v>
      </c>
      <c r="C138" s="56" t="s">
        <v>65</v>
      </c>
      <c r="D138" s="57" t="s">
        <v>709</v>
      </c>
      <c r="E138" s="58" t="s">
        <v>713</v>
      </c>
      <c r="F138" s="59" t="s">
        <v>554</v>
      </c>
      <c r="G138" s="59" t="s">
        <v>555</v>
      </c>
      <c r="H138" s="59">
        <v>430225</v>
      </c>
      <c r="I138" s="59" t="str">
        <f t="shared" si="21"/>
        <v>430225</v>
      </c>
      <c r="J138" s="59">
        <f t="shared" si="22"/>
        <v>0</v>
      </c>
      <c r="K138" s="70">
        <v>1.996</v>
      </c>
      <c r="L138" s="55" t="s">
        <v>758</v>
      </c>
      <c r="M138" s="71" t="s">
        <v>759</v>
      </c>
      <c r="N138" s="59"/>
      <c r="O138" s="70"/>
      <c r="P138" s="73" t="s">
        <v>759</v>
      </c>
      <c r="Q138" s="70">
        <v>1.996</v>
      </c>
      <c r="R138" s="59"/>
      <c r="S138" s="70"/>
      <c r="T138" s="59">
        <v>18</v>
      </c>
      <c r="U138" s="82">
        <v>49.9</v>
      </c>
      <c r="V138" s="83">
        <v>35.928</v>
      </c>
      <c r="W138" s="83">
        <v>25.948</v>
      </c>
      <c r="X138" s="83">
        <v>9.98</v>
      </c>
      <c r="Y138" s="82">
        <f t="shared" si="23"/>
        <v>13.972</v>
      </c>
      <c r="Z138" s="82"/>
      <c r="AA138" s="91"/>
      <c r="AB138" s="91"/>
      <c r="AC138" s="82"/>
      <c r="AD138" s="82"/>
      <c r="AE138" s="82"/>
      <c r="AF138" s="82"/>
      <c r="AG138" s="59" t="s">
        <v>693</v>
      </c>
      <c r="AH138" s="59">
        <v>1</v>
      </c>
      <c r="AI138" s="58"/>
      <c r="AJ138" s="27"/>
    </row>
    <row r="139" ht="20.15" customHeight="1" outlineLevel="4" spans="1:36">
      <c r="A139" s="59">
        <v>1</v>
      </c>
      <c r="B139" s="60" t="s">
        <v>48</v>
      </c>
      <c r="C139" s="56" t="s">
        <v>65</v>
      </c>
      <c r="D139" s="57" t="s">
        <v>743</v>
      </c>
      <c r="E139" s="58" t="s">
        <v>760</v>
      </c>
      <c r="F139" s="59" t="s">
        <v>554</v>
      </c>
      <c r="G139" s="59" t="s">
        <v>555</v>
      </c>
      <c r="H139" s="59">
        <v>430225</v>
      </c>
      <c r="I139" s="59" t="str">
        <f t="shared" si="21"/>
        <v>430225</v>
      </c>
      <c r="J139" s="59">
        <f t="shared" si="22"/>
        <v>0</v>
      </c>
      <c r="K139" s="70">
        <v>2.406</v>
      </c>
      <c r="L139" s="55" t="s">
        <v>761</v>
      </c>
      <c r="M139" s="71" t="s">
        <v>762</v>
      </c>
      <c r="N139" s="59"/>
      <c r="O139" s="70"/>
      <c r="P139" s="59"/>
      <c r="Q139" s="70"/>
      <c r="R139" s="73" t="s">
        <v>762</v>
      </c>
      <c r="S139" s="70">
        <v>2.406</v>
      </c>
      <c r="T139" s="59">
        <v>18</v>
      </c>
      <c r="U139" s="82">
        <v>60.15</v>
      </c>
      <c r="V139" s="83">
        <v>43.308</v>
      </c>
      <c r="W139" s="83">
        <v>31.278</v>
      </c>
      <c r="X139" s="83">
        <v>12.03</v>
      </c>
      <c r="Y139" s="82">
        <f t="shared" si="23"/>
        <v>16.842</v>
      </c>
      <c r="Z139" s="82"/>
      <c r="AA139" s="91"/>
      <c r="AB139" s="91"/>
      <c r="AC139" s="82"/>
      <c r="AD139" s="82"/>
      <c r="AE139" s="82"/>
      <c r="AF139" s="82"/>
      <c r="AG139" s="59" t="s">
        <v>693</v>
      </c>
      <c r="AH139" s="59">
        <v>1</v>
      </c>
      <c r="AI139" s="58"/>
      <c r="AJ139" s="27"/>
    </row>
    <row r="140" ht="20.15" customHeight="1" outlineLevel="4" spans="1:36">
      <c r="A140" s="59">
        <v>1</v>
      </c>
      <c r="B140" s="60" t="s">
        <v>48</v>
      </c>
      <c r="C140" s="56" t="s">
        <v>65</v>
      </c>
      <c r="D140" s="57" t="s">
        <v>694</v>
      </c>
      <c r="E140" s="58" t="s">
        <v>763</v>
      </c>
      <c r="F140" s="59" t="s">
        <v>554</v>
      </c>
      <c r="G140" s="59" t="s">
        <v>555</v>
      </c>
      <c r="H140" s="59">
        <v>430225</v>
      </c>
      <c r="I140" s="59" t="str">
        <f t="shared" si="21"/>
        <v>430225</v>
      </c>
      <c r="J140" s="59">
        <f t="shared" si="22"/>
        <v>0</v>
      </c>
      <c r="K140" s="70">
        <v>2.099</v>
      </c>
      <c r="L140" s="55" t="s">
        <v>764</v>
      </c>
      <c r="M140" s="71" t="s">
        <v>765</v>
      </c>
      <c r="N140" s="59"/>
      <c r="O140" s="70"/>
      <c r="P140" s="59"/>
      <c r="Q140" s="70"/>
      <c r="R140" s="73" t="s">
        <v>765</v>
      </c>
      <c r="S140" s="70">
        <v>2.099</v>
      </c>
      <c r="T140" s="59">
        <v>18</v>
      </c>
      <c r="U140" s="82">
        <v>52.475</v>
      </c>
      <c r="V140" s="83">
        <v>37.782</v>
      </c>
      <c r="W140" s="83">
        <v>27.287</v>
      </c>
      <c r="X140" s="83">
        <v>10.495</v>
      </c>
      <c r="Y140" s="82">
        <f t="shared" si="23"/>
        <v>14.693</v>
      </c>
      <c r="Z140" s="82"/>
      <c r="AA140" s="91"/>
      <c r="AB140" s="91"/>
      <c r="AC140" s="82"/>
      <c r="AD140" s="82"/>
      <c r="AE140" s="82"/>
      <c r="AF140" s="82"/>
      <c r="AG140" s="59" t="s">
        <v>693</v>
      </c>
      <c r="AH140" s="59">
        <v>1</v>
      </c>
      <c r="AI140" s="58"/>
      <c r="AJ140" s="27"/>
    </row>
    <row r="141" ht="20.15" customHeight="1" outlineLevel="4" spans="1:36">
      <c r="A141" s="59">
        <v>1</v>
      </c>
      <c r="B141" s="60" t="s">
        <v>48</v>
      </c>
      <c r="C141" s="56" t="s">
        <v>65</v>
      </c>
      <c r="D141" s="57" t="s">
        <v>689</v>
      </c>
      <c r="E141" s="58" t="s">
        <v>716</v>
      </c>
      <c r="F141" s="59" t="s">
        <v>554</v>
      </c>
      <c r="G141" s="59" t="s">
        <v>555</v>
      </c>
      <c r="H141" s="59">
        <v>430225</v>
      </c>
      <c r="I141" s="59" t="str">
        <f t="shared" si="21"/>
        <v>430225</v>
      </c>
      <c r="J141" s="59">
        <f t="shared" si="22"/>
        <v>0</v>
      </c>
      <c r="K141" s="70">
        <v>2.426</v>
      </c>
      <c r="L141" s="55" t="s">
        <v>766</v>
      </c>
      <c r="M141" s="71" t="s">
        <v>767</v>
      </c>
      <c r="N141" s="59"/>
      <c r="O141" s="70"/>
      <c r="P141" s="59"/>
      <c r="Q141" s="70"/>
      <c r="R141" s="73" t="s">
        <v>767</v>
      </c>
      <c r="S141" s="70">
        <v>2.426</v>
      </c>
      <c r="T141" s="59">
        <v>18</v>
      </c>
      <c r="U141" s="82">
        <v>60.65</v>
      </c>
      <c r="V141" s="83">
        <v>43.668</v>
      </c>
      <c r="W141" s="83">
        <v>31.538</v>
      </c>
      <c r="X141" s="83">
        <v>12.13</v>
      </c>
      <c r="Y141" s="82">
        <f t="shared" si="23"/>
        <v>16.982</v>
      </c>
      <c r="Z141" s="82"/>
      <c r="AA141" s="91"/>
      <c r="AB141" s="91"/>
      <c r="AC141" s="82"/>
      <c r="AD141" s="82"/>
      <c r="AE141" s="82"/>
      <c r="AF141" s="82"/>
      <c r="AG141" s="59" t="s">
        <v>693</v>
      </c>
      <c r="AH141" s="59">
        <v>1</v>
      </c>
      <c r="AI141" s="58"/>
      <c r="AJ141" s="27"/>
    </row>
    <row r="142" ht="20.15" customHeight="1" outlineLevel="4" spans="1:36">
      <c r="A142" s="59">
        <v>1</v>
      </c>
      <c r="B142" s="60" t="s">
        <v>48</v>
      </c>
      <c r="C142" s="56" t="s">
        <v>65</v>
      </c>
      <c r="D142" s="57" t="s">
        <v>768</v>
      </c>
      <c r="E142" s="58" t="s">
        <v>769</v>
      </c>
      <c r="F142" s="59" t="s">
        <v>554</v>
      </c>
      <c r="G142" s="59" t="s">
        <v>555</v>
      </c>
      <c r="H142" s="59">
        <v>430225</v>
      </c>
      <c r="I142" s="59" t="str">
        <f t="shared" si="21"/>
        <v>430225</v>
      </c>
      <c r="J142" s="59">
        <f t="shared" si="22"/>
        <v>0</v>
      </c>
      <c r="K142" s="70">
        <v>0.641</v>
      </c>
      <c r="L142" s="55" t="s">
        <v>770</v>
      </c>
      <c r="M142" s="71" t="s">
        <v>771</v>
      </c>
      <c r="N142" s="59"/>
      <c r="O142" s="70"/>
      <c r="P142" s="59"/>
      <c r="Q142" s="70"/>
      <c r="R142" s="73" t="s">
        <v>771</v>
      </c>
      <c r="S142" s="70">
        <v>0.641</v>
      </c>
      <c r="T142" s="59">
        <v>18</v>
      </c>
      <c r="U142" s="82">
        <v>16.025</v>
      </c>
      <c r="V142" s="83">
        <v>11.538</v>
      </c>
      <c r="W142" s="83">
        <v>8.333</v>
      </c>
      <c r="X142" s="83">
        <v>3.205</v>
      </c>
      <c r="Y142" s="82">
        <f t="shared" si="23"/>
        <v>4.487</v>
      </c>
      <c r="Z142" s="82"/>
      <c r="AA142" s="91"/>
      <c r="AB142" s="91"/>
      <c r="AC142" s="82"/>
      <c r="AD142" s="82"/>
      <c r="AE142" s="82"/>
      <c r="AF142" s="82"/>
      <c r="AG142" s="59" t="s">
        <v>693</v>
      </c>
      <c r="AH142" s="59">
        <v>1</v>
      </c>
      <c r="AI142" s="58"/>
      <c r="AJ142" s="27"/>
    </row>
    <row r="143" ht="20.15" customHeight="1" outlineLevel="3" collapsed="1" spans="1:36">
      <c r="A143" s="59"/>
      <c r="B143" s="60"/>
      <c r="C143" s="51" t="s">
        <v>68</v>
      </c>
      <c r="D143" s="57"/>
      <c r="E143" s="58"/>
      <c r="F143" s="59"/>
      <c r="G143" s="59"/>
      <c r="H143" s="59"/>
      <c r="I143" s="59"/>
      <c r="J143" s="59"/>
      <c r="K143" s="70">
        <f>SUBTOTAL(9,K144:K153)</f>
        <v>27.238</v>
      </c>
      <c r="L143" s="55"/>
      <c r="M143" s="71"/>
      <c r="N143" s="73"/>
      <c r="O143" s="70"/>
      <c r="P143" s="59"/>
      <c r="Q143" s="70"/>
      <c r="R143" s="59"/>
      <c r="S143" s="70"/>
      <c r="T143" s="59"/>
      <c r="U143" s="82">
        <f>SUBTOTAL(9,U144:U153)</f>
        <v>2437.69385714286</v>
      </c>
      <c r="V143" s="83">
        <f>SUBTOTAL(9,V144:V153)</f>
        <v>408.095</v>
      </c>
      <c r="W143" s="83">
        <f>SUBTOTAL(9,W144:W153)</f>
        <v>272.38</v>
      </c>
      <c r="X143" s="83">
        <f>SUBTOTAL(9,X144:X153)</f>
        <v>136.19</v>
      </c>
      <c r="Y143" s="82">
        <f>SUBTOTAL(9,Y144:Y153)</f>
        <v>2029.59885714286</v>
      </c>
      <c r="Z143" s="82">
        <v>19</v>
      </c>
      <c r="AA143" s="91">
        <v>2067</v>
      </c>
      <c r="AB143" s="82">
        <f>U143-AA143</f>
        <v>370.693857142857</v>
      </c>
      <c r="AC143" s="82">
        <v>76</v>
      </c>
      <c r="AD143" s="82">
        <f>V143-AC143</f>
        <v>332.095</v>
      </c>
      <c r="AE143" s="82">
        <v>1991</v>
      </c>
      <c r="AF143" s="82">
        <v>1991</v>
      </c>
      <c r="AG143" s="59"/>
      <c r="AH143" s="59"/>
      <c r="AI143" s="58"/>
      <c r="AJ143" s="27"/>
    </row>
    <row r="144" ht="20.15" customHeight="1" outlineLevel="4" spans="1:36">
      <c r="A144" s="59">
        <v>2</v>
      </c>
      <c r="B144" s="60" t="s">
        <v>48</v>
      </c>
      <c r="C144" s="56" t="s">
        <v>67</v>
      </c>
      <c r="D144" s="57" t="s">
        <v>772</v>
      </c>
      <c r="E144" s="58" t="s">
        <v>773</v>
      </c>
      <c r="F144" s="59" t="s">
        <v>354</v>
      </c>
      <c r="G144" s="59" t="s">
        <v>355</v>
      </c>
      <c r="H144" s="59">
        <v>430281</v>
      </c>
      <c r="I144" s="59" t="str">
        <f t="shared" ref="I144:I153" si="24">RIGHT(M144,6)</f>
        <v>430281</v>
      </c>
      <c r="J144" s="59">
        <f t="shared" ref="J144:J153" si="25">H144-I144</f>
        <v>0</v>
      </c>
      <c r="K144" s="70">
        <v>1.799</v>
      </c>
      <c r="L144" s="55" t="s">
        <v>774</v>
      </c>
      <c r="M144" s="71" t="s">
        <v>775</v>
      </c>
      <c r="N144" s="73" t="s">
        <v>775</v>
      </c>
      <c r="O144" s="70">
        <v>1.799</v>
      </c>
      <c r="P144" s="59"/>
      <c r="Q144" s="70"/>
      <c r="R144" s="59"/>
      <c r="S144" s="70"/>
      <c r="T144" s="59">
        <v>15</v>
      </c>
      <c r="U144" s="82">
        <v>48.186</v>
      </c>
      <c r="V144" s="83">
        <v>26.985</v>
      </c>
      <c r="W144" s="83">
        <v>17.99</v>
      </c>
      <c r="X144" s="83">
        <v>8.995</v>
      </c>
      <c r="Y144" s="82">
        <f t="shared" ref="Y144:Y153" si="26">U144-V144</f>
        <v>21.201</v>
      </c>
      <c r="Z144" s="82"/>
      <c r="AA144" s="91"/>
      <c r="AB144" s="91"/>
      <c r="AC144" s="82"/>
      <c r="AD144" s="82"/>
      <c r="AE144" s="82"/>
      <c r="AF144" s="82"/>
      <c r="AG144" s="59" t="s">
        <v>776</v>
      </c>
      <c r="AH144" s="59">
        <v>1</v>
      </c>
      <c r="AI144" s="58"/>
      <c r="AJ144" s="27"/>
    </row>
    <row r="145" ht="20.15" customHeight="1" outlineLevel="4" spans="1:36">
      <c r="A145" s="59">
        <v>2</v>
      </c>
      <c r="B145" s="60" t="s">
        <v>48</v>
      </c>
      <c r="C145" s="56" t="s">
        <v>67</v>
      </c>
      <c r="D145" s="57" t="s">
        <v>777</v>
      </c>
      <c r="E145" s="58" t="s">
        <v>778</v>
      </c>
      <c r="F145" s="59" t="s">
        <v>354</v>
      </c>
      <c r="G145" s="59" t="s">
        <v>355</v>
      </c>
      <c r="H145" s="59">
        <v>430281</v>
      </c>
      <c r="I145" s="59" t="str">
        <f t="shared" si="24"/>
        <v>430281</v>
      </c>
      <c r="J145" s="59">
        <f t="shared" si="25"/>
        <v>0</v>
      </c>
      <c r="K145" s="70">
        <v>1.2</v>
      </c>
      <c r="L145" s="55" t="s">
        <v>779</v>
      </c>
      <c r="M145" s="71" t="s">
        <v>780</v>
      </c>
      <c r="N145" s="59"/>
      <c r="O145" s="70"/>
      <c r="P145" s="59"/>
      <c r="Q145" s="70"/>
      <c r="R145" s="73" t="s">
        <v>780</v>
      </c>
      <c r="S145" s="70">
        <v>1.2</v>
      </c>
      <c r="T145" s="59">
        <v>15</v>
      </c>
      <c r="U145" s="82">
        <v>32.1428571428571</v>
      </c>
      <c r="V145" s="83">
        <v>18</v>
      </c>
      <c r="W145" s="83">
        <v>12</v>
      </c>
      <c r="X145" s="83">
        <v>6</v>
      </c>
      <c r="Y145" s="82">
        <f t="shared" si="26"/>
        <v>14.1428571428571</v>
      </c>
      <c r="Z145" s="82"/>
      <c r="AA145" s="91"/>
      <c r="AB145" s="91"/>
      <c r="AC145" s="82"/>
      <c r="AD145" s="82"/>
      <c r="AE145" s="82"/>
      <c r="AF145" s="82"/>
      <c r="AG145" s="59" t="s">
        <v>776</v>
      </c>
      <c r="AH145" s="59">
        <v>1</v>
      </c>
      <c r="AI145" s="58"/>
      <c r="AJ145" s="27"/>
    </row>
    <row r="146" ht="20.15" customHeight="1" outlineLevel="4" spans="1:36">
      <c r="A146" s="59">
        <v>2</v>
      </c>
      <c r="B146" s="60" t="s">
        <v>48</v>
      </c>
      <c r="C146" s="56" t="s">
        <v>67</v>
      </c>
      <c r="D146" s="57" t="s">
        <v>781</v>
      </c>
      <c r="E146" s="58" t="s">
        <v>782</v>
      </c>
      <c r="F146" s="59" t="s">
        <v>354</v>
      </c>
      <c r="G146" s="59" t="s">
        <v>355</v>
      </c>
      <c r="H146" s="59">
        <v>430281</v>
      </c>
      <c r="I146" s="59" t="str">
        <f t="shared" si="24"/>
        <v>430281</v>
      </c>
      <c r="J146" s="59">
        <f t="shared" si="25"/>
        <v>0</v>
      </c>
      <c r="K146" s="70">
        <v>5.579</v>
      </c>
      <c r="L146" s="55" t="s">
        <v>783</v>
      </c>
      <c r="M146" s="71" t="s">
        <v>784</v>
      </c>
      <c r="N146" s="59"/>
      <c r="O146" s="70"/>
      <c r="P146" s="59"/>
      <c r="Q146" s="70"/>
      <c r="R146" s="73" t="s">
        <v>784</v>
      </c>
      <c r="S146" s="70">
        <v>5.579</v>
      </c>
      <c r="T146" s="59">
        <v>15</v>
      </c>
      <c r="U146" s="82">
        <v>149.44</v>
      </c>
      <c r="V146" s="83">
        <v>83.685</v>
      </c>
      <c r="W146" s="83">
        <v>55.79</v>
      </c>
      <c r="X146" s="83">
        <v>27.895</v>
      </c>
      <c r="Y146" s="82">
        <f t="shared" si="26"/>
        <v>65.755</v>
      </c>
      <c r="Z146" s="82"/>
      <c r="AA146" s="91"/>
      <c r="AB146" s="91"/>
      <c r="AC146" s="82"/>
      <c r="AD146" s="82"/>
      <c r="AE146" s="82"/>
      <c r="AF146" s="82"/>
      <c r="AG146" s="59" t="s">
        <v>776</v>
      </c>
      <c r="AH146" s="59">
        <v>1</v>
      </c>
      <c r="AI146" s="58"/>
      <c r="AJ146" s="27"/>
    </row>
    <row r="147" ht="20.15" customHeight="1" outlineLevel="4" spans="1:36">
      <c r="A147" s="59">
        <v>2</v>
      </c>
      <c r="B147" s="60" t="s">
        <v>48</v>
      </c>
      <c r="C147" s="56" t="s">
        <v>67</v>
      </c>
      <c r="D147" s="57" t="s">
        <v>785</v>
      </c>
      <c r="E147" s="58" t="s">
        <v>786</v>
      </c>
      <c r="F147" s="59" t="s">
        <v>354</v>
      </c>
      <c r="G147" s="59" t="s">
        <v>355</v>
      </c>
      <c r="H147" s="59">
        <v>430281</v>
      </c>
      <c r="I147" s="59" t="str">
        <f t="shared" si="24"/>
        <v>430281</v>
      </c>
      <c r="J147" s="59">
        <f t="shared" si="25"/>
        <v>0</v>
      </c>
      <c r="K147" s="70">
        <v>4.963</v>
      </c>
      <c r="L147" s="55" t="s">
        <v>787</v>
      </c>
      <c r="M147" s="71" t="s">
        <v>788</v>
      </c>
      <c r="N147" s="59"/>
      <c r="O147" s="70"/>
      <c r="P147" s="73" t="s">
        <v>788</v>
      </c>
      <c r="Q147" s="70">
        <v>4.963</v>
      </c>
      <c r="R147" s="59"/>
      <c r="S147" s="70"/>
      <c r="T147" s="59">
        <v>15</v>
      </c>
      <c r="U147" s="82">
        <v>134.001</v>
      </c>
      <c r="V147" s="83">
        <v>74.445</v>
      </c>
      <c r="W147" s="83">
        <v>49.63</v>
      </c>
      <c r="X147" s="83">
        <v>24.815</v>
      </c>
      <c r="Y147" s="82">
        <f t="shared" si="26"/>
        <v>59.556</v>
      </c>
      <c r="Z147" s="82"/>
      <c r="AA147" s="91"/>
      <c r="AB147" s="91"/>
      <c r="AC147" s="82"/>
      <c r="AD147" s="82"/>
      <c r="AE147" s="82"/>
      <c r="AF147" s="82"/>
      <c r="AG147" s="59" t="s">
        <v>776</v>
      </c>
      <c r="AH147" s="59">
        <v>1</v>
      </c>
      <c r="AI147" s="58"/>
      <c r="AJ147" s="27"/>
    </row>
    <row r="148" ht="20.15" customHeight="1" outlineLevel="4" spans="1:36">
      <c r="A148" s="59">
        <v>2</v>
      </c>
      <c r="B148" s="60" t="s">
        <v>48</v>
      </c>
      <c r="C148" s="56" t="s">
        <v>67</v>
      </c>
      <c r="D148" s="57" t="s">
        <v>777</v>
      </c>
      <c r="E148" s="58" t="s">
        <v>789</v>
      </c>
      <c r="F148" s="59" t="s">
        <v>354</v>
      </c>
      <c r="G148" s="59" t="s">
        <v>355</v>
      </c>
      <c r="H148" s="59">
        <v>430281</v>
      </c>
      <c r="I148" s="59" t="str">
        <f t="shared" si="24"/>
        <v>430281</v>
      </c>
      <c r="J148" s="59">
        <f t="shared" si="25"/>
        <v>0</v>
      </c>
      <c r="K148" s="70">
        <v>2.454</v>
      </c>
      <c r="L148" s="55" t="s">
        <v>790</v>
      </c>
      <c r="M148" s="71" t="s">
        <v>791</v>
      </c>
      <c r="N148" s="59"/>
      <c r="O148" s="70"/>
      <c r="P148" s="73" t="s">
        <v>791</v>
      </c>
      <c r="Q148" s="70">
        <v>2.454</v>
      </c>
      <c r="R148" s="59"/>
      <c r="S148" s="70"/>
      <c r="T148" s="59">
        <v>15</v>
      </c>
      <c r="U148" s="82">
        <v>66.258</v>
      </c>
      <c r="V148" s="83">
        <v>36.81</v>
      </c>
      <c r="W148" s="83">
        <v>24.54</v>
      </c>
      <c r="X148" s="83">
        <v>12.27</v>
      </c>
      <c r="Y148" s="82">
        <f t="shared" si="26"/>
        <v>29.448</v>
      </c>
      <c r="Z148" s="82"/>
      <c r="AA148" s="91"/>
      <c r="AB148" s="91"/>
      <c r="AC148" s="82"/>
      <c r="AD148" s="82"/>
      <c r="AE148" s="82"/>
      <c r="AF148" s="82"/>
      <c r="AG148" s="59" t="s">
        <v>776</v>
      </c>
      <c r="AH148" s="59">
        <v>1</v>
      </c>
      <c r="AI148" s="58"/>
      <c r="AJ148" s="27"/>
    </row>
    <row r="149" ht="20.15" customHeight="1" outlineLevel="4" spans="1:36">
      <c r="A149" s="59">
        <v>2</v>
      </c>
      <c r="B149" s="60" t="s">
        <v>48</v>
      </c>
      <c r="C149" s="56" t="s">
        <v>67</v>
      </c>
      <c r="D149" s="57" t="s">
        <v>792</v>
      </c>
      <c r="E149" s="58" t="s">
        <v>793</v>
      </c>
      <c r="F149" s="59" t="s">
        <v>354</v>
      </c>
      <c r="G149" s="59" t="s">
        <v>355</v>
      </c>
      <c r="H149" s="59">
        <v>430281</v>
      </c>
      <c r="I149" s="59" t="str">
        <f t="shared" si="24"/>
        <v>430281</v>
      </c>
      <c r="J149" s="59">
        <f t="shared" si="25"/>
        <v>0</v>
      </c>
      <c r="K149" s="70">
        <v>1.338</v>
      </c>
      <c r="L149" s="55" t="s">
        <v>794</v>
      </c>
      <c r="M149" s="71" t="s">
        <v>795</v>
      </c>
      <c r="N149" s="59"/>
      <c r="O149" s="70"/>
      <c r="P149" s="73" t="s">
        <v>795</v>
      </c>
      <c r="Q149" s="70">
        <v>1.338</v>
      </c>
      <c r="R149" s="59"/>
      <c r="S149" s="70"/>
      <c r="T149" s="59">
        <v>15</v>
      </c>
      <c r="U149" s="82">
        <v>36.126</v>
      </c>
      <c r="V149" s="83">
        <v>20.07</v>
      </c>
      <c r="W149" s="83">
        <v>13.38</v>
      </c>
      <c r="X149" s="83">
        <v>6.69</v>
      </c>
      <c r="Y149" s="82">
        <f t="shared" si="26"/>
        <v>16.056</v>
      </c>
      <c r="Z149" s="82"/>
      <c r="AA149" s="91"/>
      <c r="AB149" s="91"/>
      <c r="AC149" s="82"/>
      <c r="AD149" s="82"/>
      <c r="AE149" s="82"/>
      <c r="AF149" s="82"/>
      <c r="AG149" s="59" t="s">
        <v>776</v>
      </c>
      <c r="AH149" s="59">
        <v>1</v>
      </c>
      <c r="AI149" s="58"/>
      <c r="AJ149" s="27"/>
    </row>
    <row r="150" ht="20.15" customHeight="1" outlineLevel="4" spans="1:36">
      <c r="A150" s="59">
        <v>2</v>
      </c>
      <c r="B150" s="60" t="s">
        <v>48</v>
      </c>
      <c r="C150" s="56" t="s">
        <v>67</v>
      </c>
      <c r="D150" s="57" t="s">
        <v>796</v>
      </c>
      <c r="E150" s="58" t="s">
        <v>797</v>
      </c>
      <c r="F150" s="59" t="s">
        <v>354</v>
      </c>
      <c r="G150" s="59" t="s">
        <v>355</v>
      </c>
      <c r="H150" s="59">
        <v>430281</v>
      </c>
      <c r="I150" s="59" t="str">
        <f t="shared" si="24"/>
        <v>430281</v>
      </c>
      <c r="J150" s="59">
        <f t="shared" si="25"/>
        <v>0</v>
      </c>
      <c r="K150" s="70">
        <v>3.66</v>
      </c>
      <c r="L150" s="55" t="s">
        <v>798</v>
      </c>
      <c r="M150" s="71" t="s">
        <v>799</v>
      </c>
      <c r="N150" s="59"/>
      <c r="O150" s="70"/>
      <c r="P150" s="73" t="s">
        <v>799</v>
      </c>
      <c r="Q150" s="70">
        <v>3.66</v>
      </c>
      <c r="R150" s="59"/>
      <c r="S150" s="70"/>
      <c r="T150" s="59">
        <v>15</v>
      </c>
      <c r="U150" s="82">
        <v>98.04</v>
      </c>
      <c r="V150" s="83">
        <v>54.9</v>
      </c>
      <c r="W150" s="83">
        <v>36.6</v>
      </c>
      <c r="X150" s="83">
        <v>18.3</v>
      </c>
      <c r="Y150" s="82">
        <f t="shared" si="26"/>
        <v>43.14</v>
      </c>
      <c r="Z150" s="82"/>
      <c r="AA150" s="91"/>
      <c r="AB150" s="91"/>
      <c r="AC150" s="82"/>
      <c r="AD150" s="82"/>
      <c r="AE150" s="82"/>
      <c r="AF150" s="82"/>
      <c r="AG150" s="59" t="s">
        <v>776</v>
      </c>
      <c r="AH150" s="59">
        <v>1</v>
      </c>
      <c r="AI150" s="58"/>
      <c r="AJ150" s="27"/>
    </row>
    <row r="151" ht="20.15" customHeight="1" outlineLevel="4" spans="1:36">
      <c r="A151" s="59"/>
      <c r="B151" s="60" t="s">
        <v>48</v>
      </c>
      <c r="C151" s="56" t="s">
        <v>67</v>
      </c>
      <c r="D151" s="104" t="s">
        <v>800</v>
      </c>
      <c r="E151" s="105" t="s">
        <v>801</v>
      </c>
      <c r="F151" s="59" t="s">
        <v>354</v>
      </c>
      <c r="G151" s="59" t="s">
        <v>355</v>
      </c>
      <c r="H151" s="59">
        <v>430281</v>
      </c>
      <c r="I151" s="59" t="str">
        <f t="shared" si="24"/>
        <v>430281</v>
      </c>
      <c r="J151" s="59">
        <f t="shared" si="25"/>
        <v>0</v>
      </c>
      <c r="K151" s="70">
        <v>2.173</v>
      </c>
      <c r="L151" s="106" t="s">
        <v>802</v>
      </c>
      <c r="M151" s="106" t="s">
        <v>803</v>
      </c>
      <c r="N151" s="59"/>
      <c r="O151" s="70"/>
      <c r="P151" s="73"/>
      <c r="Q151" s="70"/>
      <c r="R151" s="59" t="s">
        <v>803</v>
      </c>
      <c r="S151" s="70">
        <v>2.173</v>
      </c>
      <c r="T151" s="59">
        <v>15</v>
      </c>
      <c r="U151" s="82">
        <v>651.9</v>
      </c>
      <c r="V151" s="83">
        <v>32.6</v>
      </c>
      <c r="W151" s="83">
        <f>K151*10</f>
        <v>21.73</v>
      </c>
      <c r="X151" s="83">
        <f>K151*5</f>
        <v>10.865</v>
      </c>
      <c r="Y151" s="82">
        <f t="shared" si="26"/>
        <v>619.3</v>
      </c>
      <c r="Z151" s="82"/>
      <c r="AA151" s="91"/>
      <c r="AB151" s="91"/>
      <c r="AC151" s="82"/>
      <c r="AD151" s="82"/>
      <c r="AE151" s="82"/>
      <c r="AF151" s="82"/>
      <c r="AG151" s="59" t="s">
        <v>804</v>
      </c>
      <c r="AH151" s="59">
        <v>1</v>
      </c>
      <c r="AI151" s="58" t="s">
        <v>540</v>
      </c>
      <c r="AJ151" s="55" t="s">
        <v>541</v>
      </c>
    </row>
    <row r="152" ht="20.15" customHeight="1" outlineLevel="4" spans="1:36">
      <c r="A152" s="59"/>
      <c r="B152" s="60" t="s">
        <v>48</v>
      </c>
      <c r="C152" s="56" t="s">
        <v>67</v>
      </c>
      <c r="D152" s="104" t="s">
        <v>800</v>
      </c>
      <c r="E152" s="105" t="s">
        <v>801</v>
      </c>
      <c r="F152" s="59" t="s">
        <v>354</v>
      </c>
      <c r="G152" s="59" t="s">
        <v>355</v>
      </c>
      <c r="H152" s="59">
        <v>430281</v>
      </c>
      <c r="I152" s="59" t="str">
        <f t="shared" si="24"/>
        <v>430281</v>
      </c>
      <c r="J152" s="59">
        <f t="shared" si="25"/>
        <v>0</v>
      </c>
      <c r="K152" s="70">
        <v>1.887</v>
      </c>
      <c r="L152" s="106" t="s">
        <v>805</v>
      </c>
      <c r="M152" s="106" t="s">
        <v>806</v>
      </c>
      <c r="N152" s="59"/>
      <c r="O152" s="70"/>
      <c r="P152" s="73"/>
      <c r="Q152" s="70"/>
      <c r="R152" s="59" t="s">
        <v>806</v>
      </c>
      <c r="S152" s="70">
        <v>1.887</v>
      </c>
      <c r="T152" s="59">
        <v>15</v>
      </c>
      <c r="U152" s="82">
        <v>566.1</v>
      </c>
      <c r="V152" s="83">
        <v>28.3</v>
      </c>
      <c r="W152" s="83">
        <f>K152*10</f>
        <v>18.87</v>
      </c>
      <c r="X152" s="83">
        <f>K152*5</f>
        <v>9.435</v>
      </c>
      <c r="Y152" s="82">
        <f t="shared" si="26"/>
        <v>537.8</v>
      </c>
      <c r="Z152" s="82"/>
      <c r="AA152" s="91"/>
      <c r="AB152" s="91"/>
      <c r="AC152" s="82"/>
      <c r="AD152" s="82"/>
      <c r="AE152" s="82"/>
      <c r="AF152" s="82"/>
      <c r="AG152" s="59" t="s">
        <v>804</v>
      </c>
      <c r="AH152" s="59">
        <v>1</v>
      </c>
      <c r="AI152" s="58" t="s">
        <v>540</v>
      </c>
      <c r="AJ152" s="55" t="s">
        <v>541</v>
      </c>
    </row>
    <row r="153" ht="20.15" customHeight="1" outlineLevel="4" spans="1:36">
      <c r="A153" s="59"/>
      <c r="B153" s="60" t="s">
        <v>48</v>
      </c>
      <c r="C153" s="56" t="s">
        <v>67</v>
      </c>
      <c r="D153" s="104" t="s">
        <v>800</v>
      </c>
      <c r="E153" s="105" t="s">
        <v>801</v>
      </c>
      <c r="F153" s="59" t="s">
        <v>354</v>
      </c>
      <c r="G153" s="59" t="s">
        <v>355</v>
      </c>
      <c r="H153" s="59">
        <v>430281</v>
      </c>
      <c r="I153" s="59" t="str">
        <f t="shared" si="24"/>
        <v>430281</v>
      </c>
      <c r="J153" s="59">
        <f t="shared" si="25"/>
        <v>0</v>
      </c>
      <c r="K153" s="70">
        <v>2.185</v>
      </c>
      <c r="L153" s="106" t="s">
        <v>807</v>
      </c>
      <c r="M153" s="106" t="s">
        <v>808</v>
      </c>
      <c r="N153" s="59"/>
      <c r="O153" s="70"/>
      <c r="P153" s="73"/>
      <c r="Q153" s="70"/>
      <c r="R153" s="59" t="s">
        <v>808</v>
      </c>
      <c r="S153" s="70">
        <v>2.185</v>
      </c>
      <c r="T153" s="59">
        <v>15</v>
      </c>
      <c r="U153" s="82">
        <v>655.5</v>
      </c>
      <c r="V153" s="83">
        <v>32.3</v>
      </c>
      <c r="W153" s="83">
        <f>K153*10</f>
        <v>21.85</v>
      </c>
      <c r="X153" s="83">
        <f>K153*5</f>
        <v>10.925</v>
      </c>
      <c r="Y153" s="82">
        <f t="shared" si="26"/>
        <v>623.2</v>
      </c>
      <c r="Z153" s="82"/>
      <c r="AA153" s="91"/>
      <c r="AB153" s="91"/>
      <c r="AC153" s="82"/>
      <c r="AD153" s="82"/>
      <c r="AE153" s="82"/>
      <c r="AF153" s="82"/>
      <c r="AG153" s="59" t="s">
        <v>804</v>
      </c>
      <c r="AH153" s="59">
        <v>1</v>
      </c>
      <c r="AI153" s="58" t="s">
        <v>540</v>
      </c>
      <c r="AJ153" s="55" t="s">
        <v>541</v>
      </c>
    </row>
    <row r="154" ht="20.15" customHeight="1" outlineLevel="2" spans="1:36">
      <c r="A154" s="55"/>
      <c r="B154" s="50" t="s">
        <v>69</v>
      </c>
      <c r="C154" s="56"/>
      <c r="D154" s="57"/>
      <c r="E154" s="58"/>
      <c r="F154" s="59"/>
      <c r="G154" s="59"/>
      <c r="H154" s="59"/>
      <c r="I154" s="59"/>
      <c r="J154" s="59"/>
      <c r="K154" s="70">
        <f>SUBTOTAL(9,K156:K240)</f>
        <v>296.999</v>
      </c>
      <c r="L154" s="55"/>
      <c r="M154" s="71"/>
      <c r="N154" s="59"/>
      <c r="O154" s="70"/>
      <c r="P154" s="59"/>
      <c r="Q154" s="70"/>
      <c r="R154" s="73"/>
      <c r="S154" s="70"/>
      <c r="T154" s="59"/>
      <c r="U154" s="82">
        <f>SUBTOTAL(9,U156:U240)</f>
        <v>10530.24</v>
      </c>
      <c r="V154" s="83">
        <f>SUBTOTAL(9,V156:V240)</f>
        <v>4454.985</v>
      </c>
      <c r="W154" s="83">
        <f>SUBTOTAL(9,W156:W240)</f>
        <v>2969.99</v>
      </c>
      <c r="X154" s="83">
        <f>SUBTOTAL(9,X156:X240)</f>
        <v>1484.995</v>
      </c>
      <c r="Y154" s="82">
        <f>SUBTOTAL(9,Y156:Y240)</f>
        <v>6075.255</v>
      </c>
      <c r="Z154" s="82">
        <f t="shared" ref="Z154:AF154" si="27">SUBTOTAL(9,Z155:Z240)</f>
        <v>115</v>
      </c>
      <c r="AA154" s="82">
        <f t="shared" si="27"/>
        <v>8927</v>
      </c>
      <c r="AB154" s="82">
        <f t="shared" si="27"/>
        <v>1603.24</v>
      </c>
      <c r="AC154" s="82">
        <f t="shared" si="27"/>
        <v>832</v>
      </c>
      <c r="AD154" s="82">
        <f t="shared" si="27"/>
        <v>3622.985</v>
      </c>
      <c r="AE154" s="82">
        <f t="shared" si="27"/>
        <v>8095</v>
      </c>
      <c r="AF154" s="82">
        <f t="shared" si="27"/>
        <v>8095</v>
      </c>
      <c r="AG154" s="59"/>
      <c r="AH154" s="59"/>
      <c r="AI154" s="58"/>
      <c r="AJ154" s="27"/>
    </row>
    <row r="155" ht="20.15" customHeight="1" outlineLevel="3" collapsed="1" spans="1:36">
      <c r="A155" s="55"/>
      <c r="B155" s="60"/>
      <c r="C155" s="51" t="s">
        <v>72</v>
      </c>
      <c r="D155" s="57"/>
      <c r="E155" s="58"/>
      <c r="F155" s="59"/>
      <c r="G155" s="59"/>
      <c r="H155" s="59"/>
      <c r="I155" s="59"/>
      <c r="J155" s="59"/>
      <c r="K155" s="70">
        <f>SUBTOTAL(9,K156:K159)</f>
        <v>12.57</v>
      </c>
      <c r="L155" s="55"/>
      <c r="M155" s="71"/>
      <c r="N155" s="59"/>
      <c r="O155" s="70"/>
      <c r="P155" s="59"/>
      <c r="Q155" s="70"/>
      <c r="R155" s="73"/>
      <c r="S155" s="70"/>
      <c r="T155" s="59"/>
      <c r="U155" s="82">
        <f>SUBTOTAL(9,U156:U159)</f>
        <v>565.66</v>
      </c>
      <c r="V155" s="83">
        <f>SUBTOTAL(9,V156:V159)</f>
        <v>188.55</v>
      </c>
      <c r="W155" s="83">
        <f>SUBTOTAL(9,W156:W159)</f>
        <v>125.7</v>
      </c>
      <c r="X155" s="83">
        <f>SUBTOTAL(9,X156:X159)</f>
        <v>62.85</v>
      </c>
      <c r="Y155" s="82">
        <f>SUBTOTAL(9,Y156:Y159)</f>
        <v>377.11</v>
      </c>
      <c r="Z155" s="82">
        <v>12</v>
      </c>
      <c r="AA155" s="91">
        <v>480</v>
      </c>
      <c r="AB155" s="82">
        <f>U155-AA155</f>
        <v>85.6600000000001</v>
      </c>
      <c r="AC155" s="82">
        <v>35</v>
      </c>
      <c r="AD155" s="82">
        <f>V155-AC155</f>
        <v>153.55</v>
      </c>
      <c r="AE155" s="82">
        <v>445</v>
      </c>
      <c r="AF155" s="82">
        <v>445</v>
      </c>
      <c r="AG155" s="59"/>
      <c r="AH155" s="59"/>
      <c r="AI155" s="58"/>
      <c r="AJ155" s="27"/>
    </row>
    <row r="156" ht="20.15" customHeight="1" outlineLevel="4" spans="1:36">
      <c r="A156" s="55">
        <v>36</v>
      </c>
      <c r="B156" s="60" t="s">
        <v>70</v>
      </c>
      <c r="C156" s="56" t="s">
        <v>71</v>
      </c>
      <c r="D156" s="57" t="s">
        <v>809</v>
      </c>
      <c r="E156" s="58" t="s">
        <v>810</v>
      </c>
      <c r="F156" s="59" t="s">
        <v>354</v>
      </c>
      <c r="G156" s="59" t="s">
        <v>355</v>
      </c>
      <c r="H156" s="59">
        <v>430302</v>
      </c>
      <c r="I156" s="59" t="str">
        <f>RIGHT(M156,6)</f>
        <v>430302</v>
      </c>
      <c r="J156" s="59">
        <f>H156-I156</f>
        <v>0</v>
      </c>
      <c r="K156" s="70">
        <v>3.599</v>
      </c>
      <c r="L156" s="55" t="s">
        <v>811</v>
      </c>
      <c r="M156" s="71" t="s">
        <v>812</v>
      </c>
      <c r="N156" s="59"/>
      <c r="O156" s="70"/>
      <c r="P156" s="59"/>
      <c r="Q156" s="70"/>
      <c r="R156" s="73" t="s">
        <v>812</v>
      </c>
      <c r="S156" s="70">
        <v>3.599</v>
      </c>
      <c r="T156" s="59">
        <v>15</v>
      </c>
      <c r="U156" s="82">
        <v>161.96</v>
      </c>
      <c r="V156" s="83">
        <v>53.985</v>
      </c>
      <c r="W156" s="83">
        <v>35.99</v>
      </c>
      <c r="X156" s="83">
        <v>17.995</v>
      </c>
      <c r="Y156" s="82">
        <f>U156-V156</f>
        <v>107.975</v>
      </c>
      <c r="Z156" s="82"/>
      <c r="AA156" s="91"/>
      <c r="AB156" s="91"/>
      <c r="AC156" s="82"/>
      <c r="AD156" s="82"/>
      <c r="AE156" s="82"/>
      <c r="AF156" s="82"/>
      <c r="AG156" s="59" t="s">
        <v>813</v>
      </c>
      <c r="AH156" s="59">
        <v>1</v>
      </c>
      <c r="AI156" s="58"/>
      <c r="AJ156" s="27"/>
    </row>
    <row r="157" ht="20.15" customHeight="1" outlineLevel="4" spans="1:36">
      <c r="A157" s="55">
        <v>35</v>
      </c>
      <c r="B157" s="60" t="s">
        <v>70</v>
      </c>
      <c r="C157" s="56" t="s">
        <v>71</v>
      </c>
      <c r="D157" s="57" t="s">
        <v>814</v>
      </c>
      <c r="E157" s="58" t="s">
        <v>815</v>
      </c>
      <c r="F157" s="59" t="s">
        <v>354</v>
      </c>
      <c r="G157" s="59" t="s">
        <v>355</v>
      </c>
      <c r="H157" s="59">
        <v>430302</v>
      </c>
      <c r="I157" s="59" t="str">
        <f>RIGHT(M157,6)</f>
        <v>430302</v>
      </c>
      <c r="J157" s="59">
        <f>H157-I157</f>
        <v>0</v>
      </c>
      <c r="K157" s="70">
        <v>2.046</v>
      </c>
      <c r="L157" s="55" t="s">
        <v>816</v>
      </c>
      <c r="M157" s="71" t="s">
        <v>817</v>
      </c>
      <c r="N157" s="59"/>
      <c r="O157" s="70"/>
      <c r="P157" s="73" t="s">
        <v>817</v>
      </c>
      <c r="Q157" s="70">
        <v>2.046</v>
      </c>
      <c r="R157" s="59"/>
      <c r="S157" s="70"/>
      <c r="T157" s="59">
        <v>15</v>
      </c>
      <c r="U157" s="82">
        <v>92.07</v>
      </c>
      <c r="V157" s="83">
        <v>30.69</v>
      </c>
      <c r="W157" s="83">
        <v>20.46</v>
      </c>
      <c r="X157" s="83">
        <v>10.23</v>
      </c>
      <c r="Y157" s="82">
        <f>U157-V157</f>
        <v>61.38</v>
      </c>
      <c r="Z157" s="82"/>
      <c r="AA157" s="91"/>
      <c r="AB157" s="91"/>
      <c r="AC157" s="82"/>
      <c r="AD157" s="82"/>
      <c r="AE157" s="82"/>
      <c r="AF157" s="82"/>
      <c r="AG157" s="59" t="s">
        <v>813</v>
      </c>
      <c r="AH157" s="59">
        <v>1</v>
      </c>
      <c r="AI157" s="58"/>
      <c r="AJ157" s="27"/>
    </row>
    <row r="158" ht="20.15" customHeight="1" outlineLevel="4" spans="1:36">
      <c r="A158" s="55">
        <v>34</v>
      </c>
      <c r="B158" s="60" t="s">
        <v>70</v>
      </c>
      <c r="C158" s="56" t="s">
        <v>71</v>
      </c>
      <c r="D158" s="57" t="s">
        <v>814</v>
      </c>
      <c r="E158" s="58" t="s">
        <v>818</v>
      </c>
      <c r="F158" s="59" t="s">
        <v>354</v>
      </c>
      <c r="G158" s="59" t="s">
        <v>355</v>
      </c>
      <c r="H158" s="59">
        <v>430302</v>
      </c>
      <c r="I158" s="59" t="str">
        <f>RIGHT(M158,6)</f>
        <v>430302</v>
      </c>
      <c r="J158" s="59">
        <f>H158-I158</f>
        <v>0</v>
      </c>
      <c r="K158" s="70">
        <v>3.351</v>
      </c>
      <c r="L158" s="55" t="s">
        <v>819</v>
      </c>
      <c r="M158" s="71" t="s">
        <v>820</v>
      </c>
      <c r="N158" s="59"/>
      <c r="O158" s="70"/>
      <c r="P158" s="73" t="s">
        <v>820</v>
      </c>
      <c r="Q158" s="70">
        <v>3.351</v>
      </c>
      <c r="R158" s="59"/>
      <c r="S158" s="70"/>
      <c r="T158" s="59">
        <v>15</v>
      </c>
      <c r="U158" s="82">
        <v>150.8</v>
      </c>
      <c r="V158" s="83">
        <v>50.265</v>
      </c>
      <c r="W158" s="83">
        <v>33.51</v>
      </c>
      <c r="X158" s="83">
        <v>16.755</v>
      </c>
      <c r="Y158" s="82">
        <f>U158-V158</f>
        <v>100.535</v>
      </c>
      <c r="Z158" s="82"/>
      <c r="AA158" s="91"/>
      <c r="AB158" s="91"/>
      <c r="AC158" s="82"/>
      <c r="AD158" s="82"/>
      <c r="AE158" s="82"/>
      <c r="AF158" s="82"/>
      <c r="AG158" s="59" t="s">
        <v>813</v>
      </c>
      <c r="AH158" s="59">
        <v>1</v>
      </c>
      <c r="AI158" s="58"/>
      <c r="AJ158" s="27"/>
    </row>
    <row r="159" ht="20.15" customHeight="1" outlineLevel="4" spans="1:36">
      <c r="A159" s="55">
        <v>33</v>
      </c>
      <c r="B159" s="60" t="s">
        <v>70</v>
      </c>
      <c r="C159" s="56" t="s">
        <v>71</v>
      </c>
      <c r="D159" s="57" t="s">
        <v>821</v>
      </c>
      <c r="E159" s="58" t="s">
        <v>822</v>
      </c>
      <c r="F159" s="59" t="s">
        <v>354</v>
      </c>
      <c r="G159" s="59" t="s">
        <v>355</v>
      </c>
      <c r="H159" s="59">
        <v>430302</v>
      </c>
      <c r="I159" s="59" t="str">
        <f>RIGHT(M159,6)</f>
        <v>430302</v>
      </c>
      <c r="J159" s="59">
        <f>H159-I159</f>
        <v>0</v>
      </c>
      <c r="K159" s="70">
        <v>3.574</v>
      </c>
      <c r="L159" s="55" t="s">
        <v>823</v>
      </c>
      <c r="M159" s="71" t="s">
        <v>824</v>
      </c>
      <c r="N159" s="59"/>
      <c r="O159" s="70"/>
      <c r="P159" s="59"/>
      <c r="Q159" s="70"/>
      <c r="R159" s="73" t="s">
        <v>824</v>
      </c>
      <c r="S159" s="70">
        <v>3.574</v>
      </c>
      <c r="T159" s="59">
        <v>15</v>
      </c>
      <c r="U159" s="82">
        <v>160.83</v>
      </c>
      <c r="V159" s="83">
        <v>53.61</v>
      </c>
      <c r="W159" s="83">
        <v>35.74</v>
      </c>
      <c r="X159" s="83">
        <v>17.87</v>
      </c>
      <c r="Y159" s="82">
        <f>U159-V159</f>
        <v>107.22</v>
      </c>
      <c r="Z159" s="82"/>
      <c r="AA159" s="91"/>
      <c r="AB159" s="91"/>
      <c r="AC159" s="82"/>
      <c r="AD159" s="82"/>
      <c r="AE159" s="82"/>
      <c r="AF159" s="82"/>
      <c r="AG159" s="59" t="s">
        <v>813</v>
      </c>
      <c r="AH159" s="59">
        <v>1</v>
      </c>
      <c r="AI159" s="58"/>
      <c r="AJ159" s="27"/>
    </row>
    <row r="160" ht="20.15" customHeight="1" outlineLevel="3" spans="1:36">
      <c r="A160" s="55"/>
      <c r="B160" s="60"/>
      <c r="C160" s="51" t="s">
        <v>74</v>
      </c>
      <c r="D160" s="57"/>
      <c r="E160" s="58"/>
      <c r="F160" s="59"/>
      <c r="G160" s="59"/>
      <c r="H160" s="59"/>
      <c r="I160" s="59"/>
      <c r="J160" s="59"/>
      <c r="K160" s="70">
        <f>SUBTOTAL(9,K161:K212)</f>
        <v>187.342</v>
      </c>
      <c r="L160" s="55"/>
      <c r="M160" s="71"/>
      <c r="N160" s="59"/>
      <c r="O160" s="70"/>
      <c r="P160" s="59"/>
      <c r="Q160" s="70"/>
      <c r="R160" s="73"/>
      <c r="S160" s="70"/>
      <c r="T160" s="59"/>
      <c r="U160" s="82">
        <f>SUBTOTAL(9,U161:U212)</f>
        <v>7364.03</v>
      </c>
      <c r="V160" s="83">
        <f>SUBTOTAL(9,V161:V212)</f>
        <v>2810.13</v>
      </c>
      <c r="W160" s="83">
        <f>SUBTOTAL(9,W161:W212)</f>
        <v>1873.42</v>
      </c>
      <c r="X160" s="83">
        <f>SUBTOTAL(9,X161:X212)</f>
        <v>936.71</v>
      </c>
      <c r="Y160" s="82">
        <f>SUBTOTAL(9,Y161:Y212)</f>
        <v>4553.9</v>
      </c>
      <c r="Z160" s="82">
        <v>54</v>
      </c>
      <c r="AA160" s="91">
        <v>6242</v>
      </c>
      <c r="AB160" s="82">
        <f>U160-AA160</f>
        <v>1122.03</v>
      </c>
      <c r="AC160" s="82">
        <v>525</v>
      </c>
      <c r="AD160" s="82">
        <f>V160-AC160</f>
        <v>2285.13</v>
      </c>
      <c r="AE160" s="82">
        <v>5717</v>
      </c>
      <c r="AF160" s="82">
        <v>5717</v>
      </c>
      <c r="AG160" s="59"/>
      <c r="AH160" s="59"/>
      <c r="AI160" s="58"/>
      <c r="AJ160" s="27"/>
    </row>
    <row r="161" ht="20.15" customHeight="1" outlineLevel="4" spans="1:36">
      <c r="A161" s="55">
        <v>1</v>
      </c>
      <c r="B161" s="60" t="s">
        <v>70</v>
      </c>
      <c r="C161" s="56" t="s">
        <v>73</v>
      </c>
      <c r="D161" s="57" t="s">
        <v>825</v>
      </c>
      <c r="E161" s="58" t="s">
        <v>826</v>
      </c>
      <c r="F161" s="59" t="s">
        <v>354</v>
      </c>
      <c r="G161" s="59" t="s">
        <v>355</v>
      </c>
      <c r="H161" s="59">
        <v>430321</v>
      </c>
      <c r="I161" s="59" t="str">
        <f t="shared" ref="I161:I212" si="28">RIGHT(M161,6)</f>
        <v>430321</v>
      </c>
      <c r="J161" s="59">
        <f t="shared" ref="J161:J212" si="29">H161-I161</f>
        <v>0</v>
      </c>
      <c r="K161" s="70">
        <v>2.616</v>
      </c>
      <c r="L161" s="55" t="s">
        <v>827</v>
      </c>
      <c r="M161" s="71" t="s">
        <v>828</v>
      </c>
      <c r="N161" s="59"/>
      <c r="O161" s="70"/>
      <c r="P161" s="59"/>
      <c r="Q161" s="70"/>
      <c r="R161" s="73" t="s">
        <v>828</v>
      </c>
      <c r="S161" s="70">
        <v>2.616</v>
      </c>
      <c r="T161" s="59">
        <v>15</v>
      </c>
      <c r="U161" s="82">
        <v>78.48</v>
      </c>
      <c r="V161" s="83">
        <v>39.24</v>
      </c>
      <c r="W161" s="83">
        <v>26.16</v>
      </c>
      <c r="X161" s="83">
        <v>13.08</v>
      </c>
      <c r="Y161" s="82">
        <f t="shared" ref="Y161:Y212" si="30">U161-V161</f>
        <v>39.24</v>
      </c>
      <c r="Z161" s="82"/>
      <c r="AA161" s="91"/>
      <c r="AB161" s="91"/>
      <c r="AC161" s="82"/>
      <c r="AD161" s="82"/>
      <c r="AE161" s="82"/>
      <c r="AF161" s="82"/>
      <c r="AG161" s="59" t="s">
        <v>829</v>
      </c>
      <c r="AH161" s="59">
        <v>1</v>
      </c>
      <c r="AI161" s="58"/>
      <c r="AJ161" s="27"/>
    </row>
    <row r="162" ht="20.15" customHeight="1" outlineLevel="4" spans="1:36">
      <c r="A162" s="55">
        <v>2</v>
      </c>
      <c r="B162" s="60" t="s">
        <v>70</v>
      </c>
      <c r="C162" s="56" t="s">
        <v>73</v>
      </c>
      <c r="D162" s="57" t="s">
        <v>825</v>
      </c>
      <c r="E162" s="58" t="s">
        <v>830</v>
      </c>
      <c r="F162" s="59" t="s">
        <v>354</v>
      </c>
      <c r="G162" s="59" t="s">
        <v>355</v>
      </c>
      <c r="H162" s="59">
        <v>430321</v>
      </c>
      <c r="I162" s="59" t="str">
        <f t="shared" si="28"/>
        <v>430321</v>
      </c>
      <c r="J162" s="59">
        <f t="shared" si="29"/>
        <v>0</v>
      </c>
      <c r="K162" s="70">
        <v>2.771</v>
      </c>
      <c r="L162" s="55" t="s">
        <v>831</v>
      </c>
      <c r="M162" s="71" t="s">
        <v>832</v>
      </c>
      <c r="N162" s="59"/>
      <c r="O162" s="70"/>
      <c r="P162" s="59"/>
      <c r="Q162" s="70"/>
      <c r="R162" s="73" t="s">
        <v>832</v>
      </c>
      <c r="S162" s="70">
        <v>2.771</v>
      </c>
      <c r="T162" s="59">
        <v>15</v>
      </c>
      <c r="U162" s="82">
        <v>83.13</v>
      </c>
      <c r="V162" s="83">
        <v>41.565</v>
      </c>
      <c r="W162" s="83">
        <v>27.71</v>
      </c>
      <c r="X162" s="83">
        <v>13.855</v>
      </c>
      <c r="Y162" s="82">
        <f t="shared" si="30"/>
        <v>41.565</v>
      </c>
      <c r="Z162" s="82"/>
      <c r="AA162" s="91"/>
      <c r="AB162" s="91"/>
      <c r="AC162" s="82"/>
      <c r="AD162" s="82"/>
      <c r="AE162" s="82"/>
      <c r="AF162" s="82"/>
      <c r="AG162" s="59" t="s">
        <v>829</v>
      </c>
      <c r="AH162" s="59">
        <v>1</v>
      </c>
      <c r="AI162" s="58"/>
      <c r="AJ162" s="27"/>
    </row>
    <row r="163" ht="20.15" customHeight="1" outlineLevel="4" spans="1:36">
      <c r="A163" s="55">
        <v>3</v>
      </c>
      <c r="B163" s="60" t="s">
        <v>70</v>
      </c>
      <c r="C163" s="56" t="s">
        <v>73</v>
      </c>
      <c r="D163" s="57" t="s">
        <v>833</v>
      </c>
      <c r="E163" s="58" t="s">
        <v>834</v>
      </c>
      <c r="F163" s="59" t="s">
        <v>354</v>
      </c>
      <c r="G163" s="59" t="s">
        <v>355</v>
      </c>
      <c r="H163" s="59">
        <v>430321</v>
      </c>
      <c r="I163" s="59" t="str">
        <f t="shared" si="28"/>
        <v>430321</v>
      </c>
      <c r="J163" s="59">
        <f t="shared" si="29"/>
        <v>0</v>
      </c>
      <c r="K163" s="70">
        <v>2.173</v>
      </c>
      <c r="L163" s="55" t="s">
        <v>835</v>
      </c>
      <c r="M163" s="71" t="s">
        <v>836</v>
      </c>
      <c r="N163" s="59"/>
      <c r="O163" s="70"/>
      <c r="P163" s="73" t="s">
        <v>836</v>
      </c>
      <c r="Q163" s="70">
        <v>2.173</v>
      </c>
      <c r="R163" s="59"/>
      <c r="S163" s="70"/>
      <c r="T163" s="59">
        <v>15</v>
      </c>
      <c r="U163" s="82">
        <v>86.92</v>
      </c>
      <c r="V163" s="83">
        <v>32.595</v>
      </c>
      <c r="W163" s="83">
        <v>21.73</v>
      </c>
      <c r="X163" s="83">
        <v>10.865</v>
      </c>
      <c r="Y163" s="82">
        <f t="shared" si="30"/>
        <v>54.325</v>
      </c>
      <c r="Z163" s="82"/>
      <c r="AA163" s="91"/>
      <c r="AB163" s="91"/>
      <c r="AC163" s="82"/>
      <c r="AD163" s="82"/>
      <c r="AE163" s="82"/>
      <c r="AF163" s="82"/>
      <c r="AG163" s="59" t="s">
        <v>829</v>
      </c>
      <c r="AH163" s="59">
        <v>1</v>
      </c>
      <c r="AI163" s="58"/>
      <c r="AJ163" s="27"/>
    </row>
    <row r="164" ht="20.15" customHeight="1" outlineLevel="4" spans="1:36">
      <c r="A164" s="55">
        <v>4</v>
      </c>
      <c r="B164" s="60" t="s">
        <v>70</v>
      </c>
      <c r="C164" s="56" t="s">
        <v>73</v>
      </c>
      <c r="D164" s="57" t="s">
        <v>837</v>
      </c>
      <c r="E164" s="58" t="s">
        <v>838</v>
      </c>
      <c r="F164" s="59" t="s">
        <v>354</v>
      </c>
      <c r="G164" s="59" t="s">
        <v>355</v>
      </c>
      <c r="H164" s="59">
        <v>430321</v>
      </c>
      <c r="I164" s="59" t="str">
        <f t="shared" si="28"/>
        <v>430321</v>
      </c>
      <c r="J164" s="59">
        <f t="shared" si="29"/>
        <v>0</v>
      </c>
      <c r="K164" s="70">
        <v>4.191</v>
      </c>
      <c r="L164" s="55" t="s">
        <v>839</v>
      </c>
      <c r="M164" s="71" t="s">
        <v>840</v>
      </c>
      <c r="N164" s="59"/>
      <c r="O164" s="70"/>
      <c r="P164" s="73" t="s">
        <v>840</v>
      </c>
      <c r="Q164" s="70">
        <v>4.191</v>
      </c>
      <c r="R164" s="59"/>
      <c r="S164" s="70"/>
      <c r="T164" s="59">
        <v>15</v>
      </c>
      <c r="U164" s="82">
        <v>167.64</v>
      </c>
      <c r="V164" s="83">
        <v>62.865</v>
      </c>
      <c r="W164" s="83">
        <v>41.91</v>
      </c>
      <c r="X164" s="83">
        <v>20.955</v>
      </c>
      <c r="Y164" s="82">
        <f t="shared" si="30"/>
        <v>104.775</v>
      </c>
      <c r="Z164" s="82"/>
      <c r="AA164" s="91"/>
      <c r="AB164" s="91"/>
      <c r="AC164" s="82"/>
      <c r="AD164" s="82"/>
      <c r="AE164" s="82"/>
      <c r="AF164" s="82"/>
      <c r="AG164" s="59" t="s">
        <v>829</v>
      </c>
      <c r="AH164" s="59">
        <v>1</v>
      </c>
      <c r="AI164" s="58"/>
      <c r="AJ164" s="27"/>
    </row>
    <row r="165" ht="20.15" customHeight="1" outlineLevel="4" spans="1:36">
      <c r="A165" s="55">
        <v>5</v>
      </c>
      <c r="B165" s="60" t="s">
        <v>70</v>
      </c>
      <c r="C165" s="56" t="s">
        <v>73</v>
      </c>
      <c r="D165" s="57" t="s">
        <v>841</v>
      </c>
      <c r="E165" s="58" t="s">
        <v>842</v>
      </c>
      <c r="F165" s="59" t="s">
        <v>354</v>
      </c>
      <c r="G165" s="59" t="s">
        <v>355</v>
      </c>
      <c r="H165" s="59">
        <v>430321</v>
      </c>
      <c r="I165" s="59" t="str">
        <f t="shared" si="28"/>
        <v>430321</v>
      </c>
      <c r="J165" s="59">
        <f t="shared" si="29"/>
        <v>0</v>
      </c>
      <c r="K165" s="70">
        <v>1.378</v>
      </c>
      <c r="L165" s="55" t="s">
        <v>843</v>
      </c>
      <c r="M165" s="71" t="s">
        <v>844</v>
      </c>
      <c r="N165" s="59"/>
      <c r="O165" s="70"/>
      <c r="P165" s="73" t="s">
        <v>844</v>
      </c>
      <c r="Q165" s="70">
        <v>1.378</v>
      </c>
      <c r="R165" s="59"/>
      <c r="S165" s="70"/>
      <c r="T165" s="59">
        <v>15</v>
      </c>
      <c r="U165" s="82">
        <v>55.12</v>
      </c>
      <c r="V165" s="83">
        <v>20.67</v>
      </c>
      <c r="W165" s="83">
        <v>13.78</v>
      </c>
      <c r="X165" s="83">
        <v>6.89</v>
      </c>
      <c r="Y165" s="82">
        <f t="shared" si="30"/>
        <v>34.45</v>
      </c>
      <c r="Z165" s="82"/>
      <c r="AA165" s="91"/>
      <c r="AB165" s="91"/>
      <c r="AC165" s="82"/>
      <c r="AD165" s="82"/>
      <c r="AE165" s="82"/>
      <c r="AF165" s="82"/>
      <c r="AG165" s="59" t="s">
        <v>829</v>
      </c>
      <c r="AH165" s="59">
        <v>1</v>
      </c>
      <c r="AI165" s="58"/>
      <c r="AJ165" s="27"/>
    </row>
    <row r="166" ht="20.15" customHeight="1" outlineLevel="4" spans="1:36">
      <c r="A166" s="55">
        <v>6</v>
      </c>
      <c r="B166" s="60" t="s">
        <v>70</v>
      </c>
      <c r="C166" s="56" t="s">
        <v>73</v>
      </c>
      <c r="D166" s="57" t="s">
        <v>841</v>
      </c>
      <c r="E166" s="58" t="s">
        <v>845</v>
      </c>
      <c r="F166" s="59" t="s">
        <v>354</v>
      </c>
      <c r="G166" s="59" t="s">
        <v>355</v>
      </c>
      <c r="H166" s="59">
        <v>430321</v>
      </c>
      <c r="I166" s="59" t="str">
        <f t="shared" si="28"/>
        <v>430321</v>
      </c>
      <c r="J166" s="59">
        <f t="shared" si="29"/>
        <v>0</v>
      </c>
      <c r="K166" s="70">
        <v>1.708</v>
      </c>
      <c r="L166" s="55" t="s">
        <v>846</v>
      </c>
      <c r="M166" s="71" t="s">
        <v>847</v>
      </c>
      <c r="N166" s="59"/>
      <c r="O166" s="70"/>
      <c r="P166" s="73" t="s">
        <v>847</v>
      </c>
      <c r="Q166" s="70">
        <v>1.708</v>
      </c>
      <c r="R166" s="59"/>
      <c r="S166" s="70"/>
      <c r="T166" s="59">
        <v>15</v>
      </c>
      <c r="U166" s="82">
        <v>68.32</v>
      </c>
      <c r="V166" s="83">
        <v>25.62</v>
      </c>
      <c r="W166" s="83">
        <v>17.08</v>
      </c>
      <c r="X166" s="83">
        <v>8.54</v>
      </c>
      <c r="Y166" s="82">
        <f t="shared" si="30"/>
        <v>42.7</v>
      </c>
      <c r="Z166" s="82"/>
      <c r="AA166" s="91"/>
      <c r="AB166" s="91"/>
      <c r="AC166" s="82"/>
      <c r="AD166" s="82"/>
      <c r="AE166" s="82"/>
      <c r="AF166" s="82"/>
      <c r="AG166" s="59" t="s">
        <v>829</v>
      </c>
      <c r="AH166" s="59">
        <v>1</v>
      </c>
      <c r="AI166" s="58"/>
      <c r="AJ166" s="27"/>
    </row>
    <row r="167" ht="20.15" customHeight="1" outlineLevel="4" spans="1:36">
      <c r="A167" s="55">
        <v>7</v>
      </c>
      <c r="B167" s="60" t="s">
        <v>70</v>
      </c>
      <c r="C167" s="56" t="s">
        <v>73</v>
      </c>
      <c r="D167" s="57" t="s">
        <v>841</v>
      </c>
      <c r="E167" s="58" t="s">
        <v>848</v>
      </c>
      <c r="F167" s="59" t="s">
        <v>354</v>
      </c>
      <c r="G167" s="59" t="s">
        <v>355</v>
      </c>
      <c r="H167" s="59">
        <v>430321</v>
      </c>
      <c r="I167" s="59" t="str">
        <f t="shared" si="28"/>
        <v>430321</v>
      </c>
      <c r="J167" s="59">
        <f t="shared" si="29"/>
        <v>0</v>
      </c>
      <c r="K167" s="70">
        <v>2.444</v>
      </c>
      <c r="L167" s="55" t="s">
        <v>849</v>
      </c>
      <c r="M167" s="71" t="s">
        <v>850</v>
      </c>
      <c r="N167" s="59"/>
      <c r="O167" s="70"/>
      <c r="P167" s="59"/>
      <c r="Q167" s="70"/>
      <c r="R167" s="73" t="s">
        <v>850</v>
      </c>
      <c r="S167" s="70">
        <v>2.444</v>
      </c>
      <c r="T167" s="59">
        <v>15</v>
      </c>
      <c r="U167" s="82">
        <v>73.32</v>
      </c>
      <c r="V167" s="83">
        <v>36.66</v>
      </c>
      <c r="W167" s="83">
        <v>24.44</v>
      </c>
      <c r="X167" s="83">
        <v>12.22</v>
      </c>
      <c r="Y167" s="82">
        <f t="shared" si="30"/>
        <v>36.66</v>
      </c>
      <c r="Z167" s="82"/>
      <c r="AA167" s="91"/>
      <c r="AB167" s="91"/>
      <c r="AC167" s="82"/>
      <c r="AD167" s="82"/>
      <c r="AE167" s="82"/>
      <c r="AF167" s="82"/>
      <c r="AG167" s="59" t="s">
        <v>829</v>
      </c>
      <c r="AH167" s="59">
        <v>1</v>
      </c>
      <c r="AI167" s="58"/>
      <c r="AJ167" s="27"/>
    </row>
    <row r="168" ht="20.15" customHeight="1" outlineLevel="4" spans="1:36">
      <c r="A168" s="55">
        <v>8</v>
      </c>
      <c r="B168" s="60" t="s">
        <v>70</v>
      </c>
      <c r="C168" s="56" t="s">
        <v>73</v>
      </c>
      <c r="D168" s="57" t="s">
        <v>851</v>
      </c>
      <c r="E168" s="58" t="s">
        <v>852</v>
      </c>
      <c r="F168" s="59" t="s">
        <v>354</v>
      </c>
      <c r="G168" s="59" t="s">
        <v>355</v>
      </c>
      <c r="H168" s="59">
        <v>430321</v>
      </c>
      <c r="I168" s="59" t="str">
        <f t="shared" si="28"/>
        <v>430321</v>
      </c>
      <c r="J168" s="59">
        <f t="shared" si="29"/>
        <v>0</v>
      </c>
      <c r="K168" s="70">
        <v>2.266</v>
      </c>
      <c r="L168" s="55" t="s">
        <v>853</v>
      </c>
      <c r="M168" s="71" t="s">
        <v>854</v>
      </c>
      <c r="N168" s="59"/>
      <c r="O168" s="70"/>
      <c r="P168" s="59"/>
      <c r="Q168" s="70"/>
      <c r="R168" s="73" t="s">
        <v>854</v>
      </c>
      <c r="S168" s="70">
        <v>2.266</v>
      </c>
      <c r="T168" s="59">
        <v>15</v>
      </c>
      <c r="U168" s="82">
        <v>67.98</v>
      </c>
      <c r="V168" s="83">
        <v>33.99</v>
      </c>
      <c r="W168" s="83">
        <v>22.66</v>
      </c>
      <c r="X168" s="83">
        <v>11.33</v>
      </c>
      <c r="Y168" s="82">
        <f t="shared" si="30"/>
        <v>33.99</v>
      </c>
      <c r="Z168" s="82"/>
      <c r="AA168" s="91"/>
      <c r="AB168" s="91"/>
      <c r="AC168" s="82"/>
      <c r="AD168" s="82"/>
      <c r="AE168" s="82"/>
      <c r="AF168" s="82"/>
      <c r="AG168" s="59" t="s">
        <v>829</v>
      </c>
      <c r="AH168" s="59">
        <v>1</v>
      </c>
      <c r="AI168" s="58"/>
      <c r="AJ168" s="27"/>
    </row>
    <row r="169" ht="20.15" customHeight="1" outlineLevel="4" spans="1:36">
      <c r="A169" s="55">
        <v>9</v>
      </c>
      <c r="B169" s="60" t="s">
        <v>70</v>
      </c>
      <c r="C169" s="56" t="s">
        <v>73</v>
      </c>
      <c r="D169" s="57" t="s">
        <v>851</v>
      </c>
      <c r="E169" s="58" t="s">
        <v>855</v>
      </c>
      <c r="F169" s="59" t="s">
        <v>354</v>
      </c>
      <c r="G169" s="59" t="s">
        <v>355</v>
      </c>
      <c r="H169" s="59">
        <v>430321</v>
      </c>
      <c r="I169" s="59" t="str">
        <f t="shared" si="28"/>
        <v>430321</v>
      </c>
      <c r="J169" s="59">
        <f t="shared" si="29"/>
        <v>0</v>
      </c>
      <c r="K169" s="70">
        <v>5.729</v>
      </c>
      <c r="L169" s="55" t="s">
        <v>856</v>
      </c>
      <c r="M169" s="71" t="s">
        <v>857</v>
      </c>
      <c r="N169" s="59"/>
      <c r="O169" s="70"/>
      <c r="P169" s="59"/>
      <c r="Q169" s="70"/>
      <c r="R169" s="73" t="s">
        <v>857</v>
      </c>
      <c r="S169" s="70">
        <v>5.729</v>
      </c>
      <c r="T169" s="59">
        <v>15</v>
      </c>
      <c r="U169" s="82">
        <v>171.87</v>
      </c>
      <c r="V169" s="83">
        <v>85.935</v>
      </c>
      <c r="W169" s="83">
        <v>57.29</v>
      </c>
      <c r="X169" s="83">
        <v>28.645</v>
      </c>
      <c r="Y169" s="82">
        <f t="shared" si="30"/>
        <v>85.935</v>
      </c>
      <c r="Z169" s="82"/>
      <c r="AA169" s="91"/>
      <c r="AB169" s="91"/>
      <c r="AC169" s="82"/>
      <c r="AD169" s="82"/>
      <c r="AE169" s="82"/>
      <c r="AF169" s="82"/>
      <c r="AG169" s="59" t="s">
        <v>829</v>
      </c>
      <c r="AH169" s="59">
        <v>1</v>
      </c>
      <c r="AI169" s="58"/>
      <c r="AJ169" s="27"/>
    </row>
    <row r="170" ht="20.15" customHeight="1" outlineLevel="4" spans="1:36">
      <c r="A170" s="55">
        <v>10</v>
      </c>
      <c r="B170" s="60" t="s">
        <v>70</v>
      </c>
      <c r="C170" s="56" t="s">
        <v>73</v>
      </c>
      <c r="D170" s="57" t="s">
        <v>851</v>
      </c>
      <c r="E170" s="58" t="s">
        <v>858</v>
      </c>
      <c r="F170" s="59" t="s">
        <v>354</v>
      </c>
      <c r="G170" s="59" t="s">
        <v>355</v>
      </c>
      <c r="H170" s="59">
        <v>430321</v>
      </c>
      <c r="I170" s="59" t="str">
        <f t="shared" si="28"/>
        <v>430321</v>
      </c>
      <c r="J170" s="59">
        <f t="shared" si="29"/>
        <v>0</v>
      </c>
      <c r="K170" s="70">
        <v>3.32</v>
      </c>
      <c r="L170" s="55" t="s">
        <v>859</v>
      </c>
      <c r="M170" s="71" t="s">
        <v>860</v>
      </c>
      <c r="N170" s="59"/>
      <c r="O170" s="70"/>
      <c r="P170" s="59"/>
      <c r="Q170" s="70"/>
      <c r="R170" s="73" t="s">
        <v>860</v>
      </c>
      <c r="S170" s="70">
        <v>3.32</v>
      </c>
      <c r="T170" s="59">
        <v>15</v>
      </c>
      <c r="U170" s="82">
        <v>99.6</v>
      </c>
      <c r="V170" s="83">
        <v>49.8</v>
      </c>
      <c r="W170" s="83">
        <v>33.2</v>
      </c>
      <c r="X170" s="83">
        <v>16.6</v>
      </c>
      <c r="Y170" s="82">
        <f t="shared" si="30"/>
        <v>49.8</v>
      </c>
      <c r="Z170" s="82"/>
      <c r="AA170" s="91"/>
      <c r="AB170" s="91"/>
      <c r="AC170" s="82"/>
      <c r="AD170" s="82"/>
      <c r="AE170" s="82"/>
      <c r="AF170" s="82"/>
      <c r="AG170" s="59" t="s">
        <v>829</v>
      </c>
      <c r="AH170" s="59">
        <v>1</v>
      </c>
      <c r="AI170" s="58"/>
      <c r="AJ170" s="27"/>
    </row>
    <row r="171" ht="20.15" customHeight="1" outlineLevel="4" spans="1:36">
      <c r="A171" s="55">
        <v>11</v>
      </c>
      <c r="B171" s="60" t="s">
        <v>70</v>
      </c>
      <c r="C171" s="56" t="s">
        <v>73</v>
      </c>
      <c r="D171" s="57" t="s">
        <v>861</v>
      </c>
      <c r="E171" s="58" t="s">
        <v>862</v>
      </c>
      <c r="F171" s="59" t="s">
        <v>354</v>
      </c>
      <c r="G171" s="59" t="s">
        <v>355</v>
      </c>
      <c r="H171" s="59">
        <v>430321</v>
      </c>
      <c r="I171" s="59" t="str">
        <f t="shared" si="28"/>
        <v>430321</v>
      </c>
      <c r="J171" s="59">
        <f t="shared" si="29"/>
        <v>0</v>
      </c>
      <c r="K171" s="70">
        <v>2.446</v>
      </c>
      <c r="L171" s="55" t="s">
        <v>863</v>
      </c>
      <c r="M171" s="71" t="s">
        <v>864</v>
      </c>
      <c r="N171" s="59"/>
      <c r="O171" s="70"/>
      <c r="P171" s="59"/>
      <c r="Q171" s="70"/>
      <c r="R171" s="73" t="s">
        <v>864</v>
      </c>
      <c r="S171" s="70">
        <v>2.446</v>
      </c>
      <c r="T171" s="59">
        <v>15</v>
      </c>
      <c r="U171" s="82">
        <v>73.38</v>
      </c>
      <c r="V171" s="83">
        <v>36.69</v>
      </c>
      <c r="W171" s="83">
        <v>24.46</v>
      </c>
      <c r="X171" s="83">
        <v>12.23</v>
      </c>
      <c r="Y171" s="82">
        <f t="shared" si="30"/>
        <v>36.69</v>
      </c>
      <c r="Z171" s="82"/>
      <c r="AA171" s="91"/>
      <c r="AB171" s="91"/>
      <c r="AC171" s="82"/>
      <c r="AD171" s="82"/>
      <c r="AE171" s="82"/>
      <c r="AF171" s="82"/>
      <c r="AG171" s="59" t="s">
        <v>829</v>
      </c>
      <c r="AH171" s="59">
        <v>1</v>
      </c>
      <c r="AI171" s="58"/>
      <c r="AJ171" s="27"/>
    </row>
    <row r="172" ht="20.15" customHeight="1" outlineLevel="4" spans="1:36">
      <c r="A172" s="55">
        <v>12</v>
      </c>
      <c r="B172" s="60" t="s">
        <v>70</v>
      </c>
      <c r="C172" s="56" t="s">
        <v>73</v>
      </c>
      <c r="D172" s="57" t="s">
        <v>861</v>
      </c>
      <c r="E172" s="58" t="s">
        <v>865</v>
      </c>
      <c r="F172" s="59" t="s">
        <v>354</v>
      </c>
      <c r="G172" s="59" t="s">
        <v>355</v>
      </c>
      <c r="H172" s="59">
        <v>430321</v>
      </c>
      <c r="I172" s="59" t="str">
        <f t="shared" si="28"/>
        <v>430321</v>
      </c>
      <c r="J172" s="59">
        <f t="shared" si="29"/>
        <v>0</v>
      </c>
      <c r="K172" s="70">
        <v>2.169</v>
      </c>
      <c r="L172" s="55" t="s">
        <v>866</v>
      </c>
      <c r="M172" s="71" t="s">
        <v>867</v>
      </c>
      <c r="N172" s="59"/>
      <c r="O172" s="70"/>
      <c r="P172" s="59"/>
      <c r="Q172" s="70"/>
      <c r="R172" s="73" t="s">
        <v>867</v>
      </c>
      <c r="S172" s="70">
        <v>2.169</v>
      </c>
      <c r="T172" s="59">
        <v>15</v>
      </c>
      <c r="U172" s="82">
        <v>65.07</v>
      </c>
      <c r="V172" s="83">
        <v>32.535</v>
      </c>
      <c r="W172" s="83">
        <v>21.69</v>
      </c>
      <c r="X172" s="83">
        <v>10.845</v>
      </c>
      <c r="Y172" s="82">
        <f t="shared" si="30"/>
        <v>32.535</v>
      </c>
      <c r="Z172" s="82"/>
      <c r="AA172" s="91"/>
      <c r="AB172" s="91"/>
      <c r="AC172" s="82"/>
      <c r="AD172" s="82"/>
      <c r="AE172" s="82"/>
      <c r="AF172" s="82"/>
      <c r="AG172" s="59" t="s">
        <v>829</v>
      </c>
      <c r="AH172" s="59">
        <v>1</v>
      </c>
      <c r="AI172" s="58"/>
      <c r="AJ172" s="27"/>
    </row>
    <row r="173" ht="20.15" customHeight="1" outlineLevel="4" spans="1:36">
      <c r="A173" s="55">
        <v>13</v>
      </c>
      <c r="B173" s="60" t="s">
        <v>70</v>
      </c>
      <c r="C173" s="56" t="s">
        <v>73</v>
      </c>
      <c r="D173" s="57" t="s">
        <v>861</v>
      </c>
      <c r="E173" s="58" t="s">
        <v>868</v>
      </c>
      <c r="F173" s="59" t="s">
        <v>354</v>
      </c>
      <c r="G173" s="59" t="s">
        <v>355</v>
      </c>
      <c r="H173" s="59">
        <v>430321</v>
      </c>
      <c r="I173" s="59" t="str">
        <f t="shared" si="28"/>
        <v>430321</v>
      </c>
      <c r="J173" s="59">
        <f t="shared" si="29"/>
        <v>0</v>
      </c>
      <c r="K173" s="70">
        <v>1.756</v>
      </c>
      <c r="L173" s="55" t="s">
        <v>869</v>
      </c>
      <c r="M173" s="71" t="s">
        <v>870</v>
      </c>
      <c r="N173" s="73" t="s">
        <v>870</v>
      </c>
      <c r="O173" s="70">
        <v>1.756</v>
      </c>
      <c r="P173" s="59"/>
      <c r="Q173" s="70"/>
      <c r="R173" s="59"/>
      <c r="S173" s="70"/>
      <c r="T173" s="59">
        <v>15</v>
      </c>
      <c r="U173" s="82">
        <v>87.8</v>
      </c>
      <c r="V173" s="83">
        <v>26.34</v>
      </c>
      <c r="W173" s="83">
        <v>17.56</v>
      </c>
      <c r="X173" s="83">
        <v>8.78</v>
      </c>
      <c r="Y173" s="82">
        <f t="shared" si="30"/>
        <v>61.46</v>
      </c>
      <c r="Z173" s="82"/>
      <c r="AA173" s="91"/>
      <c r="AB173" s="91"/>
      <c r="AC173" s="82"/>
      <c r="AD173" s="82"/>
      <c r="AE173" s="82"/>
      <c r="AF173" s="82"/>
      <c r="AG173" s="59" t="s">
        <v>829</v>
      </c>
      <c r="AH173" s="59">
        <v>1</v>
      </c>
      <c r="AI173" s="58"/>
      <c r="AJ173" s="27"/>
    </row>
    <row r="174" ht="20.15" customHeight="1" outlineLevel="4" spans="1:36">
      <c r="A174" s="55">
        <v>14</v>
      </c>
      <c r="B174" s="60" t="s">
        <v>70</v>
      </c>
      <c r="C174" s="56" t="s">
        <v>73</v>
      </c>
      <c r="D174" s="57" t="s">
        <v>871</v>
      </c>
      <c r="E174" s="58" t="s">
        <v>872</v>
      </c>
      <c r="F174" s="59" t="s">
        <v>354</v>
      </c>
      <c r="G174" s="59" t="s">
        <v>355</v>
      </c>
      <c r="H174" s="59">
        <v>430321</v>
      </c>
      <c r="I174" s="59" t="str">
        <f t="shared" si="28"/>
        <v>430321</v>
      </c>
      <c r="J174" s="59">
        <f t="shared" si="29"/>
        <v>0</v>
      </c>
      <c r="K174" s="70">
        <v>6.451</v>
      </c>
      <c r="L174" s="55" t="s">
        <v>873</v>
      </c>
      <c r="M174" s="71" t="s">
        <v>874</v>
      </c>
      <c r="N174" s="59"/>
      <c r="O174" s="70"/>
      <c r="P174" s="59"/>
      <c r="Q174" s="70"/>
      <c r="R174" s="73" t="s">
        <v>874</v>
      </c>
      <c r="S174" s="70">
        <v>6.451</v>
      </c>
      <c r="T174" s="59">
        <v>15</v>
      </c>
      <c r="U174" s="82">
        <v>193.53</v>
      </c>
      <c r="V174" s="83">
        <v>96.765</v>
      </c>
      <c r="W174" s="83">
        <v>64.51</v>
      </c>
      <c r="X174" s="83">
        <v>32.255</v>
      </c>
      <c r="Y174" s="82">
        <f t="shared" si="30"/>
        <v>96.765</v>
      </c>
      <c r="Z174" s="82"/>
      <c r="AA174" s="91"/>
      <c r="AB174" s="91"/>
      <c r="AC174" s="82"/>
      <c r="AD174" s="82"/>
      <c r="AE174" s="82"/>
      <c r="AF174" s="82"/>
      <c r="AG174" s="59" t="s">
        <v>829</v>
      </c>
      <c r="AH174" s="59">
        <v>1</v>
      </c>
      <c r="AI174" s="58"/>
      <c r="AJ174" s="27"/>
    </row>
    <row r="175" ht="20.15" customHeight="1" outlineLevel="4" spans="1:36">
      <c r="A175" s="55">
        <v>15</v>
      </c>
      <c r="B175" s="60" t="s">
        <v>70</v>
      </c>
      <c r="C175" s="56" t="s">
        <v>73</v>
      </c>
      <c r="D175" s="57" t="s">
        <v>875</v>
      </c>
      <c r="E175" s="58" t="s">
        <v>876</v>
      </c>
      <c r="F175" s="59" t="s">
        <v>354</v>
      </c>
      <c r="G175" s="59" t="s">
        <v>355</v>
      </c>
      <c r="H175" s="59">
        <v>430321</v>
      </c>
      <c r="I175" s="59" t="str">
        <f t="shared" si="28"/>
        <v>430321</v>
      </c>
      <c r="J175" s="59">
        <f t="shared" si="29"/>
        <v>0</v>
      </c>
      <c r="K175" s="70">
        <v>3.689</v>
      </c>
      <c r="L175" s="55" t="s">
        <v>877</v>
      </c>
      <c r="M175" s="71" t="s">
        <v>878</v>
      </c>
      <c r="N175" s="59"/>
      <c r="O175" s="70"/>
      <c r="P175" s="59"/>
      <c r="Q175" s="70"/>
      <c r="R175" s="73" t="s">
        <v>878</v>
      </c>
      <c r="S175" s="70">
        <v>3.689</v>
      </c>
      <c r="T175" s="59">
        <v>15</v>
      </c>
      <c r="U175" s="82">
        <v>110.67</v>
      </c>
      <c r="V175" s="83">
        <v>55.335</v>
      </c>
      <c r="W175" s="83">
        <v>36.89</v>
      </c>
      <c r="X175" s="83">
        <v>18.445</v>
      </c>
      <c r="Y175" s="82">
        <f t="shared" si="30"/>
        <v>55.335</v>
      </c>
      <c r="Z175" s="82"/>
      <c r="AA175" s="91"/>
      <c r="AB175" s="91"/>
      <c r="AC175" s="82"/>
      <c r="AD175" s="82"/>
      <c r="AE175" s="82"/>
      <c r="AF175" s="82"/>
      <c r="AG175" s="59" t="s">
        <v>829</v>
      </c>
      <c r="AH175" s="59">
        <v>1</v>
      </c>
      <c r="AI175" s="58"/>
      <c r="AJ175" s="27"/>
    </row>
    <row r="176" ht="20.15" customHeight="1" outlineLevel="4" spans="1:36">
      <c r="A176" s="55">
        <v>16</v>
      </c>
      <c r="B176" s="60" t="s">
        <v>70</v>
      </c>
      <c r="C176" s="56" t="s">
        <v>73</v>
      </c>
      <c r="D176" s="57" t="s">
        <v>875</v>
      </c>
      <c r="E176" s="58" t="s">
        <v>879</v>
      </c>
      <c r="F176" s="59" t="s">
        <v>354</v>
      </c>
      <c r="G176" s="59" t="s">
        <v>355</v>
      </c>
      <c r="H176" s="59">
        <v>430321</v>
      </c>
      <c r="I176" s="59" t="str">
        <f t="shared" si="28"/>
        <v>430321</v>
      </c>
      <c r="J176" s="59">
        <f t="shared" si="29"/>
        <v>0</v>
      </c>
      <c r="K176" s="70">
        <v>7.188</v>
      </c>
      <c r="L176" s="55" t="s">
        <v>880</v>
      </c>
      <c r="M176" s="71" t="s">
        <v>881</v>
      </c>
      <c r="N176" s="59"/>
      <c r="O176" s="70"/>
      <c r="P176" s="73" t="s">
        <v>881</v>
      </c>
      <c r="Q176" s="70">
        <v>7.188</v>
      </c>
      <c r="R176" s="59"/>
      <c r="S176" s="70"/>
      <c r="T176" s="59">
        <v>15</v>
      </c>
      <c r="U176" s="82">
        <v>287.52</v>
      </c>
      <c r="V176" s="83">
        <v>107.82</v>
      </c>
      <c r="W176" s="83">
        <v>71.88</v>
      </c>
      <c r="X176" s="83">
        <v>35.94</v>
      </c>
      <c r="Y176" s="82">
        <f t="shared" si="30"/>
        <v>179.7</v>
      </c>
      <c r="Z176" s="82"/>
      <c r="AA176" s="91"/>
      <c r="AB176" s="91"/>
      <c r="AC176" s="82"/>
      <c r="AD176" s="82"/>
      <c r="AE176" s="82"/>
      <c r="AF176" s="82"/>
      <c r="AG176" s="59" t="s">
        <v>829</v>
      </c>
      <c r="AH176" s="59">
        <v>1</v>
      </c>
      <c r="AI176" s="58"/>
      <c r="AJ176" s="27"/>
    </row>
    <row r="177" ht="20.15" customHeight="1" outlineLevel="4" spans="1:36">
      <c r="A177" s="55">
        <v>37</v>
      </c>
      <c r="B177" s="60" t="s">
        <v>70</v>
      </c>
      <c r="C177" s="56" t="s">
        <v>73</v>
      </c>
      <c r="D177" s="57" t="s">
        <v>882</v>
      </c>
      <c r="E177" s="58" t="s">
        <v>883</v>
      </c>
      <c r="F177" s="59" t="s">
        <v>354</v>
      </c>
      <c r="G177" s="59" t="s">
        <v>355</v>
      </c>
      <c r="H177" s="59">
        <v>430321</v>
      </c>
      <c r="I177" s="59" t="str">
        <f t="shared" si="28"/>
        <v>430321</v>
      </c>
      <c r="J177" s="59">
        <f t="shared" si="29"/>
        <v>0</v>
      </c>
      <c r="K177" s="70">
        <v>2.3</v>
      </c>
      <c r="L177" s="55" t="s">
        <v>884</v>
      </c>
      <c r="M177" s="71" t="s">
        <v>885</v>
      </c>
      <c r="N177" s="59"/>
      <c r="O177" s="70"/>
      <c r="P177" s="73" t="s">
        <v>885</v>
      </c>
      <c r="Q177" s="70">
        <v>2.3</v>
      </c>
      <c r="R177" s="59"/>
      <c r="S177" s="70"/>
      <c r="T177" s="59">
        <v>15</v>
      </c>
      <c r="U177" s="82">
        <v>92</v>
      </c>
      <c r="V177" s="83">
        <v>34.5</v>
      </c>
      <c r="W177" s="83">
        <v>23</v>
      </c>
      <c r="X177" s="83">
        <v>11.5</v>
      </c>
      <c r="Y177" s="82">
        <f t="shared" si="30"/>
        <v>57.5</v>
      </c>
      <c r="Z177" s="82"/>
      <c r="AA177" s="91"/>
      <c r="AB177" s="91"/>
      <c r="AC177" s="82"/>
      <c r="AD177" s="82"/>
      <c r="AE177" s="82"/>
      <c r="AF177" s="82"/>
      <c r="AG177" s="59" t="s">
        <v>829</v>
      </c>
      <c r="AH177" s="59">
        <v>1</v>
      </c>
      <c r="AI177" s="58"/>
      <c r="AJ177" s="27"/>
    </row>
    <row r="178" ht="20.15" customHeight="1" outlineLevel="4" spans="1:36">
      <c r="A178" s="55">
        <v>38</v>
      </c>
      <c r="B178" s="60" t="s">
        <v>70</v>
      </c>
      <c r="C178" s="56" t="s">
        <v>73</v>
      </c>
      <c r="D178" s="57" t="s">
        <v>886</v>
      </c>
      <c r="E178" s="58" t="s">
        <v>887</v>
      </c>
      <c r="F178" s="59" t="s">
        <v>354</v>
      </c>
      <c r="G178" s="59" t="s">
        <v>355</v>
      </c>
      <c r="H178" s="59">
        <v>430321</v>
      </c>
      <c r="I178" s="59" t="str">
        <f t="shared" si="28"/>
        <v>430321</v>
      </c>
      <c r="J178" s="59">
        <f t="shared" si="29"/>
        <v>0</v>
      </c>
      <c r="K178" s="70">
        <v>2.629</v>
      </c>
      <c r="L178" s="55" t="s">
        <v>888</v>
      </c>
      <c r="M178" s="71" t="s">
        <v>889</v>
      </c>
      <c r="N178" s="59"/>
      <c r="O178" s="70"/>
      <c r="P178" s="59"/>
      <c r="Q178" s="70"/>
      <c r="R178" s="73" t="s">
        <v>889</v>
      </c>
      <c r="S178" s="70">
        <v>2.629</v>
      </c>
      <c r="T178" s="59">
        <v>15</v>
      </c>
      <c r="U178" s="82">
        <v>78.87</v>
      </c>
      <c r="V178" s="83">
        <v>39.435</v>
      </c>
      <c r="W178" s="83">
        <v>26.29</v>
      </c>
      <c r="X178" s="83">
        <v>13.145</v>
      </c>
      <c r="Y178" s="82">
        <f t="shared" si="30"/>
        <v>39.435</v>
      </c>
      <c r="Z178" s="82"/>
      <c r="AA178" s="91"/>
      <c r="AB178" s="91"/>
      <c r="AC178" s="82"/>
      <c r="AD178" s="82"/>
      <c r="AE178" s="82"/>
      <c r="AF178" s="82"/>
      <c r="AG178" s="59" t="s">
        <v>829</v>
      </c>
      <c r="AH178" s="59">
        <v>1</v>
      </c>
      <c r="AI178" s="58"/>
      <c r="AJ178" s="27"/>
    </row>
    <row r="179" ht="20.15" customHeight="1" outlineLevel="4" spans="1:36">
      <c r="A179" s="55">
        <v>39</v>
      </c>
      <c r="B179" s="60" t="s">
        <v>70</v>
      </c>
      <c r="C179" s="56" t="s">
        <v>73</v>
      </c>
      <c r="D179" s="57" t="s">
        <v>886</v>
      </c>
      <c r="E179" s="58" t="s">
        <v>890</v>
      </c>
      <c r="F179" s="59" t="s">
        <v>354</v>
      </c>
      <c r="G179" s="59" t="s">
        <v>355</v>
      </c>
      <c r="H179" s="59">
        <v>430321</v>
      </c>
      <c r="I179" s="59" t="str">
        <f t="shared" si="28"/>
        <v>430321</v>
      </c>
      <c r="J179" s="59">
        <f t="shared" si="29"/>
        <v>0</v>
      </c>
      <c r="K179" s="70">
        <v>2.731</v>
      </c>
      <c r="L179" s="55" t="s">
        <v>891</v>
      </c>
      <c r="M179" s="71" t="s">
        <v>892</v>
      </c>
      <c r="N179" s="59"/>
      <c r="O179" s="70"/>
      <c r="P179" s="59"/>
      <c r="Q179" s="70"/>
      <c r="R179" s="73" t="s">
        <v>892</v>
      </c>
      <c r="S179" s="70">
        <v>2.731</v>
      </c>
      <c r="T179" s="59">
        <v>15</v>
      </c>
      <c r="U179" s="82">
        <v>81.93</v>
      </c>
      <c r="V179" s="83">
        <v>40.965</v>
      </c>
      <c r="W179" s="83">
        <v>27.31</v>
      </c>
      <c r="X179" s="83">
        <v>13.655</v>
      </c>
      <c r="Y179" s="82">
        <f t="shared" si="30"/>
        <v>40.965</v>
      </c>
      <c r="Z179" s="82"/>
      <c r="AA179" s="91"/>
      <c r="AB179" s="91"/>
      <c r="AC179" s="82"/>
      <c r="AD179" s="82"/>
      <c r="AE179" s="82"/>
      <c r="AF179" s="82"/>
      <c r="AG179" s="59" t="s">
        <v>829</v>
      </c>
      <c r="AH179" s="59">
        <v>1</v>
      </c>
      <c r="AI179" s="58"/>
      <c r="AJ179" s="27"/>
    </row>
    <row r="180" ht="20.15" customHeight="1" outlineLevel="4" spans="1:36">
      <c r="A180" s="55">
        <v>40</v>
      </c>
      <c r="B180" s="60" t="s">
        <v>70</v>
      </c>
      <c r="C180" s="56" t="s">
        <v>73</v>
      </c>
      <c r="D180" s="57" t="s">
        <v>893</v>
      </c>
      <c r="E180" s="58" t="s">
        <v>894</v>
      </c>
      <c r="F180" s="59" t="s">
        <v>354</v>
      </c>
      <c r="G180" s="59" t="s">
        <v>355</v>
      </c>
      <c r="H180" s="59">
        <v>430321</v>
      </c>
      <c r="I180" s="59" t="str">
        <f t="shared" si="28"/>
        <v>430321</v>
      </c>
      <c r="J180" s="59">
        <f t="shared" si="29"/>
        <v>0</v>
      </c>
      <c r="K180" s="70">
        <v>2.443</v>
      </c>
      <c r="L180" s="55" t="s">
        <v>895</v>
      </c>
      <c r="M180" s="71" t="s">
        <v>896</v>
      </c>
      <c r="N180" s="59"/>
      <c r="O180" s="70"/>
      <c r="P180" s="59"/>
      <c r="Q180" s="70"/>
      <c r="R180" s="73" t="s">
        <v>896</v>
      </c>
      <c r="S180" s="70">
        <v>2.443</v>
      </c>
      <c r="T180" s="59">
        <v>15</v>
      </c>
      <c r="U180" s="82">
        <v>73.29</v>
      </c>
      <c r="V180" s="83">
        <v>36.645</v>
      </c>
      <c r="W180" s="83">
        <v>24.43</v>
      </c>
      <c r="X180" s="83">
        <v>12.215</v>
      </c>
      <c r="Y180" s="82">
        <f t="shared" si="30"/>
        <v>36.645</v>
      </c>
      <c r="Z180" s="82"/>
      <c r="AA180" s="91"/>
      <c r="AB180" s="91"/>
      <c r="AC180" s="82"/>
      <c r="AD180" s="82"/>
      <c r="AE180" s="82"/>
      <c r="AF180" s="82"/>
      <c r="AG180" s="59" t="s">
        <v>829</v>
      </c>
      <c r="AH180" s="59">
        <v>1</v>
      </c>
      <c r="AI180" s="58"/>
      <c r="AJ180" s="27"/>
    </row>
    <row r="181" ht="20.15" customHeight="1" outlineLevel="4" spans="1:36">
      <c r="A181" s="55">
        <v>41</v>
      </c>
      <c r="B181" s="60" t="s">
        <v>70</v>
      </c>
      <c r="C181" s="56" t="s">
        <v>73</v>
      </c>
      <c r="D181" s="57" t="s">
        <v>871</v>
      </c>
      <c r="E181" s="58" t="s">
        <v>897</v>
      </c>
      <c r="F181" s="59" t="s">
        <v>354</v>
      </c>
      <c r="G181" s="59" t="s">
        <v>355</v>
      </c>
      <c r="H181" s="59">
        <v>430321</v>
      </c>
      <c r="I181" s="59" t="str">
        <f t="shared" si="28"/>
        <v>430321</v>
      </c>
      <c r="J181" s="59">
        <f t="shared" si="29"/>
        <v>0</v>
      </c>
      <c r="K181" s="70">
        <v>1.961</v>
      </c>
      <c r="L181" s="55" t="s">
        <v>898</v>
      </c>
      <c r="M181" s="71" t="s">
        <v>899</v>
      </c>
      <c r="N181" s="59"/>
      <c r="O181" s="70"/>
      <c r="P181" s="59"/>
      <c r="Q181" s="70"/>
      <c r="R181" s="73" t="s">
        <v>899</v>
      </c>
      <c r="S181" s="70">
        <v>1.961</v>
      </c>
      <c r="T181" s="59">
        <v>15</v>
      </c>
      <c r="U181" s="82">
        <v>58.83</v>
      </c>
      <c r="V181" s="83">
        <v>29.415</v>
      </c>
      <c r="W181" s="83">
        <v>19.61</v>
      </c>
      <c r="X181" s="83">
        <v>9.805</v>
      </c>
      <c r="Y181" s="82">
        <f t="shared" si="30"/>
        <v>29.415</v>
      </c>
      <c r="Z181" s="82"/>
      <c r="AA181" s="91"/>
      <c r="AB181" s="91"/>
      <c r="AC181" s="82"/>
      <c r="AD181" s="82"/>
      <c r="AE181" s="82"/>
      <c r="AF181" s="82"/>
      <c r="AG181" s="59" t="s">
        <v>829</v>
      </c>
      <c r="AH181" s="59">
        <v>1</v>
      </c>
      <c r="AI181" s="58"/>
      <c r="AJ181" s="27"/>
    </row>
    <row r="182" ht="20.15" customHeight="1" outlineLevel="4" spans="1:36">
      <c r="A182" s="55">
        <v>42</v>
      </c>
      <c r="B182" s="60" t="s">
        <v>70</v>
      </c>
      <c r="C182" s="56" t="s">
        <v>73</v>
      </c>
      <c r="D182" s="57" t="s">
        <v>900</v>
      </c>
      <c r="E182" s="58" t="s">
        <v>901</v>
      </c>
      <c r="F182" s="59" t="s">
        <v>354</v>
      </c>
      <c r="G182" s="59" t="s">
        <v>355</v>
      </c>
      <c r="H182" s="59">
        <v>430321</v>
      </c>
      <c r="I182" s="59" t="str">
        <f t="shared" si="28"/>
        <v>430321</v>
      </c>
      <c r="J182" s="59">
        <f t="shared" si="29"/>
        <v>0</v>
      </c>
      <c r="K182" s="70">
        <v>1.989</v>
      </c>
      <c r="L182" s="55" t="s">
        <v>902</v>
      </c>
      <c r="M182" s="71" t="s">
        <v>903</v>
      </c>
      <c r="N182" s="59"/>
      <c r="O182" s="70"/>
      <c r="P182" s="59"/>
      <c r="Q182" s="70"/>
      <c r="R182" s="73" t="s">
        <v>903</v>
      </c>
      <c r="S182" s="70">
        <v>1.989</v>
      </c>
      <c r="T182" s="59">
        <v>15</v>
      </c>
      <c r="U182" s="82">
        <v>59.67</v>
      </c>
      <c r="V182" s="83">
        <v>29.835</v>
      </c>
      <c r="W182" s="83">
        <v>19.89</v>
      </c>
      <c r="X182" s="83">
        <v>9.945</v>
      </c>
      <c r="Y182" s="82">
        <f t="shared" si="30"/>
        <v>29.835</v>
      </c>
      <c r="Z182" s="82"/>
      <c r="AA182" s="91"/>
      <c r="AB182" s="91"/>
      <c r="AC182" s="82"/>
      <c r="AD182" s="82"/>
      <c r="AE182" s="82"/>
      <c r="AF182" s="82"/>
      <c r="AG182" s="59" t="s">
        <v>829</v>
      </c>
      <c r="AH182" s="59">
        <v>1</v>
      </c>
      <c r="AI182" s="58"/>
      <c r="AJ182" s="27"/>
    </row>
    <row r="183" ht="20.15" customHeight="1" outlineLevel="4" spans="1:36">
      <c r="A183" s="55">
        <v>43</v>
      </c>
      <c r="B183" s="60" t="s">
        <v>70</v>
      </c>
      <c r="C183" s="56" t="s">
        <v>73</v>
      </c>
      <c r="D183" s="57" t="s">
        <v>904</v>
      </c>
      <c r="E183" s="58" t="s">
        <v>905</v>
      </c>
      <c r="F183" s="59" t="s">
        <v>354</v>
      </c>
      <c r="G183" s="59" t="s">
        <v>355</v>
      </c>
      <c r="H183" s="59">
        <v>430321</v>
      </c>
      <c r="I183" s="59" t="str">
        <f t="shared" si="28"/>
        <v>430321</v>
      </c>
      <c r="J183" s="59">
        <f t="shared" si="29"/>
        <v>0</v>
      </c>
      <c r="K183" s="70">
        <v>2.128</v>
      </c>
      <c r="L183" s="55" t="s">
        <v>906</v>
      </c>
      <c r="M183" s="71" t="s">
        <v>907</v>
      </c>
      <c r="N183" s="59"/>
      <c r="O183" s="70"/>
      <c r="P183" s="59"/>
      <c r="Q183" s="70"/>
      <c r="R183" s="73" t="s">
        <v>907</v>
      </c>
      <c r="S183" s="70">
        <v>2.128</v>
      </c>
      <c r="T183" s="59">
        <v>15</v>
      </c>
      <c r="U183" s="82">
        <v>63.84</v>
      </c>
      <c r="V183" s="83">
        <v>31.92</v>
      </c>
      <c r="W183" s="83">
        <v>21.28</v>
      </c>
      <c r="X183" s="83">
        <v>10.64</v>
      </c>
      <c r="Y183" s="82">
        <f t="shared" si="30"/>
        <v>31.92</v>
      </c>
      <c r="Z183" s="82"/>
      <c r="AA183" s="91"/>
      <c r="AB183" s="91"/>
      <c r="AC183" s="82"/>
      <c r="AD183" s="82"/>
      <c r="AE183" s="82"/>
      <c r="AF183" s="82"/>
      <c r="AG183" s="59" t="s">
        <v>829</v>
      </c>
      <c r="AH183" s="59">
        <v>1</v>
      </c>
      <c r="AI183" s="58"/>
      <c r="AJ183" s="27"/>
    </row>
    <row r="184" ht="20.15" customHeight="1" outlineLevel="4" spans="1:36">
      <c r="A184" s="55">
        <v>44</v>
      </c>
      <c r="B184" s="60" t="s">
        <v>70</v>
      </c>
      <c r="C184" s="56" t="s">
        <v>73</v>
      </c>
      <c r="D184" s="57" t="s">
        <v>908</v>
      </c>
      <c r="E184" s="58" t="s">
        <v>909</v>
      </c>
      <c r="F184" s="59" t="s">
        <v>354</v>
      </c>
      <c r="G184" s="59" t="s">
        <v>355</v>
      </c>
      <c r="H184" s="59">
        <v>430321</v>
      </c>
      <c r="I184" s="59" t="str">
        <f t="shared" si="28"/>
        <v>430321</v>
      </c>
      <c r="J184" s="59">
        <f t="shared" si="29"/>
        <v>0</v>
      </c>
      <c r="K184" s="70">
        <v>0.897</v>
      </c>
      <c r="L184" s="55" t="s">
        <v>910</v>
      </c>
      <c r="M184" s="71" t="s">
        <v>911</v>
      </c>
      <c r="N184" s="59"/>
      <c r="O184" s="70"/>
      <c r="P184" s="59"/>
      <c r="Q184" s="70"/>
      <c r="R184" s="73" t="s">
        <v>911</v>
      </c>
      <c r="S184" s="70">
        <v>0.897</v>
      </c>
      <c r="T184" s="59">
        <v>15</v>
      </c>
      <c r="U184" s="82">
        <v>26.91</v>
      </c>
      <c r="V184" s="83">
        <v>13.455</v>
      </c>
      <c r="W184" s="83">
        <v>8.97</v>
      </c>
      <c r="X184" s="83">
        <v>4.485</v>
      </c>
      <c r="Y184" s="82">
        <f t="shared" si="30"/>
        <v>13.455</v>
      </c>
      <c r="Z184" s="82"/>
      <c r="AA184" s="91"/>
      <c r="AB184" s="91"/>
      <c r="AC184" s="82"/>
      <c r="AD184" s="82"/>
      <c r="AE184" s="82"/>
      <c r="AF184" s="82"/>
      <c r="AG184" s="59" t="s">
        <v>829</v>
      </c>
      <c r="AH184" s="59">
        <v>1</v>
      </c>
      <c r="AI184" s="58"/>
      <c r="AJ184" s="27"/>
    </row>
    <row r="185" ht="20.15" customHeight="1" outlineLevel="4" spans="1:36">
      <c r="A185" s="55">
        <v>45</v>
      </c>
      <c r="B185" s="60" t="s">
        <v>70</v>
      </c>
      <c r="C185" s="56" t="s">
        <v>73</v>
      </c>
      <c r="D185" s="57" t="s">
        <v>841</v>
      </c>
      <c r="E185" s="58" t="s">
        <v>912</v>
      </c>
      <c r="F185" s="59" t="s">
        <v>354</v>
      </c>
      <c r="G185" s="59" t="s">
        <v>355</v>
      </c>
      <c r="H185" s="59">
        <v>430321</v>
      </c>
      <c r="I185" s="59" t="str">
        <f t="shared" si="28"/>
        <v>430321</v>
      </c>
      <c r="J185" s="59">
        <f t="shared" si="29"/>
        <v>0</v>
      </c>
      <c r="K185" s="70">
        <v>0.555</v>
      </c>
      <c r="L185" s="55" t="s">
        <v>913</v>
      </c>
      <c r="M185" s="71" t="s">
        <v>914</v>
      </c>
      <c r="N185" s="59"/>
      <c r="O185" s="70"/>
      <c r="P185" s="59"/>
      <c r="Q185" s="70"/>
      <c r="R185" s="73" t="s">
        <v>914</v>
      </c>
      <c r="S185" s="70">
        <v>0.555</v>
      </c>
      <c r="T185" s="59">
        <v>15</v>
      </c>
      <c r="U185" s="82">
        <v>16.65</v>
      </c>
      <c r="V185" s="83">
        <v>8.325</v>
      </c>
      <c r="W185" s="83">
        <v>5.55</v>
      </c>
      <c r="X185" s="83">
        <v>2.775</v>
      </c>
      <c r="Y185" s="82">
        <f t="shared" si="30"/>
        <v>8.325</v>
      </c>
      <c r="Z185" s="82"/>
      <c r="AA185" s="91"/>
      <c r="AB185" s="91"/>
      <c r="AC185" s="82"/>
      <c r="AD185" s="82"/>
      <c r="AE185" s="82"/>
      <c r="AF185" s="82"/>
      <c r="AG185" s="59" t="s">
        <v>829</v>
      </c>
      <c r="AH185" s="59">
        <v>1</v>
      </c>
      <c r="AI185" s="58"/>
      <c r="AJ185" s="27"/>
    </row>
    <row r="186" ht="20.15" customHeight="1" outlineLevel="4" spans="1:36">
      <c r="A186" s="55">
        <v>46</v>
      </c>
      <c r="B186" s="60" t="s">
        <v>70</v>
      </c>
      <c r="C186" s="56" t="s">
        <v>73</v>
      </c>
      <c r="D186" s="57" t="s">
        <v>915</v>
      </c>
      <c r="E186" s="58" t="s">
        <v>916</v>
      </c>
      <c r="F186" s="59" t="s">
        <v>354</v>
      </c>
      <c r="G186" s="59" t="s">
        <v>355</v>
      </c>
      <c r="H186" s="59">
        <v>430321</v>
      </c>
      <c r="I186" s="59" t="str">
        <f t="shared" si="28"/>
        <v>430321</v>
      </c>
      <c r="J186" s="59">
        <f t="shared" si="29"/>
        <v>0</v>
      </c>
      <c r="K186" s="70">
        <v>2.802</v>
      </c>
      <c r="L186" s="55" t="s">
        <v>917</v>
      </c>
      <c r="M186" s="71" t="s">
        <v>918</v>
      </c>
      <c r="N186" s="59"/>
      <c r="O186" s="70"/>
      <c r="P186" s="59"/>
      <c r="Q186" s="70"/>
      <c r="R186" s="73" t="s">
        <v>918</v>
      </c>
      <c r="S186" s="70">
        <v>2.802</v>
      </c>
      <c r="T186" s="59">
        <v>15</v>
      </c>
      <c r="U186" s="82">
        <v>84.06</v>
      </c>
      <c r="V186" s="83">
        <v>42.03</v>
      </c>
      <c r="W186" s="83">
        <v>28.02</v>
      </c>
      <c r="X186" s="83">
        <v>14.01</v>
      </c>
      <c r="Y186" s="82">
        <f t="shared" si="30"/>
        <v>42.03</v>
      </c>
      <c r="Z186" s="82"/>
      <c r="AA186" s="91"/>
      <c r="AB186" s="91"/>
      <c r="AC186" s="82"/>
      <c r="AD186" s="82"/>
      <c r="AE186" s="82"/>
      <c r="AF186" s="82"/>
      <c r="AG186" s="59" t="s">
        <v>829</v>
      </c>
      <c r="AH186" s="59">
        <v>1</v>
      </c>
      <c r="AI186" s="58"/>
      <c r="AJ186" s="27"/>
    </row>
    <row r="187" ht="20.15" customHeight="1" outlineLevel="4" spans="1:36">
      <c r="A187" s="55">
        <v>47</v>
      </c>
      <c r="B187" s="60" t="s">
        <v>70</v>
      </c>
      <c r="C187" s="56" t="s">
        <v>73</v>
      </c>
      <c r="D187" s="57" t="s">
        <v>900</v>
      </c>
      <c r="E187" s="58" t="s">
        <v>919</v>
      </c>
      <c r="F187" s="59" t="s">
        <v>354</v>
      </c>
      <c r="G187" s="59" t="s">
        <v>355</v>
      </c>
      <c r="H187" s="59">
        <v>430321</v>
      </c>
      <c r="I187" s="59" t="str">
        <f t="shared" si="28"/>
        <v>430321</v>
      </c>
      <c r="J187" s="59">
        <f t="shared" si="29"/>
        <v>0</v>
      </c>
      <c r="K187" s="70">
        <v>4.906</v>
      </c>
      <c r="L187" s="55" t="s">
        <v>920</v>
      </c>
      <c r="M187" s="71" t="s">
        <v>921</v>
      </c>
      <c r="N187" s="59"/>
      <c r="O187" s="70"/>
      <c r="P187" s="59"/>
      <c r="Q187" s="70"/>
      <c r="R187" s="73" t="s">
        <v>921</v>
      </c>
      <c r="S187" s="70">
        <v>4.906</v>
      </c>
      <c r="T187" s="59">
        <v>15</v>
      </c>
      <c r="U187" s="82">
        <v>147.18</v>
      </c>
      <c r="V187" s="83">
        <v>73.59</v>
      </c>
      <c r="W187" s="83">
        <v>49.06</v>
      </c>
      <c r="X187" s="83">
        <v>24.53</v>
      </c>
      <c r="Y187" s="82">
        <f t="shared" si="30"/>
        <v>73.59</v>
      </c>
      <c r="Z187" s="82"/>
      <c r="AA187" s="91"/>
      <c r="AB187" s="91"/>
      <c r="AC187" s="82"/>
      <c r="AD187" s="82"/>
      <c r="AE187" s="82"/>
      <c r="AF187" s="82"/>
      <c r="AG187" s="59" t="s">
        <v>829</v>
      </c>
      <c r="AH187" s="59">
        <v>1</v>
      </c>
      <c r="AI187" s="58"/>
      <c r="AJ187" s="27"/>
    </row>
    <row r="188" ht="20.15" customHeight="1" outlineLevel="4" spans="1:36">
      <c r="A188" s="55">
        <v>48</v>
      </c>
      <c r="B188" s="60" t="s">
        <v>70</v>
      </c>
      <c r="C188" s="56" t="s">
        <v>73</v>
      </c>
      <c r="D188" s="57" t="s">
        <v>922</v>
      </c>
      <c r="E188" s="58" t="s">
        <v>923</v>
      </c>
      <c r="F188" s="59" t="s">
        <v>354</v>
      </c>
      <c r="G188" s="59" t="s">
        <v>355</v>
      </c>
      <c r="H188" s="59">
        <v>430321</v>
      </c>
      <c r="I188" s="59" t="str">
        <f t="shared" si="28"/>
        <v>430321</v>
      </c>
      <c r="J188" s="59">
        <f t="shared" si="29"/>
        <v>0</v>
      </c>
      <c r="K188" s="70">
        <v>1.855</v>
      </c>
      <c r="L188" s="55" t="s">
        <v>924</v>
      </c>
      <c r="M188" s="71" t="s">
        <v>925</v>
      </c>
      <c r="N188" s="73" t="s">
        <v>925</v>
      </c>
      <c r="O188" s="70">
        <v>1.855</v>
      </c>
      <c r="P188" s="59"/>
      <c r="Q188" s="70"/>
      <c r="R188" s="59"/>
      <c r="S188" s="70"/>
      <c r="T188" s="59">
        <v>15</v>
      </c>
      <c r="U188" s="82">
        <v>92.75</v>
      </c>
      <c r="V188" s="83">
        <v>27.825</v>
      </c>
      <c r="W188" s="83">
        <v>18.55</v>
      </c>
      <c r="X188" s="83">
        <v>9.275</v>
      </c>
      <c r="Y188" s="82">
        <f t="shared" si="30"/>
        <v>64.925</v>
      </c>
      <c r="Z188" s="82"/>
      <c r="AA188" s="91"/>
      <c r="AB188" s="91"/>
      <c r="AC188" s="82"/>
      <c r="AD188" s="82"/>
      <c r="AE188" s="82"/>
      <c r="AF188" s="82"/>
      <c r="AG188" s="59" t="s">
        <v>829</v>
      </c>
      <c r="AH188" s="59">
        <v>1</v>
      </c>
      <c r="AI188" s="58"/>
      <c r="AJ188" s="27"/>
    </row>
    <row r="189" ht="20.15" customHeight="1" outlineLevel="4" spans="1:36">
      <c r="A189" s="55">
        <v>49</v>
      </c>
      <c r="B189" s="60" t="s">
        <v>70</v>
      </c>
      <c r="C189" s="56" t="s">
        <v>73</v>
      </c>
      <c r="D189" s="57" t="s">
        <v>922</v>
      </c>
      <c r="E189" s="58" t="s">
        <v>926</v>
      </c>
      <c r="F189" s="59" t="s">
        <v>354</v>
      </c>
      <c r="G189" s="59" t="s">
        <v>355</v>
      </c>
      <c r="H189" s="59">
        <v>430321</v>
      </c>
      <c r="I189" s="59" t="str">
        <f t="shared" si="28"/>
        <v>430321</v>
      </c>
      <c r="J189" s="59">
        <f t="shared" si="29"/>
        <v>0</v>
      </c>
      <c r="K189" s="70">
        <v>5.079</v>
      </c>
      <c r="L189" s="55" t="s">
        <v>927</v>
      </c>
      <c r="M189" s="71" t="s">
        <v>928</v>
      </c>
      <c r="N189" s="73" t="s">
        <v>928</v>
      </c>
      <c r="O189" s="70">
        <v>5.079</v>
      </c>
      <c r="P189" s="59"/>
      <c r="Q189" s="70"/>
      <c r="R189" s="59"/>
      <c r="S189" s="70"/>
      <c r="T189" s="59">
        <v>15</v>
      </c>
      <c r="U189" s="82">
        <v>253.95</v>
      </c>
      <c r="V189" s="83">
        <v>76.185</v>
      </c>
      <c r="W189" s="83">
        <v>50.79</v>
      </c>
      <c r="X189" s="83">
        <v>25.395</v>
      </c>
      <c r="Y189" s="82">
        <f t="shared" si="30"/>
        <v>177.765</v>
      </c>
      <c r="Z189" s="82"/>
      <c r="AA189" s="91"/>
      <c r="AB189" s="91"/>
      <c r="AC189" s="82"/>
      <c r="AD189" s="82"/>
      <c r="AE189" s="82"/>
      <c r="AF189" s="82"/>
      <c r="AG189" s="59" t="s">
        <v>829</v>
      </c>
      <c r="AH189" s="59">
        <v>1</v>
      </c>
      <c r="AI189" s="58"/>
      <c r="AJ189" s="27"/>
    </row>
    <row r="190" ht="20.15" customHeight="1" outlineLevel="4" spans="1:36">
      <c r="A190" s="55">
        <v>50</v>
      </c>
      <c r="B190" s="60" t="s">
        <v>70</v>
      </c>
      <c r="C190" s="56" t="s">
        <v>73</v>
      </c>
      <c r="D190" s="57" t="s">
        <v>893</v>
      </c>
      <c r="E190" s="58" t="s">
        <v>929</v>
      </c>
      <c r="F190" s="59" t="s">
        <v>354</v>
      </c>
      <c r="G190" s="59" t="s">
        <v>355</v>
      </c>
      <c r="H190" s="59">
        <v>430321</v>
      </c>
      <c r="I190" s="59" t="str">
        <f t="shared" si="28"/>
        <v>430321</v>
      </c>
      <c r="J190" s="59">
        <f t="shared" si="29"/>
        <v>0</v>
      </c>
      <c r="K190" s="70">
        <v>5.494</v>
      </c>
      <c r="L190" s="55" t="s">
        <v>930</v>
      </c>
      <c r="M190" s="71" t="s">
        <v>931</v>
      </c>
      <c r="N190" s="73" t="s">
        <v>931</v>
      </c>
      <c r="O190" s="70">
        <v>5.494</v>
      </c>
      <c r="P190" s="59"/>
      <c r="Q190" s="70"/>
      <c r="R190" s="59"/>
      <c r="S190" s="70"/>
      <c r="T190" s="59">
        <v>15</v>
      </c>
      <c r="U190" s="82">
        <v>274.7</v>
      </c>
      <c r="V190" s="83">
        <v>82.41</v>
      </c>
      <c r="W190" s="83">
        <v>54.94</v>
      </c>
      <c r="X190" s="83">
        <v>27.47</v>
      </c>
      <c r="Y190" s="82">
        <f t="shared" si="30"/>
        <v>192.29</v>
      </c>
      <c r="Z190" s="82"/>
      <c r="AA190" s="91"/>
      <c r="AB190" s="91"/>
      <c r="AC190" s="82"/>
      <c r="AD190" s="82"/>
      <c r="AE190" s="82"/>
      <c r="AF190" s="82"/>
      <c r="AG190" s="59" t="s">
        <v>829</v>
      </c>
      <c r="AH190" s="59">
        <v>1</v>
      </c>
      <c r="AI190" s="58"/>
      <c r="AJ190" s="27"/>
    </row>
    <row r="191" ht="20.15" customHeight="1" outlineLevel="4" spans="1:36">
      <c r="A191" s="55">
        <v>51</v>
      </c>
      <c r="B191" s="60" t="s">
        <v>70</v>
      </c>
      <c r="C191" s="56" t="s">
        <v>73</v>
      </c>
      <c r="D191" s="57" t="s">
        <v>922</v>
      </c>
      <c r="E191" s="58" t="s">
        <v>932</v>
      </c>
      <c r="F191" s="59" t="s">
        <v>354</v>
      </c>
      <c r="G191" s="59" t="s">
        <v>355</v>
      </c>
      <c r="H191" s="59">
        <v>430321</v>
      </c>
      <c r="I191" s="59" t="str">
        <f t="shared" si="28"/>
        <v>430321</v>
      </c>
      <c r="J191" s="59">
        <f t="shared" si="29"/>
        <v>0</v>
      </c>
      <c r="K191" s="70">
        <v>5.183</v>
      </c>
      <c r="L191" s="55" t="s">
        <v>933</v>
      </c>
      <c r="M191" s="71" t="s">
        <v>934</v>
      </c>
      <c r="N191" s="73" t="s">
        <v>934</v>
      </c>
      <c r="O191" s="70">
        <v>5.183</v>
      </c>
      <c r="P191" s="59"/>
      <c r="Q191" s="70"/>
      <c r="R191" s="59"/>
      <c r="S191" s="70"/>
      <c r="T191" s="59">
        <v>15</v>
      </c>
      <c r="U191" s="82">
        <v>259.15</v>
      </c>
      <c r="V191" s="83">
        <v>77.745</v>
      </c>
      <c r="W191" s="83">
        <v>51.83</v>
      </c>
      <c r="X191" s="83">
        <v>25.915</v>
      </c>
      <c r="Y191" s="82">
        <f t="shared" si="30"/>
        <v>181.405</v>
      </c>
      <c r="Z191" s="82"/>
      <c r="AA191" s="91"/>
      <c r="AB191" s="91"/>
      <c r="AC191" s="82"/>
      <c r="AD191" s="82"/>
      <c r="AE191" s="82"/>
      <c r="AF191" s="82"/>
      <c r="AG191" s="59" t="s">
        <v>829</v>
      </c>
      <c r="AH191" s="59">
        <v>1</v>
      </c>
      <c r="AI191" s="58"/>
      <c r="AJ191" s="27"/>
    </row>
    <row r="192" ht="20.15" customHeight="1" outlineLevel="4" spans="1:36">
      <c r="A192" s="55">
        <v>52</v>
      </c>
      <c r="B192" s="60" t="s">
        <v>70</v>
      </c>
      <c r="C192" s="56" t="s">
        <v>73</v>
      </c>
      <c r="D192" s="57" t="s">
        <v>935</v>
      </c>
      <c r="E192" s="58" t="s">
        <v>936</v>
      </c>
      <c r="F192" s="59" t="s">
        <v>354</v>
      </c>
      <c r="G192" s="59" t="s">
        <v>355</v>
      </c>
      <c r="H192" s="59">
        <v>430321</v>
      </c>
      <c r="I192" s="59" t="str">
        <f t="shared" si="28"/>
        <v>430321</v>
      </c>
      <c r="J192" s="59">
        <f t="shared" si="29"/>
        <v>0</v>
      </c>
      <c r="K192" s="70">
        <v>4.216</v>
      </c>
      <c r="L192" s="55" t="s">
        <v>937</v>
      </c>
      <c r="M192" s="71" t="s">
        <v>938</v>
      </c>
      <c r="N192" s="73" t="s">
        <v>938</v>
      </c>
      <c r="O192" s="70">
        <v>4.216</v>
      </c>
      <c r="P192" s="59"/>
      <c r="Q192" s="70"/>
      <c r="R192" s="59"/>
      <c r="S192" s="70"/>
      <c r="T192" s="59">
        <v>15</v>
      </c>
      <c r="U192" s="82">
        <v>210.8</v>
      </c>
      <c r="V192" s="83">
        <v>63.24</v>
      </c>
      <c r="W192" s="83">
        <v>42.16</v>
      </c>
      <c r="X192" s="83">
        <v>21.08</v>
      </c>
      <c r="Y192" s="82">
        <f t="shared" si="30"/>
        <v>147.56</v>
      </c>
      <c r="Z192" s="82"/>
      <c r="AA192" s="91"/>
      <c r="AB192" s="91"/>
      <c r="AC192" s="82"/>
      <c r="AD192" s="82"/>
      <c r="AE192" s="82"/>
      <c r="AF192" s="82"/>
      <c r="AG192" s="59" t="s">
        <v>829</v>
      </c>
      <c r="AH192" s="59">
        <v>1</v>
      </c>
      <c r="AI192" s="58"/>
      <c r="AJ192" s="27"/>
    </row>
    <row r="193" ht="20.15" customHeight="1" outlineLevel="4" spans="1:36">
      <c r="A193" s="55">
        <v>82</v>
      </c>
      <c r="B193" s="60" t="s">
        <v>70</v>
      </c>
      <c r="C193" s="56" t="s">
        <v>73</v>
      </c>
      <c r="D193" s="57" t="s">
        <v>837</v>
      </c>
      <c r="E193" s="58" t="s">
        <v>939</v>
      </c>
      <c r="F193" s="59" t="s">
        <v>354</v>
      </c>
      <c r="G193" s="59" t="s">
        <v>355</v>
      </c>
      <c r="H193" s="59">
        <v>430321</v>
      </c>
      <c r="I193" s="59" t="str">
        <f t="shared" si="28"/>
        <v>430321</v>
      </c>
      <c r="J193" s="59">
        <f t="shared" si="29"/>
        <v>0</v>
      </c>
      <c r="K193" s="70">
        <v>2.256</v>
      </c>
      <c r="L193" s="55" t="s">
        <v>940</v>
      </c>
      <c r="M193" s="71" t="s">
        <v>941</v>
      </c>
      <c r="N193" s="73" t="s">
        <v>941</v>
      </c>
      <c r="O193" s="70">
        <v>2.256</v>
      </c>
      <c r="P193" s="59"/>
      <c r="Q193" s="70"/>
      <c r="R193" s="59"/>
      <c r="S193" s="70"/>
      <c r="T193" s="59">
        <v>15</v>
      </c>
      <c r="U193" s="82">
        <v>112.8</v>
      </c>
      <c r="V193" s="83">
        <v>33.84</v>
      </c>
      <c r="W193" s="83">
        <v>22.56</v>
      </c>
      <c r="X193" s="83">
        <v>11.28</v>
      </c>
      <c r="Y193" s="82">
        <f t="shared" si="30"/>
        <v>78.96</v>
      </c>
      <c r="Z193" s="82"/>
      <c r="AA193" s="91"/>
      <c r="AB193" s="91"/>
      <c r="AC193" s="82"/>
      <c r="AD193" s="82"/>
      <c r="AE193" s="82"/>
      <c r="AF193" s="82"/>
      <c r="AG193" s="59" t="s">
        <v>829</v>
      </c>
      <c r="AH193" s="59">
        <v>1</v>
      </c>
      <c r="AI193" s="58"/>
      <c r="AJ193" s="27"/>
    </row>
    <row r="194" ht="20.15" customHeight="1" outlineLevel="4" spans="1:36">
      <c r="A194" s="55">
        <v>53</v>
      </c>
      <c r="B194" s="60" t="s">
        <v>70</v>
      </c>
      <c r="C194" s="56" t="s">
        <v>73</v>
      </c>
      <c r="D194" s="57" t="s">
        <v>942</v>
      </c>
      <c r="E194" s="58" t="s">
        <v>943</v>
      </c>
      <c r="F194" s="59" t="s">
        <v>354</v>
      </c>
      <c r="G194" s="59" t="s">
        <v>355</v>
      </c>
      <c r="H194" s="59">
        <v>430321</v>
      </c>
      <c r="I194" s="59" t="str">
        <f t="shared" si="28"/>
        <v>430321</v>
      </c>
      <c r="J194" s="59">
        <f t="shared" si="29"/>
        <v>0</v>
      </c>
      <c r="K194" s="70">
        <v>3.099</v>
      </c>
      <c r="L194" s="55" t="s">
        <v>944</v>
      </c>
      <c r="M194" s="71" t="s">
        <v>945</v>
      </c>
      <c r="N194" s="73" t="s">
        <v>945</v>
      </c>
      <c r="O194" s="70">
        <v>3.099</v>
      </c>
      <c r="P194" s="59"/>
      <c r="Q194" s="70"/>
      <c r="R194" s="59"/>
      <c r="S194" s="70"/>
      <c r="T194" s="59">
        <v>15</v>
      </c>
      <c r="U194" s="82">
        <v>154.95</v>
      </c>
      <c r="V194" s="83">
        <v>46.485</v>
      </c>
      <c r="W194" s="83">
        <v>30.99</v>
      </c>
      <c r="X194" s="83">
        <v>15.495</v>
      </c>
      <c r="Y194" s="82">
        <f t="shared" si="30"/>
        <v>108.465</v>
      </c>
      <c r="Z194" s="82"/>
      <c r="AA194" s="91"/>
      <c r="AB194" s="91"/>
      <c r="AC194" s="82"/>
      <c r="AD194" s="82"/>
      <c r="AE194" s="82"/>
      <c r="AF194" s="82"/>
      <c r="AG194" s="59" t="s">
        <v>829</v>
      </c>
      <c r="AH194" s="59">
        <v>1</v>
      </c>
      <c r="AI194" s="58"/>
      <c r="AJ194" s="27"/>
    </row>
    <row r="195" ht="20.15" customHeight="1" outlineLevel="4" spans="1:36">
      <c r="A195" s="55">
        <v>54</v>
      </c>
      <c r="B195" s="60" t="s">
        <v>70</v>
      </c>
      <c r="C195" s="56" t="s">
        <v>73</v>
      </c>
      <c r="D195" s="57" t="s">
        <v>861</v>
      </c>
      <c r="E195" s="58" t="s">
        <v>946</v>
      </c>
      <c r="F195" s="59" t="s">
        <v>354</v>
      </c>
      <c r="G195" s="59" t="s">
        <v>355</v>
      </c>
      <c r="H195" s="59">
        <v>430321</v>
      </c>
      <c r="I195" s="59" t="str">
        <f t="shared" si="28"/>
        <v>430321</v>
      </c>
      <c r="J195" s="59">
        <f t="shared" si="29"/>
        <v>0</v>
      </c>
      <c r="K195" s="70">
        <v>11.905</v>
      </c>
      <c r="L195" s="55" t="s">
        <v>947</v>
      </c>
      <c r="M195" s="71" t="s">
        <v>948</v>
      </c>
      <c r="N195" s="73" t="s">
        <v>948</v>
      </c>
      <c r="O195" s="70">
        <v>11.905</v>
      </c>
      <c r="P195" s="59"/>
      <c r="Q195" s="70"/>
      <c r="R195" s="59"/>
      <c r="S195" s="70"/>
      <c r="T195" s="59">
        <v>15</v>
      </c>
      <c r="U195" s="82">
        <v>595.25</v>
      </c>
      <c r="V195" s="83">
        <v>178.575</v>
      </c>
      <c r="W195" s="83">
        <v>119.05</v>
      </c>
      <c r="X195" s="83">
        <v>59.525</v>
      </c>
      <c r="Y195" s="82">
        <f t="shared" si="30"/>
        <v>416.675</v>
      </c>
      <c r="Z195" s="82"/>
      <c r="AA195" s="91"/>
      <c r="AB195" s="91"/>
      <c r="AC195" s="82"/>
      <c r="AD195" s="82"/>
      <c r="AE195" s="82"/>
      <c r="AF195" s="82"/>
      <c r="AG195" s="59" t="s">
        <v>829</v>
      </c>
      <c r="AH195" s="59">
        <v>1</v>
      </c>
      <c r="AI195" s="58"/>
      <c r="AJ195" s="27"/>
    </row>
    <row r="196" ht="20.15" customHeight="1" outlineLevel="4" spans="1:36">
      <c r="A196" s="55">
        <v>55</v>
      </c>
      <c r="B196" s="60" t="s">
        <v>70</v>
      </c>
      <c r="C196" s="56" t="s">
        <v>73</v>
      </c>
      <c r="D196" s="57" t="s">
        <v>915</v>
      </c>
      <c r="E196" s="58" t="s">
        <v>949</v>
      </c>
      <c r="F196" s="59" t="s">
        <v>354</v>
      </c>
      <c r="G196" s="59" t="s">
        <v>355</v>
      </c>
      <c r="H196" s="59">
        <v>430321</v>
      </c>
      <c r="I196" s="59" t="str">
        <f t="shared" si="28"/>
        <v>430321</v>
      </c>
      <c r="J196" s="59">
        <f t="shared" si="29"/>
        <v>0</v>
      </c>
      <c r="K196" s="70">
        <v>4.982</v>
      </c>
      <c r="L196" s="55" t="s">
        <v>950</v>
      </c>
      <c r="M196" s="71" t="s">
        <v>951</v>
      </c>
      <c r="N196" s="73" t="s">
        <v>951</v>
      </c>
      <c r="O196" s="70">
        <v>4.982</v>
      </c>
      <c r="P196" s="59"/>
      <c r="Q196" s="70"/>
      <c r="R196" s="59"/>
      <c r="S196" s="70"/>
      <c r="T196" s="59">
        <v>15</v>
      </c>
      <c r="U196" s="82">
        <v>249.1</v>
      </c>
      <c r="V196" s="83">
        <v>74.73</v>
      </c>
      <c r="W196" s="83">
        <v>49.82</v>
      </c>
      <c r="X196" s="83">
        <v>24.91</v>
      </c>
      <c r="Y196" s="82">
        <f t="shared" si="30"/>
        <v>174.37</v>
      </c>
      <c r="Z196" s="82"/>
      <c r="AA196" s="91"/>
      <c r="AB196" s="91"/>
      <c r="AC196" s="82"/>
      <c r="AD196" s="82"/>
      <c r="AE196" s="82"/>
      <c r="AF196" s="82"/>
      <c r="AG196" s="59" t="s">
        <v>829</v>
      </c>
      <c r="AH196" s="59">
        <v>1</v>
      </c>
      <c r="AI196" s="58"/>
      <c r="AJ196" s="27"/>
    </row>
    <row r="197" ht="20.15" customHeight="1" outlineLevel="4" spans="1:36">
      <c r="A197" s="55">
        <v>56</v>
      </c>
      <c r="B197" s="60" t="s">
        <v>70</v>
      </c>
      <c r="C197" s="56" t="s">
        <v>73</v>
      </c>
      <c r="D197" s="57" t="s">
        <v>904</v>
      </c>
      <c r="E197" s="58" t="s">
        <v>952</v>
      </c>
      <c r="F197" s="59" t="s">
        <v>354</v>
      </c>
      <c r="G197" s="59" t="s">
        <v>355</v>
      </c>
      <c r="H197" s="59">
        <v>430321</v>
      </c>
      <c r="I197" s="59" t="str">
        <f t="shared" si="28"/>
        <v>430321</v>
      </c>
      <c r="J197" s="59">
        <f t="shared" si="29"/>
        <v>0</v>
      </c>
      <c r="K197" s="70">
        <v>4.59</v>
      </c>
      <c r="L197" s="55" t="s">
        <v>953</v>
      </c>
      <c r="M197" s="71" t="s">
        <v>954</v>
      </c>
      <c r="N197" s="59"/>
      <c r="O197" s="70"/>
      <c r="P197" s="73" t="s">
        <v>954</v>
      </c>
      <c r="Q197" s="70">
        <v>4.59</v>
      </c>
      <c r="R197" s="59"/>
      <c r="S197" s="70"/>
      <c r="T197" s="59">
        <v>15</v>
      </c>
      <c r="U197" s="82">
        <v>183.6</v>
      </c>
      <c r="V197" s="83">
        <v>68.85</v>
      </c>
      <c r="W197" s="83">
        <v>45.9</v>
      </c>
      <c r="X197" s="83">
        <v>22.95</v>
      </c>
      <c r="Y197" s="82">
        <f t="shared" si="30"/>
        <v>114.75</v>
      </c>
      <c r="Z197" s="82"/>
      <c r="AA197" s="91"/>
      <c r="AB197" s="91"/>
      <c r="AC197" s="82"/>
      <c r="AD197" s="82"/>
      <c r="AE197" s="82"/>
      <c r="AF197" s="82"/>
      <c r="AG197" s="59" t="s">
        <v>829</v>
      </c>
      <c r="AH197" s="59">
        <v>1</v>
      </c>
      <c r="AI197" s="58"/>
      <c r="AJ197" s="27"/>
    </row>
    <row r="198" ht="20.15" customHeight="1" outlineLevel="4" spans="1:36">
      <c r="A198" s="55">
        <v>57</v>
      </c>
      <c r="B198" s="60" t="s">
        <v>70</v>
      </c>
      <c r="C198" s="56" t="s">
        <v>73</v>
      </c>
      <c r="D198" s="57" t="s">
        <v>882</v>
      </c>
      <c r="E198" s="58" t="s">
        <v>955</v>
      </c>
      <c r="F198" s="59" t="s">
        <v>354</v>
      </c>
      <c r="G198" s="59" t="s">
        <v>355</v>
      </c>
      <c r="H198" s="59">
        <v>430321</v>
      </c>
      <c r="I198" s="59" t="str">
        <f t="shared" si="28"/>
        <v>430321</v>
      </c>
      <c r="J198" s="59">
        <f t="shared" si="29"/>
        <v>0</v>
      </c>
      <c r="K198" s="70">
        <v>6.76</v>
      </c>
      <c r="L198" s="55" t="s">
        <v>956</v>
      </c>
      <c r="M198" s="71" t="s">
        <v>957</v>
      </c>
      <c r="N198" s="59"/>
      <c r="O198" s="70"/>
      <c r="P198" s="73" t="s">
        <v>957</v>
      </c>
      <c r="Q198" s="70">
        <v>6.76</v>
      </c>
      <c r="R198" s="59"/>
      <c r="S198" s="70"/>
      <c r="T198" s="59">
        <v>15</v>
      </c>
      <c r="U198" s="82">
        <v>270.4</v>
      </c>
      <c r="V198" s="83">
        <v>101.4</v>
      </c>
      <c r="W198" s="83">
        <v>67.6</v>
      </c>
      <c r="X198" s="83">
        <v>33.8</v>
      </c>
      <c r="Y198" s="82">
        <f t="shared" si="30"/>
        <v>169</v>
      </c>
      <c r="Z198" s="82"/>
      <c r="AA198" s="91"/>
      <c r="AB198" s="91"/>
      <c r="AC198" s="82"/>
      <c r="AD198" s="82"/>
      <c r="AE198" s="82"/>
      <c r="AF198" s="82"/>
      <c r="AG198" s="59" t="s">
        <v>829</v>
      </c>
      <c r="AH198" s="59">
        <v>1</v>
      </c>
      <c r="AI198" s="58"/>
      <c r="AJ198" s="27"/>
    </row>
    <row r="199" ht="20.15" customHeight="1" outlineLevel="4" spans="1:36">
      <c r="A199" s="55">
        <v>58</v>
      </c>
      <c r="B199" s="60" t="s">
        <v>70</v>
      </c>
      <c r="C199" s="56" t="s">
        <v>73</v>
      </c>
      <c r="D199" s="57" t="s">
        <v>886</v>
      </c>
      <c r="E199" s="58" t="s">
        <v>958</v>
      </c>
      <c r="F199" s="59" t="s">
        <v>354</v>
      </c>
      <c r="G199" s="59" t="s">
        <v>355</v>
      </c>
      <c r="H199" s="59">
        <v>430321</v>
      </c>
      <c r="I199" s="59" t="str">
        <f t="shared" si="28"/>
        <v>430321</v>
      </c>
      <c r="J199" s="59">
        <f t="shared" si="29"/>
        <v>0</v>
      </c>
      <c r="K199" s="70">
        <v>4.349</v>
      </c>
      <c r="L199" s="55" t="s">
        <v>959</v>
      </c>
      <c r="M199" s="71" t="s">
        <v>960</v>
      </c>
      <c r="N199" s="59"/>
      <c r="O199" s="70"/>
      <c r="P199" s="73" t="s">
        <v>960</v>
      </c>
      <c r="Q199" s="70">
        <v>4.349</v>
      </c>
      <c r="R199" s="59"/>
      <c r="S199" s="70"/>
      <c r="T199" s="59">
        <v>15</v>
      </c>
      <c r="U199" s="82">
        <v>173.96</v>
      </c>
      <c r="V199" s="83">
        <v>65.235</v>
      </c>
      <c r="W199" s="83">
        <v>43.49</v>
      </c>
      <c r="X199" s="83">
        <v>21.745</v>
      </c>
      <c r="Y199" s="82">
        <f t="shared" si="30"/>
        <v>108.725</v>
      </c>
      <c r="Z199" s="82"/>
      <c r="AA199" s="91"/>
      <c r="AB199" s="91"/>
      <c r="AC199" s="82"/>
      <c r="AD199" s="82"/>
      <c r="AE199" s="82"/>
      <c r="AF199" s="82"/>
      <c r="AG199" s="59" t="s">
        <v>829</v>
      </c>
      <c r="AH199" s="59">
        <v>1</v>
      </c>
      <c r="AI199" s="58"/>
      <c r="AJ199" s="27"/>
    </row>
    <row r="200" ht="20.15" customHeight="1" outlineLevel="4" spans="1:36">
      <c r="A200" s="55">
        <v>59</v>
      </c>
      <c r="B200" s="60" t="s">
        <v>70</v>
      </c>
      <c r="C200" s="56" t="s">
        <v>73</v>
      </c>
      <c r="D200" s="57" t="s">
        <v>871</v>
      </c>
      <c r="E200" s="58" t="s">
        <v>961</v>
      </c>
      <c r="F200" s="59" t="s">
        <v>354</v>
      </c>
      <c r="G200" s="59" t="s">
        <v>355</v>
      </c>
      <c r="H200" s="59">
        <v>430321</v>
      </c>
      <c r="I200" s="59" t="str">
        <f t="shared" si="28"/>
        <v>430321</v>
      </c>
      <c r="J200" s="59">
        <f t="shared" si="29"/>
        <v>0</v>
      </c>
      <c r="K200" s="70">
        <v>5.52</v>
      </c>
      <c r="L200" s="55" t="s">
        <v>962</v>
      </c>
      <c r="M200" s="71" t="s">
        <v>963</v>
      </c>
      <c r="N200" s="59"/>
      <c r="O200" s="70"/>
      <c r="P200" s="73" t="s">
        <v>963</v>
      </c>
      <c r="Q200" s="70">
        <v>5.52</v>
      </c>
      <c r="R200" s="59"/>
      <c r="S200" s="70"/>
      <c r="T200" s="59">
        <v>15</v>
      </c>
      <c r="U200" s="82">
        <v>220.8</v>
      </c>
      <c r="V200" s="83">
        <v>82.8</v>
      </c>
      <c r="W200" s="83">
        <v>55.2</v>
      </c>
      <c r="X200" s="83">
        <v>27.6</v>
      </c>
      <c r="Y200" s="82">
        <f t="shared" si="30"/>
        <v>138</v>
      </c>
      <c r="Z200" s="82"/>
      <c r="AA200" s="91"/>
      <c r="AB200" s="91"/>
      <c r="AC200" s="82"/>
      <c r="AD200" s="82"/>
      <c r="AE200" s="82"/>
      <c r="AF200" s="82"/>
      <c r="AG200" s="59" t="s">
        <v>829</v>
      </c>
      <c r="AH200" s="59">
        <v>1</v>
      </c>
      <c r="AI200" s="58"/>
      <c r="AJ200" s="27"/>
    </row>
    <row r="201" ht="20.15" customHeight="1" outlineLevel="4" spans="1:36">
      <c r="A201" s="55">
        <v>60</v>
      </c>
      <c r="B201" s="60" t="s">
        <v>70</v>
      </c>
      <c r="C201" s="56" t="s">
        <v>73</v>
      </c>
      <c r="D201" s="57" t="s">
        <v>875</v>
      </c>
      <c r="E201" s="58" t="s">
        <v>964</v>
      </c>
      <c r="F201" s="59" t="s">
        <v>354</v>
      </c>
      <c r="G201" s="59" t="s">
        <v>355</v>
      </c>
      <c r="H201" s="59">
        <v>430321</v>
      </c>
      <c r="I201" s="59" t="str">
        <f t="shared" si="28"/>
        <v>430321</v>
      </c>
      <c r="J201" s="59">
        <f t="shared" si="29"/>
        <v>0</v>
      </c>
      <c r="K201" s="70">
        <v>5.59</v>
      </c>
      <c r="L201" s="55" t="s">
        <v>965</v>
      </c>
      <c r="M201" s="71" t="s">
        <v>966</v>
      </c>
      <c r="N201" s="59"/>
      <c r="O201" s="70"/>
      <c r="P201" s="73" t="s">
        <v>966</v>
      </c>
      <c r="Q201" s="70">
        <v>5.59</v>
      </c>
      <c r="R201" s="59"/>
      <c r="S201" s="70"/>
      <c r="T201" s="59">
        <v>15</v>
      </c>
      <c r="U201" s="82">
        <v>223.6</v>
      </c>
      <c r="V201" s="83">
        <v>83.85</v>
      </c>
      <c r="W201" s="83">
        <v>55.9</v>
      </c>
      <c r="X201" s="83">
        <v>27.95</v>
      </c>
      <c r="Y201" s="82">
        <f t="shared" si="30"/>
        <v>139.75</v>
      </c>
      <c r="Z201" s="82"/>
      <c r="AA201" s="91"/>
      <c r="AB201" s="91"/>
      <c r="AC201" s="82"/>
      <c r="AD201" s="82"/>
      <c r="AE201" s="82"/>
      <c r="AF201" s="82"/>
      <c r="AG201" s="59" t="s">
        <v>829</v>
      </c>
      <c r="AH201" s="59">
        <v>1</v>
      </c>
      <c r="AI201" s="58"/>
      <c r="AJ201" s="27"/>
    </row>
    <row r="202" ht="20.15" customHeight="1" outlineLevel="4" spans="1:36">
      <c r="A202" s="55">
        <v>61</v>
      </c>
      <c r="B202" s="60" t="s">
        <v>70</v>
      </c>
      <c r="C202" s="56" t="s">
        <v>73</v>
      </c>
      <c r="D202" s="57" t="s">
        <v>915</v>
      </c>
      <c r="E202" s="58" t="s">
        <v>967</v>
      </c>
      <c r="F202" s="59" t="s">
        <v>354</v>
      </c>
      <c r="G202" s="59" t="s">
        <v>355</v>
      </c>
      <c r="H202" s="59">
        <v>430321</v>
      </c>
      <c r="I202" s="59" t="str">
        <f t="shared" si="28"/>
        <v>430321</v>
      </c>
      <c r="J202" s="59">
        <f t="shared" si="29"/>
        <v>0</v>
      </c>
      <c r="K202" s="70">
        <v>2.111</v>
      </c>
      <c r="L202" s="55" t="s">
        <v>968</v>
      </c>
      <c r="M202" s="71" t="s">
        <v>969</v>
      </c>
      <c r="N202" s="59"/>
      <c r="O202" s="70"/>
      <c r="P202" s="73" t="s">
        <v>969</v>
      </c>
      <c r="Q202" s="70">
        <v>2.111</v>
      </c>
      <c r="R202" s="59"/>
      <c r="S202" s="70"/>
      <c r="T202" s="59">
        <v>15</v>
      </c>
      <c r="U202" s="82">
        <v>84.44</v>
      </c>
      <c r="V202" s="83">
        <v>31.665</v>
      </c>
      <c r="W202" s="83">
        <v>21.11</v>
      </c>
      <c r="X202" s="83">
        <v>10.555</v>
      </c>
      <c r="Y202" s="82">
        <f t="shared" si="30"/>
        <v>52.775</v>
      </c>
      <c r="Z202" s="82"/>
      <c r="AA202" s="91"/>
      <c r="AB202" s="91"/>
      <c r="AC202" s="82"/>
      <c r="AD202" s="82"/>
      <c r="AE202" s="82"/>
      <c r="AF202" s="82"/>
      <c r="AG202" s="59" t="s">
        <v>829</v>
      </c>
      <c r="AH202" s="59">
        <v>1</v>
      </c>
      <c r="AI202" s="58"/>
      <c r="AJ202" s="27"/>
    </row>
    <row r="203" ht="20.15" customHeight="1" outlineLevel="4" spans="1:36">
      <c r="A203" s="55">
        <v>73</v>
      </c>
      <c r="B203" s="60" t="s">
        <v>70</v>
      </c>
      <c r="C203" s="56" t="s">
        <v>73</v>
      </c>
      <c r="D203" s="57" t="s">
        <v>851</v>
      </c>
      <c r="E203" s="58" t="s">
        <v>970</v>
      </c>
      <c r="F203" s="59" t="s">
        <v>354</v>
      </c>
      <c r="G203" s="59" t="s">
        <v>355</v>
      </c>
      <c r="H203" s="59">
        <v>430321</v>
      </c>
      <c r="I203" s="59" t="str">
        <f t="shared" si="28"/>
        <v>430321</v>
      </c>
      <c r="J203" s="59">
        <f t="shared" si="29"/>
        <v>0</v>
      </c>
      <c r="K203" s="70">
        <v>3.656</v>
      </c>
      <c r="L203" s="55" t="s">
        <v>971</v>
      </c>
      <c r="M203" s="71" t="s">
        <v>972</v>
      </c>
      <c r="N203" s="59"/>
      <c r="O203" s="70"/>
      <c r="P203" s="73" t="s">
        <v>972</v>
      </c>
      <c r="Q203" s="70">
        <v>3.656</v>
      </c>
      <c r="R203" s="59"/>
      <c r="S203" s="70"/>
      <c r="T203" s="59">
        <v>15</v>
      </c>
      <c r="U203" s="82">
        <v>146.24</v>
      </c>
      <c r="V203" s="83">
        <v>54.84</v>
      </c>
      <c r="W203" s="83">
        <v>36.56</v>
      </c>
      <c r="X203" s="83">
        <v>18.28</v>
      </c>
      <c r="Y203" s="82">
        <f t="shared" si="30"/>
        <v>91.4</v>
      </c>
      <c r="Z203" s="82"/>
      <c r="AA203" s="91"/>
      <c r="AB203" s="91"/>
      <c r="AC203" s="82"/>
      <c r="AD203" s="82"/>
      <c r="AE203" s="82"/>
      <c r="AF203" s="82"/>
      <c r="AG203" s="59" t="s">
        <v>829</v>
      </c>
      <c r="AH203" s="59">
        <v>1</v>
      </c>
      <c r="AI203" s="58"/>
      <c r="AJ203" s="27"/>
    </row>
    <row r="204" ht="20.15" customHeight="1" outlineLevel="4" spans="1:36">
      <c r="A204" s="55">
        <v>74</v>
      </c>
      <c r="B204" s="60" t="s">
        <v>70</v>
      </c>
      <c r="C204" s="56" t="s">
        <v>73</v>
      </c>
      <c r="D204" s="57" t="s">
        <v>851</v>
      </c>
      <c r="E204" s="58" t="s">
        <v>973</v>
      </c>
      <c r="F204" s="59" t="s">
        <v>354</v>
      </c>
      <c r="G204" s="59" t="s">
        <v>355</v>
      </c>
      <c r="H204" s="59">
        <v>430321</v>
      </c>
      <c r="I204" s="59" t="str">
        <f t="shared" si="28"/>
        <v>430321</v>
      </c>
      <c r="J204" s="59">
        <f t="shared" si="29"/>
        <v>0</v>
      </c>
      <c r="K204" s="70">
        <v>4.914</v>
      </c>
      <c r="L204" s="55" t="s">
        <v>974</v>
      </c>
      <c r="M204" s="71" t="s">
        <v>975</v>
      </c>
      <c r="N204" s="59"/>
      <c r="O204" s="70"/>
      <c r="P204" s="73" t="s">
        <v>975</v>
      </c>
      <c r="Q204" s="70">
        <v>4.914</v>
      </c>
      <c r="R204" s="59"/>
      <c r="S204" s="70"/>
      <c r="T204" s="59">
        <v>15</v>
      </c>
      <c r="U204" s="82">
        <v>196.56</v>
      </c>
      <c r="V204" s="83">
        <v>73.71</v>
      </c>
      <c r="W204" s="83">
        <v>49.14</v>
      </c>
      <c r="X204" s="83">
        <v>24.57</v>
      </c>
      <c r="Y204" s="82">
        <f t="shared" si="30"/>
        <v>122.85</v>
      </c>
      <c r="Z204" s="82"/>
      <c r="AA204" s="91"/>
      <c r="AB204" s="91"/>
      <c r="AC204" s="82"/>
      <c r="AD204" s="82"/>
      <c r="AE204" s="82"/>
      <c r="AF204" s="82"/>
      <c r="AG204" s="59" t="s">
        <v>829</v>
      </c>
      <c r="AH204" s="59">
        <v>1</v>
      </c>
      <c r="AI204" s="58"/>
      <c r="AJ204" s="27"/>
    </row>
    <row r="205" ht="20.15" customHeight="1" outlineLevel="4" spans="1:36">
      <c r="A205" s="55">
        <v>75</v>
      </c>
      <c r="B205" s="60" t="s">
        <v>70</v>
      </c>
      <c r="C205" s="56" t="s">
        <v>73</v>
      </c>
      <c r="D205" s="57" t="s">
        <v>851</v>
      </c>
      <c r="E205" s="58" t="s">
        <v>976</v>
      </c>
      <c r="F205" s="59" t="s">
        <v>354</v>
      </c>
      <c r="G205" s="59" t="s">
        <v>355</v>
      </c>
      <c r="H205" s="59">
        <v>430321</v>
      </c>
      <c r="I205" s="59" t="str">
        <f t="shared" si="28"/>
        <v>430321</v>
      </c>
      <c r="J205" s="59">
        <f t="shared" si="29"/>
        <v>0</v>
      </c>
      <c r="K205" s="70">
        <v>1.13</v>
      </c>
      <c r="L205" s="55" t="s">
        <v>977</v>
      </c>
      <c r="M205" s="71" t="s">
        <v>978</v>
      </c>
      <c r="N205" s="59"/>
      <c r="O205" s="70"/>
      <c r="P205" s="59"/>
      <c r="Q205" s="70"/>
      <c r="R205" s="73" t="s">
        <v>978</v>
      </c>
      <c r="S205" s="70">
        <v>1.13</v>
      </c>
      <c r="T205" s="59">
        <v>15</v>
      </c>
      <c r="U205" s="82">
        <v>33.9</v>
      </c>
      <c r="V205" s="83">
        <v>16.95</v>
      </c>
      <c r="W205" s="83">
        <v>11.3</v>
      </c>
      <c r="X205" s="83">
        <v>5.65</v>
      </c>
      <c r="Y205" s="82">
        <f t="shared" si="30"/>
        <v>16.95</v>
      </c>
      <c r="Z205" s="82"/>
      <c r="AA205" s="91"/>
      <c r="AB205" s="91"/>
      <c r="AC205" s="82"/>
      <c r="AD205" s="82"/>
      <c r="AE205" s="82"/>
      <c r="AF205" s="82"/>
      <c r="AG205" s="59" t="s">
        <v>829</v>
      </c>
      <c r="AH205" s="59">
        <v>1</v>
      </c>
      <c r="AI205" s="58"/>
      <c r="AJ205" s="27"/>
    </row>
    <row r="206" ht="20.15" customHeight="1" outlineLevel="4" spans="1:36">
      <c r="A206" s="55">
        <v>76</v>
      </c>
      <c r="B206" s="60" t="s">
        <v>70</v>
      </c>
      <c r="C206" s="56" t="s">
        <v>73</v>
      </c>
      <c r="D206" s="57" t="s">
        <v>851</v>
      </c>
      <c r="E206" s="58" t="s">
        <v>979</v>
      </c>
      <c r="F206" s="59" t="s">
        <v>354</v>
      </c>
      <c r="G206" s="59" t="s">
        <v>355</v>
      </c>
      <c r="H206" s="59">
        <v>430321</v>
      </c>
      <c r="I206" s="59" t="str">
        <f t="shared" si="28"/>
        <v>430321</v>
      </c>
      <c r="J206" s="59">
        <f t="shared" si="29"/>
        <v>0</v>
      </c>
      <c r="K206" s="70">
        <v>2.571</v>
      </c>
      <c r="L206" s="55" t="s">
        <v>980</v>
      </c>
      <c r="M206" s="71" t="s">
        <v>981</v>
      </c>
      <c r="N206" s="59"/>
      <c r="O206" s="70"/>
      <c r="P206" s="59"/>
      <c r="Q206" s="70"/>
      <c r="R206" s="73" t="s">
        <v>981</v>
      </c>
      <c r="S206" s="70">
        <v>2.571</v>
      </c>
      <c r="T206" s="59">
        <v>15</v>
      </c>
      <c r="U206" s="82">
        <v>77.13</v>
      </c>
      <c r="V206" s="83">
        <v>38.565</v>
      </c>
      <c r="W206" s="83">
        <v>25.71</v>
      </c>
      <c r="X206" s="83">
        <v>12.855</v>
      </c>
      <c r="Y206" s="82">
        <f t="shared" si="30"/>
        <v>38.565</v>
      </c>
      <c r="Z206" s="82"/>
      <c r="AA206" s="91"/>
      <c r="AB206" s="91"/>
      <c r="AC206" s="82"/>
      <c r="AD206" s="82"/>
      <c r="AE206" s="82"/>
      <c r="AF206" s="82"/>
      <c r="AG206" s="59" t="s">
        <v>829</v>
      </c>
      <c r="AH206" s="59">
        <v>1</v>
      </c>
      <c r="AI206" s="58"/>
      <c r="AJ206" s="27"/>
    </row>
    <row r="207" ht="20.15" customHeight="1" outlineLevel="4" spans="1:36">
      <c r="A207" s="55">
        <v>77</v>
      </c>
      <c r="B207" s="60" t="s">
        <v>70</v>
      </c>
      <c r="C207" s="56" t="s">
        <v>73</v>
      </c>
      <c r="D207" s="57" t="s">
        <v>982</v>
      </c>
      <c r="E207" s="58" t="s">
        <v>983</v>
      </c>
      <c r="F207" s="59" t="s">
        <v>354</v>
      </c>
      <c r="G207" s="59" t="s">
        <v>355</v>
      </c>
      <c r="H207" s="59">
        <v>430321</v>
      </c>
      <c r="I207" s="59" t="str">
        <f t="shared" si="28"/>
        <v>430321</v>
      </c>
      <c r="J207" s="59">
        <f t="shared" si="29"/>
        <v>0</v>
      </c>
      <c r="K207" s="70">
        <v>1.523</v>
      </c>
      <c r="L207" s="55" t="s">
        <v>984</v>
      </c>
      <c r="M207" s="71" t="s">
        <v>985</v>
      </c>
      <c r="N207" s="59"/>
      <c r="O207" s="70"/>
      <c r="P207" s="59"/>
      <c r="Q207" s="70"/>
      <c r="R207" s="73" t="s">
        <v>985</v>
      </c>
      <c r="S207" s="70">
        <v>1.523</v>
      </c>
      <c r="T207" s="59">
        <v>15</v>
      </c>
      <c r="U207" s="82">
        <v>45.69</v>
      </c>
      <c r="V207" s="83">
        <v>22.845</v>
      </c>
      <c r="W207" s="83">
        <v>15.23</v>
      </c>
      <c r="X207" s="83">
        <v>7.615</v>
      </c>
      <c r="Y207" s="82">
        <f t="shared" si="30"/>
        <v>22.845</v>
      </c>
      <c r="Z207" s="82"/>
      <c r="AA207" s="91"/>
      <c r="AB207" s="91"/>
      <c r="AC207" s="82"/>
      <c r="AD207" s="82"/>
      <c r="AE207" s="82"/>
      <c r="AF207" s="82"/>
      <c r="AG207" s="59" t="s">
        <v>829</v>
      </c>
      <c r="AH207" s="59">
        <v>1</v>
      </c>
      <c r="AI207" s="58"/>
      <c r="AJ207" s="27"/>
    </row>
    <row r="208" ht="20.15" customHeight="1" outlineLevel="4" spans="1:36">
      <c r="A208" s="55">
        <v>78</v>
      </c>
      <c r="B208" s="60" t="s">
        <v>70</v>
      </c>
      <c r="C208" s="56" t="s">
        <v>73</v>
      </c>
      <c r="D208" s="57" t="s">
        <v>841</v>
      </c>
      <c r="E208" s="58" t="s">
        <v>986</v>
      </c>
      <c r="F208" s="59" t="s">
        <v>354</v>
      </c>
      <c r="G208" s="59" t="s">
        <v>355</v>
      </c>
      <c r="H208" s="59">
        <v>430321</v>
      </c>
      <c r="I208" s="59" t="str">
        <f t="shared" si="28"/>
        <v>430321</v>
      </c>
      <c r="J208" s="59">
        <f t="shared" si="29"/>
        <v>0</v>
      </c>
      <c r="K208" s="70">
        <v>0.568</v>
      </c>
      <c r="L208" s="55" t="s">
        <v>987</v>
      </c>
      <c r="M208" s="71" t="s">
        <v>988</v>
      </c>
      <c r="N208" s="59"/>
      <c r="O208" s="70"/>
      <c r="P208" s="59"/>
      <c r="Q208" s="70"/>
      <c r="R208" s="73" t="s">
        <v>988</v>
      </c>
      <c r="S208" s="70">
        <v>0.568</v>
      </c>
      <c r="T208" s="59">
        <v>15</v>
      </c>
      <c r="U208" s="82">
        <v>17.04</v>
      </c>
      <c r="V208" s="83">
        <v>8.52</v>
      </c>
      <c r="W208" s="83">
        <v>5.68</v>
      </c>
      <c r="X208" s="83">
        <v>2.84</v>
      </c>
      <c r="Y208" s="82">
        <f t="shared" si="30"/>
        <v>8.52</v>
      </c>
      <c r="Z208" s="82"/>
      <c r="AA208" s="91"/>
      <c r="AB208" s="91"/>
      <c r="AC208" s="82"/>
      <c r="AD208" s="82"/>
      <c r="AE208" s="82"/>
      <c r="AF208" s="82"/>
      <c r="AG208" s="59" t="s">
        <v>829</v>
      </c>
      <c r="AH208" s="59">
        <v>1</v>
      </c>
      <c r="AI208" s="58"/>
      <c r="AJ208" s="27"/>
    </row>
    <row r="209" ht="20.15" customHeight="1" outlineLevel="4" spans="1:36">
      <c r="A209" s="55">
        <v>79</v>
      </c>
      <c r="B209" s="60" t="s">
        <v>70</v>
      </c>
      <c r="C209" s="56" t="s">
        <v>73</v>
      </c>
      <c r="D209" s="57" t="s">
        <v>882</v>
      </c>
      <c r="E209" s="58" t="s">
        <v>989</v>
      </c>
      <c r="F209" s="59" t="s">
        <v>354</v>
      </c>
      <c r="G209" s="59" t="s">
        <v>355</v>
      </c>
      <c r="H209" s="59">
        <v>430321</v>
      </c>
      <c r="I209" s="59" t="str">
        <f t="shared" si="28"/>
        <v>430321</v>
      </c>
      <c r="J209" s="59">
        <f t="shared" si="29"/>
        <v>0</v>
      </c>
      <c r="K209" s="70">
        <v>2.247</v>
      </c>
      <c r="L209" s="55" t="s">
        <v>990</v>
      </c>
      <c r="M209" s="71" t="s">
        <v>991</v>
      </c>
      <c r="N209" s="59"/>
      <c r="O209" s="70"/>
      <c r="P209" s="59"/>
      <c r="Q209" s="70"/>
      <c r="R209" s="73" t="s">
        <v>991</v>
      </c>
      <c r="S209" s="70">
        <v>2.247</v>
      </c>
      <c r="T209" s="59">
        <v>15</v>
      </c>
      <c r="U209" s="82">
        <v>67.41</v>
      </c>
      <c r="V209" s="83">
        <v>33.705</v>
      </c>
      <c r="W209" s="83">
        <v>22.47</v>
      </c>
      <c r="X209" s="83">
        <v>11.235</v>
      </c>
      <c r="Y209" s="82">
        <f t="shared" si="30"/>
        <v>33.705</v>
      </c>
      <c r="Z209" s="82"/>
      <c r="AA209" s="91"/>
      <c r="AB209" s="91"/>
      <c r="AC209" s="82"/>
      <c r="AD209" s="82"/>
      <c r="AE209" s="82"/>
      <c r="AF209" s="82"/>
      <c r="AG209" s="59" t="s">
        <v>829</v>
      </c>
      <c r="AH209" s="59">
        <v>1</v>
      </c>
      <c r="AI209" s="58"/>
      <c r="AJ209" s="27"/>
    </row>
    <row r="210" ht="20.15" customHeight="1" outlineLevel="4" spans="1:36">
      <c r="A210" s="55">
        <v>80</v>
      </c>
      <c r="B210" s="60" t="s">
        <v>70</v>
      </c>
      <c r="C210" s="56" t="s">
        <v>73</v>
      </c>
      <c r="D210" s="57" t="s">
        <v>886</v>
      </c>
      <c r="E210" s="58" t="s">
        <v>992</v>
      </c>
      <c r="F210" s="59" t="s">
        <v>354</v>
      </c>
      <c r="G210" s="59" t="s">
        <v>355</v>
      </c>
      <c r="H210" s="59">
        <v>430321</v>
      </c>
      <c r="I210" s="59" t="str">
        <f t="shared" si="28"/>
        <v>430321</v>
      </c>
      <c r="J210" s="59">
        <f t="shared" si="29"/>
        <v>0</v>
      </c>
      <c r="K210" s="70">
        <v>4.158</v>
      </c>
      <c r="L210" s="55" t="s">
        <v>993</v>
      </c>
      <c r="M210" s="71" t="s">
        <v>994</v>
      </c>
      <c r="N210" s="59"/>
      <c r="O210" s="70"/>
      <c r="P210" s="59"/>
      <c r="Q210" s="70"/>
      <c r="R210" s="73" t="s">
        <v>994</v>
      </c>
      <c r="S210" s="70">
        <v>4.158</v>
      </c>
      <c r="T210" s="59">
        <v>15</v>
      </c>
      <c r="U210" s="82">
        <v>124.74</v>
      </c>
      <c r="V210" s="83">
        <v>62.37</v>
      </c>
      <c r="W210" s="83">
        <v>41.58</v>
      </c>
      <c r="X210" s="83">
        <v>20.79</v>
      </c>
      <c r="Y210" s="82">
        <f t="shared" si="30"/>
        <v>62.37</v>
      </c>
      <c r="Z210" s="82"/>
      <c r="AA210" s="91"/>
      <c r="AB210" s="91"/>
      <c r="AC210" s="82"/>
      <c r="AD210" s="82"/>
      <c r="AE210" s="82"/>
      <c r="AF210" s="82"/>
      <c r="AG210" s="59" t="s">
        <v>829</v>
      </c>
      <c r="AH210" s="59">
        <v>1</v>
      </c>
      <c r="AI210" s="58"/>
      <c r="AJ210" s="27"/>
    </row>
    <row r="211" ht="20.15" customHeight="1" outlineLevel="4" spans="1:36">
      <c r="A211" s="55">
        <v>81</v>
      </c>
      <c r="B211" s="60" t="s">
        <v>70</v>
      </c>
      <c r="C211" s="56" t="s">
        <v>73</v>
      </c>
      <c r="D211" s="57" t="s">
        <v>851</v>
      </c>
      <c r="E211" s="58" t="s">
        <v>995</v>
      </c>
      <c r="F211" s="59" t="s">
        <v>354</v>
      </c>
      <c r="G211" s="59" t="s">
        <v>355</v>
      </c>
      <c r="H211" s="59">
        <v>430321</v>
      </c>
      <c r="I211" s="59" t="str">
        <f t="shared" si="28"/>
        <v>430321</v>
      </c>
      <c r="J211" s="59">
        <f t="shared" si="29"/>
        <v>0</v>
      </c>
      <c r="K211" s="70">
        <v>5.601</v>
      </c>
      <c r="L211" s="55" t="s">
        <v>996</v>
      </c>
      <c r="M211" s="71" t="s">
        <v>997</v>
      </c>
      <c r="N211" s="59"/>
      <c r="O211" s="70"/>
      <c r="P211" s="73" t="s">
        <v>997</v>
      </c>
      <c r="Q211" s="70">
        <v>5.601</v>
      </c>
      <c r="R211" s="59"/>
      <c r="S211" s="70"/>
      <c r="T211" s="59">
        <v>15</v>
      </c>
      <c r="U211" s="82">
        <v>224.04</v>
      </c>
      <c r="V211" s="83">
        <v>84.015</v>
      </c>
      <c r="W211" s="83">
        <v>56.01</v>
      </c>
      <c r="X211" s="83">
        <v>28.005</v>
      </c>
      <c r="Y211" s="82">
        <f t="shared" si="30"/>
        <v>140.025</v>
      </c>
      <c r="Z211" s="82"/>
      <c r="AA211" s="91"/>
      <c r="AB211" s="91"/>
      <c r="AC211" s="82"/>
      <c r="AD211" s="82"/>
      <c r="AE211" s="82"/>
      <c r="AF211" s="82"/>
      <c r="AG211" s="59" t="s">
        <v>829</v>
      </c>
      <c r="AH211" s="59">
        <v>1</v>
      </c>
      <c r="AI211" s="58"/>
      <c r="AJ211" s="27"/>
    </row>
    <row r="212" ht="20.15" customHeight="1" outlineLevel="4" spans="1:36">
      <c r="A212" s="55">
        <v>83</v>
      </c>
      <c r="B212" s="60" t="s">
        <v>70</v>
      </c>
      <c r="C212" s="56" t="s">
        <v>73</v>
      </c>
      <c r="D212" s="57" t="s">
        <v>886</v>
      </c>
      <c r="E212" s="58" t="s">
        <v>998</v>
      </c>
      <c r="F212" s="59" t="s">
        <v>354</v>
      </c>
      <c r="G212" s="59" t="s">
        <v>355</v>
      </c>
      <c r="H212" s="59">
        <v>430321</v>
      </c>
      <c r="I212" s="59" t="str">
        <f t="shared" si="28"/>
        <v>430321</v>
      </c>
      <c r="J212" s="59">
        <f t="shared" si="29"/>
        <v>0</v>
      </c>
      <c r="K212" s="70">
        <v>10.349</v>
      </c>
      <c r="L212" s="55" t="s">
        <v>999</v>
      </c>
      <c r="M212" s="71" t="s">
        <v>1000</v>
      </c>
      <c r="N212" s="73" t="s">
        <v>1000</v>
      </c>
      <c r="O212" s="70">
        <v>10.349</v>
      </c>
      <c r="P212" s="59"/>
      <c r="Q212" s="70"/>
      <c r="R212" s="59"/>
      <c r="S212" s="70"/>
      <c r="T212" s="59">
        <v>15</v>
      </c>
      <c r="U212" s="82">
        <v>517.45</v>
      </c>
      <c r="V212" s="83">
        <v>155.235</v>
      </c>
      <c r="W212" s="83">
        <v>103.49</v>
      </c>
      <c r="X212" s="83">
        <v>51.745</v>
      </c>
      <c r="Y212" s="82">
        <f t="shared" si="30"/>
        <v>362.215</v>
      </c>
      <c r="Z212" s="82"/>
      <c r="AA212" s="91"/>
      <c r="AB212" s="91"/>
      <c r="AC212" s="82"/>
      <c r="AD212" s="82"/>
      <c r="AE212" s="82"/>
      <c r="AF212" s="82"/>
      <c r="AG212" s="59" t="s">
        <v>829</v>
      </c>
      <c r="AH212" s="59">
        <v>1</v>
      </c>
      <c r="AI212" s="58"/>
      <c r="AJ212" s="27"/>
    </row>
    <row r="213" ht="20.15" customHeight="1" outlineLevel="3" spans="1:36">
      <c r="A213" s="55"/>
      <c r="B213" s="60"/>
      <c r="C213" s="51" t="s">
        <v>79</v>
      </c>
      <c r="D213" s="57"/>
      <c r="E213" s="58"/>
      <c r="F213" s="59"/>
      <c r="G213" s="59"/>
      <c r="H213" s="59"/>
      <c r="I213" s="59"/>
      <c r="J213" s="59"/>
      <c r="K213" s="70">
        <f>SUBTOTAL(9,K214:K240)</f>
        <v>97.087</v>
      </c>
      <c r="L213" s="55"/>
      <c r="M213" s="71"/>
      <c r="N213" s="59"/>
      <c r="O213" s="70"/>
      <c r="P213" s="73"/>
      <c r="Q213" s="70"/>
      <c r="R213" s="59"/>
      <c r="S213" s="70"/>
      <c r="T213" s="59"/>
      <c r="U213" s="82">
        <f>SUBTOTAL(9,U214:U240)</f>
        <v>2600.55</v>
      </c>
      <c r="V213" s="83">
        <f>SUBTOTAL(9,V214:V240)</f>
        <v>1456.305</v>
      </c>
      <c r="W213" s="83">
        <f>SUBTOTAL(9,W214:W240)</f>
        <v>970.87</v>
      </c>
      <c r="X213" s="83">
        <f>SUBTOTAL(9,X214:X240)</f>
        <v>485.435</v>
      </c>
      <c r="Y213" s="82">
        <f>SUBTOTAL(9,Y214:Y240)</f>
        <v>1144.245</v>
      </c>
      <c r="Z213" s="82">
        <v>49</v>
      </c>
      <c r="AA213" s="91">
        <v>2205</v>
      </c>
      <c r="AB213" s="82">
        <f>U213-AA213</f>
        <v>395.55</v>
      </c>
      <c r="AC213" s="82">
        <v>272</v>
      </c>
      <c r="AD213" s="82">
        <f>V213-AC213</f>
        <v>1184.305</v>
      </c>
      <c r="AE213" s="82">
        <v>1933</v>
      </c>
      <c r="AF213" s="82">
        <v>1933</v>
      </c>
      <c r="AG213" s="59"/>
      <c r="AH213" s="59"/>
      <c r="AI213" s="58"/>
      <c r="AJ213" s="27"/>
    </row>
    <row r="214" ht="20.15" customHeight="1" outlineLevel="4" spans="1:36">
      <c r="A214" s="55">
        <v>28</v>
      </c>
      <c r="B214" s="60" t="s">
        <v>70</v>
      </c>
      <c r="C214" s="56" t="s">
        <v>78</v>
      </c>
      <c r="D214" s="57" t="s">
        <v>1001</v>
      </c>
      <c r="E214" s="58" t="s">
        <v>1002</v>
      </c>
      <c r="F214" s="59" t="s">
        <v>354</v>
      </c>
      <c r="G214" s="59" t="s">
        <v>355</v>
      </c>
      <c r="H214" s="59">
        <v>430381</v>
      </c>
      <c r="I214" s="59" t="str">
        <f t="shared" ref="I214:I240" si="31">RIGHT(M214,6)</f>
        <v>430381</v>
      </c>
      <c r="J214" s="59">
        <f t="shared" ref="J214:J240" si="32">H214-I214</f>
        <v>0</v>
      </c>
      <c r="K214" s="70">
        <v>2.627</v>
      </c>
      <c r="L214" s="55" t="s">
        <v>1003</v>
      </c>
      <c r="M214" s="71" t="s">
        <v>1004</v>
      </c>
      <c r="N214" s="59"/>
      <c r="O214" s="70"/>
      <c r="P214" s="73" t="s">
        <v>1004</v>
      </c>
      <c r="Q214" s="70">
        <v>2.627</v>
      </c>
      <c r="R214" s="59"/>
      <c r="S214" s="70"/>
      <c r="T214" s="59">
        <v>15</v>
      </c>
      <c r="U214" s="82">
        <v>70.37</v>
      </c>
      <c r="V214" s="83">
        <v>39.405</v>
      </c>
      <c r="W214" s="83">
        <v>26.27</v>
      </c>
      <c r="X214" s="83">
        <v>13.135</v>
      </c>
      <c r="Y214" s="82">
        <f t="shared" ref="Y214:Y240" si="33">U214-V214</f>
        <v>30.965</v>
      </c>
      <c r="Z214" s="82"/>
      <c r="AA214" s="91"/>
      <c r="AB214" s="91"/>
      <c r="AC214" s="82"/>
      <c r="AD214" s="82"/>
      <c r="AE214" s="82"/>
      <c r="AF214" s="82"/>
      <c r="AG214" s="59" t="s">
        <v>1005</v>
      </c>
      <c r="AH214" s="59">
        <v>1</v>
      </c>
      <c r="AI214" s="58"/>
      <c r="AJ214" s="27"/>
    </row>
    <row r="215" ht="20.15" customHeight="1" outlineLevel="4" spans="1:36">
      <c r="A215" s="55">
        <v>30</v>
      </c>
      <c r="B215" s="60" t="s">
        <v>70</v>
      </c>
      <c r="C215" s="56" t="s">
        <v>78</v>
      </c>
      <c r="D215" s="57" t="s">
        <v>1006</v>
      </c>
      <c r="E215" s="58" t="s">
        <v>1007</v>
      </c>
      <c r="F215" s="59" t="s">
        <v>354</v>
      </c>
      <c r="G215" s="59" t="s">
        <v>355</v>
      </c>
      <c r="H215" s="59">
        <v>430381</v>
      </c>
      <c r="I215" s="59" t="str">
        <f t="shared" si="31"/>
        <v>430381</v>
      </c>
      <c r="J215" s="59">
        <f t="shared" si="32"/>
        <v>0</v>
      </c>
      <c r="K215" s="70">
        <v>2.313</v>
      </c>
      <c r="L215" s="55" t="s">
        <v>1008</v>
      </c>
      <c r="M215" s="71" t="s">
        <v>1009</v>
      </c>
      <c r="N215" s="59"/>
      <c r="O215" s="70"/>
      <c r="P215" s="73" t="s">
        <v>1009</v>
      </c>
      <c r="Q215" s="70">
        <v>2.313</v>
      </c>
      <c r="R215" s="59"/>
      <c r="S215" s="70"/>
      <c r="T215" s="59">
        <v>15</v>
      </c>
      <c r="U215" s="82">
        <v>61.96</v>
      </c>
      <c r="V215" s="83">
        <v>34.695</v>
      </c>
      <c r="W215" s="83">
        <v>23.13</v>
      </c>
      <c r="X215" s="83">
        <v>11.565</v>
      </c>
      <c r="Y215" s="82">
        <f t="shared" si="33"/>
        <v>27.265</v>
      </c>
      <c r="Z215" s="82"/>
      <c r="AA215" s="91"/>
      <c r="AB215" s="91"/>
      <c r="AC215" s="82"/>
      <c r="AD215" s="82"/>
      <c r="AE215" s="82"/>
      <c r="AF215" s="82"/>
      <c r="AG215" s="59" t="s">
        <v>1005</v>
      </c>
      <c r="AH215" s="59">
        <v>1</v>
      </c>
      <c r="AI215" s="58"/>
      <c r="AJ215" s="27"/>
    </row>
    <row r="216" ht="20.15" customHeight="1" outlineLevel="4" spans="1:36">
      <c r="A216" s="55">
        <v>22</v>
      </c>
      <c r="B216" s="60" t="s">
        <v>70</v>
      </c>
      <c r="C216" s="56" t="s">
        <v>78</v>
      </c>
      <c r="D216" s="57" t="s">
        <v>1010</v>
      </c>
      <c r="E216" s="58" t="s">
        <v>1011</v>
      </c>
      <c r="F216" s="59" t="s">
        <v>354</v>
      </c>
      <c r="G216" s="59" t="s">
        <v>355</v>
      </c>
      <c r="H216" s="59">
        <v>430381</v>
      </c>
      <c r="I216" s="59" t="str">
        <f t="shared" si="31"/>
        <v>430381</v>
      </c>
      <c r="J216" s="59">
        <f t="shared" si="32"/>
        <v>0</v>
      </c>
      <c r="K216" s="70">
        <v>5.743</v>
      </c>
      <c r="L216" s="55" t="s">
        <v>1012</v>
      </c>
      <c r="M216" s="71" t="s">
        <v>1013</v>
      </c>
      <c r="N216" s="73" t="s">
        <v>1013</v>
      </c>
      <c r="O216" s="70">
        <v>5.743</v>
      </c>
      <c r="P216" s="59"/>
      <c r="Q216" s="70"/>
      <c r="R216" s="59"/>
      <c r="S216" s="70"/>
      <c r="T216" s="59">
        <v>15</v>
      </c>
      <c r="U216" s="82">
        <v>153.83</v>
      </c>
      <c r="V216" s="83">
        <v>86.145</v>
      </c>
      <c r="W216" s="83">
        <v>57.43</v>
      </c>
      <c r="X216" s="83">
        <v>28.715</v>
      </c>
      <c r="Y216" s="82">
        <f t="shared" si="33"/>
        <v>67.685</v>
      </c>
      <c r="Z216" s="82"/>
      <c r="AA216" s="91"/>
      <c r="AB216" s="91"/>
      <c r="AC216" s="82"/>
      <c r="AD216" s="82"/>
      <c r="AE216" s="82"/>
      <c r="AF216" s="82"/>
      <c r="AG216" s="59" t="s">
        <v>1005</v>
      </c>
      <c r="AH216" s="59">
        <v>1</v>
      </c>
      <c r="AI216" s="58"/>
      <c r="AJ216" s="27"/>
    </row>
    <row r="217" ht="20.15" customHeight="1" outlineLevel="4" spans="1:36">
      <c r="A217" s="55">
        <v>17</v>
      </c>
      <c r="B217" s="60" t="s">
        <v>70</v>
      </c>
      <c r="C217" s="56" t="s">
        <v>78</v>
      </c>
      <c r="D217" s="57" t="s">
        <v>1014</v>
      </c>
      <c r="E217" s="58" t="s">
        <v>1015</v>
      </c>
      <c r="F217" s="59" t="s">
        <v>354</v>
      </c>
      <c r="G217" s="59" t="s">
        <v>355</v>
      </c>
      <c r="H217" s="59">
        <v>430381</v>
      </c>
      <c r="I217" s="59" t="str">
        <f t="shared" si="31"/>
        <v>430381</v>
      </c>
      <c r="J217" s="59">
        <f t="shared" si="32"/>
        <v>0</v>
      </c>
      <c r="K217" s="70">
        <v>7.875</v>
      </c>
      <c r="L217" s="55" t="s">
        <v>1016</v>
      </c>
      <c r="M217" s="71" t="s">
        <v>1017</v>
      </c>
      <c r="N217" s="59"/>
      <c r="O217" s="70"/>
      <c r="P217" s="73" t="s">
        <v>1017</v>
      </c>
      <c r="Q217" s="70">
        <v>7.875</v>
      </c>
      <c r="R217" s="59"/>
      <c r="S217" s="70"/>
      <c r="T217" s="59">
        <v>15</v>
      </c>
      <c r="U217" s="82">
        <v>210.94</v>
      </c>
      <c r="V217" s="83">
        <v>118.125</v>
      </c>
      <c r="W217" s="83">
        <v>78.75</v>
      </c>
      <c r="X217" s="83">
        <v>39.375</v>
      </c>
      <c r="Y217" s="82">
        <f t="shared" si="33"/>
        <v>92.815</v>
      </c>
      <c r="Z217" s="82"/>
      <c r="AA217" s="91"/>
      <c r="AB217" s="91"/>
      <c r="AC217" s="82"/>
      <c r="AD217" s="82"/>
      <c r="AE217" s="82"/>
      <c r="AF217" s="82"/>
      <c r="AG217" s="59" t="s">
        <v>1005</v>
      </c>
      <c r="AH217" s="59">
        <v>1</v>
      </c>
      <c r="AI217" s="58"/>
      <c r="AJ217" s="27"/>
    </row>
    <row r="218" ht="20.15" customHeight="1" outlineLevel="4" spans="1:36">
      <c r="A218" s="55">
        <v>62</v>
      </c>
      <c r="B218" s="60" t="s">
        <v>70</v>
      </c>
      <c r="C218" s="56" t="s">
        <v>78</v>
      </c>
      <c r="D218" s="57" t="s">
        <v>1014</v>
      </c>
      <c r="E218" s="58" t="s">
        <v>1018</v>
      </c>
      <c r="F218" s="59" t="s">
        <v>354</v>
      </c>
      <c r="G218" s="59" t="s">
        <v>355</v>
      </c>
      <c r="H218" s="59">
        <v>430381</v>
      </c>
      <c r="I218" s="59" t="str">
        <f t="shared" si="31"/>
        <v>430381</v>
      </c>
      <c r="J218" s="59">
        <f t="shared" si="32"/>
        <v>0</v>
      </c>
      <c r="K218" s="70">
        <v>4.383</v>
      </c>
      <c r="L218" s="55" t="s">
        <v>1019</v>
      </c>
      <c r="M218" s="71" t="s">
        <v>1020</v>
      </c>
      <c r="N218" s="59"/>
      <c r="O218" s="70"/>
      <c r="P218" s="73" t="s">
        <v>1020</v>
      </c>
      <c r="Q218" s="70">
        <v>4.383</v>
      </c>
      <c r="R218" s="59"/>
      <c r="S218" s="70"/>
      <c r="T218" s="59">
        <v>15</v>
      </c>
      <c r="U218" s="82">
        <v>117.4</v>
      </c>
      <c r="V218" s="83">
        <v>65.745</v>
      </c>
      <c r="W218" s="83">
        <v>43.83</v>
      </c>
      <c r="X218" s="83">
        <v>21.915</v>
      </c>
      <c r="Y218" s="82">
        <f t="shared" si="33"/>
        <v>51.655</v>
      </c>
      <c r="Z218" s="82"/>
      <c r="AA218" s="91"/>
      <c r="AB218" s="91"/>
      <c r="AC218" s="82"/>
      <c r="AD218" s="82"/>
      <c r="AE218" s="82"/>
      <c r="AF218" s="82"/>
      <c r="AG218" s="59" t="s">
        <v>1005</v>
      </c>
      <c r="AH218" s="59">
        <v>1</v>
      </c>
      <c r="AI218" s="58"/>
      <c r="AJ218" s="27"/>
    </row>
    <row r="219" ht="20.15" customHeight="1" outlineLevel="4" spans="1:36">
      <c r="A219" s="55">
        <v>26</v>
      </c>
      <c r="B219" s="60" t="s">
        <v>70</v>
      </c>
      <c r="C219" s="56" t="s">
        <v>78</v>
      </c>
      <c r="D219" s="57" t="s">
        <v>1021</v>
      </c>
      <c r="E219" s="58" t="s">
        <v>1022</v>
      </c>
      <c r="F219" s="59" t="s">
        <v>354</v>
      </c>
      <c r="G219" s="59" t="s">
        <v>355</v>
      </c>
      <c r="H219" s="59">
        <v>430381</v>
      </c>
      <c r="I219" s="59" t="str">
        <f t="shared" si="31"/>
        <v>430381</v>
      </c>
      <c r="J219" s="59">
        <f t="shared" si="32"/>
        <v>0</v>
      </c>
      <c r="K219" s="70">
        <v>2.862</v>
      </c>
      <c r="L219" s="55" t="s">
        <v>1023</v>
      </c>
      <c r="M219" s="71" t="s">
        <v>1024</v>
      </c>
      <c r="N219" s="59"/>
      <c r="O219" s="70"/>
      <c r="P219" s="73" t="s">
        <v>1024</v>
      </c>
      <c r="Q219" s="70">
        <v>2.862</v>
      </c>
      <c r="R219" s="59"/>
      <c r="S219" s="70"/>
      <c r="T219" s="59">
        <v>15</v>
      </c>
      <c r="U219" s="82">
        <v>76.66</v>
      </c>
      <c r="V219" s="83">
        <v>42.93</v>
      </c>
      <c r="W219" s="83">
        <v>28.62</v>
      </c>
      <c r="X219" s="83">
        <v>14.31</v>
      </c>
      <c r="Y219" s="82">
        <f t="shared" si="33"/>
        <v>33.73</v>
      </c>
      <c r="Z219" s="82"/>
      <c r="AA219" s="91"/>
      <c r="AB219" s="91"/>
      <c r="AC219" s="82"/>
      <c r="AD219" s="82"/>
      <c r="AE219" s="82"/>
      <c r="AF219" s="82"/>
      <c r="AG219" s="59" t="s">
        <v>1005</v>
      </c>
      <c r="AH219" s="59">
        <v>1</v>
      </c>
      <c r="AI219" s="58"/>
      <c r="AJ219" s="27"/>
    </row>
    <row r="220" ht="20.15" customHeight="1" outlineLevel="4" spans="1:36">
      <c r="A220" s="55">
        <v>18</v>
      </c>
      <c r="B220" s="60" t="s">
        <v>70</v>
      </c>
      <c r="C220" s="56" t="s">
        <v>78</v>
      </c>
      <c r="D220" s="57" t="s">
        <v>1025</v>
      </c>
      <c r="E220" s="58" t="s">
        <v>1026</v>
      </c>
      <c r="F220" s="59" t="s">
        <v>354</v>
      </c>
      <c r="G220" s="59" t="s">
        <v>355</v>
      </c>
      <c r="H220" s="59">
        <v>430381</v>
      </c>
      <c r="I220" s="59" t="str">
        <f t="shared" si="31"/>
        <v>430381</v>
      </c>
      <c r="J220" s="59">
        <f t="shared" si="32"/>
        <v>0</v>
      </c>
      <c r="K220" s="70">
        <v>1.037</v>
      </c>
      <c r="L220" s="55" t="s">
        <v>1027</v>
      </c>
      <c r="M220" s="71" t="s">
        <v>1028</v>
      </c>
      <c r="N220" s="73" t="s">
        <v>1028</v>
      </c>
      <c r="O220" s="70">
        <v>1.037</v>
      </c>
      <c r="P220" s="59"/>
      <c r="Q220" s="70"/>
      <c r="R220" s="59"/>
      <c r="S220" s="70"/>
      <c r="T220" s="59">
        <v>15</v>
      </c>
      <c r="U220" s="82">
        <v>27.78</v>
      </c>
      <c r="V220" s="83">
        <v>15.555</v>
      </c>
      <c r="W220" s="83">
        <v>10.37</v>
      </c>
      <c r="X220" s="83">
        <v>5.185</v>
      </c>
      <c r="Y220" s="82">
        <f t="shared" si="33"/>
        <v>12.225</v>
      </c>
      <c r="Z220" s="82"/>
      <c r="AA220" s="91"/>
      <c r="AB220" s="91"/>
      <c r="AC220" s="82"/>
      <c r="AD220" s="82"/>
      <c r="AE220" s="82"/>
      <c r="AF220" s="82"/>
      <c r="AG220" s="59" t="s">
        <v>1005</v>
      </c>
      <c r="AH220" s="59">
        <v>1</v>
      </c>
      <c r="AI220" s="58"/>
      <c r="AJ220" s="27"/>
    </row>
    <row r="221" ht="20.15" customHeight="1" outlineLevel="4" spans="1:36">
      <c r="A221" s="55">
        <v>27</v>
      </c>
      <c r="B221" s="60" t="s">
        <v>70</v>
      </c>
      <c r="C221" s="56" t="s">
        <v>78</v>
      </c>
      <c r="D221" s="57" t="s">
        <v>1025</v>
      </c>
      <c r="E221" s="58" t="s">
        <v>1029</v>
      </c>
      <c r="F221" s="59" t="s">
        <v>354</v>
      </c>
      <c r="G221" s="59" t="s">
        <v>355</v>
      </c>
      <c r="H221" s="59">
        <v>430381</v>
      </c>
      <c r="I221" s="59" t="str">
        <f t="shared" si="31"/>
        <v>430381</v>
      </c>
      <c r="J221" s="59">
        <f t="shared" si="32"/>
        <v>0</v>
      </c>
      <c r="K221" s="70">
        <v>1.401</v>
      </c>
      <c r="L221" s="55" t="s">
        <v>1030</v>
      </c>
      <c r="M221" s="71" t="s">
        <v>1031</v>
      </c>
      <c r="N221" s="59"/>
      <c r="O221" s="70"/>
      <c r="P221" s="73" t="s">
        <v>1031</v>
      </c>
      <c r="Q221" s="70">
        <v>1.401</v>
      </c>
      <c r="R221" s="59"/>
      <c r="S221" s="70"/>
      <c r="T221" s="59">
        <v>15</v>
      </c>
      <c r="U221" s="82">
        <v>37.53</v>
      </c>
      <c r="V221" s="83">
        <v>21.015</v>
      </c>
      <c r="W221" s="83">
        <v>14.01</v>
      </c>
      <c r="X221" s="83">
        <v>7.005</v>
      </c>
      <c r="Y221" s="82">
        <f t="shared" si="33"/>
        <v>16.515</v>
      </c>
      <c r="Z221" s="82"/>
      <c r="AA221" s="91"/>
      <c r="AB221" s="91"/>
      <c r="AC221" s="82"/>
      <c r="AD221" s="82"/>
      <c r="AE221" s="82"/>
      <c r="AF221" s="82"/>
      <c r="AG221" s="59" t="s">
        <v>1005</v>
      </c>
      <c r="AH221" s="59">
        <v>1</v>
      </c>
      <c r="AI221" s="58"/>
      <c r="AJ221" s="27"/>
    </row>
    <row r="222" ht="20.15" customHeight="1" outlineLevel="4" spans="1:36">
      <c r="A222" s="55">
        <v>72</v>
      </c>
      <c r="B222" s="60" t="s">
        <v>70</v>
      </c>
      <c r="C222" s="56" t="s">
        <v>78</v>
      </c>
      <c r="D222" s="57" t="s">
        <v>1001</v>
      </c>
      <c r="E222" s="58" t="s">
        <v>1032</v>
      </c>
      <c r="F222" s="59" t="s">
        <v>354</v>
      </c>
      <c r="G222" s="59" t="s">
        <v>355</v>
      </c>
      <c r="H222" s="59">
        <v>430381</v>
      </c>
      <c r="I222" s="59" t="str">
        <f t="shared" si="31"/>
        <v>430381</v>
      </c>
      <c r="J222" s="59">
        <f t="shared" si="32"/>
        <v>0</v>
      </c>
      <c r="K222" s="70">
        <v>0.15</v>
      </c>
      <c r="L222" s="55" t="s">
        <v>1033</v>
      </c>
      <c r="M222" s="71" t="s">
        <v>1034</v>
      </c>
      <c r="N222" s="59"/>
      <c r="O222" s="70"/>
      <c r="P222" s="73" t="s">
        <v>1034</v>
      </c>
      <c r="Q222" s="70">
        <v>0.15</v>
      </c>
      <c r="R222" s="59"/>
      <c r="S222" s="70"/>
      <c r="T222" s="59">
        <v>15</v>
      </c>
      <c r="U222" s="82">
        <v>4.02</v>
      </c>
      <c r="V222" s="83">
        <v>2.25</v>
      </c>
      <c r="W222" s="83">
        <v>1.5</v>
      </c>
      <c r="X222" s="83">
        <v>0.75</v>
      </c>
      <c r="Y222" s="82">
        <f t="shared" si="33"/>
        <v>1.77</v>
      </c>
      <c r="Z222" s="82"/>
      <c r="AA222" s="91"/>
      <c r="AB222" s="91"/>
      <c r="AC222" s="82"/>
      <c r="AD222" s="82"/>
      <c r="AE222" s="82"/>
      <c r="AF222" s="82"/>
      <c r="AG222" s="59" t="s">
        <v>1005</v>
      </c>
      <c r="AH222" s="59">
        <v>1</v>
      </c>
      <c r="AI222" s="58"/>
      <c r="AJ222" s="27"/>
    </row>
    <row r="223" ht="20.15" customHeight="1" outlineLevel="4" spans="1:36">
      <c r="A223" s="55">
        <v>71</v>
      </c>
      <c r="B223" s="60" t="s">
        <v>70</v>
      </c>
      <c r="C223" s="56" t="s">
        <v>78</v>
      </c>
      <c r="D223" s="57" t="s">
        <v>1035</v>
      </c>
      <c r="E223" s="58" t="s">
        <v>1036</v>
      </c>
      <c r="F223" s="59" t="s">
        <v>354</v>
      </c>
      <c r="G223" s="59" t="s">
        <v>355</v>
      </c>
      <c r="H223" s="59">
        <v>430381</v>
      </c>
      <c r="I223" s="59" t="str">
        <f t="shared" si="31"/>
        <v>430381</v>
      </c>
      <c r="J223" s="59">
        <f t="shared" si="32"/>
        <v>0</v>
      </c>
      <c r="K223" s="70">
        <v>2.458</v>
      </c>
      <c r="L223" s="55" t="s">
        <v>1037</v>
      </c>
      <c r="M223" s="71" t="s">
        <v>1038</v>
      </c>
      <c r="N223" s="59"/>
      <c r="O223" s="70"/>
      <c r="P223" s="59"/>
      <c r="Q223" s="70"/>
      <c r="R223" s="73" t="s">
        <v>1038</v>
      </c>
      <c r="S223" s="70">
        <v>2.458</v>
      </c>
      <c r="T223" s="59">
        <v>15</v>
      </c>
      <c r="U223" s="82">
        <v>65.84</v>
      </c>
      <c r="V223" s="83">
        <v>36.87</v>
      </c>
      <c r="W223" s="83">
        <v>24.58</v>
      </c>
      <c r="X223" s="83">
        <v>12.29</v>
      </c>
      <c r="Y223" s="82">
        <f t="shared" si="33"/>
        <v>28.97</v>
      </c>
      <c r="Z223" s="82"/>
      <c r="AA223" s="91"/>
      <c r="AB223" s="91"/>
      <c r="AC223" s="82"/>
      <c r="AD223" s="82"/>
      <c r="AE223" s="82"/>
      <c r="AF223" s="82"/>
      <c r="AG223" s="59" t="s">
        <v>1005</v>
      </c>
      <c r="AH223" s="59">
        <v>1</v>
      </c>
      <c r="AI223" s="58"/>
      <c r="AJ223" s="27"/>
    </row>
    <row r="224" ht="20.15" customHeight="1" outlineLevel="4" spans="1:36">
      <c r="A224" s="55">
        <v>20</v>
      </c>
      <c r="B224" s="60" t="s">
        <v>70</v>
      </c>
      <c r="C224" s="56" t="s">
        <v>78</v>
      </c>
      <c r="D224" s="57" t="s">
        <v>1035</v>
      </c>
      <c r="E224" s="58" t="s">
        <v>1039</v>
      </c>
      <c r="F224" s="59" t="s">
        <v>354</v>
      </c>
      <c r="G224" s="59" t="s">
        <v>355</v>
      </c>
      <c r="H224" s="59">
        <v>430381</v>
      </c>
      <c r="I224" s="59" t="str">
        <f t="shared" si="31"/>
        <v>430381</v>
      </c>
      <c r="J224" s="59">
        <f t="shared" si="32"/>
        <v>0</v>
      </c>
      <c r="K224" s="70">
        <v>4.47</v>
      </c>
      <c r="L224" s="55" t="s">
        <v>1040</v>
      </c>
      <c r="M224" s="71" t="s">
        <v>1041</v>
      </c>
      <c r="N224" s="73" t="s">
        <v>1041</v>
      </c>
      <c r="O224" s="70">
        <v>4.47</v>
      </c>
      <c r="P224" s="59"/>
      <c r="Q224" s="70"/>
      <c r="R224" s="59"/>
      <c r="S224" s="70"/>
      <c r="T224" s="59">
        <v>15</v>
      </c>
      <c r="U224" s="82">
        <v>119.73</v>
      </c>
      <c r="V224" s="83">
        <v>67.05</v>
      </c>
      <c r="W224" s="83">
        <v>44.7</v>
      </c>
      <c r="X224" s="83">
        <v>22.35</v>
      </c>
      <c r="Y224" s="82">
        <f t="shared" si="33"/>
        <v>52.68</v>
      </c>
      <c r="Z224" s="82"/>
      <c r="AA224" s="91"/>
      <c r="AB224" s="91"/>
      <c r="AC224" s="82"/>
      <c r="AD224" s="82"/>
      <c r="AE224" s="82"/>
      <c r="AF224" s="82"/>
      <c r="AG224" s="59" t="s">
        <v>1005</v>
      </c>
      <c r="AH224" s="59">
        <v>1</v>
      </c>
      <c r="AI224" s="58"/>
      <c r="AJ224" s="27"/>
    </row>
    <row r="225" ht="20.15" customHeight="1" outlineLevel="4" spans="1:36">
      <c r="A225" s="55">
        <v>66</v>
      </c>
      <c r="B225" s="60" t="s">
        <v>70</v>
      </c>
      <c r="C225" s="56" t="s">
        <v>78</v>
      </c>
      <c r="D225" s="57" t="s">
        <v>1035</v>
      </c>
      <c r="E225" s="58" t="s">
        <v>1042</v>
      </c>
      <c r="F225" s="59" t="s">
        <v>354</v>
      </c>
      <c r="G225" s="59" t="s">
        <v>355</v>
      </c>
      <c r="H225" s="59">
        <v>430381</v>
      </c>
      <c r="I225" s="59" t="str">
        <f t="shared" si="31"/>
        <v>430381</v>
      </c>
      <c r="J225" s="59">
        <f t="shared" si="32"/>
        <v>0</v>
      </c>
      <c r="K225" s="70">
        <v>6.988</v>
      </c>
      <c r="L225" s="55" t="s">
        <v>1043</v>
      </c>
      <c r="M225" s="71" t="s">
        <v>1044</v>
      </c>
      <c r="N225" s="73" t="s">
        <v>1044</v>
      </c>
      <c r="O225" s="70">
        <v>6.988</v>
      </c>
      <c r="P225" s="59"/>
      <c r="Q225" s="70"/>
      <c r="R225" s="59"/>
      <c r="S225" s="70"/>
      <c r="T225" s="59">
        <v>15</v>
      </c>
      <c r="U225" s="82">
        <v>187.18</v>
      </c>
      <c r="V225" s="83">
        <v>104.82</v>
      </c>
      <c r="W225" s="83">
        <v>69.88</v>
      </c>
      <c r="X225" s="83">
        <v>34.94</v>
      </c>
      <c r="Y225" s="82">
        <f t="shared" si="33"/>
        <v>82.36</v>
      </c>
      <c r="Z225" s="82"/>
      <c r="AA225" s="91"/>
      <c r="AB225" s="91"/>
      <c r="AC225" s="82"/>
      <c r="AD225" s="82"/>
      <c r="AE225" s="82"/>
      <c r="AF225" s="82"/>
      <c r="AG225" s="59" t="s">
        <v>1005</v>
      </c>
      <c r="AH225" s="59">
        <v>1</v>
      </c>
      <c r="AI225" s="58"/>
      <c r="AJ225" s="27"/>
    </row>
    <row r="226" ht="20.15" customHeight="1" outlineLevel="4" spans="1:36">
      <c r="A226" s="55">
        <v>65</v>
      </c>
      <c r="B226" s="60" t="s">
        <v>70</v>
      </c>
      <c r="C226" s="56" t="s">
        <v>78</v>
      </c>
      <c r="D226" s="57" t="s">
        <v>1035</v>
      </c>
      <c r="E226" s="58" t="s">
        <v>1045</v>
      </c>
      <c r="F226" s="59" t="s">
        <v>354</v>
      </c>
      <c r="G226" s="59" t="s">
        <v>355</v>
      </c>
      <c r="H226" s="59">
        <v>430381</v>
      </c>
      <c r="I226" s="59" t="str">
        <f t="shared" si="31"/>
        <v>430381</v>
      </c>
      <c r="J226" s="59">
        <f t="shared" si="32"/>
        <v>0</v>
      </c>
      <c r="K226" s="70">
        <v>1.344</v>
      </c>
      <c r="L226" s="55" t="s">
        <v>1046</v>
      </c>
      <c r="M226" s="71" t="s">
        <v>1047</v>
      </c>
      <c r="N226" s="73" t="s">
        <v>1047</v>
      </c>
      <c r="O226" s="70">
        <v>1.344</v>
      </c>
      <c r="P226" s="59"/>
      <c r="Q226" s="70"/>
      <c r="R226" s="59"/>
      <c r="S226" s="70"/>
      <c r="T226" s="59">
        <v>15</v>
      </c>
      <c r="U226" s="82">
        <v>36</v>
      </c>
      <c r="V226" s="83">
        <v>20.16</v>
      </c>
      <c r="W226" s="83">
        <v>13.44</v>
      </c>
      <c r="X226" s="83">
        <v>6.72</v>
      </c>
      <c r="Y226" s="82">
        <f t="shared" si="33"/>
        <v>15.84</v>
      </c>
      <c r="Z226" s="82"/>
      <c r="AA226" s="91"/>
      <c r="AB226" s="91"/>
      <c r="AC226" s="82"/>
      <c r="AD226" s="82"/>
      <c r="AE226" s="82"/>
      <c r="AF226" s="82"/>
      <c r="AG226" s="59" t="s">
        <v>1005</v>
      </c>
      <c r="AH226" s="59">
        <v>1</v>
      </c>
      <c r="AI226" s="58"/>
      <c r="AJ226" s="27"/>
    </row>
    <row r="227" ht="20.15" customHeight="1" outlineLevel="4" spans="1:36">
      <c r="A227" s="55">
        <v>67</v>
      </c>
      <c r="B227" s="60" t="s">
        <v>70</v>
      </c>
      <c r="C227" s="56" t="s">
        <v>78</v>
      </c>
      <c r="D227" s="57" t="s">
        <v>1048</v>
      </c>
      <c r="E227" s="58" t="s">
        <v>1049</v>
      </c>
      <c r="F227" s="59" t="s">
        <v>354</v>
      </c>
      <c r="G227" s="59" t="s">
        <v>355</v>
      </c>
      <c r="H227" s="59">
        <v>430381</v>
      </c>
      <c r="I227" s="59" t="str">
        <f t="shared" si="31"/>
        <v>430381</v>
      </c>
      <c r="J227" s="59">
        <f t="shared" si="32"/>
        <v>0</v>
      </c>
      <c r="K227" s="70">
        <v>5.121</v>
      </c>
      <c r="L227" s="55" t="s">
        <v>1050</v>
      </c>
      <c r="M227" s="71" t="s">
        <v>1051</v>
      </c>
      <c r="N227" s="59"/>
      <c r="O227" s="70"/>
      <c r="P227" s="73" t="s">
        <v>1051</v>
      </c>
      <c r="Q227" s="70">
        <v>5.121</v>
      </c>
      <c r="R227" s="59"/>
      <c r="S227" s="70"/>
      <c r="T227" s="59">
        <v>15</v>
      </c>
      <c r="U227" s="82">
        <v>137.17</v>
      </c>
      <c r="V227" s="83">
        <v>76.815</v>
      </c>
      <c r="W227" s="83">
        <v>51.21</v>
      </c>
      <c r="X227" s="83">
        <v>25.605</v>
      </c>
      <c r="Y227" s="82">
        <f t="shared" si="33"/>
        <v>60.355</v>
      </c>
      <c r="Z227" s="82"/>
      <c r="AA227" s="91"/>
      <c r="AB227" s="91"/>
      <c r="AC227" s="82"/>
      <c r="AD227" s="82"/>
      <c r="AE227" s="82"/>
      <c r="AF227" s="82"/>
      <c r="AG227" s="59" t="s">
        <v>1005</v>
      </c>
      <c r="AH227" s="59">
        <v>1</v>
      </c>
      <c r="AI227" s="58"/>
      <c r="AJ227" s="27"/>
    </row>
    <row r="228" ht="20.15" customHeight="1" outlineLevel="4" spans="1:36">
      <c r="A228" s="55">
        <v>19</v>
      </c>
      <c r="B228" s="60" t="s">
        <v>70</v>
      </c>
      <c r="C228" s="56" t="s">
        <v>78</v>
      </c>
      <c r="D228" s="57" t="s">
        <v>1048</v>
      </c>
      <c r="E228" s="58" t="s">
        <v>1052</v>
      </c>
      <c r="F228" s="59" t="s">
        <v>354</v>
      </c>
      <c r="G228" s="59" t="s">
        <v>355</v>
      </c>
      <c r="H228" s="59">
        <v>430381</v>
      </c>
      <c r="I228" s="59" t="str">
        <f t="shared" si="31"/>
        <v>430381</v>
      </c>
      <c r="J228" s="59">
        <f t="shared" si="32"/>
        <v>0</v>
      </c>
      <c r="K228" s="70">
        <v>3.322</v>
      </c>
      <c r="L228" s="55" t="s">
        <v>1053</v>
      </c>
      <c r="M228" s="71" t="s">
        <v>1054</v>
      </c>
      <c r="N228" s="59"/>
      <c r="O228" s="70"/>
      <c r="P228" s="73" t="s">
        <v>1054</v>
      </c>
      <c r="Q228" s="70">
        <v>3.322</v>
      </c>
      <c r="R228" s="59"/>
      <c r="S228" s="70"/>
      <c r="T228" s="59">
        <v>15</v>
      </c>
      <c r="U228" s="82">
        <v>88.98</v>
      </c>
      <c r="V228" s="83">
        <v>49.83</v>
      </c>
      <c r="W228" s="83">
        <v>33.22</v>
      </c>
      <c r="X228" s="83">
        <v>16.61</v>
      </c>
      <c r="Y228" s="82">
        <f t="shared" si="33"/>
        <v>39.15</v>
      </c>
      <c r="Z228" s="82"/>
      <c r="AA228" s="91"/>
      <c r="AB228" s="91"/>
      <c r="AC228" s="82"/>
      <c r="AD228" s="82"/>
      <c r="AE228" s="82"/>
      <c r="AF228" s="82"/>
      <c r="AG228" s="59" t="s">
        <v>1005</v>
      </c>
      <c r="AH228" s="59">
        <v>1</v>
      </c>
      <c r="AI228" s="58"/>
      <c r="AJ228" s="27"/>
    </row>
    <row r="229" ht="20.15" customHeight="1" outlineLevel="4" spans="1:36">
      <c r="A229" s="55">
        <v>29</v>
      </c>
      <c r="B229" s="60" t="s">
        <v>70</v>
      </c>
      <c r="C229" s="56" t="s">
        <v>78</v>
      </c>
      <c r="D229" s="57" t="s">
        <v>1048</v>
      </c>
      <c r="E229" s="58" t="s">
        <v>1055</v>
      </c>
      <c r="F229" s="59" t="s">
        <v>354</v>
      </c>
      <c r="G229" s="59" t="s">
        <v>355</v>
      </c>
      <c r="H229" s="59">
        <v>430381</v>
      </c>
      <c r="I229" s="59" t="str">
        <f t="shared" si="31"/>
        <v>430381</v>
      </c>
      <c r="J229" s="59">
        <f t="shared" si="32"/>
        <v>0</v>
      </c>
      <c r="K229" s="70">
        <v>2.109</v>
      </c>
      <c r="L229" s="55" t="s">
        <v>1056</v>
      </c>
      <c r="M229" s="71" t="s">
        <v>1057</v>
      </c>
      <c r="N229" s="59"/>
      <c r="O229" s="70"/>
      <c r="P229" s="59"/>
      <c r="Q229" s="70"/>
      <c r="R229" s="73" t="s">
        <v>1057</v>
      </c>
      <c r="S229" s="70">
        <v>2.109</v>
      </c>
      <c r="T229" s="59">
        <v>15</v>
      </c>
      <c r="U229" s="82">
        <v>56.49</v>
      </c>
      <c r="V229" s="83">
        <v>31.635</v>
      </c>
      <c r="W229" s="83">
        <v>21.09</v>
      </c>
      <c r="X229" s="83">
        <v>10.545</v>
      </c>
      <c r="Y229" s="82">
        <f t="shared" si="33"/>
        <v>24.855</v>
      </c>
      <c r="Z229" s="82"/>
      <c r="AA229" s="91"/>
      <c r="AB229" s="91"/>
      <c r="AC229" s="82"/>
      <c r="AD229" s="82"/>
      <c r="AE229" s="82"/>
      <c r="AF229" s="82"/>
      <c r="AG229" s="59" t="s">
        <v>1005</v>
      </c>
      <c r="AH229" s="59">
        <v>1</v>
      </c>
      <c r="AI229" s="58"/>
      <c r="AJ229" s="27"/>
    </row>
    <row r="230" ht="20.15" customHeight="1" outlineLevel="4" spans="1:36">
      <c r="A230" s="55">
        <v>21</v>
      </c>
      <c r="B230" s="60" t="s">
        <v>70</v>
      </c>
      <c r="C230" s="56" t="s">
        <v>78</v>
      </c>
      <c r="D230" s="57" t="s">
        <v>1048</v>
      </c>
      <c r="E230" s="58" t="s">
        <v>1058</v>
      </c>
      <c r="F230" s="59" t="s">
        <v>354</v>
      </c>
      <c r="G230" s="59" t="s">
        <v>355</v>
      </c>
      <c r="H230" s="59">
        <v>430381</v>
      </c>
      <c r="I230" s="59" t="str">
        <f t="shared" si="31"/>
        <v>430381</v>
      </c>
      <c r="J230" s="59">
        <f t="shared" si="32"/>
        <v>0</v>
      </c>
      <c r="K230" s="70">
        <v>3.261</v>
      </c>
      <c r="L230" s="55" t="s">
        <v>1059</v>
      </c>
      <c r="M230" s="71" t="s">
        <v>1060</v>
      </c>
      <c r="N230" s="59"/>
      <c r="O230" s="70"/>
      <c r="P230" s="73" t="s">
        <v>1060</v>
      </c>
      <c r="Q230" s="70">
        <v>3.261</v>
      </c>
      <c r="R230" s="59"/>
      <c r="S230" s="70"/>
      <c r="T230" s="59">
        <v>15</v>
      </c>
      <c r="U230" s="82">
        <v>87.35</v>
      </c>
      <c r="V230" s="83">
        <v>48.915</v>
      </c>
      <c r="W230" s="83">
        <v>32.61</v>
      </c>
      <c r="X230" s="83">
        <v>16.305</v>
      </c>
      <c r="Y230" s="82">
        <f t="shared" si="33"/>
        <v>38.435</v>
      </c>
      <c r="Z230" s="82"/>
      <c r="AA230" s="91"/>
      <c r="AB230" s="91"/>
      <c r="AC230" s="82"/>
      <c r="AD230" s="82"/>
      <c r="AE230" s="82"/>
      <c r="AF230" s="82"/>
      <c r="AG230" s="59" t="s">
        <v>1005</v>
      </c>
      <c r="AH230" s="59">
        <v>1</v>
      </c>
      <c r="AI230" s="58"/>
      <c r="AJ230" s="27"/>
    </row>
    <row r="231" ht="20.15" customHeight="1" outlineLevel="4" spans="1:36">
      <c r="A231" s="55">
        <v>32</v>
      </c>
      <c r="B231" s="60" t="s">
        <v>70</v>
      </c>
      <c r="C231" s="56" t="s">
        <v>78</v>
      </c>
      <c r="D231" s="57" t="s">
        <v>1061</v>
      </c>
      <c r="E231" s="58" t="s">
        <v>1062</v>
      </c>
      <c r="F231" s="59" t="s">
        <v>354</v>
      </c>
      <c r="G231" s="59" t="s">
        <v>355</v>
      </c>
      <c r="H231" s="59">
        <v>430381</v>
      </c>
      <c r="I231" s="59" t="str">
        <f t="shared" si="31"/>
        <v>430381</v>
      </c>
      <c r="J231" s="59">
        <f t="shared" si="32"/>
        <v>0</v>
      </c>
      <c r="K231" s="70">
        <v>5.702</v>
      </c>
      <c r="L231" s="55" t="s">
        <v>1063</v>
      </c>
      <c r="M231" s="71" t="s">
        <v>1064</v>
      </c>
      <c r="N231" s="73" t="s">
        <v>1064</v>
      </c>
      <c r="O231" s="70">
        <v>5.702</v>
      </c>
      <c r="P231" s="59"/>
      <c r="Q231" s="70"/>
      <c r="R231" s="59"/>
      <c r="S231" s="70"/>
      <c r="T231" s="59">
        <v>15</v>
      </c>
      <c r="U231" s="82">
        <v>152.73</v>
      </c>
      <c r="V231" s="83">
        <v>85.53</v>
      </c>
      <c r="W231" s="83">
        <v>57.02</v>
      </c>
      <c r="X231" s="83">
        <v>28.51</v>
      </c>
      <c r="Y231" s="82">
        <f t="shared" si="33"/>
        <v>67.2</v>
      </c>
      <c r="Z231" s="82"/>
      <c r="AA231" s="91"/>
      <c r="AB231" s="91"/>
      <c r="AC231" s="82"/>
      <c r="AD231" s="82"/>
      <c r="AE231" s="82"/>
      <c r="AF231" s="82"/>
      <c r="AG231" s="59" t="s">
        <v>1005</v>
      </c>
      <c r="AH231" s="59">
        <v>1</v>
      </c>
      <c r="AI231" s="58"/>
      <c r="AJ231" s="27"/>
    </row>
    <row r="232" ht="20.15" customHeight="1" outlineLevel="4" spans="1:36">
      <c r="A232" s="55">
        <v>23</v>
      </c>
      <c r="B232" s="60" t="s">
        <v>70</v>
      </c>
      <c r="C232" s="56" t="s">
        <v>78</v>
      </c>
      <c r="D232" s="57" t="s">
        <v>1061</v>
      </c>
      <c r="E232" s="58" t="s">
        <v>1065</v>
      </c>
      <c r="F232" s="59" t="s">
        <v>354</v>
      </c>
      <c r="G232" s="59" t="s">
        <v>355</v>
      </c>
      <c r="H232" s="59">
        <v>430381</v>
      </c>
      <c r="I232" s="59" t="str">
        <f t="shared" si="31"/>
        <v>430381</v>
      </c>
      <c r="J232" s="59">
        <f t="shared" si="32"/>
        <v>0</v>
      </c>
      <c r="K232" s="70">
        <v>4.653</v>
      </c>
      <c r="L232" s="55" t="s">
        <v>1066</v>
      </c>
      <c r="M232" s="71" t="s">
        <v>1067</v>
      </c>
      <c r="N232" s="73" t="s">
        <v>1067</v>
      </c>
      <c r="O232" s="70">
        <v>4.653</v>
      </c>
      <c r="P232" s="59"/>
      <c r="Q232" s="70"/>
      <c r="R232" s="59"/>
      <c r="S232" s="70"/>
      <c r="T232" s="59">
        <v>15</v>
      </c>
      <c r="U232" s="82">
        <v>124.63</v>
      </c>
      <c r="V232" s="83">
        <v>69.795</v>
      </c>
      <c r="W232" s="83">
        <v>46.53</v>
      </c>
      <c r="X232" s="83">
        <v>23.265</v>
      </c>
      <c r="Y232" s="82">
        <f t="shared" si="33"/>
        <v>54.835</v>
      </c>
      <c r="Z232" s="82"/>
      <c r="AA232" s="91"/>
      <c r="AB232" s="91"/>
      <c r="AC232" s="82"/>
      <c r="AD232" s="82"/>
      <c r="AE232" s="82"/>
      <c r="AF232" s="82"/>
      <c r="AG232" s="59" t="s">
        <v>1005</v>
      </c>
      <c r="AH232" s="59">
        <v>1</v>
      </c>
      <c r="AI232" s="58"/>
      <c r="AJ232" s="27"/>
    </row>
    <row r="233" ht="20.15" customHeight="1" outlineLevel="4" spans="1:36">
      <c r="A233" s="55">
        <v>24</v>
      </c>
      <c r="B233" s="60" t="s">
        <v>70</v>
      </c>
      <c r="C233" s="56" t="s">
        <v>78</v>
      </c>
      <c r="D233" s="57" t="s">
        <v>1061</v>
      </c>
      <c r="E233" s="58" t="s">
        <v>1068</v>
      </c>
      <c r="F233" s="59" t="s">
        <v>354</v>
      </c>
      <c r="G233" s="59" t="s">
        <v>355</v>
      </c>
      <c r="H233" s="59">
        <v>430381</v>
      </c>
      <c r="I233" s="59" t="str">
        <f t="shared" si="31"/>
        <v>430381</v>
      </c>
      <c r="J233" s="59">
        <f t="shared" si="32"/>
        <v>0</v>
      </c>
      <c r="K233" s="70">
        <v>3.057</v>
      </c>
      <c r="L233" s="55" t="s">
        <v>1069</v>
      </c>
      <c r="M233" s="71" t="s">
        <v>1070</v>
      </c>
      <c r="N233" s="59"/>
      <c r="O233" s="70"/>
      <c r="P233" s="73" t="s">
        <v>1070</v>
      </c>
      <c r="Q233" s="70">
        <v>3.057</v>
      </c>
      <c r="R233" s="59"/>
      <c r="S233" s="70"/>
      <c r="T233" s="59">
        <v>15</v>
      </c>
      <c r="U233" s="82">
        <v>81.88</v>
      </c>
      <c r="V233" s="83">
        <v>45.855</v>
      </c>
      <c r="W233" s="83">
        <v>30.57</v>
      </c>
      <c r="X233" s="83">
        <v>15.285</v>
      </c>
      <c r="Y233" s="82">
        <f t="shared" si="33"/>
        <v>36.025</v>
      </c>
      <c r="Z233" s="82"/>
      <c r="AA233" s="91"/>
      <c r="AB233" s="91"/>
      <c r="AC233" s="82"/>
      <c r="AD233" s="82"/>
      <c r="AE233" s="82"/>
      <c r="AF233" s="82"/>
      <c r="AG233" s="59" t="s">
        <v>1005</v>
      </c>
      <c r="AH233" s="59">
        <v>1</v>
      </c>
      <c r="AI233" s="58"/>
      <c r="AJ233" s="27"/>
    </row>
    <row r="234" ht="20.15" customHeight="1" outlineLevel="4" spans="1:36">
      <c r="A234" s="55">
        <v>63</v>
      </c>
      <c r="B234" s="60" t="s">
        <v>70</v>
      </c>
      <c r="C234" s="56" t="s">
        <v>78</v>
      </c>
      <c r="D234" s="57" t="s">
        <v>1071</v>
      </c>
      <c r="E234" s="58" t="s">
        <v>1072</v>
      </c>
      <c r="F234" s="59" t="s">
        <v>354</v>
      </c>
      <c r="G234" s="59" t="s">
        <v>355</v>
      </c>
      <c r="H234" s="59">
        <v>430381</v>
      </c>
      <c r="I234" s="59" t="str">
        <f t="shared" si="31"/>
        <v>430381</v>
      </c>
      <c r="J234" s="59">
        <f t="shared" si="32"/>
        <v>0</v>
      </c>
      <c r="K234" s="70">
        <v>2.429</v>
      </c>
      <c r="L234" s="55" t="s">
        <v>1073</v>
      </c>
      <c r="M234" s="71" t="s">
        <v>1074</v>
      </c>
      <c r="N234" s="59"/>
      <c r="O234" s="70"/>
      <c r="P234" s="59"/>
      <c r="Q234" s="70"/>
      <c r="R234" s="73" t="s">
        <v>1074</v>
      </c>
      <c r="S234" s="70">
        <v>2.429</v>
      </c>
      <c r="T234" s="59">
        <v>15</v>
      </c>
      <c r="U234" s="82">
        <v>65.06</v>
      </c>
      <c r="V234" s="83">
        <v>36.435</v>
      </c>
      <c r="W234" s="83">
        <v>24.29</v>
      </c>
      <c r="X234" s="83">
        <v>12.145</v>
      </c>
      <c r="Y234" s="82">
        <f t="shared" si="33"/>
        <v>28.625</v>
      </c>
      <c r="Z234" s="82"/>
      <c r="AA234" s="91"/>
      <c r="AB234" s="91"/>
      <c r="AC234" s="82"/>
      <c r="AD234" s="82"/>
      <c r="AE234" s="82"/>
      <c r="AF234" s="82"/>
      <c r="AG234" s="59" t="s">
        <v>1005</v>
      </c>
      <c r="AH234" s="59">
        <v>1</v>
      </c>
      <c r="AI234" s="58"/>
      <c r="AJ234" s="27"/>
    </row>
    <row r="235" ht="20.15" customHeight="1" outlineLevel="4" spans="1:36">
      <c r="A235" s="55">
        <v>68</v>
      </c>
      <c r="B235" s="60" t="s">
        <v>70</v>
      </c>
      <c r="C235" s="56" t="s">
        <v>78</v>
      </c>
      <c r="D235" s="57" t="s">
        <v>1071</v>
      </c>
      <c r="E235" s="58" t="s">
        <v>1075</v>
      </c>
      <c r="F235" s="59" t="s">
        <v>354</v>
      </c>
      <c r="G235" s="59" t="s">
        <v>355</v>
      </c>
      <c r="H235" s="59">
        <v>430381</v>
      </c>
      <c r="I235" s="59" t="str">
        <f t="shared" si="31"/>
        <v>430381</v>
      </c>
      <c r="J235" s="59">
        <f t="shared" si="32"/>
        <v>0</v>
      </c>
      <c r="K235" s="70">
        <v>4.646</v>
      </c>
      <c r="L235" s="55" t="s">
        <v>1076</v>
      </c>
      <c r="M235" s="71" t="s">
        <v>1077</v>
      </c>
      <c r="N235" s="59"/>
      <c r="O235" s="70"/>
      <c r="P235" s="73" t="s">
        <v>1077</v>
      </c>
      <c r="Q235" s="70">
        <v>4.646</v>
      </c>
      <c r="R235" s="59"/>
      <c r="S235" s="70"/>
      <c r="T235" s="59">
        <v>15</v>
      </c>
      <c r="U235" s="82">
        <v>124.45</v>
      </c>
      <c r="V235" s="83">
        <v>69.69</v>
      </c>
      <c r="W235" s="83">
        <v>46.46</v>
      </c>
      <c r="X235" s="83">
        <v>23.23</v>
      </c>
      <c r="Y235" s="82">
        <f t="shared" si="33"/>
        <v>54.76</v>
      </c>
      <c r="Z235" s="82"/>
      <c r="AA235" s="91"/>
      <c r="AB235" s="91"/>
      <c r="AC235" s="82"/>
      <c r="AD235" s="82"/>
      <c r="AE235" s="82"/>
      <c r="AF235" s="82"/>
      <c r="AG235" s="59" t="s">
        <v>1005</v>
      </c>
      <c r="AH235" s="59">
        <v>1</v>
      </c>
      <c r="AI235" s="58"/>
      <c r="AJ235" s="27"/>
    </row>
    <row r="236" ht="20.15" customHeight="1" outlineLevel="4" spans="1:36">
      <c r="A236" s="55">
        <v>69</v>
      </c>
      <c r="B236" s="60" t="s">
        <v>70</v>
      </c>
      <c r="C236" s="56" t="s">
        <v>78</v>
      </c>
      <c r="D236" s="57" t="s">
        <v>1078</v>
      </c>
      <c r="E236" s="58" t="s">
        <v>1079</v>
      </c>
      <c r="F236" s="59" t="s">
        <v>354</v>
      </c>
      <c r="G236" s="59" t="s">
        <v>355</v>
      </c>
      <c r="H236" s="59">
        <v>430381</v>
      </c>
      <c r="I236" s="59" t="str">
        <f t="shared" si="31"/>
        <v>430381</v>
      </c>
      <c r="J236" s="59">
        <f t="shared" si="32"/>
        <v>0</v>
      </c>
      <c r="K236" s="70">
        <v>5.59</v>
      </c>
      <c r="L236" s="55" t="s">
        <v>1080</v>
      </c>
      <c r="M236" s="71" t="s">
        <v>1081</v>
      </c>
      <c r="N236" s="73" t="s">
        <v>1081</v>
      </c>
      <c r="O236" s="70">
        <v>5.59</v>
      </c>
      <c r="P236" s="59"/>
      <c r="Q236" s="70"/>
      <c r="R236" s="59"/>
      <c r="S236" s="70"/>
      <c r="T236" s="59">
        <v>15</v>
      </c>
      <c r="U236" s="82">
        <v>149.73</v>
      </c>
      <c r="V236" s="83">
        <v>83.85</v>
      </c>
      <c r="W236" s="83">
        <v>55.9</v>
      </c>
      <c r="X236" s="83">
        <v>27.95</v>
      </c>
      <c r="Y236" s="82">
        <f t="shared" si="33"/>
        <v>65.88</v>
      </c>
      <c r="Z236" s="82"/>
      <c r="AA236" s="91"/>
      <c r="AB236" s="91"/>
      <c r="AC236" s="82"/>
      <c r="AD236" s="82"/>
      <c r="AE236" s="82"/>
      <c r="AF236" s="82"/>
      <c r="AG236" s="59" t="s">
        <v>1005</v>
      </c>
      <c r="AH236" s="59">
        <v>1</v>
      </c>
      <c r="AI236" s="58"/>
      <c r="AJ236" s="27"/>
    </row>
    <row r="237" ht="20.15" customHeight="1" outlineLevel="4" spans="1:36">
      <c r="A237" s="55">
        <v>64</v>
      </c>
      <c r="B237" s="60" t="s">
        <v>70</v>
      </c>
      <c r="C237" s="56" t="s">
        <v>78</v>
      </c>
      <c r="D237" s="57" t="s">
        <v>1082</v>
      </c>
      <c r="E237" s="58" t="s">
        <v>1083</v>
      </c>
      <c r="F237" s="59" t="s">
        <v>354</v>
      </c>
      <c r="G237" s="59" t="s">
        <v>355</v>
      </c>
      <c r="H237" s="59">
        <v>430381</v>
      </c>
      <c r="I237" s="59" t="str">
        <f t="shared" si="31"/>
        <v>430381</v>
      </c>
      <c r="J237" s="59">
        <f t="shared" si="32"/>
        <v>0</v>
      </c>
      <c r="K237" s="70">
        <v>1.864</v>
      </c>
      <c r="L237" s="55" t="s">
        <v>1084</v>
      </c>
      <c r="M237" s="71" t="s">
        <v>1085</v>
      </c>
      <c r="N237" s="73" t="s">
        <v>1085</v>
      </c>
      <c r="O237" s="70">
        <v>1.864</v>
      </c>
      <c r="P237" s="59"/>
      <c r="Q237" s="70"/>
      <c r="R237" s="59"/>
      <c r="S237" s="70"/>
      <c r="T237" s="59">
        <v>15</v>
      </c>
      <c r="U237" s="82">
        <v>49.93</v>
      </c>
      <c r="V237" s="83">
        <v>27.96</v>
      </c>
      <c r="W237" s="83">
        <v>18.64</v>
      </c>
      <c r="X237" s="83">
        <v>9.32</v>
      </c>
      <c r="Y237" s="82">
        <f t="shared" si="33"/>
        <v>21.97</v>
      </c>
      <c r="Z237" s="82"/>
      <c r="AA237" s="91"/>
      <c r="AB237" s="91"/>
      <c r="AC237" s="82"/>
      <c r="AD237" s="82"/>
      <c r="AE237" s="82"/>
      <c r="AF237" s="82"/>
      <c r="AG237" s="59" t="s">
        <v>1005</v>
      </c>
      <c r="AH237" s="59">
        <v>1</v>
      </c>
      <c r="AI237" s="58"/>
      <c r="AJ237" s="27"/>
    </row>
    <row r="238" ht="20.15" customHeight="1" outlineLevel="4" spans="1:36">
      <c r="A238" s="55">
        <v>25</v>
      </c>
      <c r="B238" s="60" t="s">
        <v>70</v>
      </c>
      <c r="C238" s="56" t="s">
        <v>78</v>
      </c>
      <c r="D238" s="57" t="s">
        <v>1082</v>
      </c>
      <c r="E238" s="58" t="s">
        <v>1086</v>
      </c>
      <c r="F238" s="59" t="s">
        <v>354</v>
      </c>
      <c r="G238" s="59" t="s">
        <v>355</v>
      </c>
      <c r="H238" s="59">
        <v>430381</v>
      </c>
      <c r="I238" s="59" t="str">
        <f t="shared" si="31"/>
        <v>430381</v>
      </c>
      <c r="J238" s="59">
        <f t="shared" si="32"/>
        <v>0</v>
      </c>
      <c r="K238" s="70">
        <v>1.82</v>
      </c>
      <c r="L238" s="55" t="s">
        <v>1087</v>
      </c>
      <c r="M238" s="71" t="s">
        <v>1088</v>
      </c>
      <c r="N238" s="73" t="s">
        <v>1088</v>
      </c>
      <c r="O238" s="70">
        <v>1.82</v>
      </c>
      <c r="P238" s="59"/>
      <c r="Q238" s="70"/>
      <c r="R238" s="59"/>
      <c r="S238" s="70"/>
      <c r="T238" s="59">
        <v>15</v>
      </c>
      <c r="U238" s="82">
        <v>48.75</v>
      </c>
      <c r="V238" s="83">
        <v>27.3</v>
      </c>
      <c r="W238" s="83">
        <v>18.2</v>
      </c>
      <c r="X238" s="83">
        <v>9.1</v>
      </c>
      <c r="Y238" s="82">
        <f t="shared" si="33"/>
        <v>21.45</v>
      </c>
      <c r="Z238" s="82"/>
      <c r="AA238" s="91"/>
      <c r="AB238" s="91"/>
      <c r="AC238" s="82"/>
      <c r="AD238" s="82"/>
      <c r="AE238" s="82"/>
      <c r="AF238" s="82"/>
      <c r="AG238" s="59" t="s">
        <v>1005</v>
      </c>
      <c r="AH238" s="59">
        <v>1</v>
      </c>
      <c r="AI238" s="58"/>
      <c r="AJ238" s="27"/>
    </row>
    <row r="239" ht="20.15" customHeight="1" outlineLevel="4" spans="1:36">
      <c r="A239" s="55">
        <v>70</v>
      </c>
      <c r="B239" s="60" t="s">
        <v>70</v>
      </c>
      <c r="C239" s="56" t="s">
        <v>78</v>
      </c>
      <c r="D239" s="57" t="s">
        <v>1078</v>
      </c>
      <c r="E239" s="58" t="s">
        <v>1089</v>
      </c>
      <c r="F239" s="59" t="s">
        <v>354</v>
      </c>
      <c r="G239" s="59" t="s">
        <v>355</v>
      </c>
      <c r="H239" s="59">
        <v>430381</v>
      </c>
      <c r="I239" s="59" t="str">
        <f t="shared" si="31"/>
        <v>430381</v>
      </c>
      <c r="J239" s="59">
        <f t="shared" si="32"/>
        <v>0</v>
      </c>
      <c r="K239" s="70">
        <v>3.092</v>
      </c>
      <c r="L239" s="55" t="s">
        <v>1090</v>
      </c>
      <c r="M239" s="71" t="s">
        <v>1091</v>
      </c>
      <c r="N239" s="59"/>
      <c r="O239" s="70"/>
      <c r="P239" s="73" t="s">
        <v>1091</v>
      </c>
      <c r="Q239" s="70">
        <v>3.092</v>
      </c>
      <c r="R239" s="59"/>
      <c r="S239" s="70"/>
      <c r="T239" s="59">
        <v>15</v>
      </c>
      <c r="U239" s="82">
        <v>82.82</v>
      </c>
      <c r="V239" s="83">
        <v>46.38</v>
      </c>
      <c r="W239" s="83">
        <v>30.92</v>
      </c>
      <c r="X239" s="83">
        <v>15.46</v>
      </c>
      <c r="Y239" s="82">
        <f t="shared" si="33"/>
        <v>36.44</v>
      </c>
      <c r="Z239" s="82"/>
      <c r="AA239" s="91"/>
      <c r="AB239" s="91"/>
      <c r="AC239" s="82"/>
      <c r="AD239" s="82"/>
      <c r="AE239" s="82"/>
      <c r="AF239" s="82"/>
      <c r="AG239" s="59" t="s">
        <v>1005</v>
      </c>
      <c r="AH239" s="59">
        <v>1</v>
      </c>
      <c r="AI239" s="58"/>
      <c r="AJ239" s="27"/>
    </row>
    <row r="240" ht="20.15" customHeight="1" outlineLevel="4" spans="1:36">
      <c r="A240" s="55">
        <v>31</v>
      </c>
      <c r="B240" s="60" t="s">
        <v>70</v>
      </c>
      <c r="C240" s="56" t="s">
        <v>78</v>
      </c>
      <c r="D240" s="57" t="s">
        <v>1061</v>
      </c>
      <c r="E240" s="58" t="s">
        <v>1092</v>
      </c>
      <c r="F240" s="59" t="s">
        <v>354</v>
      </c>
      <c r="G240" s="59" t="s">
        <v>355</v>
      </c>
      <c r="H240" s="59">
        <v>430381</v>
      </c>
      <c r="I240" s="59" t="str">
        <f t="shared" si="31"/>
        <v>430381</v>
      </c>
      <c r="J240" s="59">
        <f t="shared" si="32"/>
        <v>0</v>
      </c>
      <c r="K240" s="70">
        <v>6.77</v>
      </c>
      <c r="L240" s="55" t="s">
        <v>1093</v>
      </c>
      <c r="M240" s="71" t="s">
        <v>1094</v>
      </c>
      <c r="N240" s="73" t="s">
        <v>1094</v>
      </c>
      <c r="O240" s="70">
        <v>6.77</v>
      </c>
      <c r="P240" s="59"/>
      <c r="Q240" s="70"/>
      <c r="R240" s="59"/>
      <c r="S240" s="70"/>
      <c r="T240" s="59">
        <v>15</v>
      </c>
      <c r="U240" s="82">
        <v>181.34</v>
      </c>
      <c r="V240" s="83">
        <v>101.55</v>
      </c>
      <c r="W240" s="83">
        <v>67.7</v>
      </c>
      <c r="X240" s="83">
        <v>33.85</v>
      </c>
      <c r="Y240" s="82">
        <f t="shared" si="33"/>
        <v>79.79</v>
      </c>
      <c r="Z240" s="82"/>
      <c r="AA240" s="91"/>
      <c r="AB240" s="91"/>
      <c r="AC240" s="82"/>
      <c r="AD240" s="82"/>
      <c r="AE240" s="82"/>
      <c r="AF240" s="82"/>
      <c r="AG240" s="59" t="s">
        <v>1005</v>
      </c>
      <c r="AH240" s="59">
        <v>1</v>
      </c>
      <c r="AI240" s="58"/>
      <c r="AJ240" s="27"/>
    </row>
    <row r="241" ht="20.15" customHeight="1" outlineLevel="2" spans="1:36">
      <c r="A241" s="59"/>
      <c r="B241" s="50" t="s">
        <v>80</v>
      </c>
      <c r="C241" s="56"/>
      <c r="D241" s="57"/>
      <c r="E241" s="58"/>
      <c r="F241" s="59"/>
      <c r="G241" s="59"/>
      <c r="H241" s="59"/>
      <c r="I241" s="59"/>
      <c r="J241" s="59"/>
      <c r="K241" s="70">
        <f>SUBTOTAL(9,K243:K480)</f>
        <v>716.814</v>
      </c>
      <c r="L241" s="55"/>
      <c r="M241" s="71"/>
      <c r="N241" s="59"/>
      <c r="O241" s="70"/>
      <c r="P241" s="59"/>
      <c r="Q241" s="70"/>
      <c r="R241" s="73"/>
      <c r="S241" s="70"/>
      <c r="T241" s="59"/>
      <c r="U241" s="82">
        <f>SUBTOTAL(9,U243:U480)</f>
        <v>19871.11</v>
      </c>
      <c r="V241" s="83">
        <f>SUBTOTAL(9,V243:V480)</f>
        <v>10884.067</v>
      </c>
      <c r="W241" s="83">
        <f>SUBTOTAL(9,W243:W480)</f>
        <v>7168.14</v>
      </c>
      <c r="X241" s="83">
        <f>SUBTOTAL(9,X243:X480)</f>
        <v>3715.927</v>
      </c>
      <c r="Y241" s="82">
        <f>SUBTOTAL(9,Y243:Y480)</f>
        <v>8987.043</v>
      </c>
      <c r="Z241" s="82">
        <f t="shared" ref="Z241:AF241" si="34">SUBTOTAL(9,Z242:Z480)</f>
        <v>510</v>
      </c>
      <c r="AA241" s="82">
        <f t="shared" si="34"/>
        <v>16845</v>
      </c>
      <c r="AB241" s="82">
        <f t="shared" si="34"/>
        <v>3026.11</v>
      </c>
      <c r="AC241" s="82">
        <f t="shared" si="34"/>
        <v>3749</v>
      </c>
      <c r="AD241" s="82">
        <f t="shared" si="34"/>
        <v>7135.355</v>
      </c>
      <c r="AE241" s="82">
        <f t="shared" si="34"/>
        <v>13096</v>
      </c>
      <c r="AF241" s="82">
        <f t="shared" si="34"/>
        <v>13096</v>
      </c>
      <c r="AG241" s="59"/>
      <c r="AH241" s="59"/>
      <c r="AI241" s="58"/>
      <c r="AJ241" s="27"/>
    </row>
    <row r="242" ht="20.15" customHeight="1" outlineLevel="3" spans="1:36">
      <c r="A242" s="59"/>
      <c r="B242" s="60"/>
      <c r="C242" s="51" t="s">
        <v>82</v>
      </c>
      <c r="D242" s="57"/>
      <c r="E242" s="58"/>
      <c r="F242" s="59"/>
      <c r="G242" s="59"/>
      <c r="H242" s="59"/>
      <c r="I242" s="59"/>
      <c r="J242" s="59"/>
      <c r="K242" s="70">
        <f>SUBTOTAL(9,K243:K243)</f>
        <v>2.229</v>
      </c>
      <c r="L242" s="55"/>
      <c r="M242" s="71"/>
      <c r="N242" s="59"/>
      <c r="O242" s="70"/>
      <c r="P242" s="59"/>
      <c r="Q242" s="70"/>
      <c r="R242" s="73"/>
      <c r="S242" s="70"/>
      <c r="T242" s="59"/>
      <c r="U242" s="82">
        <f>SUBTOTAL(9,U243:U243)</f>
        <v>86.49</v>
      </c>
      <c r="V242" s="83">
        <f>SUBTOTAL(9,V243:V243)</f>
        <v>33.435</v>
      </c>
      <c r="W242" s="83">
        <f>SUBTOTAL(9,W243:W243)</f>
        <v>22.29</v>
      </c>
      <c r="X242" s="83">
        <f>SUBTOTAL(9,X243:X243)</f>
        <v>11.145</v>
      </c>
      <c r="Y242" s="82">
        <f>SUBTOTAL(9,Y243:Y243)</f>
        <v>53.055</v>
      </c>
      <c r="Z242" s="82">
        <v>2</v>
      </c>
      <c r="AA242" s="91">
        <v>74</v>
      </c>
      <c r="AB242" s="82">
        <f>U242-AA242</f>
        <v>12.49</v>
      </c>
      <c r="AC242" s="82">
        <v>6</v>
      </c>
      <c r="AD242" s="82">
        <f>V242-AC242</f>
        <v>27.435</v>
      </c>
      <c r="AE242" s="82">
        <v>68</v>
      </c>
      <c r="AF242" s="82">
        <v>68</v>
      </c>
      <c r="AG242" s="59"/>
      <c r="AH242" s="59"/>
      <c r="AI242" s="58"/>
      <c r="AJ242" s="27"/>
    </row>
    <row r="243" ht="20.15" customHeight="1" outlineLevel="3" spans="1:36">
      <c r="A243" s="59"/>
      <c r="B243" s="60" t="s">
        <v>75</v>
      </c>
      <c r="C243" s="56" t="s">
        <v>81</v>
      </c>
      <c r="D243" s="57" t="s">
        <v>1095</v>
      </c>
      <c r="E243" s="58" t="s">
        <v>1096</v>
      </c>
      <c r="F243" s="59" t="s">
        <v>354</v>
      </c>
      <c r="G243" s="59" t="s">
        <v>355</v>
      </c>
      <c r="H243" s="59">
        <v>430412</v>
      </c>
      <c r="I243" s="59" t="str">
        <f>RIGHT(M243,6)</f>
        <v>430412</v>
      </c>
      <c r="J243" s="59">
        <f>H243-I243</f>
        <v>0</v>
      </c>
      <c r="K243" s="70">
        <v>2.229</v>
      </c>
      <c r="L243" s="55" t="s">
        <v>1097</v>
      </c>
      <c r="M243" s="71" t="s">
        <v>1098</v>
      </c>
      <c r="N243" s="59"/>
      <c r="O243" s="70"/>
      <c r="P243" s="59"/>
      <c r="Q243" s="70"/>
      <c r="R243" s="73" t="s">
        <v>1098</v>
      </c>
      <c r="S243" s="70">
        <v>2.229</v>
      </c>
      <c r="T243" s="59">
        <v>15</v>
      </c>
      <c r="U243" s="82">
        <v>86.49</v>
      </c>
      <c r="V243" s="83">
        <v>33.435</v>
      </c>
      <c r="W243" s="83">
        <v>22.29</v>
      </c>
      <c r="X243" s="83">
        <v>11.145</v>
      </c>
      <c r="Y243" s="82">
        <f>U243-V243</f>
        <v>53.055</v>
      </c>
      <c r="Z243" s="82"/>
      <c r="AA243" s="91"/>
      <c r="AB243" s="91"/>
      <c r="AC243" s="82"/>
      <c r="AD243" s="82"/>
      <c r="AE243" s="82"/>
      <c r="AF243" s="82"/>
      <c r="AG243" s="59" t="s">
        <v>1099</v>
      </c>
      <c r="AH243" s="59">
        <v>1</v>
      </c>
      <c r="AI243" s="58"/>
      <c r="AJ243" s="27"/>
    </row>
    <row r="244" ht="20.15" customHeight="1" outlineLevel="3" spans="1:36">
      <c r="A244" s="59"/>
      <c r="B244" s="60"/>
      <c r="C244" s="51" t="s">
        <v>84</v>
      </c>
      <c r="D244" s="57"/>
      <c r="E244" s="58"/>
      <c r="F244" s="59"/>
      <c r="G244" s="59"/>
      <c r="H244" s="59"/>
      <c r="I244" s="59"/>
      <c r="J244" s="59"/>
      <c r="K244" s="70">
        <f>SUBTOTAL(9,K245:K283)</f>
        <v>124.242</v>
      </c>
      <c r="L244" s="55"/>
      <c r="M244" s="71"/>
      <c r="N244" s="59"/>
      <c r="O244" s="70"/>
      <c r="P244" s="59"/>
      <c r="Q244" s="70"/>
      <c r="R244" s="73"/>
      <c r="S244" s="70"/>
      <c r="T244" s="59"/>
      <c r="U244" s="82">
        <f>SUBTOTAL(9,U245:U283)</f>
        <v>3327.92</v>
      </c>
      <c r="V244" s="83">
        <f>SUBTOTAL(9,V245:V283)</f>
        <v>1863.63</v>
      </c>
      <c r="W244" s="83">
        <f>SUBTOTAL(9,W245:W283)</f>
        <v>1242.42</v>
      </c>
      <c r="X244" s="83">
        <f>SUBTOTAL(9,X245:X283)</f>
        <v>621.21</v>
      </c>
      <c r="Y244" s="82">
        <f>SUBTOTAL(9,Y245:Y283)</f>
        <v>1464.29</v>
      </c>
      <c r="Z244" s="82">
        <v>80</v>
      </c>
      <c r="AA244" s="91">
        <v>2821</v>
      </c>
      <c r="AB244" s="82">
        <f>U244-AA244</f>
        <v>506.92</v>
      </c>
      <c r="AC244" s="82">
        <v>348</v>
      </c>
      <c r="AD244" s="82">
        <f>V244-AC244</f>
        <v>1515.63</v>
      </c>
      <c r="AE244" s="82">
        <v>2473</v>
      </c>
      <c r="AF244" s="82">
        <v>2473</v>
      </c>
      <c r="AG244" s="59"/>
      <c r="AH244" s="59"/>
      <c r="AI244" s="107"/>
      <c r="AJ244" s="27"/>
    </row>
    <row r="245" ht="20.15" customHeight="1" outlineLevel="4" spans="1:36">
      <c r="A245" s="59">
        <v>1</v>
      </c>
      <c r="B245" s="60" t="s">
        <v>75</v>
      </c>
      <c r="C245" s="56" t="s">
        <v>83</v>
      </c>
      <c r="D245" s="57" t="s">
        <v>1100</v>
      </c>
      <c r="E245" s="58" t="s">
        <v>1101</v>
      </c>
      <c r="F245" s="59" t="s">
        <v>354</v>
      </c>
      <c r="G245" s="59" t="s">
        <v>355</v>
      </c>
      <c r="H245" s="59">
        <v>430421</v>
      </c>
      <c r="I245" s="59" t="str">
        <f t="shared" ref="I245:I283" si="35">RIGHT(M245,6)</f>
        <v>430421</v>
      </c>
      <c r="J245" s="59">
        <f t="shared" ref="J245:J283" si="36">H245-I245</f>
        <v>0</v>
      </c>
      <c r="K245" s="70">
        <v>2.269</v>
      </c>
      <c r="L245" s="55" t="s">
        <v>1102</v>
      </c>
      <c r="M245" s="71" t="s">
        <v>1103</v>
      </c>
      <c r="N245" s="59"/>
      <c r="O245" s="70"/>
      <c r="P245" s="59"/>
      <c r="Q245" s="70"/>
      <c r="R245" s="73" t="s">
        <v>1103</v>
      </c>
      <c r="S245" s="70">
        <v>2.269</v>
      </c>
      <c r="T245" s="59">
        <v>15</v>
      </c>
      <c r="U245" s="82">
        <v>60.78</v>
      </c>
      <c r="V245" s="83">
        <v>34.035</v>
      </c>
      <c r="W245" s="83">
        <v>22.69</v>
      </c>
      <c r="X245" s="83">
        <v>11.345</v>
      </c>
      <c r="Y245" s="82">
        <f t="shared" ref="Y245:Y283" si="37">U245-V245</f>
        <v>26.745</v>
      </c>
      <c r="Z245" s="82"/>
      <c r="AA245" s="91"/>
      <c r="AB245" s="91"/>
      <c r="AC245" s="82"/>
      <c r="AD245" s="82"/>
      <c r="AE245" s="82"/>
      <c r="AF245" s="82"/>
      <c r="AG245" s="59" t="s">
        <v>1104</v>
      </c>
      <c r="AH245" s="59">
        <v>1</v>
      </c>
      <c r="AI245" s="107"/>
      <c r="AJ245" s="27"/>
    </row>
    <row r="246" ht="20.15" customHeight="1" outlineLevel="4" spans="1:36">
      <c r="A246" s="59">
        <v>2</v>
      </c>
      <c r="B246" s="60" t="s">
        <v>75</v>
      </c>
      <c r="C246" s="56" t="s">
        <v>83</v>
      </c>
      <c r="D246" s="57" t="s">
        <v>1105</v>
      </c>
      <c r="E246" s="58" t="s">
        <v>1106</v>
      </c>
      <c r="F246" s="59" t="s">
        <v>354</v>
      </c>
      <c r="G246" s="59" t="s">
        <v>355</v>
      </c>
      <c r="H246" s="59">
        <v>430421</v>
      </c>
      <c r="I246" s="59" t="str">
        <f t="shared" si="35"/>
        <v>430421</v>
      </c>
      <c r="J246" s="59">
        <f t="shared" si="36"/>
        <v>0</v>
      </c>
      <c r="K246" s="70">
        <v>2.104</v>
      </c>
      <c r="L246" s="55" t="s">
        <v>1107</v>
      </c>
      <c r="M246" s="71" t="s">
        <v>1108</v>
      </c>
      <c r="N246" s="59"/>
      <c r="O246" s="70"/>
      <c r="P246" s="59"/>
      <c r="Q246" s="70"/>
      <c r="R246" s="73" t="s">
        <v>1108</v>
      </c>
      <c r="S246" s="70">
        <v>2.104</v>
      </c>
      <c r="T246" s="59">
        <v>15</v>
      </c>
      <c r="U246" s="82">
        <v>56.36</v>
      </c>
      <c r="V246" s="83">
        <v>31.56</v>
      </c>
      <c r="W246" s="83">
        <v>21.04</v>
      </c>
      <c r="X246" s="83">
        <v>10.52</v>
      </c>
      <c r="Y246" s="82">
        <f t="shared" si="37"/>
        <v>24.8</v>
      </c>
      <c r="Z246" s="82"/>
      <c r="AA246" s="91"/>
      <c r="AB246" s="91"/>
      <c r="AC246" s="82"/>
      <c r="AD246" s="82"/>
      <c r="AE246" s="82"/>
      <c r="AF246" s="82"/>
      <c r="AG246" s="59" t="s">
        <v>1104</v>
      </c>
      <c r="AH246" s="59">
        <v>1</v>
      </c>
      <c r="AI246" s="107"/>
      <c r="AJ246" s="27"/>
    </row>
    <row r="247" ht="20.15" customHeight="1" outlineLevel="4" spans="1:36">
      <c r="A247" s="59">
        <v>3</v>
      </c>
      <c r="B247" s="60" t="s">
        <v>75</v>
      </c>
      <c r="C247" s="56" t="s">
        <v>83</v>
      </c>
      <c r="D247" s="57" t="s">
        <v>1109</v>
      </c>
      <c r="E247" s="58" t="s">
        <v>1110</v>
      </c>
      <c r="F247" s="59" t="s">
        <v>354</v>
      </c>
      <c r="G247" s="59" t="s">
        <v>355</v>
      </c>
      <c r="H247" s="59">
        <v>430421</v>
      </c>
      <c r="I247" s="59" t="str">
        <f t="shared" si="35"/>
        <v>430421</v>
      </c>
      <c r="J247" s="59">
        <f t="shared" si="36"/>
        <v>0</v>
      </c>
      <c r="K247" s="70">
        <v>3.691</v>
      </c>
      <c r="L247" s="55" t="s">
        <v>1111</v>
      </c>
      <c r="M247" s="71" t="s">
        <v>1112</v>
      </c>
      <c r="N247" s="59"/>
      <c r="O247" s="70"/>
      <c r="P247" s="59"/>
      <c r="Q247" s="70"/>
      <c r="R247" s="73" t="s">
        <v>1112</v>
      </c>
      <c r="S247" s="70">
        <v>3.691</v>
      </c>
      <c r="T247" s="59">
        <v>15</v>
      </c>
      <c r="U247" s="82">
        <v>98.87</v>
      </c>
      <c r="V247" s="83">
        <v>55.365</v>
      </c>
      <c r="W247" s="83">
        <v>36.91</v>
      </c>
      <c r="X247" s="83">
        <v>18.455</v>
      </c>
      <c r="Y247" s="82">
        <f t="shared" si="37"/>
        <v>43.505</v>
      </c>
      <c r="Z247" s="82"/>
      <c r="AA247" s="91"/>
      <c r="AB247" s="91"/>
      <c r="AC247" s="82"/>
      <c r="AD247" s="82"/>
      <c r="AE247" s="82"/>
      <c r="AF247" s="82"/>
      <c r="AG247" s="59" t="s">
        <v>1104</v>
      </c>
      <c r="AH247" s="59">
        <v>1</v>
      </c>
      <c r="AI247" s="107"/>
      <c r="AJ247" s="27"/>
    </row>
    <row r="248" ht="20.15" customHeight="1" outlineLevel="4" spans="1:36">
      <c r="A248" s="59">
        <v>4</v>
      </c>
      <c r="B248" s="60" t="s">
        <v>75</v>
      </c>
      <c r="C248" s="56" t="s">
        <v>83</v>
      </c>
      <c r="D248" s="57" t="s">
        <v>1113</v>
      </c>
      <c r="E248" s="58" t="s">
        <v>1114</v>
      </c>
      <c r="F248" s="59" t="s">
        <v>354</v>
      </c>
      <c r="G248" s="59" t="s">
        <v>355</v>
      </c>
      <c r="H248" s="59">
        <v>430421</v>
      </c>
      <c r="I248" s="59" t="str">
        <f t="shared" si="35"/>
        <v>430421</v>
      </c>
      <c r="J248" s="59">
        <f t="shared" si="36"/>
        <v>0</v>
      </c>
      <c r="K248" s="70">
        <v>5.89</v>
      </c>
      <c r="L248" s="55" t="s">
        <v>1115</v>
      </c>
      <c r="M248" s="71" t="s">
        <v>1116</v>
      </c>
      <c r="N248" s="59"/>
      <c r="O248" s="70"/>
      <c r="P248" s="59"/>
      <c r="Q248" s="70"/>
      <c r="R248" s="73" t="s">
        <v>1116</v>
      </c>
      <c r="S248" s="70">
        <v>5.89</v>
      </c>
      <c r="T248" s="59">
        <v>15</v>
      </c>
      <c r="U248" s="82">
        <v>157.77</v>
      </c>
      <c r="V248" s="83">
        <v>88.35</v>
      </c>
      <c r="W248" s="83">
        <v>58.9</v>
      </c>
      <c r="X248" s="83">
        <v>29.45</v>
      </c>
      <c r="Y248" s="82">
        <f t="shared" si="37"/>
        <v>69.42</v>
      </c>
      <c r="Z248" s="82"/>
      <c r="AA248" s="91"/>
      <c r="AB248" s="91"/>
      <c r="AC248" s="82"/>
      <c r="AD248" s="82"/>
      <c r="AE248" s="82"/>
      <c r="AF248" s="82"/>
      <c r="AG248" s="59" t="s">
        <v>1104</v>
      </c>
      <c r="AH248" s="59">
        <v>1</v>
      </c>
      <c r="AI248" s="107"/>
      <c r="AJ248" s="27"/>
    </row>
    <row r="249" ht="20.15" customHeight="1" outlineLevel="4" spans="1:36">
      <c r="A249" s="59">
        <v>5</v>
      </c>
      <c r="B249" s="60" t="s">
        <v>75</v>
      </c>
      <c r="C249" s="56" t="s">
        <v>83</v>
      </c>
      <c r="D249" s="57" t="s">
        <v>1117</v>
      </c>
      <c r="E249" s="58" t="s">
        <v>1118</v>
      </c>
      <c r="F249" s="59" t="s">
        <v>354</v>
      </c>
      <c r="G249" s="59" t="s">
        <v>355</v>
      </c>
      <c r="H249" s="59">
        <v>430421</v>
      </c>
      <c r="I249" s="59" t="str">
        <f t="shared" si="35"/>
        <v>430421</v>
      </c>
      <c r="J249" s="59">
        <f t="shared" si="36"/>
        <v>0</v>
      </c>
      <c r="K249" s="70">
        <v>3.091</v>
      </c>
      <c r="L249" s="55" t="s">
        <v>1119</v>
      </c>
      <c r="M249" s="71" t="s">
        <v>1120</v>
      </c>
      <c r="N249" s="59"/>
      <c r="O249" s="70"/>
      <c r="P249" s="59"/>
      <c r="Q249" s="70"/>
      <c r="R249" s="73" t="s">
        <v>1120</v>
      </c>
      <c r="S249" s="70">
        <v>3.091</v>
      </c>
      <c r="T249" s="59">
        <v>15</v>
      </c>
      <c r="U249" s="82">
        <v>82.8</v>
      </c>
      <c r="V249" s="83">
        <v>46.365</v>
      </c>
      <c r="W249" s="83">
        <v>30.91</v>
      </c>
      <c r="X249" s="83">
        <v>15.455</v>
      </c>
      <c r="Y249" s="82">
        <f t="shared" si="37"/>
        <v>36.435</v>
      </c>
      <c r="Z249" s="82"/>
      <c r="AA249" s="91"/>
      <c r="AB249" s="91"/>
      <c r="AC249" s="82"/>
      <c r="AD249" s="82"/>
      <c r="AE249" s="82"/>
      <c r="AF249" s="82"/>
      <c r="AG249" s="59" t="s">
        <v>1104</v>
      </c>
      <c r="AH249" s="59">
        <v>1</v>
      </c>
      <c r="AI249" s="107"/>
      <c r="AJ249" s="27"/>
    </row>
    <row r="250" ht="20.15" customHeight="1" outlineLevel="4" spans="1:36">
      <c r="A250" s="59">
        <v>6</v>
      </c>
      <c r="B250" s="60" t="s">
        <v>75</v>
      </c>
      <c r="C250" s="56" t="s">
        <v>83</v>
      </c>
      <c r="D250" s="57" t="s">
        <v>1121</v>
      </c>
      <c r="E250" s="58" t="s">
        <v>1122</v>
      </c>
      <c r="F250" s="59" t="s">
        <v>354</v>
      </c>
      <c r="G250" s="59" t="s">
        <v>355</v>
      </c>
      <c r="H250" s="59">
        <v>430421</v>
      </c>
      <c r="I250" s="59" t="str">
        <f t="shared" si="35"/>
        <v>430421</v>
      </c>
      <c r="J250" s="59">
        <f t="shared" si="36"/>
        <v>0</v>
      </c>
      <c r="K250" s="70">
        <v>3.079</v>
      </c>
      <c r="L250" s="55" t="s">
        <v>1123</v>
      </c>
      <c r="M250" s="71" t="s">
        <v>1124</v>
      </c>
      <c r="N250" s="59"/>
      <c r="O250" s="70"/>
      <c r="P250" s="59"/>
      <c r="Q250" s="70"/>
      <c r="R250" s="73" t="s">
        <v>1124</v>
      </c>
      <c r="S250" s="70">
        <v>3.079</v>
      </c>
      <c r="T250" s="59">
        <v>15</v>
      </c>
      <c r="U250" s="82">
        <v>82.47</v>
      </c>
      <c r="V250" s="83">
        <v>46.185</v>
      </c>
      <c r="W250" s="83">
        <v>30.79</v>
      </c>
      <c r="X250" s="83">
        <v>15.395</v>
      </c>
      <c r="Y250" s="82">
        <f t="shared" si="37"/>
        <v>36.285</v>
      </c>
      <c r="Z250" s="82"/>
      <c r="AA250" s="91"/>
      <c r="AB250" s="91"/>
      <c r="AC250" s="82"/>
      <c r="AD250" s="82"/>
      <c r="AE250" s="82"/>
      <c r="AF250" s="82"/>
      <c r="AG250" s="59" t="s">
        <v>1104</v>
      </c>
      <c r="AH250" s="59">
        <v>1</v>
      </c>
      <c r="AI250" s="107"/>
      <c r="AJ250" s="27"/>
    </row>
    <row r="251" ht="20.15" customHeight="1" outlineLevel="4" spans="1:36">
      <c r="A251" s="59">
        <v>7</v>
      </c>
      <c r="B251" s="60" t="s">
        <v>75</v>
      </c>
      <c r="C251" s="56" t="s">
        <v>83</v>
      </c>
      <c r="D251" s="57" t="s">
        <v>1125</v>
      </c>
      <c r="E251" s="58" t="s">
        <v>1126</v>
      </c>
      <c r="F251" s="59" t="s">
        <v>354</v>
      </c>
      <c r="G251" s="59" t="s">
        <v>355</v>
      </c>
      <c r="H251" s="59">
        <v>430421</v>
      </c>
      <c r="I251" s="59" t="str">
        <f t="shared" si="35"/>
        <v>430421</v>
      </c>
      <c r="J251" s="59">
        <f t="shared" si="36"/>
        <v>0</v>
      </c>
      <c r="K251" s="70">
        <v>2.494</v>
      </c>
      <c r="L251" s="55" t="s">
        <v>1127</v>
      </c>
      <c r="M251" s="71" t="s">
        <v>1128</v>
      </c>
      <c r="N251" s="59"/>
      <c r="O251" s="70"/>
      <c r="P251" s="59"/>
      <c r="Q251" s="70"/>
      <c r="R251" s="73" t="s">
        <v>1128</v>
      </c>
      <c r="S251" s="70">
        <v>2.494</v>
      </c>
      <c r="T251" s="59">
        <v>15</v>
      </c>
      <c r="U251" s="82">
        <v>66.8</v>
      </c>
      <c r="V251" s="83">
        <v>37.41</v>
      </c>
      <c r="W251" s="83">
        <v>24.94</v>
      </c>
      <c r="X251" s="83">
        <v>12.47</v>
      </c>
      <c r="Y251" s="82">
        <f t="shared" si="37"/>
        <v>29.39</v>
      </c>
      <c r="Z251" s="82"/>
      <c r="AA251" s="91"/>
      <c r="AB251" s="91"/>
      <c r="AC251" s="82"/>
      <c r="AD251" s="82"/>
      <c r="AE251" s="82"/>
      <c r="AF251" s="82"/>
      <c r="AG251" s="59" t="s">
        <v>1104</v>
      </c>
      <c r="AH251" s="59">
        <v>1</v>
      </c>
      <c r="AI251" s="107"/>
      <c r="AJ251" s="27"/>
    </row>
    <row r="252" ht="20.15" customHeight="1" outlineLevel="4" spans="1:36">
      <c r="A252" s="59">
        <v>8</v>
      </c>
      <c r="B252" s="60" t="s">
        <v>75</v>
      </c>
      <c r="C252" s="56" t="s">
        <v>83</v>
      </c>
      <c r="D252" s="57" t="s">
        <v>1125</v>
      </c>
      <c r="E252" s="58" t="s">
        <v>1129</v>
      </c>
      <c r="F252" s="59" t="s">
        <v>354</v>
      </c>
      <c r="G252" s="59" t="s">
        <v>355</v>
      </c>
      <c r="H252" s="59">
        <v>430421</v>
      </c>
      <c r="I252" s="59" t="str">
        <f t="shared" si="35"/>
        <v>430421</v>
      </c>
      <c r="J252" s="59">
        <f t="shared" si="36"/>
        <v>0</v>
      </c>
      <c r="K252" s="70">
        <v>2.293</v>
      </c>
      <c r="L252" s="55" t="s">
        <v>1130</v>
      </c>
      <c r="M252" s="71" t="s">
        <v>1131</v>
      </c>
      <c r="N252" s="59"/>
      <c r="O252" s="70"/>
      <c r="P252" s="59"/>
      <c r="Q252" s="70"/>
      <c r="R252" s="73" t="s">
        <v>1131</v>
      </c>
      <c r="S252" s="70">
        <v>2.293</v>
      </c>
      <c r="T252" s="59">
        <v>15</v>
      </c>
      <c r="U252" s="82">
        <v>61.42</v>
      </c>
      <c r="V252" s="83">
        <v>34.395</v>
      </c>
      <c r="W252" s="83">
        <v>22.93</v>
      </c>
      <c r="X252" s="83">
        <v>11.465</v>
      </c>
      <c r="Y252" s="82">
        <f t="shared" si="37"/>
        <v>27.025</v>
      </c>
      <c r="Z252" s="82"/>
      <c r="AA252" s="91"/>
      <c r="AB252" s="91"/>
      <c r="AC252" s="82"/>
      <c r="AD252" s="82"/>
      <c r="AE252" s="82"/>
      <c r="AF252" s="82"/>
      <c r="AG252" s="59" t="s">
        <v>1104</v>
      </c>
      <c r="AH252" s="59">
        <v>1</v>
      </c>
      <c r="AI252" s="107"/>
      <c r="AJ252" s="27"/>
    </row>
    <row r="253" ht="20.15" customHeight="1" outlineLevel="4" spans="1:36">
      <c r="A253" s="59">
        <v>9</v>
      </c>
      <c r="B253" s="60" t="s">
        <v>75</v>
      </c>
      <c r="C253" s="56" t="s">
        <v>83</v>
      </c>
      <c r="D253" s="57" t="s">
        <v>1132</v>
      </c>
      <c r="E253" s="58" t="s">
        <v>1133</v>
      </c>
      <c r="F253" s="59" t="s">
        <v>354</v>
      </c>
      <c r="G253" s="59" t="s">
        <v>355</v>
      </c>
      <c r="H253" s="59">
        <v>430421</v>
      </c>
      <c r="I253" s="59" t="str">
        <f t="shared" si="35"/>
        <v>430421</v>
      </c>
      <c r="J253" s="59">
        <f t="shared" si="36"/>
        <v>0</v>
      </c>
      <c r="K253" s="70">
        <v>2.464</v>
      </c>
      <c r="L253" s="55" t="s">
        <v>1134</v>
      </c>
      <c r="M253" s="71" t="s">
        <v>1135</v>
      </c>
      <c r="N253" s="59"/>
      <c r="O253" s="70"/>
      <c r="P253" s="59"/>
      <c r="Q253" s="70"/>
      <c r="R253" s="73" t="s">
        <v>1135</v>
      </c>
      <c r="S253" s="70">
        <v>2.464</v>
      </c>
      <c r="T253" s="59">
        <v>15</v>
      </c>
      <c r="U253" s="82">
        <v>66</v>
      </c>
      <c r="V253" s="83">
        <v>36.96</v>
      </c>
      <c r="W253" s="83">
        <v>24.64</v>
      </c>
      <c r="X253" s="83">
        <v>12.32</v>
      </c>
      <c r="Y253" s="82">
        <f t="shared" si="37"/>
        <v>29.04</v>
      </c>
      <c r="Z253" s="82"/>
      <c r="AA253" s="91"/>
      <c r="AB253" s="91"/>
      <c r="AC253" s="82"/>
      <c r="AD253" s="82"/>
      <c r="AE253" s="82"/>
      <c r="AF253" s="82"/>
      <c r="AG253" s="59" t="s">
        <v>1104</v>
      </c>
      <c r="AH253" s="59">
        <v>1</v>
      </c>
      <c r="AI253" s="107"/>
      <c r="AJ253" s="27"/>
    </row>
    <row r="254" ht="20.15" customHeight="1" outlineLevel="4" spans="1:36">
      <c r="A254" s="59">
        <v>10</v>
      </c>
      <c r="B254" s="60" t="s">
        <v>75</v>
      </c>
      <c r="C254" s="56" t="s">
        <v>83</v>
      </c>
      <c r="D254" s="57" t="s">
        <v>1136</v>
      </c>
      <c r="E254" s="58" t="s">
        <v>1137</v>
      </c>
      <c r="F254" s="59" t="s">
        <v>354</v>
      </c>
      <c r="G254" s="59" t="s">
        <v>355</v>
      </c>
      <c r="H254" s="59">
        <v>430421</v>
      </c>
      <c r="I254" s="59" t="str">
        <f t="shared" si="35"/>
        <v>430421</v>
      </c>
      <c r="J254" s="59">
        <f t="shared" si="36"/>
        <v>0</v>
      </c>
      <c r="K254" s="70">
        <v>2.82</v>
      </c>
      <c r="L254" s="55" t="s">
        <v>1138</v>
      </c>
      <c r="M254" s="71" t="s">
        <v>1139</v>
      </c>
      <c r="N254" s="59"/>
      <c r="O254" s="70"/>
      <c r="P254" s="59"/>
      <c r="Q254" s="70"/>
      <c r="R254" s="73" t="s">
        <v>1139</v>
      </c>
      <c r="S254" s="70">
        <v>2.82</v>
      </c>
      <c r="T254" s="59">
        <v>15</v>
      </c>
      <c r="U254" s="82">
        <v>75.54</v>
      </c>
      <c r="V254" s="83">
        <v>42.3</v>
      </c>
      <c r="W254" s="83">
        <v>28.2</v>
      </c>
      <c r="X254" s="83">
        <v>14.1</v>
      </c>
      <c r="Y254" s="82">
        <f t="shared" si="37"/>
        <v>33.24</v>
      </c>
      <c r="Z254" s="82"/>
      <c r="AA254" s="91"/>
      <c r="AB254" s="91"/>
      <c r="AC254" s="82"/>
      <c r="AD254" s="82"/>
      <c r="AE254" s="82"/>
      <c r="AF254" s="82"/>
      <c r="AG254" s="59" t="s">
        <v>1104</v>
      </c>
      <c r="AH254" s="59">
        <v>1</v>
      </c>
      <c r="AI254" s="107"/>
      <c r="AJ254" s="27"/>
    </row>
    <row r="255" ht="20.15" customHeight="1" outlineLevel="4" spans="1:36">
      <c r="A255" s="59">
        <v>11</v>
      </c>
      <c r="B255" s="60" t="s">
        <v>75</v>
      </c>
      <c r="C255" s="56" t="s">
        <v>83</v>
      </c>
      <c r="D255" s="57" t="s">
        <v>1140</v>
      </c>
      <c r="E255" s="58" t="s">
        <v>1141</v>
      </c>
      <c r="F255" s="59" t="s">
        <v>354</v>
      </c>
      <c r="G255" s="59" t="s">
        <v>355</v>
      </c>
      <c r="H255" s="59">
        <v>430421</v>
      </c>
      <c r="I255" s="59" t="str">
        <f t="shared" si="35"/>
        <v>430421</v>
      </c>
      <c r="J255" s="59">
        <f t="shared" si="36"/>
        <v>0</v>
      </c>
      <c r="K255" s="70">
        <v>5.047</v>
      </c>
      <c r="L255" s="55" t="s">
        <v>1142</v>
      </c>
      <c r="M255" s="71" t="s">
        <v>1143</v>
      </c>
      <c r="N255" s="59"/>
      <c r="O255" s="70"/>
      <c r="P255" s="59"/>
      <c r="Q255" s="70"/>
      <c r="R255" s="73" t="s">
        <v>1143</v>
      </c>
      <c r="S255" s="70">
        <v>5.047</v>
      </c>
      <c r="T255" s="59">
        <v>15</v>
      </c>
      <c r="U255" s="82">
        <v>135.19</v>
      </c>
      <c r="V255" s="83">
        <v>75.705</v>
      </c>
      <c r="W255" s="83">
        <v>50.47</v>
      </c>
      <c r="X255" s="83">
        <v>25.235</v>
      </c>
      <c r="Y255" s="82">
        <f t="shared" si="37"/>
        <v>59.485</v>
      </c>
      <c r="Z255" s="82"/>
      <c r="AA255" s="91"/>
      <c r="AB255" s="91"/>
      <c r="AC255" s="82"/>
      <c r="AD255" s="82"/>
      <c r="AE255" s="82"/>
      <c r="AF255" s="82"/>
      <c r="AG255" s="59" t="s">
        <v>1104</v>
      </c>
      <c r="AH255" s="59">
        <v>1</v>
      </c>
      <c r="AI255" s="107"/>
      <c r="AJ255" s="27"/>
    </row>
    <row r="256" ht="20.15" customHeight="1" outlineLevel="4" spans="1:36">
      <c r="A256" s="59">
        <v>12</v>
      </c>
      <c r="B256" s="60" t="s">
        <v>75</v>
      </c>
      <c r="C256" s="56" t="s">
        <v>83</v>
      </c>
      <c r="D256" s="57" t="s">
        <v>1132</v>
      </c>
      <c r="E256" s="58" t="s">
        <v>1144</v>
      </c>
      <c r="F256" s="59" t="s">
        <v>354</v>
      </c>
      <c r="G256" s="59" t="s">
        <v>355</v>
      </c>
      <c r="H256" s="59">
        <v>430421</v>
      </c>
      <c r="I256" s="59" t="str">
        <f t="shared" si="35"/>
        <v>430421</v>
      </c>
      <c r="J256" s="59">
        <f t="shared" si="36"/>
        <v>0</v>
      </c>
      <c r="K256" s="70">
        <v>0.32</v>
      </c>
      <c r="L256" s="55" t="s">
        <v>1145</v>
      </c>
      <c r="M256" s="71" t="s">
        <v>1146</v>
      </c>
      <c r="N256" s="59"/>
      <c r="O256" s="70"/>
      <c r="P256" s="59"/>
      <c r="Q256" s="70"/>
      <c r="R256" s="73" t="s">
        <v>1146</v>
      </c>
      <c r="S256" s="70">
        <v>0.32</v>
      </c>
      <c r="T256" s="59">
        <v>15</v>
      </c>
      <c r="U256" s="82">
        <v>8.57</v>
      </c>
      <c r="V256" s="83">
        <v>4.8</v>
      </c>
      <c r="W256" s="83">
        <v>3.2</v>
      </c>
      <c r="X256" s="83">
        <v>1.6</v>
      </c>
      <c r="Y256" s="82">
        <f t="shared" si="37"/>
        <v>3.77</v>
      </c>
      <c r="Z256" s="82"/>
      <c r="AA256" s="91"/>
      <c r="AB256" s="91"/>
      <c r="AC256" s="82"/>
      <c r="AD256" s="82"/>
      <c r="AE256" s="82"/>
      <c r="AF256" s="82"/>
      <c r="AG256" s="59" t="s">
        <v>1104</v>
      </c>
      <c r="AH256" s="59">
        <v>1</v>
      </c>
      <c r="AI256" s="107"/>
      <c r="AJ256" s="27"/>
    </row>
    <row r="257" ht="20.15" customHeight="1" outlineLevel="4" spans="1:36">
      <c r="A257" s="59">
        <v>13</v>
      </c>
      <c r="B257" s="60" t="s">
        <v>75</v>
      </c>
      <c r="C257" s="56" t="s">
        <v>83</v>
      </c>
      <c r="D257" s="57" t="s">
        <v>1147</v>
      </c>
      <c r="E257" s="58" t="s">
        <v>1148</v>
      </c>
      <c r="F257" s="59" t="s">
        <v>354</v>
      </c>
      <c r="G257" s="59" t="s">
        <v>355</v>
      </c>
      <c r="H257" s="59">
        <v>430421</v>
      </c>
      <c r="I257" s="59" t="str">
        <f t="shared" si="35"/>
        <v>430421</v>
      </c>
      <c r="J257" s="59">
        <f t="shared" si="36"/>
        <v>0</v>
      </c>
      <c r="K257" s="70">
        <v>3.159</v>
      </c>
      <c r="L257" s="55" t="s">
        <v>1149</v>
      </c>
      <c r="M257" s="71" t="s">
        <v>1150</v>
      </c>
      <c r="N257" s="59"/>
      <c r="O257" s="70"/>
      <c r="P257" s="73" t="s">
        <v>1150</v>
      </c>
      <c r="Q257" s="70">
        <v>3.159</v>
      </c>
      <c r="R257" s="59"/>
      <c r="S257" s="70"/>
      <c r="T257" s="59">
        <v>15</v>
      </c>
      <c r="U257" s="82">
        <v>84.62</v>
      </c>
      <c r="V257" s="83">
        <v>47.385</v>
      </c>
      <c r="W257" s="83">
        <v>31.59</v>
      </c>
      <c r="X257" s="83">
        <v>15.795</v>
      </c>
      <c r="Y257" s="82">
        <f t="shared" si="37"/>
        <v>37.235</v>
      </c>
      <c r="Z257" s="82"/>
      <c r="AA257" s="91"/>
      <c r="AB257" s="91"/>
      <c r="AC257" s="82"/>
      <c r="AD257" s="82"/>
      <c r="AE257" s="82"/>
      <c r="AF257" s="82"/>
      <c r="AG257" s="59" t="s">
        <v>1104</v>
      </c>
      <c r="AH257" s="59">
        <v>1</v>
      </c>
      <c r="AI257" s="107"/>
      <c r="AJ257" s="27"/>
    </row>
    <row r="258" ht="20.15" customHeight="1" outlineLevel="4" spans="1:36">
      <c r="A258" s="59">
        <v>14</v>
      </c>
      <c r="B258" s="60" t="s">
        <v>75</v>
      </c>
      <c r="C258" s="56" t="s">
        <v>83</v>
      </c>
      <c r="D258" s="57" t="s">
        <v>1136</v>
      </c>
      <c r="E258" s="58" t="s">
        <v>1151</v>
      </c>
      <c r="F258" s="59" t="s">
        <v>354</v>
      </c>
      <c r="G258" s="59" t="s">
        <v>355</v>
      </c>
      <c r="H258" s="59">
        <v>430421</v>
      </c>
      <c r="I258" s="59" t="str">
        <f t="shared" si="35"/>
        <v>430421</v>
      </c>
      <c r="J258" s="59">
        <f t="shared" si="36"/>
        <v>0</v>
      </c>
      <c r="K258" s="70">
        <v>0.997</v>
      </c>
      <c r="L258" s="55" t="s">
        <v>1152</v>
      </c>
      <c r="M258" s="71" t="s">
        <v>1153</v>
      </c>
      <c r="N258" s="59"/>
      <c r="O258" s="70"/>
      <c r="P258" s="73" t="s">
        <v>1153</v>
      </c>
      <c r="Q258" s="70">
        <v>0.997</v>
      </c>
      <c r="R258" s="59"/>
      <c r="S258" s="70"/>
      <c r="T258" s="59">
        <v>15</v>
      </c>
      <c r="U258" s="82">
        <v>26.7</v>
      </c>
      <c r="V258" s="83">
        <v>14.955</v>
      </c>
      <c r="W258" s="83">
        <v>9.97</v>
      </c>
      <c r="X258" s="83">
        <v>4.985</v>
      </c>
      <c r="Y258" s="82">
        <f t="shared" si="37"/>
        <v>11.745</v>
      </c>
      <c r="Z258" s="82"/>
      <c r="AA258" s="91"/>
      <c r="AB258" s="91"/>
      <c r="AC258" s="82"/>
      <c r="AD258" s="82"/>
      <c r="AE258" s="82"/>
      <c r="AF258" s="82"/>
      <c r="AG258" s="59" t="s">
        <v>1104</v>
      </c>
      <c r="AH258" s="59">
        <v>1</v>
      </c>
      <c r="AI258" s="107"/>
      <c r="AJ258" s="27"/>
    </row>
    <row r="259" ht="20.15" customHeight="1" outlineLevel="4" spans="1:36">
      <c r="A259" s="59">
        <v>15</v>
      </c>
      <c r="B259" s="60" t="s">
        <v>75</v>
      </c>
      <c r="C259" s="56" t="s">
        <v>83</v>
      </c>
      <c r="D259" s="57" t="s">
        <v>1154</v>
      </c>
      <c r="E259" s="58" t="s">
        <v>1155</v>
      </c>
      <c r="F259" s="59" t="s">
        <v>354</v>
      </c>
      <c r="G259" s="59" t="s">
        <v>355</v>
      </c>
      <c r="H259" s="59">
        <v>430421</v>
      </c>
      <c r="I259" s="59" t="str">
        <f t="shared" si="35"/>
        <v>430421</v>
      </c>
      <c r="J259" s="59">
        <f t="shared" si="36"/>
        <v>0</v>
      </c>
      <c r="K259" s="70">
        <v>6.086</v>
      </c>
      <c r="L259" s="55" t="s">
        <v>1156</v>
      </c>
      <c r="M259" s="71" t="s">
        <v>1157</v>
      </c>
      <c r="N259" s="59"/>
      <c r="O259" s="70"/>
      <c r="P259" s="73" t="s">
        <v>1157</v>
      </c>
      <c r="Q259" s="70">
        <v>6.086</v>
      </c>
      <c r="R259" s="59"/>
      <c r="S259" s="70"/>
      <c r="T259" s="59">
        <v>15</v>
      </c>
      <c r="U259" s="82">
        <v>163.02</v>
      </c>
      <c r="V259" s="83">
        <v>91.29</v>
      </c>
      <c r="W259" s="83">
        <v>60.86</v>
      </c>
      <c r="X259" s="83">
        <v>30.43</v>
      </c>
      <c r="Y259" s="82">
        <f t="shared" si="37"/>
        <v>71.73</v>
      </c>
      <c r="Z259" s="82"/>
      <c r="AA259" s="91"/>
      <c r="AB259" s="91"/>
      <c r="AC259" s="82"/>
      <c r="AD259" s="82"/>
      <c r="AE259" s="82"/>
      <c r="AF259" s="82"/>
      <c r="AG259" s="59" t="s">
        <v>1104</v>
      </c>
      <c r="AH259" s="59">
        <v>1</v>
      </c>
      <c r="AI259" s="107"/>
      <c r="AJ259" s="27"/>
    </row>
    <row r="260" ht="20.15" customHeight="1" outlineLevel="4" spans="1:36">
      <c r="A260" s="59">
        <v>16</v>
      </c>
      <c r="B260" s="60" t="s">
        <v>75</v>
      </c>
      <c r="C260" s="56" t="s">
        <v>83</v>
      </c>
      <c r="D260" s="57" t="s">
        <v>1158</v>
      </c>
      <c r="E260" s="58" t="s">
        <v>1159</v>
      </c>
      <c r="F260" s="59" t="s">
        <v>354</v>
      </c>
      <c r="G260" s="59" t="s">
        <v>355</v>
      </c>
      <c r="H260" s="59">
        <v>430421</v>
      </c>
      <c r="I260" s="59" t="str">
        <f t="shared" si="35"/>
        <v>430421</v>
      </c>
      <c r="J260" s="59">
        <f t="shared" si="36"/>
        <v>0</v>
      </c>
      <c r="K260" s="70">
        <v>7.299</v>
      </c>
      <c r="L260" s="55" t="s">
        <v>1160</v>
      </c>
      <c r="M260" s="71" t="s">
        <v>1161</v>
      </c>
      <c r="N260" s="59"/>
      <c r="O260" s="70"/>
      <c r="P260" s="73" t="s">
        <v>1161</v>
      </c>
      <c r="Q260" s="70">
        <v>7.299</v>
      </c>
      <c r="R260" s="59"/>
      <c r="S260" s="70"/>
      <c r="T260" s="59">
        <v>15</v>
      </c>
      <c r="U260" s="82">
        <v>195.51</v>
      </c>
      <c r="V260" s="83">
        <v>109.485</v>
      </c>
      <c r="W260" s="83">
        <v>72.99</v>
      </c>
      <c r="X260" s="83">
        <v>36.495</v>
      </c>
      <c r="Y260" s="82">
        <f t="shared" si="37"/>
        <v>86.025</v>
      </c>
      <c r="Z260" s="82"/>
      <c r="AA260" s="91"/>
      <c r="AB260" s="91"/>
      <c r="AC260" s="82"/>
      <c r="AD260" s="82"/>
      <c r="AE260" s="82"/>
      <c r="AF260" s="82"/>
      <c r="AG260" s="59" t="s">
        <v>1104</v>
      </c>
      <c r="AH260" s="59">
        <v>1</v>
      </c>
      <c r="AI260" s="107"/>
      <c r="AJ260" s="27"/>
    </row>
    <row r="261" ht="20.15" customHeight="1" outlineLevel="4" spans="1:36">
      <c r="A261" s="59">
        <v>17</v>
      </c>
      <c r="B261" s="60" t="s">
        <v>75</v>
      </c>
      <c r="C261" s="56" t="s">
        <v>83</v>
      </c>
      <c r="D261" s="57" t="s">
        <v>1132</v>
      </c>
      <c r="E261" s="58" t="s">
        <v>1162</v>
      </c>
      <c r="F261" s="59" t="s">
        <v>354</v>
      </c>
      <c r="G261" s="59" t="s">
        <v>355</v>
      </c>
      <c r="H261" s="59">
        <v>430421</v>
      </c>
      <c r="I261" s="59" t="str">
        <f t="shared" si="35"/>
        <v>430421</v>
      </c>
      <c r="J261" s="59">
        <f t="shared" si="36"/>
        <v>0</v>
      </c>
      <c r="K261" s="70">
        <v>2.976</v>
      </c>
      <c r="L261" s="55" t="s">
        <v>1163</v>
      </c>
      <c r="M261" s="71" t="s">
        <v>1164</v>
      </c>
      <c r="N261" s="59"/>
      <c r="O261" s="70"/>
      <c r="P261" s="73" t="s">
        <v>1164</v>
      </c>
      <c r="Q261" s="70">
        <v>2.976</v>
      </c>
      <c r="R261" s="59"/>
      <c r="S261" s="70"/>
      <c r="T261" s="59">
        <v>15</v>
      </c>
      <c r="U261" s="82">
        <v>79.71</v>
      </c>
      <c r="V261" s="83">
        <v>44.64</v>
      </c>
      <c r="W261" s="83">
        <v>29.76</v>
      </c>
      <c r="X261" s="83">
        <v>14.88</v>
      </c>
      <c r="Y261" s="82">
        <f t="shared" si="37"/>
        <v>35.07</v>
      </c>
      <c r="Z261" s="82"/>
      <c r="AA261" s="91"/>
      <c r="AB261" s="91"/>
      <c r="AC261" s="82"/>
      <c r="AD261" s="82"/>
      <c r="AE261" s="82"/>
      <c r="AF261" s="82"/>
      <c r="AG261" s="59" t="s">
        <v>1104</v>
      </c>
      <c r="AH261" s="59">
        <v>1</v>
      </c>
      <c r="AI261" s="107"/>
      <c r="AJ261" s="27"/>
    </row>
    <row r="262" ht="20.15" customHeight="1" outlineLevel="4" spans="1:36">
      <c r="A262" s="59">
        <v>18</v>
      </c>
      <c r="B262" s="60" t="s">
        <v>75</v>
      </c>
      <c r="C262" s="56" t="s">
        <v>83</v>
      </c>
      <c r="D262" s="57" t="s">
        <v>1165</v>
      </c>
      <c r="E262" s="58" t="s">
        <v>1166</v>
      </c>
      <c r="F262" s="59" t="s">
        <v>354</v>
      </c>
      <c r="G262" s="59" t="s">
        <v>355</v>
      </c>
      <c r="H262" s="59">
        <v>430421</v>
      </c>
      <c r="I262" s="59" t="str">
        <f t="shared" si="35"/>
        <v>430421</v>
      </c>
      <c r="J262" s="59">
        <f t="shared" si="36"/>
        <v>0</v>
      </c>
      <c r="K262" s="70">
        <v>6.085</v>
      </c>
      <c r="L262" s="55" t="s">
        <v>1167</v>
      </c>
      <c r="M262" s="71" t="s">
        <v>1168</v>
      </c>
      <c r="N262" s="59"/>
      <c r="O262" s="70"/>
      <c r="P262" s="73" t="s">
        <v>1168</v>
      </c>
      <c r="Q262" s="70">
        <v>6.085</v>
      </c>
      <c r="R262" s="59"/>
      <c r="S262" s="70"/>
      <c r="T262" s="59">
        <v>15</v>
      </c>
      <c r="U262" s="82">
        <v>162.99</v>
      </c>
      <c r="V262" s="83">
        <v>91.275</v>
      </c>
      <c r="W262" s="83">
        <v>60.85</v>
      </c>
      <c r="X262" s="83">
        <v>30.425</v>
      </c>
      <c r="Y262" s="82">
        <f t="shared" si="37"/>
        <v>71.715</v>
      </c>
      <c r="Z262" s="82"/>
      <c r="AA262" s="91"/>
      <c r="AB262" s="91"/>
      <c r="AC262" s="82"/>
      <c r="AD262" s="82"/>
      <c r="AE262" s="82"/>
      <c r="AF262" s="82"/>
      <c r="AG262" s="59" t="s">
        <v>1104</v>
      </c>
      <c r="AH262" s="59">
        <v>1</v>
      </c>
      <c r="AI262" s="107"/>
      <c r="AJ262" s="27"/>
    </row>
    <row r="263" ht="20.15" customHeight="1" outlineLevel="4" spans="1:36">
      <c r="A263" s="59">
        <v>19</v>
      </c>
      <c r="B263" s="60" t="s">
        <v>75</v>
      </c>
      <c r="C263" s="56" t="s">
        <v>83</v>
      </c>
      <c r="D263" s="57" t="s">
        <v>1109</v>
      </c>
      <c r="E263" s="58" t="s">
        <v>1169</v>
      </c>
      <c r="F263" s="59" t="s">
        <v>354</v>
      </c>
      <c r="G263" s="59" t="s">
        <v>355</v>
      </c>
      <c r="H263" s="59">
        <v>430421</v>
      </c>
      <c r="I263" s="59" t="str">
        <f t="shared" si="35"/>
        <v>430421</v>
      </c>
      <c r="J263" s="59">
        <f t="shared" si="36"/>
        <v>0</v>
      </c>
      <c r="K263" s="70">
        <v>3.718</v>
      </c>
      <c r="L263" s="55" t="s">
        <v>1170</v>
      </c>
      <c r="M263" s="71" t="s">
        <v>1171</v>
      </c>
      <c r="N263" s="59"/>
      <c r="O263" s="70"/>
      <c r="P263" s="59"/>
      <c r="Q263" s="70"/>
      <c r="R263" s="73" t="s">
        <v>1171</v>
      </c>
      <c r="S263" s="70">
        <v>3.718</v>
      </c>
      <c r="T263" s="59">
        <v>15</v>
      </c>
      <c r="U263" s="82">
        <v>99.59</v>
      </c>
      <c r="V263" s="83">
        <v>55.77</v>
      </c>
      <c r="W263" s="83">
        <v>37.18</v>
      </c>
      <c r="X263" s="83">
        <v>18.59</v>
      </c>
      <c r="Y263" s="82">
        <f t="shared" si="37"/>
        <v>43.82</v>
      </c>
      <c r="Z263" s="82"/>
      <c r="AA263" s="91"/>
      <c r="AB263" s="91"/>
      <c r="AC263" s="82"/>
      <c r="AD263" s="82"/>
      <c r="AE263" s="82"/>
      <c r="AF263" s="82"/>
      <c r="AG263" s="59" t="s">
        <v>1104</v>
      </c>
      <c r="AH263" s="59">
        <v>1</v>
      </c>
      <c r="AI263" s="107"/>
      <c r="AJ263" s="27"/>
    </row>
    <row r="264" ht="20.15" customHeight="1" outlineLevel="4" spans="1:36">
      <c r="A264" s="59">
        <v>20</v>
      </c>
      <c r="B264" s="60" t="s">
        <v>75</v>
      </c>
      <c r="C264" s="56" t="s">
        <v>83</v>
      </c>
      <c r="D264" s="57" t="s">
        <v>1172</v>
      </c>
      <c r="E264" s="58" t="s">
        <v>1173</v>
      </c>
      <c r="F264" s="59" t="s">
        <v>354</v>
      </c>
      <c r="G264" s="59" t="s">
        <v>355</v>
      </c>
      <c r="H264" s="59">
        <v>430421</v>
      </c>
      <c r="I264" s="59" t="str">
        <f t="shared" si="35"/>
        <v>430421</v>
      </c>
      <c r="J264" s="59">
        <f t="shared" si="36"/>
        <v>0</v>
      </c>
      <c r="K264" s="70">
        <v>2.196</v>
      </c>
      <c r="L264" s="55" t="s">
        <v>1174</v>
      </c>
      <c r="M264" s="71" t="s">
        <v>1175</v>
      </c>
      <c r="N264" s="59"/>
      <c r="O264" s="70"/>
      <c r="P264" s="59"/>
      <c r="Q264" s="70"/>
      <c r="R264" s="73" t="s">
        <v>1175</v>
      </c>
      <c r="S264" s="70">
        <v>2.196</v>
      </c>
      <c r="T264" s="59">
        <v>15</v>
      </c>
      <c r="U264" s="82">
        <v>58.82</v>
      </c>
      <c r="V264" s="83">
        <v>32.94</v>
      </c>
      <c r="W264" s="83">
        <v>21.96</v>
      </c>
      <c r="X264" s="83">
        <v>10.98</v>
      </c>
      <c r="Y264" s="82">
        <f t="shared" si="37"/>
        <v>25.88</v>
      </c>
      <c r="Z264" s="82"/>
      <c r="AA264" s="91"/>
      <c r="AB264" s="91"/>
      <c r="AC264" s="82"/>
      <c r="AD264" s="82"/>
      <c r="AE264" s="82"/>
      <c r="AF264" s="82"/>
      <c r="AG264" s="59" t="s">
        <v>1104</v>
      </c>
      <c r="AH264" s="59">
        <v>1</v>
      </c>
      <c r="AI264" s="107"/>
      <c r="AJ264" s="27"/>
    </row>
    <row r="265" ht="20.15" customHeight="1" outlineLevel="4" spans="1:36">
      <c r="A265" s="59">
        <v>21</v>
      </c>
      <c r="B265" s="60" t="s">
        <v>75</v>
      </c>
      <c r="C265" s="56" t="s">
        <v>83</v>
      </c>
      <c r="D265" s="57" t="s">
        <v>1176</v>
      </c>
      <c r="E265" s="58" t="s">
        <v>1177</v>
      </c>
      <c r="F265" s="59" t="s">
        <v>354</v>
      </c>
      <c r="G265" s="59" t="s">
        <v>355</v>
      </c>
      <c r="H265" s="59">
        <v>430421</v>
      </c>
      <c r="I265" s="59" t="str">
        <f t="shared" si="35"/>
        <v>430421</v>
      </c>
      <c r="J265" s="59">
        <f t="shared" si="36"/>
        <v>0</v>
      </c>
      <c r="K265" s="70">
        <v>4.275</v>
      </c>
      <c r="L265" s="55" t="s">
        <v>1178</v>
      </c>
      <c r="M265" s="71" t="s">
        <v>1179</v>
      </c>
      <c r="N265" s="59"/>
      <c r="O265" s="70"/>
      <c r="P265" s="73" t="s">
        <v>1179</v>
      </c>
      <c r="Q265" s="70">
        <v>4.275</v>
      </c>
      <c r="R265" s="59"/>
      <c r="S265" s="70"/>
      <c r="T265" s="59">
        <v>15</v>
      </c>
      <c r="U265" s="82">
        <v>114.51</v>
      </c>
      <c r="V265" s="83">
        <v>64.125</v>
      </c>
      <c r="W265" s="83">
        <v>42.75</v>
      </c>
      <c r="X265" s="83">
        <v>21.375</v>
      </c>
      <c r="Y265" s="82">
        <f t="shared" si="37"/>
        <v>50.385</v>
      </c>
      <c r="Z265" s="82"/>
      <c r="AA265" s="91"/>
      <c r="AB265" s="91"/>
      <c r="AC265" s="82"/>
      <c r="AD265" s="82"/>
      <c r="AE265" s="82"/>
      <c r="AF265" s="82"/>
      <c r="AG265" s="59" t="s">
        <v>1104</v>
      </c>
      <c r="AH265" s="59">
        <v>1</v>
      </c>
      <c r="AI265" s="107"/>
      <c r="AJ265" s="27"/>
    </row>
    <row r="266" ht="20.15" customHeight="1" outlineLevel="4" spans="1:36">
      <c r="A266" s="59">
        <v>22</v>
      </c>
      <c r="B266" s="60" t="s">
        <v>75</v>
      </c>
      <c r="C266" s="56" t="s">
        <v>83</v>
      </c>
      <c r="D266" s="57" t="s">
        <v>1180</v>
      </c>
      <c r="E266" s="58" t="s">
        <v>1181</v>
      </c>
      <c r="F266" s="59" t="s">
        <v>354</v>
      </c>
      <c r="G266" s="59" t="s">
        <v>355</v>
      </c>
      <c r="H266" s="59">
        <v>430421</v>
      </c>
      <c r="I266" s="59" t="str">
        <f t="shared" si="35"/>
        <v>430421</v>
      </c>
      <c r="J266" s="59">
        <f t="shared" si="36"/>
        <v>0</v>
      </c>
      <c r="K266" s="70">
        <v>1.764</v>
      </c>
      <c r="L266" s="55" t="s">
        <v>1182</v>
      </c>
      <c r="M266" s="71" t="s">
        <v>1183</v>
      </c>
      <c r="N266" s="59"/>
      <c r="O266" s="70"/>
      <c r="P266" s="73" t="s">
        <v>1183</v>
      </c>
      <c r="Q266" s="70">
        <v>1.764</v>
      </c>
      <c r="R266" s="59"/>
      <c r="S266" s="70"/>
      <c r="T266" s="59">
        <v>15</v>
      </c>
      <c r="U266" s="82">
        <v>47.25</v>
      </c>
      <c r="V266" s="83">
        <v>26.46</v>
      </c>
      <c r="W266" s="83">
        <v>17.64</v>
      </c>
      <c r="X266" s="83">
        <v>8.82</v>
      </c>
      <c r="Y266" s="82">
        <f t="shared" si="37"/>
        <v>20.79</v>
      </c>
      <c r="Z266" s="82"/>
      <c r="AA266" s="91"/>
      <c r="AB266" s="91"/>
      <c r="AC266" s="82"/>
      <c r="AD266" s="82"/>
      <c r="AE266" s="82"/>
      <c r="AF266" s="82"/>
      <c r="AG266" s="59" t="s">
        <v>1104</v>
      </c>
      <c r="AH266" s="59">
        <v>1</v>
      </c>
      <c r="AI266" s="107"/>
      <c r="AJ266" s="27"/>
    </row>
    <row r="267" ht="20.15" customHeight="1" outlineLevel="4" spans="1:36">
      <c r="A267" s="59">
        <v>23</v>
      </c>
      <c r="B267" s="60" t="s">
        <v>75</v>
      </c>
      <c r="C267" s="56" t="s">
        <v>83</v>
      </c>
      <c r="D267" s="57" t="s">
        <v>1158</v>
      </c>
      <c r="E267" s="58" t="s">
        <v>1184</v>
      </c>
      <c r="F267" s="59" t="s">
        <v>354</v>
      </c>
      <c r="G267" s="59" t="s">
        <v>355</v>
      </c>
      <c r="H267" s="59">
        <v>430421</v>
      </c>
      <c r="I267" s="59" t="str">
        <f t="shared" si="35"/>
        <v>430421</v>
      </c>
      <c r="J267" s="59">
        <f t="shared" si="36"/>
        <v>0</v>
      </c>
      <c r="K267" s="70">
        <v>1.499</v>
      </c>
      <c r="L267" s="55" t="s">
        <v>1185</v>
      </c>
      <c r="M267" s="71" t="s">
        <v>1186</v>
      </c>
      <c r="N267" s="59"/>
      <c r="O267" s="70"/>
      <c r="P267" s="73" t="s">
        <v>1186</v>
      </c>
      <c r="Q267" s="70">
        <v>1.499</v>
      </c>
      <c r="R267" s="59"/>
      <c r="S267" s="70"/>
      <c r="T267" s="59">
        <v>15</v>
      </c>
      <c r="U267" s="82">
        <v>40.15</v>
      </c>
      <c r="V267" s="83">
        <v>22.485</v>
      </c>
      <c r="W267" s="83">
        <v>14.99</v>
      </c>
      <c r="X267" s="83">
        <v>7.495</v>
      </c>
      <c r="Y267" s="82">
        <f t="shared" si="37"/>
        <v>17.665</v>
      </c>
      <c r="Z267" s="82"/>
      <c r="AA267" s="91"/>
      <c r="AB267" s="91"/>
      <c r="AC267" s="82"/>
      <c r="AD267" s="82"/>
      <c r="AE267" s="82"/>
      <c r="AF267" s="82"/>
      <c r="AG267" s="59" t="s">
        <v>1104</v>
      </c>
      <c r="AH267" s="59">
        <v>1</v>
      </c>
      <c r="AI267" s="107"/>
      <c r="AJ267" s="27"/>
    </row>
    <row r="268" ht="20.15" customHeight="1" outlineLevel="4" spans="1:36">
      <c r="A268" s="59">
        <v>24</v>
      </c>
      <c r="B268" s="60" t="s">
        <v>75</v>
      </c>
      <c r="C268" s="56" t="s">
        <v>83</v>
      </c>
      <c r="D268" s="57" t="s">
        <v>1187</v>
      </c>
      <c r="E268" s="58" t="s">
        <v>1188</v>
      </c>
      <c r="F268" s="59" t="s">
        <v>354</v>
      </c>
      <c r="G268" s="59" t="s">
        <v>355</v>
      </c>
      <c r="H268" s="59">
        <v>430421</v>
      </c>
      <c r="I268" s="59" t="str">
        <f t="shared" si="35"/>
        <v>430421</v>
      </c>
      <c r="J268" s="59">
        <f t="shared" si="36"/>
        <v>0</v>
      </c>
      <c r="K268" s="70">
        <v>4.888</v>
      </c>
      <c r="L268" s="55" t="s">
        <v>1189</v>
      </c>
      <c r="M268" s="71" t="s">
        <v>1190</v>
      </c>
      <c r="N268" s="59"/>
      <c r="O268" s="70"/>
      <c r="P268" s="73" t="s">
        <v>1190</v>
      </c>
      <c r="Q268" s="70">
        <v>4.888</v>
      </c>
      <c r="R268" s="59"/>
      <c r="S268" s="70"/>
      <c r="T268" s="59">
        <v>15</v>
      </c>
      <c r="U268" s="82">
        <v>130.93</v>
      </c>
      <c r="V268" s="83">
        <v>73.32</v>
      </c>
      <c r="W268" s="83">
        <v>48.88</v>
      </c>
      <c r="X268" s="83">
        <v>24.44</v>
      </c>
      <c r="Y268" s="82">
        <f t="shared" si="37"/>
        <v>57.61</v>
      </c>
      <c r="Z268" s="82"/>
      <c r="AA268" s="91"/>
      <c r="AB268" s="91"/>
      <c r="AC268" s="82"/>
      <c r="AD268" s="82"/>
      <c r="AE268" s="82"/>
      <c r="AF268" s="82"/>
      <c r="AG268" s="59" t="s">
        <v>1104</v>
      </c>
      <c r="AH268" s="59">
        <v>1</v>
      </c>
      <c r="AI268" s="107"/>
      <c r="AJ268" s="27"/>
    </row>
    <row r="269" ht="20.15" customHeight="1" outlineLevel="4" spans="1:36">
      <c r="A269" s="59">
        <v>25</v>
      </c>
      <c r="B269" s="60" t="s">
        <v>75</v>
      </c>
      <c r="C269" s="56" t="s">
        <v>83</v>
      </c>
      <c r="D269" s="57" t="s">
        <v>1154</v>
      </c>
      <c r="E269" s="58" t="s">
        <v>1191</v>
      </c>
      <c r="F269" s="59" t="s">
        <v>354</v>
      </c>
      <c r="G269" s="59" t="s">
        <v>355</v>
      </c>
      <c r="H269" s="59">
        <v>430421</v>
      </c>
      <c r="I269" s="59" t="str">
        <f t="shared" si="35"/>
        <v>430421</v>
      </c>
      <c r="J269" s="59">
        <f t="shared" si="36"/>
        <v>0</v>
      </c>
      <c r="K269" s="70">
        <v>4.492</v>
      </c>
      <c r="L269" s="55" t="s">
        <v>1192</v>
      </c>
      <c r="M269" s="71" t="s">
        <v>1193</v>
      </c>
      <c r="N269" s="73" t="s">
        <v>1193</v>
      </c>
      <c r="O269" s="70">
        <v>4.492</v>
      </c>
      <c r="P269" s="59"/>
      <c r="Q269" s="70"/>
      <c r="R269" s="59"/>
      <c r="S269" s="70"/>
      <c r="T269" s="59">
        <v>15</v>
      </c>
      <c r="U269" s="82">
        <v>120.32</v>
      </c>
      <c r="V269" s="83">
        <v>67.38</v>
      </c>
      <c r="W269" s="83">
        <v>44.92</v>
      </c>
      <c r="X269" s="83">
        <v>22.46</v>
      </c>
      <c r="Y269" s="82">
        <f t="shared" si="37"/>
        <v>52.94</v>
      </c>
      <c r="Z269" s="82"/>
      <c r="AA269" s="91"/>
      <c r="AB269" s="91"/>
      <c r="AC269" s="82"/>
      <c r="AD269" s="82"/>
      <c r="AE269" s="82"/>
      <c r="AF269" s="82"/>
      <c r="AG269" s="59" t="s">
        <v>1104</v>
      </c>
      <c r="AH269" s="59">
        <v>1</v>
      </c>
      <c r="AI269" s="107"/>
      <c r="AJ269" s="27"/>
    </row>
    <row r="270" ht="20.15" customHeight="1" outlineLevel="4" spans="1:36">
      <c r="A270" s="59">
        <v>26</v>
      </c>
      <c r="B270" s="60" t="s">
        <v>75</v>
      </c>
      <c r="C270" s="56" t="s">
        <v>83</v>
      </c>
      <c r="D270" s="57" t="s">
        <v>1136</v>
      </c>
      <c r="E270" s="58" t="s">
        <v>1194</v>
      </c>
      <c r="F270" s="59" t="s">
        <v>354</v>
      </c>
      <c r="G270" s="59" t="s">
        <v>355</v>
      </c>
      <c r="H270" s="59">
        <v>430421</v>
      </c>
      <c r="I270" s="59" t="str">
        <f t="shared" si="35"/>
        <v>430421</v>
      </c>
      <c r="J270" s="59">
        <f t="shared" si="36"/>
        <v>0</v>
      </c>
      <c r="K270" s="70">
        <v>0.787</v>
      </c>
      <c r="L270" s="55" t="s">
        <v>1195</v>
      </c>
      <c r="M270" s="71" t="s">
        <v>1196</v>
      </c>
      <c r="N270" s="59"/>
      <c r="O270" s="70"/>
      <c r="P270" s="59"/>
      <c r="Q270" s="70"/>
      <c r="R270" s="73" t="s">
        <v>1196</v>
      </c>
      <c r="S270" s="70">
        <v>0.787</v>
      </c>
      <c r="T270" s="59">
        <v>15</v>
      </c>
      <c r="U270" s="82">
        <v>21.08</v>
      </c>
      <c r="V270" s="83">
        <v>11.805</v>
      </c>
      <c r="W270" s="83">
        <v>7.87</v>
      </c>
      <c r="X270" s="83">
        <v>3.935</v>
      </c>
      <c r="Y270" s="82">
        <f t="shared" si="37"/>
        <v>9.275</v>
      </c>
      <c r="Z270" s="82"/>
      <c r="AA270" s="91"/>
      <c r="AB270" s="91"/>
      <c r="AC270" s="82"/>
      <c r="AD270" s="82"/>
      <c r="AE270" s="82"/>
      <c r="AF270" s="82"/>
      <c r="AG270" s="59" t="s">
        <v>1104</v>
      </c>
      <c r="AH270" s="59">
        <v>1</v>
      </c>
      <c r="AI270" s="107"/>
      <c r="AJ270" s="27"/>
    </row>
    <row r="271" ht="20.15" customHeight="1" outlineLevel="4" spans="1:36">
      <c r="A271" s="59">
        <v>27</v>
      </c>
      <c r="B271" s="60" t="s">
        <v>75</v>
      </c>
      <c r="C271" s="56" t="s">
        <v>83</v>
      </c>
      <c r="D271" s="57" t="s">
        <v>1154</v>
      </c>
      <c r="E271" s="58" t="s">
        <v>1197</v>
      </c>
      <c r="F271" s="59" t="s">
        <v>354</v>
      </c>
      <c r="G271" s="59" t="s">
        <v>355</v>
      </c>
      <c r="H271" s="59">
        <v>430421</v>
      </c>
      <c r="I271" s="59" t="str">
        <f t="shared" si="35"/>
        <v>430421</v>
      </c>
      <c r="J271" s="59">
        <f t="shared" si="36"/>
        <v>0</v>
      </c>
      <c r="K271" s="70">
        <v>4.383</v>
      </c>
      <c r="L271" s="55" t="s">
        <v>1198</v>
      </c>
      <c r="M271" s="71" t="s">
        <v>1199</v>
      </c>
      <c r="N271" s="59"/>
      <c r="O271" s="70"/>
      <c r="P271" s="73" t="s">
        <v>1199</v>
      </c>
      <c r="Q271" s="70">
        <v>4.383</v>
      </c>
      <c r="R271" s="59"/>
      <c r="S271" s="70"/>
      <c r="T271" s="59">
        <v>15</v>
      </c>
      <c r="U271" s="82">
        <v>117.4</v>
      </c>
      <c r="V271" s="83">
        <v>65.745</v>
      </c>
      <c r="W271" s="83">
        <v>43.83</v>
      </c>
      <c r="X271" s="83">
        <v>21.915</v>
      </c>
      <c r="Y271" s="82">
        <f t="shared" si="37"/>
        <v>51.655</v>
      </c>
      <c r="Z271" s="82"/>
      <c r="AA271" s="91"/>
      <c r="AB271" s="91"/>
      <c r="AC271" s="82"/>
      <c r="AD271" s="82"/>
      <c r="AE271" s="82"/>
      <c r="AF271" s="82"/>
      <c r="AG271" s="59" t="s">
        <v>1104</v>
      </c>
      <c r="AH271" s="59">
        <v>1</v>
      </c>
      <c r="AI271" s="107"/>
      <c r="AJ271" s="27"/>
    </row>
    <row r="272" ht="20.15" customHeight="1" outlineLevel="4" spans="1:36">
      <c r="A272" s="59">
        <v>28</v>
      </c>
      <c r="B272" s="60" t="s">
        <v>75</v>
      </c>
      <c r="C272" s="56" t="s">
        <v>83</v>
      </c>
      <c r="D272" s="57" t="s">
        <v>1113</v>
      </c>
      <c r="E272" s="58" t="s">
        <v>1200</v>
      </c>
      <c r="F272" s="59" t="s">
        <v>354</v>
      </c>
      <c r="G272" s="59" t="s">
        <v>355</v>
      </c>
      <c r="H272" s="59">
        <v>430421</v>
      </c>
      <c r="I272" s="59" t="str">
        <f t="shared" si="35"/>
        <v>430421</v>
      </c>
      <c r="J272" s="59">
        <f t="shared" si="36"/>
        <v>0</v>
      </c>
      <c r="K272" s="70">
        <v>3.014</v>
      </c>
      <c r="L272" s="55" t="s">
        <v>1201</v>
      </c>
      <c r="M272" s="71" t="s">
        <v>1202</v>
      </c>
      <c r="N272" s="59"/>
      <c r="O272" s="70"/>
      <c r="P272" s="73" t="s">
        <v>1202</v>
      </c>
      <c r="Q272" s="70">
        <v>3.014</v>
      </c>
      <c r="R272" s="59"/>
      <c r="S272" s="70"/>
      <c r="T272" s="59">
        <v>15</v>
      </c>
      <c r="U272" s="82">
        <v>80.73</v>
      </c>
      <c r="V272" s="83">
        <v>45.21</v>
      </c>
      <c r="W272" s="83">
        <v>30.14</v>
      </c>
      <c r="X272" s="83">
        <v>15.07</v>
      </c>
      <c r="Y272" s="82">
        <f t="shared" si="37"/>
        <v>35.52</v>
      </c>
      <c r="Z272" s="82"/>
      <c r="AA272" s="91"/>
      <c r="AB272" s="91"/>
      <c r="AC272" s="82"/>
      <c r="AD272" s="82"/>
      <c r="AE272" s="82"/>
      <c r="AF272" s="82"/>
      <c r="AG272" s="59" t="s">
        <v>1104</v>
      </c>
      <c r="AH272" s="59">
        <v>1</v>
      </c>
      <c r="AI272" s="107"/>
      <c r="AJ272" s="27"/>
    </row>
    <row r="273" ht="20.15" customHeight="1" outlineLevel="4" spans="1:36">
      <c r="A273" s="59">
        <v>29</v>
      </c>
      <c r="B273" s="60" t="s">
        <v>75</v>
      </c>
      <c r="C273" s="56" t="s">
        <v>83</v>
      </c>
      <c r="D273" s="57" t="s">
        <v>1180</v>
      </c>
      <c r="E273" s="58" t="s">
        <v>1203</v>
      </c>
      <c r="F273" s="59" t="s">
        <v>354</v>
      </c>
      <c r="G273" s="59" t="s">
        <v>355</v>
      </c>
      <c r="H273" s="59">
        <v>430421</v>
      </c>
      <c r="I273" s="59" t="str">
        <f t="shared" si="35"/>
        <v>430421</v>
      </c>
      <c r="J273" s="59">
        <f t="shared" si="36"/>
        <v>0</v>
      </c>
      <c r="K273" s="70">
        <v>1.789</v>
      </c>
      <c r="L273" s="55" t="s">
        <v>1204</v>
      </c>
      <c r="M273" s="71" t="s">
        <v>1205</v>
      </c>
      <c r="N273" s="59"/>
      <c r="O273" s="70"/>
      <c r="P273" s="59"/>
      <c r="Q273" s="70"/>
      <c r="R273" s="73" t="s">
        <v>1205</v>
      </c>
      <c r="S273" s="70">
        <v>1.789</v>
      </c>
      <c r="T273" s="59">
        <v>15</v>
      </c>
      <c r="U273" s="82">
        <v>47.92</v>
      </c>
      <c r="V273" s="83">
        <v>26.835</v>
      </c>
      <c r="W273" s="83">
        <v>17.89</v>
      </c>
      <c r="X273" s="83">
        <v>8.945</v>
      </c>
      <c r="Y273" s="82">
        <f t="shared" si="37"/>
        <v>21.085</v>
      </c>
      <c r="Z273" s="82"/>
      <c r="AA273" s="91"/>
      <c r="AB273" s="91"/>
      <c r="AC273" s="82"/>
      <c r="AD273" s="82"/>
      <c r="AE273" s="82"/>
      <c r="AF273" s="82"/>
      <c r="AG273" s="59" t="s">
        <v>1104</v>
      </c>
      <c r="AH273" s="59">
        <v>1</v>
      </c>
      <c r="AI273" s="107"/>
      <c r="AJ273" s="27"/>
    </row>
    <row r="274" ht="20.15" customHeight="1" outlineLevel="4" spans="1:36">
      <c r="A274" s="59">
        <v>30</v>
      </c>
      <c r="B274" s="60" t="s">
        <v>75</v>
      </c>
      <c r="C274" s="56" t="s">
        <v>83</v>
      </c>
      <c r="D274" s="57" t="s">
        <v>1206</v>
      </c>
      <c r="E274" s="58" t="s">
        <v>1207</v>
      </c>
      <c r="F274" s="59" t="s">
        <v>354</v>
      </c>
      <c r="G274" s="59" t="s">
        <v>355</v>
      </c>
      <c r="H274" s="59">
        <v>430421</v>
      </c>
      <c r="I274" s="59" t="str">
        <f t="shared" si="35"/>
        <v>430421</v>
      </c>
      <c r="J274" s="59">
        <f t="shared" si="36"/>
        <v>0</v>
      </c>
      <c r="K274" s="70">
        <v>6.916</v>
      </c>
      <c r="L274" s="55" t="s">
        <v>1208</v>
      </c>
      <c r="M274" s="71" t="s">
        <v>1209</v>
      </c>
      <c r="N274" s="73" t="s">
        <v>1209</v>
      </c>
      <c r="O274" s="70">
        <v>6.916</v>
      </c>
      <c r="P274" s="59"/>
      <c r="Q274" s="70"/>
      <c r="R274" s="59"/>
      <c r="S274" s="70"/>
      <c r="T274" s="59">
        <v>15</v>
      </c>
      <c r="U274" s="82">
        <v>185.25</v>
      </c>
      <c r="V274" s="83">
        <v>103.74</v>
      </c>
      <c r="W274" s="83">
        <v>69.16</v>
      </c>
      <c r="X274" s="83">
        <v>34.58</v>
      </c>
      <c r="Y274" s="82">
        <f t="shared" si="37"/>
        <v>81.51</v>
      </c>
      <c r="Z274" s="82"/>
      <c r="AA274" s="91"/>
      <c r="AB274" s="91"/>
      <c r="AC274" s="82"/>
      <c r="AD274" s="82"/>
      <c r="AE274" s="82"/>
      <c r="AF274" s="82"/>
      <c r="AG274" s="59" t="s">
        <v>1104</v>
      </c>
      <c r="AH274" s="59">
        <v>1</v>
      </c>
      <c r="AI274" s="107"/>
      <c r="AJ274" s="27"/>
    </row>
    <row r="275" ht="20.15" customHeight="1" outlineLevel="4" spans="1:36">
      <c r="A275" s="59">
        <v>31</v>
      </c>
      <c r="B275" s="60" t="s">
        <v>75</v>
      </c>
      <c r="C275" s="56" t="s">
        <v>83</v>
      </c>
      <c r="D275" s="57" t="s">
        <v>1158</v>
      </c>
      <c r="E275" s="58" t="s">
        <v>1210</v>
      </c>
      <c r="F275" s="59" t="s">
        <v>354</v>
      </c>
      <c r="G275" s="59" t="s">
        <v>355</v>
      </c>
      <c r="H275" s="59">
        <v>430421</v>
      </c>
      <c r="I275" s="59" t="str">
        <f t="shared" si="35"/>
        <v>430421</v>
      </c>
      <c r="J275" s="59">
        <f t="shared" si="36"/>
        <v>0</v>
      </c>
      <c r="K275" s="70">
        <v>3.044</v>
      </c>
      <c r="L275" s="55" t="s">
        <v>1211</v>
      </c>
      <c r="M275" s="71" t="s">
        <v>1212</v>
      </c>
      <c r="N275" s="59"/>
      <c r="O275" s="70"/>
      <c r="P275" s="59"/>
      <c r="Q275" s="70"/>
      <c r="R275" s="73" t="s">
        <v>1212</v>
      </c>
      <c r="S275" s="70">
        <v>3.044</v>
      </c>
      <c r="T275" s="59">
        <v>15</v>
      </c>
      <c r="U275" s="82">
        <v>81.54</v>
      </c>
      <c r="V275" s="83">
        <v>45.66</v>
      </c>
      <c r="W275" s="83">
        <v>30.44</v>
      </c>
      <c r="X275" s="83">
        <v>15.22</v>
      </c>
      <c r="Y275" s="82">
        <f t="shared" si="37"/>
        <v>35.88</v>
      </c>
      <c r="Z275" s="82"/>
      <c r="AA275" s="91"/>
      <c r="AB275" s="91"/>
      <c r="AC275" s="82"/>
      <c r="AD275" s="82"/>
      <c r="AE275" s="82"/>
      <c r="AF275" s="82"/>
      <c r="AG275" s="59" t="s">
        <v>1104</v>
      </c>
      <c r="AH275" s="59">
        <v>1</v>
      </c>
      <c r="AI275" s="107"/>
      <c r="AJ275" s="27"/>
    </row>
    <row r="276" ht="20.15" customHeight="1" outlineLevel="4" spans="1:36">
      <c r="A276" s="59">
        <v>32</v>
      </c>
      <c r="B276" s="60" t="s">
        <v>75</v>
      </c>
      <c r="C276" s="56" t="s">
        <v>83</v>
      </c>
      <c r="D276" s="57" t="s">
        <v>1121</v>
      </c>
      <c r="E276" s="58" t="s">
        <v>1213</v>
      </c>
      <c r="F276" s="59" t="s">
        <v>354</v>
      </c>
      <c r="G276" s="59" t="s">
        <v>355</v>
      </c>
      <c r="H276" s="59">
        <v>430421</v>
      </c>
      <c r="I276" s="59" t="str">
        <f t="shared" si="35"/>
        <v>430421</v>
      </c>
      <c r="J276" s="59">
        <f t="shared" si="36"/>
        <v>0</v>
      </c>
      <c r="K276" s="70">
        <v>4.889</v>
      </c>
      <c r="L276" s="55" t="s">
        <v>1214</v>
      </c>
      <c r="M276" s="71" t="s">
        <v>1215</v>
      </c>
      <c r="N276" s="59"/>
      <c r="O276" s="70"/>
      <c r="P276" s="59"/>
      <c r="Q276" s="70"/>
      <c r="R276" s="73" t="s">
        <v>1215</v>
      </c>
      <c r="S276" s="70">
        <v>4.889</v>
      </c>
      <c r="T276" s="59">
        <v>15</v>
      </c>
      <c r="U276" s="82">
        <v>130.95</v>
      </c>
      <c r="V276" s="83">
        <v>73.335</v>
      </c>
      <c r="W276" s="83">
        <v>48.89</v>
      </c>
      <c r="X276" s="83">
        <v>24.445</v>
      </c>
      <c r="Y276" s="82">
        <f t="shared" si="37"/>
        <v>57.615</v>
      </c>
      <c r="Z276" s="82"/>
      <c r="AA276" s="91"/>
      <c r="AB276" s="91"/>
      <c r="AC276" s="82"/>
      <c r="AD276" s="82"/>
      <c r="AE276" s="82"/>
      <c r="AF276" s="82"/>
      <c r="AG276" s="59" t="s">
        <v>1104</v>
      </c>
      <c r="AH276" s="59">
        <v>1</v>
      </c>
      <c r="AI276" s="107"/>
      <c r="AJ276" s="27"/>
    </row>
    <row r="277" ht="20.15" customHeight="1" outlineLevel="4" spans="1:36">
      <c r="A277" s="59">
        <v>33</v>
      </c>
      <c r="B277" s="60" t="s">
        <v>75</v>
      </c>
      <c r="C277" s="56" t="s">
        <v>83</v>
      </c>
      <c r="D277" s="57" t="s">
        <v>1172</v>
      </c>
      <c r="E277" s="58" t="s">
        <v>1216</v>
      </c>
      <c r="F277" s="59" t="s">
        <v>354</v>
      </c>
      <c r="G277" s="59" t="s">
        <v>355</v>
      </c>
      <c r="H277" s="59">
        <v>430421</v>
      </c>
      <c r="I277" s="59" t="str">
        <f t="shared" si="35"/>
        <v>430421</v>
      </c>
      <c r="J277" s="59">
        <f t="shared" si="36"/>
        <v>0</v>
      </c>
      <c r="K277" s="70">
        <v>1.901</v>
      </c>
      <c r="L277" s="55" t="s">
        <v>1217</v>
      </c>
      <c r="M277" s="71" t="s">
        <v>1218</v>
      </c>
      <c r="N277" s="59"/>
      <c r="O277" s="70"/>
      <c r="P277" s="59"/>
      <c r="Q277" s="70"/>
      <c r="R277" s="73" t="s">
        <v>1218</v>
      </c>
      <c r="S277" s="70">
        <v>1.901</v>
      </c>
      <c r="T277" s="59">
        <v>15</v>
      </c>
      <c r="U277" s="82">
        <v>50.92</v>
      </c>
      <c r="V277" s="83">
        <v>28.515</v>
      </c>
      <c r="W277" s="83">
        <v>19.01</v>
      </c>
      <c r="X277" s="83">
        <v>9.505</v>
      </c>
      <c r="Y277" s="82">
        <f t="shared" si="37"/>
        <v>22.405</v>
      </c>
      <c r="Z277" s="82"/>
      <c r="AA277" s="91"/>
      <c r="AB277" s="91"/>
      <c r="AC277" s="82"/>
      <c r="AD277" s="82"/>
      <c r="AE277" s="82"/>
      <c r="AF277" s="82"/>
      <c r="AG277" s="59" t="s">
        <v>1104</v>
      </c>
      <c r="AH277" s="59">
        <v>1</v>
      </c>
      <c r="AI277" s="107"/>
      <c r="AJ277" s="27"/>
    </row>
    <row r="278" ht="20.15" customHeight="1" outlineLevel="4" spans="1:36">
      <c r="A278" s="59">
        <v>34</v>
      </c>
      <c r="B278" s="60" t="s">
        <v>75</v>
      </c>
      <c r="C278" s="56" t="s">
        <v>83</v>
      </c>
      <c r="D278" s="57" t="s">
        <v>1105</v>
      </c>
      <c r="E278" s="58" t="s">
        <v>1219</v>
      </c>
      <c r="F278" s="59" t="s">
        <v>354</v>
      </c>
      <c r="G278" s="59" t="s">
        <v>355</v>
      </c>
      <c r="H278" s="59">
        <v>430421</v>
      </c>
      <c r="I278" s="59" t="str">
        <f t="shared" si="35"/>
        <v>430421</v>
      </c>
      <c r="J278" s="59">
        <f t="shared" si="36"/>
        <v>0</v>
      </c>
      <c r="K278" s="70">
        <v>1.799</v>
      </c>
      <c r="L278" s="55" t="s">
        <v>1220</v>
      </c>
      <c r="M278" s="71" t="s">
        <v>1221</v>
      </c>
      <c r="N278" s="59"/>
      <c r="O278" s="70"/>
      <c r="P278" s="73" t="s">
        <v>1221</v>
      </c>
      <c r="Q278" s="70">
        <v>1.799</v>
      </c>
      <c r="R278" s="59"/>
      <c r="S278" s="70"/>
      <c r="T278" s="59">
        <v>15</v>
      </c>
      <c r="U278" s="82">
        <v>48.19</v>
      </c>
      <c r="V278" s="83">
        <v>26.985</v>
      </c>
      <c r="W278" s="83">
        <v>17.99</v>
      </c>
      <c r="X278" s="83">
        <v>8.995</v>
      </c>
      <c r="Y278" s="82">
        <f t="shared" si="37"/>
        <v>21.205</v>
      </c>
      <c r="Z278" s="82"/>
      <c r="AA278" s="91"/>
      <c r="AB278" s="91"/>
      <c r="AC278" s="82"/>
      <c r="AD278" s="82"/>
      <c r="AE278" s="82"/>
      <c r="AF278" s="82"/>
      <c r="AG278" s="59" t="s">
        <v>1104</v>
      </c>
      <c r="AH278" s="59">
        <v>1</v>
      </c>
      <c r="AI278" s="107"/>
      <c r="AJ278" s="27"/>
    </row>
    <row r="279" ht="20.15" customHeight="1" outlineLevel="4" spans="1:36">
      <c r="A279" s="59">
        <v>35</v>
      </c>
      <c r="B279" s="60" t="s">
        <v>75</v>
      </c>
      <c r="C279" s="56" t="s">
        <v>83</v>
      </c>
      <c r="D279" s="57" t="s">
        <v>1158</v>
      </c>
      <c r="E279" s="58" t="s">
        <v>1222</v>
      </c>
      <c r="F279" s="59" t="s">
        <v>354</v>
      </c>
      <c r="G279" s="59" t="s">
        <v>355</v>
      </c>
      <c r="H279" s="59">
        <v>430421</v>
      </c>
      <c r="I279" s="59" t="str">
        <f t="shared" si="35"/>
        <v>430421</v>
      </c>
      <c r="J279" s="59">
        <f t="shared" si="36"/>
        <v>0</v>
      </c>
      <c r="K279" s="70">
        <v>2.602</v>
      </c>
      <c r="L279" s="55" t="s">
        <v>1223</v>
      </c>
      <c r="M279" s="71" t="s">
        <v>1224</v>
      </c>
      <c r="N279" s="59"/>
      <c r="O279" s="70"/>
      <c r="P279" s="73" t="s">
        <v>1224</v>
      </c>
      <c r="Q279" s="70">
        <v>2.602</v>
      </c>
      <c r="R279" s="59"/>
      <c r="S279" s="70"/>
      <c r="T279" s="59">
        <v>15</v>
      </c>
      <c r="U279" s="82">
        <v>69.7</v>
      </c>
      <c r="V279" s="83">
        <v>39.03</v>
      </c>
      <c r="W279" s="83">
        <v>26.02</v>
      </c>
      <c r="X279" s="83">
        <v>13.01</v>
      </c>
      <c r="Y279" s="82">
        <f t="shared" si="37"/>
        <v>30.67</v>
      </c>
      <c r="Z279" s="82"/>
      <c r="AA279" s="91"/>
      <c r="AB279" s="91"/>
      <c r="AC279" s="82"/>
      <c r="AD279" s="82"/>
      <c r="AE279" s="82"/>
      <c r="AF279" s="82"/>
      <c r="AG279" s="59" t="s">
        <v>1104</v>
      </c>
      <c r="AH279" s="59">
        <v>1</v>
      </c>
      <c r="AI279" s="107"/>
      <c r="AJ279" s="27"/>
    </row>
    <row r="280" ht="20.15" customHeight="1" outlineLevel="4" spans="1:36">
      <c r="A280" s="59">
        <v>36</v>
      </c>
      <c r="B280" s="60" t="s">
        <v>75</v>
      </c>
      <c r="C280" s="56" t="s">
        <v>83</v>
      </c>
      <c r="D280" s="57" t="s">
        <v>1158</v>
      </c>
      <c r="E280" s="58" t="s">
        <v>1225</v>
      </c>
      <c r="F280" s="59" t="s">
        <v>354</v>
      </c>
      <c r="G280" s="59" t="s">
        <v>355</v>
      </c>
      <c r="H280" s="59">
        <v>430421</v>
      </c>
      <c r="I280" s="59" t="str">
        <f t="shared" si="35"/>
        <v>430421</v>
      </c>
      <c r="J280" s="59">
        <f t="shared" si="36"/>
        <v>0</v>
      </c>
      <c r="K280" s="70">
        <v>2.097</v>
      </c>
      <c r="L280" s="55" t="s">
        <v>1226</v>
      </c>
      <c r="M280" s="71" t="s">
        <v>1227</v>
      </c>
      <c r="N280" s="59"/>
      <c r="O280" s="70"/>
      <c r="P280" s="73" t="s">
        <v>1227</v>
      </c>
      <c r="Q280" s="70">
        <v>2.097</v>
      </c>
      <c r="R280" s="59"/>
      <c r="S280" s="70"/>
      <c r="T280" s="59">
        <v>15</v>
      </c>
      <c r="U280" s="82">
        <v>56.17</v>
      </c>
      <c r="V280" s="83">
        <v>31.455</v>
      </c>
      <c r="W280" s="83">
        <v>20.97</v>
      </c>
      <c r="X280" s="83">
        <v>10.485</v>
      </c>
      <c r="Y280" s="82">
        <f t="shared" si="37"/>
        <v>24.715</v>
      </c>
      <c r="Z280" s="82"/>
      <c r="AA280" s="91"/>
      <c r="AB280" s="91"/>
      <c r="AC280" s="82"/>
      <c r="AD280" s="82"/>
      <c r="AE280" s="82"/>
      <c r="AF280" s="82"/>
      <c r="AG280" s="59" t="s">
        <v>1104</v>
      </c>
      <c r="AH280" s="59">
        <v>1</v>
      </c>
      <c r="AI280" s="107"/>
      <c r="AJ280" s="27"/>
    </row>
    <row r="281" ht="20.15" customHeight="1" outlineLevel="4" spans="1:36">
      <c r="A281" s="59">
        <v>37</v>
      </c>
      <c r="B281" s="60" t="s">
        <v>75</v>
      </c>
      <c r="C281" s="56" t="s">
        <v>83</v>
      </c>
      <c r="D281" s="57" t="s">
        <v>1121</v>
      </c>
      <c r="E281" s="58" t="s">
        <v>1228</v>
      </c>
      <c r="F281" s="59" t="s">
        <v>354</v>
      </c>
      <c r="G281" s="59" t="s">
        <v>355</v>
      </c>
      <c r="H281" s="59">
        <v>430421</v>
      </c>
      <c r="I281" s="59" t="str">
        <f t="shared" si="35"/>
        <v>430421</v>
      </c>
      <c r="J281" s="59">
        <f t="shared" si="36"/>
        <v>0</v>
      </c>
      <c r="K281" s="70">
        <v>1.128</v>
      </c>
      <c r="L281" s="55" t="s">
        <v>1229</v>
      </c>
      <c r="M281" s="71" t="s">
        <v>1230</v>
      </c>
      <c r="N281" s="59"/>
      <c r="O281" s="70"/>
      <c r="P281" s="73" t="s">
        <v>1230</v>
      </c>
      <c r="Q281" s="70">
        <v>1.128</v>
      </c>
      <c r="R281" s="59"/>
      <c r="S281" s="70"/>
      <c r="T281" s="59">
        <v>15</v>
      </c>
      <c r="U281" s="82">
        <v>30.21</v>
      </c>
      <c r="V281" s="83">
        <v>16.92</v>
      </c>
      <c r="W281" s="83">
        <v>11.28</v>
      </c>
      <c r="X281" s="83">
        <v>5.64</v>
      </c>
      <c r="Y281" s="82">
        <f t="shared" si="37"/>
        <v>13.29</v>
      </c>
      <c r="Z281" s="82"/>
      <c r="AA281" s="91"/>
      <c r="AB281" s="91"/>
      <c r="AC281" s="82"/>
      <c r="AD281" s="82"/>
      <c r="AE281" s="82"/>
      <c r="AF281" s="82"/>
      <c r="AG281" s="59" t="s">
        <v>1104</v>
      </c>
      <c r="AH281" s="59">
        <v>1</v>
      </c>
      <c r="AI281" s="107"/>
      <c r="AJ281" s="27"/>
    </row>
    <row r="282" ht="20.15" customHeight="1" outlineLevel="4" spans="1:36">
      <c r="A282" s="59">
        <v>38</v>
      </c>
      <c r="B282" s="60" t="s">
        <v>75</v>
      </c>
      <c r="C282" s="56" t="s">
        <v>83</v>
      </c>
      <c r="D282" s="57" t="s">
        <v>1132</v>
      </c>
      <c r="E282" s="58" t="s">
        <v>1231</v>
      </c>
      <c r="F282" s="59" t="s">
        <v>354</v>
      </c>
      <c r="G282" s="59" t="s">
        <v>355</v>
      </c>
      <c r="H282" s="59">
        <v>430421</v>
      </c>
      <c r="I282" s="59" t="str">
        <f t="shared" si="35"/>
        <v>430421</v>
      </c>
      <c r="J282" s="59">
        <f t="shared" si="36"/>
        <v>0</v>
      </c>
      <c r="K282" s="70">
        <v>2.824</v>
      </c>
      <c r="L282" s="55" t="s">
        <v>1232</v>
      </c>
      <c r="M282" s="71" t="s">
        <v>1233</v>
      </c>
      <c r="N282" s="59"/>
      <c r="O282" s="70"/>
      <c r="P282" s="59"/>
      <c r="Q282" s="70"/>
      <c r="R282" s="73" t="s">
        <v>1233</v>
      </c>
      <c r="S282" s="70">
        <v>2.824</v>
      </c>
      <c r="T282" s="59">
        <v>15</v>
      </c>
      <c r="U282" s="82">
        <v>75.64</v>
      </c>
      <c r="V282" s="83">
        <v>42.36</v>
      </c>
      <c r="W282" s="83">
        <v>28.24</v>
      </c>
      <c r="X282" s="83">
        <v>14.12</v>
      </c>
      <c r="Y282" s="82">
        <f t="shared" si="37"/>
        <v>33.28</v>
      </c>
      <c r="Z282" s="82"/>
      <c r="AA282" s="91"/>
      <c r="AB282" s="91"/>
      <c r="AC282" s="82"/>
      <c r="AD282" s="82"/>
      <c r="AE282" s="82"/>
      <c r="AF282" s="82"/>
      <c r="AG282" s="59" t="s">
        <v>1104</v>
      </c>
      <c r="AH282" s="59">
        <v>1</v>
      </c>
      <c r="AI282" s="107"/>
      <c r="AJ282" s="27"/>
    </row>
    <row r="283" ht="20.15" customHeight="1" outlineLevel="4" spans="1:36">
      <c r="A283" s="59">
        <v>39</v>
      </c>
      <c r="B283" s="60" t="s">
        <v>75</v>
      </c>
      <c r="C283" s="56" t="s">
        <v>83</v>
      </c>
      <c r="D283" s="57" t="s">
        <v>1180</v>
      </c>
      <c r="E283" s="58" t="s">
        <v>1234</v>
      </c>
      <c r="F283" s="59" t="s">
        <v>354</v>
      </c>
      <c r="G283" s="59" t="s">
        <v>355</v>
      </c>
      <c r="H283" s="59">
        <v>430421</v>
      </c>
      <c r="I283" s="59" t="str">
        <f t="shared" si="35"/>
        <v>430421</v>
      </c>
      <c r="J283" s="59">
        <f t="shared" si="36"/>
        <v>0</v>
      </c>
      <c r="K283" s="70">
        <v>2.073</v>
      </c>
      <c r="L283" s="55" t="s">
        <v>1235</v>
      </c>
      <c r="M283" s="71" t="s">
        <v>1236</v>
      </c>
      <c r="N283" s="59"/>
      <c r="O283" s="70"/>
      <c r="P283" s="59"/>
      <c r="Q283" s="70"/>
      <c r="R283" s="73" t="s">
        <v>1236</v>
      </c>
      <c r="S283" s="70">
        <v>2.073</v>
      </c>
      <c r="T283" s="59">
        <v>15</v>
      </c>
      <c r="U283" s="82">
        <v>55.53</v>
      </c>
      <c r="V283" s="83">
        <v>31.095</v>
      </c>
      <c r="W283" s="83">
        <v>20.73</v>
      </c>
      <c r="X283" s="83">
        <v>10.365</v>
      </c>
      <c r="Y283" s="82">
        <f t="shared" si="37"/>
        <v>24.435</v>
      </c>
      <c r="Z283" s="82"/>
      <c r="AA283" s="91"/>
      <c r="AB283" s="91"/>
      <c r="AC283" s="82"/>
      <c r="AD283" s="82"/>
      <c r="AE283" s="82"/>
      <c r="AF283" s="82"/>
      <c r="AG283" s="59" t="s">
        <v>1104</v>
      </c>
      <c r="AH283" s="59">
        <v>1</v>
      </c>
      <c r="AI283" s="58"/>
      <c r="AJ283" s="27"/>
    </row>
    <row r="284" ht="20.15" customHeight="1" outlineLevel="3" spans="1:36">
      <c r="A284" s="59"/>
      <c r="B284" s="60"/>
      <c r="C284" s="51" t="s">
        <v>86</v>
      </c>
      <c r="D284" s="57"/>
      <c r="E284" s="58"/>
      <c r="F284" s="59"/>
      <c r="G284" s="59"/>
      <c r="H284" s="59"/>
      <c r="I284" s="59"/>
      <c r="J284" s="59"/>
      <c r="K284" s="70">
        <f>SUBTOTAL(9,K285:K314)</f>
        <v>97.75</v>
      </c>
      <c r="L284" s="55"/>
      <c r="M284" s="71"/>
      <c r="N284" s="59"/>
      <c r="O284" s="70"/>
      <c r="P284" s="59"/>
      <c r="Q284" s="70"/>
      <c r="R284" s="73"/>
      <c r="S284" s="70"/>
      <c r="T284" s="59"/>
      <c r="U284" s="82">
        <f>SUBTOTAL(9,U285:U314)</f>
        <v>2541.5</v>
      </c>
      <c r="V284" s="83">
        <f>SUBTOTAL(9,V285:V314)</f>
        <v>1466.25</v>
      </c>
      <c r="W284" s="83">
        <f>SUBTOTAL(9,W285:W314)</f>
        <v>977.5</v>
      </c>
      <c r="X284" s="83">
        <f>SUBTOTAL(9,X285:X314)</f>
        <v>488.75</v>
      </c>
      <c r="Y284" s="82">
        <f>SUBTOTAL(9,Y285:Y314)</f>
        <v>1075.25</v>
      </c>
      <c r="Z284" s="82">
        <v>62</v>
      </c>
      <c r="AA284" s="91">
        <v>2154</v>
      </c>
      <c r="AB284" s="82">
        <f>U284-AA284</f>
        <v>387.5</v>
      </c>
      <c r="AC284" s="82">
        <v>274</v>
      </c>
      <c r="AD284" s="82">
        <f>V284-AC284</f>
        <v>1192.25</v>
      </c>
      <c r="AE284" s="82">
        <v>1880</v>
      </c>
      <c r="AF284" s="82">
        <v>1880</v>
      </c>
      <c r="AG284" s="59"/>
      <c r="AH284" s="59"/>
      <c r="AI284" s="58"/>
      <c r="AJ284" s="27"/>
    </row>
    <row r="285" ht="20.15" customHeight="1" outlineLevel="4" spans="1:36">
      <c r="A285" s="59">
        <v>1</v>
      </c>
      <c r="B285" s="60" t="s">
        <v>75</v>
      </c>
      <c r="C285" s="56" t="s">
        <v>85</v>
      </c>
      <c r="D285" s="57" t="s">
        <v>1237</v>
      </c>
      <c r="E285" s="58" t="s">
        <v>1238</v>
      </c>
      <c r="F285" s="59" t="s">
        <v>354</v>
      </c>
      <c r="G285" s="59" t="s">
        <v>355</v>
      </c>
      <c r="H285" s="59">
        <v>430422</v>
      </c>
      <c r="I285" s="59" t="str">
        <f t="shared" ref="I285:I314" si="38">RIGHT(M285,6)</f>
        <v>430422</v>
      </c>
      <c r="J285" s="59">
        <f t="shared" ref="J285:J314" si="39">H285-I285</f>
        <v>0</v>
      </c>
      <c r="K285" s="70">
        <v>3.006</v>
      </c>
      <c r="L285" s="55" t="s">
        <v>1239</v>
      </c>
      <c r="M285" s="71" t="s">
        <v>1240</v>
      </c>
      <c r="N285" s="59"/>
      <c r="O285" s="70"/>
      <c r="P285" s="59"/>
      <c r="Q285" s="70"/>
      <c r="R285" s="73" t="s">
        <v>1240</v>
      </c>
      <c r="S285" s="70">
        <v>3.006</v>
      </c>
      <c r="T285" s="59">
        <v>15</v>
      </c>
      <c r="U285" s="82">
        <v>78.156</v>
      </c>
      <c r="V285" s="83">
        <v>45.09</v>
      </c>
      <c r="W285" s="83">
        <v>30.06</v>
      </c>
      <c r="X285" s="83">
        <v>15.03</v>
      </c>
      <c r="Y285" s="82">
        <f t="shared" ref="Y285:Y314" si="40">U285-V285</f>
        <v>33.066</v>
      </c>
      <c r="Z285" s="82"/>
      <c r="AA285" s="91"/>
      <c r="AB285" s="91"/>
      <c r="AC285" s="82"/>
      <c r="AD285" s="82"/>
      <c r="AE285" s="82"/>
      <c r="AF285" s="82"/>
      <c r="AG285" s="59" t="s">
        <v>1241</v>
      </c>
      <c r="AH285" s="59">
        <v>1</v>
      </c>
      <c r="AI285" s="58"/>
      <c r="AJ285" s="27"/>
    </row>
    <row r="286" ht="20.15" customHeight="1" outlineLevel="4" spans="1:36">
      <c r="A286" s="59">
        <v>2</v>
      </c>
      <c r="B286" s="60" t="s">
        <v>75</v>
      </c>
      <c r="C286" s="56" t="s">
        <v>85</v>
      </c>
      <c r="D286" s="57" t="s">
        <v>1237</v>
      </c>
      <c r="E286" s="58" t="s">
        <v>1242</v>
      </c>
      <c r="F286" s="59" t="s">
        <v>354</v>
      </c>
      <c r="G286" s="59" t="s">
        <v>355</v>
      </c>
      <c r="H286" s="59">
        <v>430422</v>
      </c>
      <c r="I286" s="59" t="str">
        <f t="shared" si="38"/>
        <v>430422</v>
      </c>
      <c r="J286" s="59">
        <f t="shared" si="39"/>
        <v>0</v>
      </c>
      <c r="K286" s="70">
        <v>2.749</v>
      </c>
      <c r="L286" s="55" t="s">
        <v>1243</v>
      </c>
      <c r="M286" s="71" t="s">
        <v>1244</v>
      </c>
      <c r="N286" s="59"/>
      <c r="O286" s="70"/>
      <c r="P286" s="59"/>
      <c r="Q286" s="70"/>
      <c r="R286" s="73" t="s">
        <v>1244</v>
      </c>
      <c r="S286" s="70">
        <v>2.749</v>
      </c>
      <c r="T286" s="59">
        <v>15</v>
      </c>
      <c r="U286" s="82">
        <v>71.474</v>
      </c>
      <c r="V286" s="83">
        <v>41.235</v>
      </c>
      <c r="W286" s="83">
        <v>27.49</v>
      </c>
      <c r="X286" s="83">
        <v>13.745</v>
      </c>
      <c r="Y286" s="82">
        <f t="shared" si="40"/>
        <v>30.239</v>
      </c>
      <c r="Z286" s="82"/>
      <c r="AA286" s="91"/>
      <c r="AB286" s="91"/>
      <c r="AC286" s="82"/>
      <c r="AD286" s="82"/>
      <c r="AE286" s="82"/>
      <c r="AF286" s="82"/>
      <c r="AG286" s="59" t="s">
        <v>1241</v>
      </c>
      <c r="AH286" s="59">
        <v>1</v>
      </c>
      <c r="AI286" s="58"/>
      <c r="AJ286" s="27"/>
    </row>
    <row r="287" ht="20.15" customHeight="1" outlineLevel="4" spans="1:36">
      <c r="A287" s="59">
        <v>3</v>
      </c>
      <c r="B287" s="60" t="s">
        <v>75</v>
      </c>
      <c r="C287" s="56" t="s">
        <v>85</v>
      </c>
      <c r="D287" s="57" t="s">
        <v>1245</v>
      </c>
      <c r="E287" s="58" t="s">
        <v>1246</v>
      </c>
      <c r="F287" s="59" t="s">
        <v>354</v>
      </c>
      <c r="G287" s="59" t="s">
        <v>355</v>
      </c>
      <c r="H287" s="59">
        <v>430422</v>
      </c>
      <c r="I287" s="59" t="str">
        <f t="shared" si="38"/>
        <v>430422</v>
      </c>
      <c r="J287" s="59">
        <f t="shared" si="39"/>
        <v>0</v>
      </c>
      <c r="K287" s="70">
        <v>1.693</v>
      </c>
      <c r="L287" s="55" t="s">
        <v>1247</v>
      </c>
      <c r="M287" s="71" t="s">
        <v>1248</v>
      </c>
      <c r="N287" s="59"/>
      <c r="O287" s="70"/>
      <c r="P287" s="59"/>
      <c r="Q287" s="70"/>
      <c r="R287" s="73" t="s">
        <v>1248</v>
      </c>
      <c r="S287" s="70">
        <v>1.693</v>
      </c>
      <c r="T287" s="59">
        <v>15</v>
      </c>
      <c r="U287" s="82">
        <v>44.018</v>
      </c>
      <c r="V287" s="83">
        <v>25.395</v>
      </c>
      <c r="W287" s="83">
        <v>16.93</v>
      </c>
      <c r="X287" s="83">
        <v>8.465</v>
      </c>
      <c r="Y287" s="82">
        <f t="shared" si="40"/>
        <v>18.623</v>
      </c>
      <c r="Z287" s="82"/>
      <c r="AA287" s="91"/>
      <c r="AB287" s="91"/>
      <c r="AC287" s="82"/>
      <c r="AD287" s="82"/>
      <c r="AE287" s="82"/>
      <c r="AF287" s="82"/>
      <c r="AG287" s="59" t="s">
        <v>1241</v>
      </c>
      <c r="AH287" s="59">
        <v>1</v>
      </c>
      <c r="AI287" s="58"/>
      <c r="AJ287" s="27"/>
    </row>
    <row r="288" ht="20.15" customHeight="1" outlineLevel="4" spans="1:36">
      <c r="A288" s="59">
        <v>4</v>
      </c>
      <c r="B288" s="60" t="s">
        <v>75</v>
      </c>
      <c r="C288" s="56" t="s">
        <v>85</v>
      </c>
      <c r="D288" s="57" t="s">
        <v>1249</v>
      </c>
      <c r="E288" s="58" t="s">
        <v>1250</v>
      </c>
      <c r="F288" s="59" t="s">
        <v>354</v>
      </c>
      <c r="G288" s="59" t="s">
        <v>355</v>
      </c>
      <c r="H288" s="59">
        <v>430422</v>
      </c>
      <c r="I288" s="59" t="str">
        <f t="shared" si="38"/>
        <v>430422</v>
      </c>
      <c r="J288" s="59">
        <f t="shared" si="39"/>
        <v>0</v>
      </c>
      <c r="K288" s="70">
        <v>3.837</v>
      </c>
      <c r="L288" s="55" t="s">
        <v>1251</v>
      </c>
      <c r="M288" s="71" t="s">
        <v>1252</v>
      </c>
      <c r="N288" s="59"/>
      <c r="O288" s="70"/>
      <c r="P288" s="59"/>
      <c r="Q288" s="70"/>
      <c r="R288" s="73" t="s">
        <v>1252</v>
      </c>
      <c r="S288" s="70">
        <v>3.837</v>
      </c>
      <c r="T288" s="59">
        <v>15</v>
      </c>
      <c r="U288" s="82">
        <v>99.762</v>
      </c>
      <c r="V288" s="83">
        <v>57.555</v>
      </c>
      <c r="W288" s="83">
        <v>38.37</v>
      </c>
      <c r="X288" s="83">
        <v>19.185</v>
      </c>
      <c r="Y288" s="82">
        <f t="shared" si="40"/>
        <v>42.207</v>
      </c>
      <c r="Z288" s="82"/>
      <c r="AA288" s="91"/>
      <c r="AB288" s="91"/>
      <c r="AC288" s="82"/>
      <c r="AD288" s="82"/>
      <c r="AE288" s="82"/>
      <c r="AF288" s="82"/>
      <c r="AG288" s="59" t="s">
        <v>1241</v>
      </c>
      <c r="AH288" s="59">
        <v>1</v>
      </c>
      <c r="AI288" s="58"/>
      <c r="AJ288" s="27"/>
    </row>
    <row r="289" ht="20.15" customHeight="1" outlineLevel="4" spans="1:36">
      <c r="A289" s="59">
        <v>5</v>
      </c>
      <c r="B289" s="60" t="s">
        <v>75</v>
      </c>
      <c r="C289" s="56" t="s">
        <v>85</v>
      </c>
      <c r="D289" s="57" t="s">
        <v>1249</v>
      </c>
      <c r="E289" s="58" t="s">
        <v>1253</v>
      </c>
      <c r="F289" s="59" t="s">
        <v>354</v>
      </c>
      <c r="G289" s="59" t="s">
        <v>355</v>
      </c>
      <c r="H289" s="59">
        <v>430422</v>
      </c>
      <c r="I289" s="59" t="str">
        <f t="shared" si="38"/>
        <v>430422</v>
      </c>
      <c r="J289" s="59">
        <f t="shared" si="39"/>
        <v>0</v>
      </c>
      <c r="K289" s="70">
        <v>2.125</v>
      </c>
      <c r="L289" s="55" t="s">
        <v>1254</v>
      </c>
      <c r="M289" s="71" t="s">
        <v>1255</v>
      </c>
      <c r="N289" s="59"/>
      <c r="O289" s="70"/>
      <c r="P289" s="59"/>
      <c r="Q289" s="70"/>
      <c r="R289" s="73" t="s">
        <v>1255</v>
      </c>
      <c r="S289" s="70">
        <v>2.125</v>
      </c>
      <c r="T289" s="59">
        <v>15</v>
      </c>
      <c r="U289" s="82">
        <v>55.25</v>
      </c>
      <c r="V289" s="83">
        <v>31.875</v>
      </c>
      <c r="W289" s="83">
        <v>21.25</v>
      </c>
      <c r="X289" s="83">
        <v>10.625</v>
      </c>
      <c r="Y289" s="82">
        <f t="shared" si="40"/>
        <v>23.375</v>
      </c>
      <c r="Z289" s="82"/>
      <c r="AA289" s="91"/>
      <c r="AB289" s="91"/>
      <c r="AC289" s="82"/>
      <c r="AD289" s="82"/>
      <c r="AE289" s="82"/>
      <c r="AF289" s="82"/>
      <c r="AG289" s="59" t="s">
        <v>1241</v>
      </c>
      <c r="AH289" s="59">
        <v>1</v>
      </c>
      <c r="AI289" s="58"/>
      <c r="AJ289" s="27"/>
    </row>
    <row r="290" ht="20.15" customHeight="1" outlineLevel="4" spans="1:36">
      <c r="A290" s="59">
        <v>6</v>
      </c>
      <c r="B290" s="60" t="s">
        <v>75</v>
      </c>
      <c r="C290" s="56" t="s">
        <v>85</v>
      </c>
      <c r="D290" s="57" t="s">
        <v>1256</v>
      </c>
      <c r="E290" s="58" t="s">
        <v>1257</v>
      </c>
      <c r="F290" s="59" t="s">
        <v>354</v>
      </c>
      <c r="G290" s="59" t="s">
        <v>355</v>
      </c>
      <c r="H290" s="59">
        <v>430422</v>
      </c>
      <c r="I290" s="59" t="str">
        <f t="shared" si="38"/>
        <v>430422</v>
      </c>
      <c r="J290" s="59">
        <f t="shared" si="39"/>
        <v>0</v>
      </c>
      <c r="K290" s="70">
        <v>2.666</v>
      </c>
      <c r="L290" s="55" t="s">
        <v>1258</v>
      </c>
      <c r="M290" s="71" t="s">
        <v>1259</v>
      </c>
      <c r="N290" s="59"/>
      <c r="O290" s="70"/>
      <c r="P290" s="59"/>
      <c r="Q290" s="70"/>
      <c r="R290" s="73" t="s">
        <v>1259</v>
      </c>
      <c r="S290" s="70">
        <v>2.666</v>
      </c>
      <c r="T290" s="59">
        <v>15</v>
      </c>
      <c r="U290" s="82">
        <v>69.316</v>
      </c>
      <c r="V290" s="83">
        <v>39.99</v>
      </c>
      <c r="W290" s="83">
        <v>26.66</v>
      </c>
      <c r="X290" s="83">
        <v>13.33</v>
      </c>
      <c r="Y290" s="82">
        <f t="shared" si="40"/>
        <v>29.326</v>
      </c>
      <c r="Z290" s="82"/>
      <c r="AA290" s="91"/>
      <c r="AB290" s="91"/>
      <c r="AC290" s="82"/>
      <c r="AD290" s="82"/>
      <c r="AE290" s="82"/>
      <c r="AF290" s="82"/>
      <c r="AG290" s="59" t="s">
        <v>1241</v>
      </c>
      <c r="AH290" s="59">
        <v>1</v>
      </c>
      <c r="AI290" s="58"/>
      <c r="AJ290" s="27"/>
    </row>
    <row r="291" ht="20.15" customHeight="1" outlineLevel="4" spans="1:36">
      <c r="A291" s="59">
        <v>7</v>
      </c>
      <c r="B291" s="60" t="s">
        <v>75</v>
      </c>
      <c r="C291" s="56" t="s">
        <v>85</v>
      </c>
      <c r="D291" s="57" t="s">
        <v>1260</v>
      </c>
      <c r="E291" s="58" t="s">
        <v>1261</v>
      </c>
      <c r="F291" s="59" t="s">
        <v>354</v>
      </c>
      <c r="G291" s="59" t="s">
        <v>355</v>
      </c>
      <c r="H291" s="59">
        <v>430422</v>
      </c>
      <c r="I291" s="59" t="str">
        <f t="shared" si="38"/>
        <v>430422</v>
      </c>
      <c r="J291" s="59">
        <f t="shared" si="39"/>
        <v>0</v>
      </c>
      <c r="K291" s="70">
        <v>8.596</v>
      </c>
      <c r="L291" s="55" t="s">
        <v>1262</v>
      </c>
      <c r="M291" s="71" t="s">
        <v>1263</v>
      </c>
      <c r="N291" s="73" t="s">
        <v>1263</v>
      </c>
      <c r="O291" s="70">
        <v>8.596</v>
      </c>
      <c r="P291" s="59"/>
      <c r="Q291" s="70"/>
      <c r="R291" s="59"/>
      <c r="S291" s="70"/>
      <c r="T291" s="59">
        <v>15</v>
      </c>
      <c r="U291" s="82">
        <v>223.496</v>
      </c>
      <c r="V291" s="83">
        <v>128.94</v>
      </c>
      <c r="W291" s="83">
        <v>85.96</v>
      </c>
      <c r="X291" s="83">
        <v>42.98</v>
      </c>
      <c r="Y291" s="82">
        <f t="shared" si="40"/>
        <v>94.556</v>
      </c>
      <c r="Z291" s="82"/>
      <c r="AA291" s="91"/>
      <c r="AB291" s="91"/>
      <c r="AC291" s="82"/>
      <c r="AD291" s="82"/>
      <c r="AE291" s="82"/>
      <c r="AF291" s="82"/>
      <c r="AG291" s="59" t="s">
        <v>1241</v>
      </c>
      <c r="AH291" s="59">
        <v>1</v>
      </c>
      <c r="AI291" s="58"/>
      <c r="AJ291" s="27"/>
    </row>
    <row r="292" ht="20.15" customHeight="1" outlineLevel="4" spans="1:36">
      <c r="A292" s="59">
        <v>8</v>
      </c>
      <c r="B292" s="60" t="s">
        <v>75</v>
      </c>
      <c r="C292" s="56" t="s">
        <v>85</v>
      </c>
      <c r="D292" s="57" t="s">
        <v>1264</v>
      </c>
      <c r="E292" s="58" t="s">
        <v>1265</v>
      </c>
      <c r="F292" s="59" t="s">
        <v>354</v>
      </c>
      <c r="G292" s="59" t="s">
        <v>355</v>
      </c>
      <c r="H292" s="59">
        <v>430422</v>
      </c>
      <c r="I292" s="59" t="str">
        <f t="shared" si="38"/>
        <v>430422</v>
      </c>
      <c r="J292" s="59">
        <f t="shared" si="39"/>
        <v>0</v>
      </c>
      <c r="K292" s="70">
        <v>2.953</v>
      </c>
      <c r="L292" s="55" t="s">
        <v>1266</v>
      </c>
      <c r="M292" s="71" t="s">
        <v>1267</v>
      </c>
      <c r="N292" s="73" t="s">
        <v>1267</v>
      </c>
      <c r="O292" s="70">
        <v>2.953</v>
      </c>
      <c r="P292" s="59"/>
      <c r="Q292" s="70"/>
      <c r="R292" s="59"/>
      <c r="S292" s="70"/>
      <c r="T292" s="59">
        <v>15</v>
      </c>
      <c r="U292" s="82">
        <v>76.778</v>
      </c>
      <c r="V292" s="83">
        <v>44.295</v>
      </c>
      <c r="W292" s="83">
        <v>29.53</v>
      </c>
      <c r="X292" s="83">
        <v>14.765</v>
      </c>
      <c r="Y292" s="82">
        <f t="shared" si="40"/>
        <v>32.483</v>
      </c>
      <c r="Z292" s="82"/>
      <c r="AA292" s="91"/>
      <c r="AB292" s="91"/>
      <c r="AC292" s="82"/>
      <c r="AD292" s="82"/>
      <c r="AE292" s="82"/>
      <c r="AF292" s="82"/>
      <c r="AG292" s="59" t="s">
        <v>1241</v>
      </c>
      <c r="AH292" s="59">
        <v>1</v>
      </c>
      <c r="AI292" s="58"/>
      <c r="AJ292" s="27"/>
    </row>
    <row r="293" ht="20.15" customHeight="1" outlineLevel="4" spans="1:36">
      <c r="A293" s="59">
        <v>9</v>
      </c>
      <c r="B293" s="60" t="s">
        <v>75</v>
      </c>
      <c r="C293" s="56" t="s">
        <v>85</v>
      </c>
      <c r="D293" s="57" t="s">
        <v>1260</v>
      </c>
      <c r="E293" s="58" t="s">
        <v>1268</v>
      </c>
      <c r="F293" s="59" t="s">
        <v>354</v>
      </c>
      <c r="G293" s="59" t="s">
        <v>355</v>
      </c>
      <c r="H293" s="59">
        <v>430422</v>
      </c>
      <c r="I293" s="59" t="str">
        <f t="shared" si="38"/>
        <v>430422</v>
      </c>
      <c r="J293" s="59">
        <f t="shared" si="39"/>
        <v>0</v>
      </c>
      <c r="K293" s="70">
        <v>0.83</v>
      </c>
      <c r="L293" s="55" t="s">
        <v>1269</v>
      </c>
      <c r="M293" s="71" t="s">
        <v>1270</v>
      </c>
      <c r="N293" s="73" t="s">
        <v>1270</v>
      </c>
      <c r="O293" s="70">
        <v>0.83</v>
      </c>
      <c r="P293" s="59"/>
      <c r="Q293" s="70"/>
      <c r="R293" s="59"/>
      <c r="S293" s="70"/>
      <c r="T293" s="59">
        <v>15</v>
      </c>
      <c r="U293" s="82">
        <v>21.58</v>
      </c>
      <c r="V293" s="83">
        <v>12.45</v>
      </c>
      <c r="W293" s="83">
        <v>8.3</v>
      </c>
      <c r="X293" s="83">
        <v>4.15</v>
      </c>
      <c r="Y293" s="82">
        <f t="shared" si="40"/>
        <v>9.13</v>
      </c>
      <c r="Z293" s="82"/>
      <c r="AA293" s="91"/>
      <c r="AB293" s="91"/>
      <c r="AC293" s="82"/>
      <c r="AD293" s="82"/>
      <c r="AE293" s="82"/>
      <c r="AF293" s="82"/>
      <c r="AG293" s="59" t="s">
        <v>1241</v>
      </c>
      <c r="AH293" s="59">
        <v>1</v>
      </c>
      <c r="AI293" s="58"/>
      <c r="AJ293" s="27"/>
    </row>
    <row r="294" ht="20.15" customHeight="1" outlineLevel="4" spans="1:36">
      <c r="A294" s="59">
        <v>10</v>
      </c>
      <c r="B294" s="60" t="s">
        <v>75</v>
      </c>
      <c r="C294" s="56" t="s">
        <v>85</v>
      </c>
      <c r="D294" s="57" t="s">
        <v>1271</v>
      </c>
      <c r="E294" s="58" t="s">
        <v>1272</v>
      </c>
      <c r="F294" s="59" t="s">
        <v>354</v>
      </c>
      <c r="G294" s="59" t="s">
        <v>355</v>
      </c>
      <c r="H294" s="59">
        <v>430422</v>
      </c>
      <c r="I294" s="59" t="str">
        <f t="shared" si="38"/>
        <v>430422</v>
      </c>
      <c r="J294" s="59">
        <f t="shared" si="39"/>
        <v>0</v>
      </c>
      <c r="K294" s="70">
        <v>4.543</v>
      </c>
      <c r="L294" s="55" t="s">
        <v>1273</v>
      </c>
      <c r="M294" s="71" t="s">
        <v>1274</v>
      </c>
      <c r="N294" s="59"/>
      <c r="O294" s="70"/>
      <c r="P294" s="59"/>
      <c r="Q294" s="70"/>
      <c r="R294" s="73" t="s">
        <v>1274</v>
      </c>
      <c r="S294" s="70">
        <v>4.543</v>
      </c>
      <c r="T294" s="59">
        <v>15</v>
      </c>
      <c r="U294" s="82">
        <v>118.118</v>
      </c>
      <c r="V294" s="83">
        <v>68.145</v>
      </c>
      <c r="W294" s="83">
        <v>45.43</v>
      </c>
      <c r="X294" s="83">
        <v>22.715</v>
      </c>
      <c r="Y294" s="82">
        <f t="shared" si="40"/>
        <v>49.973</v>
      </c>
      <c r="Z294" s="82"/>
      <c r="AA294" s="91"/>
      <c r="AB294" s="91"/>
      <c r="AC294" s="82"/>
      <c r="AD294" s="82"/>
      <c r="AE294" s="82"/>
      <c r="AF294" s="82"/>
      <c r="AG294" s="59" t="s">
        <v>1241</v>
      </c>
      <c r="AH294" s="59">
        <v>1</v>
      </c>
      <c r="AI294" s="58"/>
      <c r="AJ294" s="27"/>
    </row>
    <row r="295" ht="20.15" customHeight="1" outlineLevel="4" spans="1:36">
      <c r="A295" s="59">
        <v>11</v>
      </c>
      <c r="B295" s="60" t="s">
        <v>75</v>
      </c>
      <c r="C295" s="56" t="s">
        <v>85</v>
      </c>
      <c r="D295" s="57" t="s">
        <v>1275</v>
      </c>
      <c r="E295" s="58" t="s">
        <v>1276</v>
      </c>
      <c r="F295" s="59" t="s">
        <v>354</v>
      </c>
      <c r="G295" s="59" t="s">
        <v>355</v>
      </c>
      <c r="H295" s="59">
        <v>430422</v>
      </c>
      <c r="I295" s="59" t="str">
        <f t="shared" si="38"/>
        <v>430422</v>
      </c>
      <c r="J295" s="59">
        <f t="shared" si="39"/>
        <v>0</v>
      </c>
      <c r="K295" s="70">
        <v>3.174</v>
      </c>
      <c r="L295" s="55" t="s">
        <v>1277</v>
      </c>
      <c r="M295" s="71" t="s">
        <v>1278</v>
      </c>
      <c r="N295" s="59"/>
      <c r="O295" s="70"/>
      <c r="P295" s="59"/>
      <c r="Q295" s="70"/>
      <c r="R295" s="73" t="s">
        <v>1278</v>
      </c>
      <c r="S295" s="70">
        <v>3.174</v>
      </c>
      <c r="T295" s="59">
        <v>15</v>
      </c>
      <c r="U295" s="82">
        <v>82.524</v>
      </c>
      <c r="V295" s="83">
        <v>47.61</v>
      </c>
      <c r="W295" s="83">
        <v>31.74</v>
      </c>
      <c r="X295" s="83">
        <v>15.87</v>
      </c>
      <c r="Y295" s="82">
        <f t="shared" si="40"/>
        <v>34.914</v>
      </c>
      <c r="Z295" s="82"/>
      <c r="AA295" s="91"/>
      <c r="AB295" s="91"/>
      <c r="AC295" s="82"/>
      <c r="AD295" s="82"/>
      <c r="AE295" s="82"/>
      <c r="AF295" s="82"/>
      <c r="AG295" s="59" t="s">
        <v>1241</v>
      </c>
      <c r="AH295" s="59">
        <v>1</v>
      </c>
      <c r="AI295" s="58"/>
      <c r="AJ295" s="27"/>
    </row>
    <row r="296" ht="20.15" customHeight="1" outlineLevel="4" spans="1:36">
      <c r="A296" s="59">
        <v>12</v>
      </c>
      <c r="B296" s="60" t="s">
        <v>75</v>
      </c>
      <c r="C296" s="56" t="s">
        <v>85</v>
      </c>
      <c r="D296" s="57" t="s">
        <v>1279</v>
      </c>
      <c r="E296" s="58" t="s">
        <v>1280</v>
      </c>
      <c r="F296" s="59" t="s">
        <v>354</v>
      </c>
      <c r="G296" s="59" t="s">
        <v>355</v>
      </c>
      <c r="H296" s="59">
        <v>430422</v>
      </c>
      <c r="I296" s="59" t="str">
        <f t="shared" si="38"/>
        <v>430422</v>
      </c>
      <c r="J296" s="59">
        <f t="shared" si="39"/>
        <v>0</v>
      </c>
      <c r="K296" s="70">
        <v>2.708</v>
      </c>
      <c r="L296" s="55" t="s">
        <v>1281</v>
      </c>
      <c r="M296" s="71" t="s">
        <v>1282</v>
      </c>
      <c r="N296" s="59"/>
      <c r="O296" s="70"/>
      <c r="P296" s="73" t="s">
        <v>1282</v>
      </c>
      <c r="Q296" s="70">
        <v>2.708</v>
      </c>
      <c r="R296" s="59"/>
      <c r="S296" s="70"/>
      <c r="T296" s="59">
        <v>15</v>
      </c>
      <c r="U296" s="82">
        <v>70.408</v>
      </c>
      <c r="V296" s="83">
        <v>40.62</v>
      </c>
      <c r="W296" s="83">
        <v>27.08</v>
      </c>
      <c r="X296" s="83">
        <v>13.54</v>
      </c>
      <c r="Y296" s="82">
        <f t="shared" si="40"/>
        <v>29.788</v>
      </c>
      <c r="Z296" s="82"/>
      <c r="AA296" s="91"/>
      <c r="AB296" s="91"/>
      <c r="AC296" s="82"/>
      <c r="AD296" s="82"/>
      <c r="AE296" s="82"/>
      <c r="AF296" s="82"/>
      <c r="AG296" s="59" t="s">
        <v>1241</v>
      </c>
      <c r="AH296" s="59">
        <v>1</v>
      </c>
      <c r="AI296" s="58"/>
      <c r="AJ296" s="27"/>
    </row>
    <row r="297" ht="20.15" customHeight="1" outlineLevel="4" spans="1:36">
      <c r="A297" s="59">
        <v>13</v>
      </c>
      <c r="B297" s="60" t="s">
        <v>75</v>
      </c>
      <c r="C297" s="56" t="s">
        <v>85</v>
      </c>
      <c r="D297" s="57" t="s">
        <v>1283</v>
      </c>
      <c r="E297" s="58" t="s">
        <v>1284</v>
      </c>
      <c r="F297" s="59" t="s">
        <v>354</v>
      </c>
      <c r="G297" s="59" t="s">
        <v>355</v>
      </c>
      <c r="H297" s="59">
        <v>430422</v>
      </c>
      <c r="I297" s="59" t="str">
        <f t="shared" si="38"/>
        <v>430422</v>
      </c>
      <c r="J297" s="59">
        <f t="shared" si="39"/>
        <v>0</v>
      </c>
      <c r="K297" s="70">
        <v>5.197</v>
      </c>
      <c r="L297" s="55" t="s">
        <v>1285</v>
      </c>
      <c r="M297" s="71" t="s">
        <v>1286</v>
      </c>
      <c r="N297" s="59"/>
      <c r="O297" s="70"/>
      <c r="P297" s="59"/>
      <c r="Q297" s="70"/>
      <c r="R297" s="73" t="s">
        <v>1286</v>
      </c>
      <c r="S297" s="70">
        <v>5.197</v>
      </c>
      <c r="T297" s="59">
        <v>15</v>
      </c>
      <c r="U297" s="82">
        <v>135.122</v>
      </c>
      <c r="V297" s="83">
        <v>77.955</v>
      </c>
      <c r="W297" s="83">
        <v>51.97</v>
      </c>
      <c r="X297" s="83">
        <v>25.985</v>
      </c>
      <c r="Y297" s="82">
        <f t="shared" si="40"/>
        <v>57.167</v>
      </c>
      <c r="Z297" s="82"/>
      <c r="AA297" s="91"/>
      <c r="AB297" s="91"/>
      <c r="AC297" s="82"/>
      <c r="AD297" s="82"/>
      <c r="AE297" s="82"/>
      <c r="AF297" s="82"/>
      <c r="AG297" s="59" t="s">
        <v>1241</v>
      </c>
      <c r="AH297" s="59">
        <v>1</v>
      </c>
      <c r="AI297" s="58"/>
      <c r="AJ297" s="27"/>
    </row>
    <row r="298" ht="20.15" customHeight="1" outlineLevel="4" spans="1:36">
      <c r="A298" s="59">
        <v>14</v>
      </c>
      <c r="B298" s="60" t="s">
        <v>75</v>
      </c>
      <c r="C298" s="56" t="s">
        <v>85</v>
      </c>
      <c r="D298" s="57" t="s">
        <v>1287</v>
      </c>
      <c r="E298" s="58" t="s">
        <v>1288</v>
      </c>
      <c r="F298" s="59" t="s">
        <v>354</v>
      </c>
      <c r="G298" s="59" t="s">
        <v>355</v>
      </c>
      <c r="H298" s="59">
        <v>430422</v>
      </c>
      <c r="I298" s="59" t="str">
        <f t="shared" si="38"/>
        <v>430422</v>
      </c>
      <c r="J298" s="59">
        <f t="shared" si="39"/>
        <v>0</v>
      </c>
      <c r="K298" s="70">
        <v>5.617</v>
      </c>
      <c r="L298" s="55" t="s">
        <v>1289</v>
      </c>
      <c r="M298" s="71" t="s">
        <v>1290</v>
      </c>
      <c r="N298" s="59"/>
      <c r="O298" s="70"/>
      <c r="P298" s="59"/>
      <c r="Q298" s="70"/>
      <c r="R298" s="73" t="s">
        <v>1290</v>
      </c>
      <c r="S298" s="70">
        <v>5.617</v>
      </c>
      <c r="T298" s="59">
        <v>15</v>
      </c>
      <c r="U298" s="82">
        <v>146.042</v>
      </c>
      <c r="V298" s="83">
        <v>84.255</v>
      </c>
      <c r="W298" s="83">
        <v>56.17</v>
      </c>
      <c r="X298" s="83">
        <v>28.085</v>
      </c>
      <c r="Y298" s="82">
        <f t="shared" si="40"/>
        <v>61.787</v>
      </c>
      <c r="Z298" s="82"/>
      <c r="AA298" s="91"/>
      <c r="AB298" s="91"/>
      <c r="AC298" s="82"/>
      <c r="AD298" s="82"/>
      <c r="AE298" s="82"/>
      <c r="AF298" s="82"/>
      <c r="AG298" s="59" t="s">
        <v>1241</v>
      </c>
      <c r="AH298" s="59">
        <v>1</v>
      </c>
      <c r="AI298" s="58"/>
      <c r="AJ298" s="27"/>
    </row>
    <row r="299" ht="20.15" customHeight="1" outlineLevel="4" spans="1:36">
      <c r="A299" s="59">
        <v>15</v>
      </c>
      <c r="B299" s="60" t="s">
        <v>75</v>
      </c>
      <c r="C299" s="56" t="s">
        <v>85</v>
      </c>
      <c r="D299" s="57" t="s">
        <v>1291</v>
      </c>
      <c r="E299" s="58" t="s">
        <v>1292</v>
      </c>
      <c r="F299" s="59" t="s">
        <v>354</v>
      </c>
      <c r="G299" s="59" t="s">
        <v>355</v>
      </c>
      <c r="H299" s="59">
        <v>430422</v>
      </c>
      <c r="I299" s="59" t="str">
        <f t="shared" si="38"/>
        <v>430422</v>
      </c>
      <c r="J299" s="59">
        <f t="shared" si="39"/>
        <v>0</v>
      </c>
      <c r="K299" s="70">
        <v>2.941</v>
      </c>
      <c r="L299" s="55" t="s">
        <v>1293</v>
      </c>
      <c r="M299" s="71" t="s">
        <v>1294</v>
      </c>
      <c r="N299" s="59"/>
      <c r="O299" s="70"/>
      <c r="P299" s="59"/>
      <c r="Q299" s="70"/>
      <c r="R299" s="73" t="s">
        <v>1294</v>
      </c>
      <c r="S299" s="70">
        <v>2.941</v>
      </c>
      <c r="T299" s="59">
        <v>15</v>
      </c>
      <c r="U299" s="82">
        <v>76.466</v>
      </c>
      <c r="V299" s="83">
        <v>44.115</v>
      </c>
      <c r="W299" s="83">
        <v>29.41</v>
      </c>
      <c r="X299" s="83">
        <v>14.705</v>
      </c>
      <c r="Y299" s="82">
        <f t="shared" si="40"/>
        <v>32.351</v>
      </c>
      <c r="Z299" s="82"/>
      <c r="AA299" s="91"/>
      <c r="AB299" s="91"/>
      <c r="AC299" s="82"/>
      <c r="AD299" s="82"/>
      <c r="AE299" s="82"/>
      <c r="AF299" s="82"/>
      <c r="AG299" s="59" t="s">
        <v>1241</v>
      </c>
      <c r="AH299" s="59">
        <v>1</v>
      </c>
      <c r="AI299" s="58"/>
      <c r="AJ299" s="27"/>
    </row>
    <row r="300" ht="20.15" customHeight="1" outlineLevel="4" spans="1:36">
      <c r="A300" s="59">
        <v>16</v>
      </c>
      <c r="B300" s="60" t="s">
        <v>75</v>
      </c>
      <c r="C300" s="56" t="s">
        <v>85</v>
      </c>
      <c r="D300" s="57" t="s">
        <v>1249</v>
      </c>
      <c r="E300" s="58" t="s">
        <v>1295</v>
      </c>
      <c r="F300" s="59" t="s">
        <v>354</v>
      </c>
      <c r="G300" s="59" t="s">
        <v>355</v>
      </c>
      <c r="H300" s="59">
        <v>430422</v>
      </c>
      <c r="I300" s="59" t="str">
        <f t="shared" si="38"/>
        <v>430422</v>
      </c>
      <c r="J300" s="59">
        <f t="shared" si="39"/>
        <v>0</v>
      </c>
      <c r="K300" s="70">
        <v>0.442</v>
      </c>
      <c r="L300" s="55" t="s">
        <v>1296</v>
      </c>
      <c r="M300" s="71" t="s">
        <v>1297</v>
      </c>
      <c r="N300" s="59"/>
      <c r="O300" s="70"/>
      <c r="P300" s="59"/>
      <c r="Q300" s="70"/>
      <c r="R300" s="73" t="s">
        <v>1297</v>
      </c>
      <c r="S300" s="70">
        <v>0.442</v>
      </c>
      <c r="T300" s="59">
        <v>15</v>
      </c>
      <c r="U300" s="82">
        <v>11.492</v>
      </c>
      <c r="V300" s="83">
        <v>6.63</v>
      </c>
      <c r="W300" s="83">
        <v>4.42</v>
      </c>
      <c r="X300" s="83">
        <v>2.21</v>
      </c>
      <c r="Y300" s="82">
        <f t="shared" si="40"/>
        <v>4.862</v>
      </c>
      <c r="Z300" s="82"/>
      <c r="AA300" s="91"/>
      <c r="AB300" s="91"/>
      <c r="AC300" s="82"/>
      <c r="AD300" s="82"/>
      <c r="AE300" s="82"/>
      <c r="AF300" s="82"/>
      <c r="AG300" s="59" t="s">
        <v>1241</v>
      </c>
      <c r="AH300" s="59">
        <v>1</v>
      </c>
      <c r="AI300" s="58"/>
      <c r="AJ300" s="27"/>
    </row>
    <row r="301" ht="20.15" customHeight="1" outlineLevel="4" spans="1:36">
      <c r="A301" s="59">
        <v>17</v>
      </c>
      <c r="B301" s="60" t="s">
        <v>75</v>
      </c>
      <c r="C301" s="56" t="s">
        <v>85</v>
      </c>
      <c r="D301" s="57" t="s">
        <v>1298</v>
      </c>
      <c r="E301" s="58" t="s">
        <v>1299</v>
      </c>
      <c r="F301" s="59" t="s">
        <v>354</v>
      </c>
      <c r="G301" s="59" t="s">
        <v>355</v>
      </c>
      <c r="H301" s="59">
        <v>430422</v>
      </c>
      <c r="I301" s="59" t="str">
        <f t="shared" si="38"/>
        <v>430422</v>
      </c>
      <c r="J301" s="59">
        <f t="shared" si="39"/>
        <v>0</v>
      </c>
      <c r="K301" s="70">
        <v>2.545</v>
      </c>
      <c r="L301" s="55" t="s">
        <v>1300</v>
      </c>
      <c r="M301" s="71" t="s">
        <v>1301</v>
      </c>
      <c r="N301" s="59"/>
      <c r="O301" s="70"/>
      <c r="P301" s="59"/>
      <c r="Q301" s="70"/>
      <c r="R301" s="73" t="s">
        <v>1301</v>
      </c>
      <c r="S301" s="70">
        <v>2.545</v>
      </c>
      <c r="T301" s="59">
        <v>15</v>
      </c>
      <c r="U301" s="82">
        <v>66.17</v>
      </c>
      <c r="V301" s="83">
        <v>38.175</v>
      </c>
      <c r="W301" s="83">
        <v>25.45</v>
      </c>
      <c r="X301" s="83">
        <v>12.725</v>
      </c>
      <c r="Y301" s="82">
        <f t="shared" si="40"/>
        <v>27.995</v>
      </c>
      <c r="Z301" s="82"/>
      <c r="AA301" s="91"/>
      <c r="AB301" s="91"/>
      <c r="AC301" s="82"/>
      <c r="AD301" s="82"/>
      <c r="AE301" s="82"/>
      <c r="AF301" s="82"/>
      <c r="AG301" s="59" t="s">
        <v>1241</v>
      </c>
      <c r="AH301" s="59">
        <v>1</v>
      </c>
      <c r="AI301" s="58"/>
      <c r="AJ301" s="27"/>
    </row>
    <row r="302" ht="20.15" customHeight="1" outlineLevel="4" spans="1:36">
      <c r="A302" s="59">
        <v>18</v>
      </c>
      <c r="B302" s="60" t="s">
        <v>75</v>
      </c>
      <c r="C302" s="56" t="s">
        <v>85</v>
      </c>
      <c r="D302" s="57" t="s">
        <v>1275</v>
      </c>
      <c r="E302" s="58" t="s">
        <v>1302</v>
      </c>
      <c r="F302" s="59" t="s">
        <v>354</v>
      </c>
      <c r="G302" s="59" t="s">
        <v>355</v>
      </c>
      <c r="H302" s="59">
        <v>430422</v>
      </c>
      <c r="I302" s="59" t="str">
        <f t="shared" si="38"/>
        <v>430422</v>
      </c>
      <c r="J302" s="59">
        <f t="shared" si="39"/>
        <v>0</v>
      </c>
      <c r="K302" s="70">
        <v>3.235</v>
      </c>
      <c r="L302" s="55" t="s">
        <v>1303</v>
      </c>
      <c r="M302" s="71" t="s">
        <v>1304</v>
      </c>
      <c r="N302" s="59"/>
      <c r="O302" s="70"/>
      <c r="P302" s="59"/>
      <c r="Q302" s="70"/>
      <c r="R302" s="73" t="s">
        <v>1304</v>
      </c>
      <c r="S302" s="70">
        <v>3.235</v>
      </c>
      <c r="T302" s="59">
        <v>15</v>
      </c>
      <c r="U302" s="82">
        <v>84.11</v>
      </c>
      <c r="V302" s="83">
        <v>48.525</v>
      </c>
      <c r="W302" s="83">
        <v>32.35</v>
      </c>
      <c r="X302" s="83">
        <v>16.175</v>
      </c>
      <c r="Y302" s="82">
        <f t="shared" si="40"/>
        <v>35.585</v>
      </c>
      <c r="Z302" s="82"/>
      <c r="AA302" s="91"/>
      <c r="AB302" s="91"/>
      <c r="AC302" s="82"/>
      <c r="AD302" s="82"/>
      <c r="AE302" s="82"/>
      <c r="AF302" s="82"/>
      <c r="AG302" s="59" t="s">
        <v>1241</v>
      </c>
      <c r="AH302" s="59">
        <v>1</v>
      </c>
      <c r="AI302" s="58"/>
      <c r="AJ302" s="27"/>
    </row>
    <row r="303" ht="20.15" customHeight="1" outlineLevel="4" spans="1:36">
      <c r="A303" s="59">
        <v>19</v>
      </c>
      <c r="B303" s="60" t="s">
        <v>75</v>
      </c>
      <c r="C303" s="56" t="s">
        <v>85</v>
      </c>
      <c r="D303" s="57" t="s">
        <v>1260</v>
      </c>
      <c r="E303" s="58" t="s">
        <v>1305</v>
      </c>
      <c r="F303" s="59" t="s">
        <v>354</v>
      </c>
      <c r="G303" s="59" t="s">
        <v>355</v>
      </c>
      <c r="H303" s="59">
        <v>430422</v>
      </c>
      <c r="I303" s="59" t="str">
        <f t="shared" si="38"/>
        <v>430422</v>
      </c>
      <c r="J303" s="59">
        <f t="shared" si="39"/>
        <v>0</v>
      </c>
      <c r="K303" s="70">
        <v>6.15</v>
      </c>
      <c r="L303" s="55" t="s">
        <v>1306</v>
      </c>
      <c r="M303" s="71" t="s">
        <v>1307</v>
      </c>
      <c r="N303" s="59"/>
      <c r="O303" s="70"/>
      <c r="P303" s="73" t="s">
        <v>1307</v>
      </c>
      <c r="Q303" s="70">
        <v>6.15</v>
      </c>
      <c r="R303" s="59"/>
      <c r="S303" s="70"/>
      <c r="T303" s="59">
        <v>15</v>
      </c>
      <c r="U303" s="82">
        <v>159.9</v>
      </c>
      <c r="V303" s="83">
        <v>92.25</v>
      </c>
      <c r="W303" s="83">
        <v>61.5</v>
      </c>
      <c r="X303" s="83">
        <v>30.75</v>
      </c>
      <c r="Y303" s="82">
        <f t="shared" si="40"/>
        <v>67.65</v>
      </c>
      <c r="Z303" s="82"/>
      <c r="AA303" s="91"/>
      <c r="AB303" s="91"/>
      <c r="AC303" s="82"/>
      <c r="AD303" s="82"/>
      <c r="AE303" s="82"/>
      <c r="AF303" s="82"/>
      <c r="AG303" s="59" t="s">
        <v>1241</v>
      </c>
      <c r="AH303" s="59">
        <v>1</v>
      </c>
      <c r="AI303" s="58"/>
      <c r="AJ303" s="27"/>
    </row>
    <row r="304" ht="20.15" customHeight="1" outlineLevel="4" spans="1:36">
      <c r="A304" s="59">
        <v>20</v>
      </c>
      <c r="B304" s="60" t="s">
        <v>75</v>
      </c>
      <c r="C304" s="56" t="s">
        <v>85</v>
      </c>
      <c r="D304" s="57" t="s">
        <v>1237</v>
      </c>
      <c r="E304" s="58" t="s">
        <v>1308</v>
      </c>
      <c r="F304" s="59" t="s">
        <v>354</v>
      </c>
      <c r="G304" s="59" t="s">
        <v>355</v>
      </c>
      <c r="H304" s="59">
        <v>430422</v>
      </c>
      <c r="I304" s="59" t="str">
        <f t="shared" si="38"/>
        <v>430422</v>
      </c>
      <c r="J304" s="59">
        <f t="shared" si="39"/>
        <v>0</v>
      </c>
      <c r="K304" s="70">
        <v>0.799</v>
      </c>
      <c r="L304" s="55" t="s">
        <v>1309</v>
      </c>
      <c r="M304" s="71" t="s">
        <v>1310</v>
      </c>
      <c r="N304" s="59"/>
      <c r="O304" s="70"/>
      <c r="P304" s="73" t="s">
        <v>1310</v>
      </c>
      <c r="Q304" s="70">
        <v>0.799</v>
      </c>
      <c r="R304" s="59"/>
      <c r="S304" s="70"/>
      <c r="T304" s="59">
        <v>15</v>
      </c>
      <c r="U304" s="82">
        <v>20.774</v>
      </c>
      <c r="V304" s="83">
        <v>11.985</v>
      </c>
      <c r="W304" s="83">
        <v>7.99</v>
      </c>
      <c r="X304" s="83">
        <v>3.995</v>
      </c>
      <c r="Y304" s="82">
        <f t="shared" si="40"/>
        <v>8.789</v>
      </c>
      <c r="Z304" s="82"/>
      <c r="AA304" s="91"/>
      <c r="AB304" s="91"/>
      <c r="AC304" s="82"/>
      <c r="AD304" s="82"/>
      <c r="AE304" s="82"/>
      <c r="AF304" s="82"/>
      <c r="AG304" s="59" t="s">
        <v>1241</v>
      </c>
      <c r="AH304" s="59">
        <v>1</v>
      </c>
      <c r="AI304" s="58"/>
      <c r="AJ304" s="27"/>
    </row>
    <row r="305" ht="20.15" customHeight="1" outlineLevel="4" spans="1:36">
      <c r="A305" s="59">
        <v>21</v>
      </c>
      <c r="B305" s="60" t="s">
        <v>75</v>
      </c>
      <c r="C305" s="56" t="s">
        <v>85</v>
      </c>
      <c r="D305" s="57" t="s">
        <v>1311</v>
      </c>
      <c r="E305" s="58" t="s">
        <v>1312</v>
      </c>
      <c r="F305" s="59" t="s">
        <v>354</v>
      </c>
      <c r="G305" s="59" t="s">
        <v>355</v>
      </c>
      <c r="H305" s="59">
        <v>430422</v>
      </c>
      <c r="I305" s="59" t="str">
        <f t="shared" si="38"/>
        <v>430422</v>
      </c>
      <c r="J305" s="59">
        <f t="shared" si="39"/>
        <v>0</v>
      </c>
      <c r="K305" s="70">
        <v>4.207</v>
      </c>
      <c r="L305" s="55" t="s">
        <v>1313</v>
      </c>
      <c r="M305" s="71" t="s">
        <v>1314</v>
      </c>
      <c r="N305" s="59"/>
      <c r="O305" s="70"/>
      <c r="P305" s="73" t="s">
        <v>1314</v>
      </c>
      <c r="Q305" s="70">
        <v>4.207</v>
      </c>
      <c r="R305" s="59"/>
      <c r="S305" s="70"/>
      <c r="T305" s="59">
        <v>15</v>
      </c>
      <c r="U305" s="82">
        <v>109.382</v>
      </c>
      <c r="V305" s="83">
        <v>63.105</v>
      </c>
      <c r="W305" s="83">
        <v>42.07</v>
      </c>
      <c r="X305" s="83">
        <v>21.035</v>
      </c>
      <c r="Y305" s="82">
        <f t="shared" si="40"/>
        <v>46.277</v>
      </c>
      <c r="Z305" s="82"/>
      <c r="AA305" s="91"/>
      <c r="AB305" s="91"/>
      <c r="AC305" s="82"/>
      <c r="AD305" s="82"/>
      <c r="AE305" s="82"/>
      <c r="AF305" s="82"/>
      <c r="AG305" s="59" t="s">
        <v>1241</v>
      </c>
      <c r="AH305" s="59">
        <v>1</v>
      </c>
      <c r="AI305" s="58"/>
      <c r="AJ305" s="27"/>
    </row>
    <row r="306" ht="20.15" customHeight="1" outlineLevel="4" spans="1:36">
      <c r="A306" s="59">
        <v>22</v>
      </c>
      <c r="B306" s="60" t="s">
        <v>75</v>
      </c>
      <c r="C306" s="56" t="s">
        <v>85</v>
      </c>
      <c r="D306" s="57" t="s">
        <v>1287</v>
      </c>
      <c r="E306" s="58" t="s">
        <v>1315</v>
      </c>
      <c r="F306" s="59" t="s">
        <v>354</v>
      </c>
      <c r="G306" s="59" t="s">
        <v>355</v>
      </c>
      <c r="H306" s="59">
        <v>430422</v>
      </c>
      <c r="I306" s="59" t="str">
        <f t="shared" si="38"/>
        <v>430422</v>
      </c>
      <c r="J306" s="59">
        <f t="shared" si="39"/>
        <v>0</v>
      </c>
      <c r="K306" s="70">
        <v>2.414</v>
      </c>
      <c r="L306" s="55" t="s">
        <v>1316</v>
      </c>
      <c r="M306" s="71" t="s">
        <v>1317</v>
      </c>
      <c r="N306" s="59"/>
      <c r="O306" s="70"/>
      <c r="P306" s="73" t="s">
        <v>1317</v>
      </c>
      <c r="Q306" s="70">
        <v>2.414</v>
      </c>
      <c r="R306" s="59"/>
      <c r="S306" s="70"/>
      <c r="T306" s="59">
        <v>15</v>
      </c>
      <c r="U306" s="82">
        <v>62.764</v>
      </c>
      <c r="V306" s="83">
        <v>36.21</v>
      </c>
      <c r="W306" s="83">
        <v>24.14</v>
      </c>
      <c r="X306" s="83">
        <v>12.07</v>
      </c>
      <c r="Y306" s="82">
        <f t="shared" si="40"/>
        <v>26.554</v>
      </c>
      <c r="Z306" s="82"/>
      <c r="AA306" s="91"/>
      <c r="AB306" s="91"/>
      <c r="AC306" s="82"/>
      <c r="AD306" s="82"/>
      <c r="AE306" s="82"/>
      <c r="AF306" s="82"/>
      <c r="AG306" s="59" t="s">
        <v>1241</v>
      </c>
      <c r="AH306" s="59">
        <v>1</v>
      </c>
      <c r="AI306" s="58"/>
      <c r="AJ306" s="27"/>
    </row>
    <row r="307" ht="20.15" customHeight="1" outlineLevel="4" spans="1:36">
      <c r="A307" s="59">
        <v>23</v>
      </c>
      <c r="B307" s="60" t="s">
        <v>75</v>
      </c>
      <c r="C307" s="56" t="s">
        <v>85</v>
      </c>
      <c r="D307" s="57" t="s">
        <v>1318</v>
      </c>
      <c r="E307" s="58" t="s">
        <v>1319</v>
      </c>
      <c r="F307" s="59" t="s">
        <v>354</v>
      </c>
      <c r="G307" s="59" t="s">
        <v>355</v>
      </c>
      <c r="H307" s="59">
        <v>430422</v>
      </c>
      <c r="I307" s="59" t="str">
        <f t="shared" si="38"/>
        <v>430422</v>
      </c>
      <c r="J307" s="59">
        <f t="shared" si="39"/>
        <v>0</v>
      </c>
      <c r="K307" s="70">
        <v>0.27</v>
      </c>
      <c r="L307" s="55" t="s">
        <v>1320</v>
      </c>
      <c r="M307" s="71" t="s">
        <v>1321</v>
      </c>
      <c r="N307" s="59"/>
      <c r="O307" s="70"/>
      <c r="P307" s="73" t="s">
        <v>1321</v>
      </c>
      <c r="Q307" s="70">
        <v>0.27</v>
      </c>
      <c r="R307" s="59"/>
      <c r="S307" s="70"/>
      <c r="T307" s="59">
        <v>15</v>
      </c>
      <c r="U307" s="82">
        <v>7.02</v>
      </c>
      <c r="V307" s="83">
        <v>4.05</v>
      </c>
      <c r="W307" s="83">
        <v>2.7</v>
      </c>
      <c r="X307" s="83">
        <v>1.35</v>
      </c>
      <c r="Y307" s="82">
        <f t="shared" si="40"/>
        <v>2.97</v>
      </c>
      <c r="Z307" s="82"/>
      <c r="AA307" s="91"/>
      <c r="AB307" s="91"/>
      <c r="AC307" s="82"/>
      <c r="AD307" s="82"/>
      <c r="AE307" s="82"/>
      <c r="AF307" s="82"/>
      <c r="AG307" s="59" t="s">
        <v>1241</v>
      </c>
      <c r="AH307" s="59">
        <v>1</v>
      </c>
      <c r="AI307" s="58"/>
      <c r="AJ307" s="27"/>
    </row>
    <row r="308" ht="20.15" customHeight="1" outlineLevel="4" spans="1:36">
      <c r="A308" s="59">
        <v>24</v>
      </c>
      <c r="B308" s="60" t="s">
        <v>75</v>
      </c>
      <c r="C308" s="56" t="s">
        <v>85</v>
      </c>
      <c r="D308" s="57" t="s">
        <v>1298</v>
      </c>
      <c r="E308" s="58" t="s">
        <v>1322</v>
      </c>
      <c r="F308" s="59" t="s">
        <v>354</v>
      </c>
      <c r="G308" s="59" t="s">
        <v>355</v>
      </c>
      <c r="H308" s="59">
        <v>430422</v>
      </c>
      <c r="I308" s="59" t="str">
        <f t="shared" si="38"/>
        <v>430422</v>
      </c>
      <c r="J308" s="59">
        <f t="shared" si="39"/>
        <v>0</v>
      </c>
      <c r="K308" s="70">
        <v>6.682</v>
      </c>
      <c r="L308" s="55" t="s">
        <v>1323</v>
      </c>
      <c r="M308" s="71" t="s">
        <v>1324</v>
      </c>
      <c r="N308" s="59"/>
      <c r="O308" s="70"/>
      <c r="P308" s="73" t="s">
        <v>1324</v>
      </c>
      <c r="Q308" s="70">
        <v>6.682</v>
      </c>
      <c r="R308" s="59"/>
      <c r="S308" s="70"/>
      <c r="T308" s="59">
        <v>15</v>
      </c>
      <c r="U308" s="82">
        <v>173.732</v>
      </c>
      <c r="V308" s="83">
        <v>100.23</v>
      </c>
      <c r="W308" s="83">
        <v>66.82</v>
      </c>
      <c r="X308" s="83">
        <v>33.41</v>
      </c>
      <c r="Y308" s="82">
        <f t="shared" si="40"/>
        <v>73.502</v>
      </c>
      <c r="Z308" s="82"/>
      <c r="AA308" s="91"/>
      <c r="AB308" s="91"/>
      <c r="AC308" s="82"/>
      <c r="AD308" s="82"/>
      <c r="AE308" s="82"/>
      <c r="AF308" s="82"/>
      <c r="AG308" s="59" t="s">
        <v>1241</v>
      </c>
      <c r="AH308" s="59">
        <v>1</v>
      </c>
      <c r="AI308" s="58"/>
      <c r="AJ308" s="27"/>
    </row>
    <row r="309" ht="20.15" customHeight="1" outlineLevel="4" spans="1:36">
      <c r="A309" s="59">
        <v>25</v>
      </c>
      <c r="B309" s="60" t="s">
        <v>75</v>
      </c>
      <c r="C309" s="56" t="s">
        <v>85</v>
      </c>
      <c r="D309" s="57" t="s">
        <v>1287</v>
      </c>
      <c r="E309" s="58" t="s">
        <v>1015</v>
      </c>
      <c r="F309" s="59" t="s">
        <v>354</v>
      </c>
      <c r="G309" s="59" t="s">
        <v>355</v>
      </c>
      <c r="H309" s="59">
        <v>430422</v>
      </c>
      <c r="I309" s="59" t="str">
        <f t="shared" si="38"/>
        <v>430422</v>
      </c>
      <c r="J309" s="59">
        <f t="shared" si="39"/>
        <v>0</v>
      </c>
      <c r="K309" s="70">
        <v>2.018</v>
      </c>
      <c r="L309" s="55" t="s">
        <v>1325</v>
      </c>
      <c r="M309" s="71" t="s">
        <v>1326</v>
      </c>
      <c r="N309" s="59"/>
      <c r="O309" s="70"/>
      <c r="P309" s="59"/>
      <c r="Q309" s="70"/>
      <c r="R309" s="73" t="s">
        <v>1326</v>
      </c>
      <c r="S309" s="70">
        <v>2.018</v>
      </c>
      <c r="T309" s="59">
        <v>15</v>
      </c>
      <c r="U309" s="82">
        <v>52.468</v>
      </c>
      <c r="V309" s="83">
        <v>30.27</v>
      </c>
      <c r="W309" s="83">
        <v>20.18</v>
      </c>
      <c r="X309" s="83">
        <v>10.09</v>
      </c>
      <c r="Y309" s="82">
        <f t="shared" si="40"/>
        <v>22.198</v>
      </c>
      <c r="Z309" s="82"/>
      <c r="AA309" s="91"/>
      <c r="AB309" s="91"/>
      <c r="AC309" s="82"/>
      <c r="AD309" s="82"/>
      <c r="AE309" s="82"/>
      <c r="AF309" s="82"/>
      <c r="AG309" s="59" t="s">
        <v>1241</v>
      </c>
      <c r="AH309" s="59">
        <v>1</v>
      </c>
      <c r="AI309" s="58"/>
      <c r="AJ309" s="27"/>
    </row>
    <row r="310" ht="20.15" customHeight="1" outlineLevel="4" spans="1:36">
      <c r="A310" s="59">
        <v>26</v>
      </c>
      <c r="B310" s="60" t="s">
        <v>75</v>
      </c>
      <c r="C310" s="56" t="s">
        <v>85</v>
      </c>
      <c r="D310" s="57" t="s">
        <v>1327</v>
      </c>
      <c r="E310" s="58" t="s">
        <v>1328</v>
      </c>
      <c r="F310" s="59" t="s">
        <v>354</v>
      </c>
      <c r="G310" s="59" t="s">
        <v>355</v>
      </c>
      <c r="H310" s="59">
        <v>430422</v>
      </c>
      <c r="I310" s="59" t="str">
        <f t="shared" si="38"/>
        <v>430422</v>
      </c>
      <c r="J310" s="59">
        <f t="shared" si="39"/>
        <v>0</v>
      </c>
      <c r="K310" s="70">
        <v>1.431</v>
      </c>
      <c r="L310" s="55" t="s">
        <v>1329</v>
      </c>
      <c r="M310" s="71" t="s">
        <v>1330</v>
      </c>
      <c r="N310" s="59"/>
      <c r="O310" s="70"/>
      <c r="P310" s="59"/>
      <c r="Q310" s="70"/>
      <c r="R310" s="73" t="s">
        <v>1330</v>
      </c>
      <c r="S310" s="70">
        <v>1.431</v>
      </c>
      <c r="T310" s="59">
        <v>15</v>
      </c>
      <c r="U310" s="82">
        <v>37.206</v>
      </c>
      <c r="V310" s="83">
        <v>21.465</v>
      </c>
      <c r="W310" s="83">
        <v>14.31</v>
      </c>
      <c r="X310" s="83">
        <v>7.155</v>
      </c>
      <c r="Y310" s="82">
        <f t="shared" si="40"/>
        <v>15.741</v>
      </c>
      <c r="Z310" s="82"/>
      <c r="AA310" s="91"/>
      <c r="AB310" s="91"/>
      <c r="AC310" s="82"/>
      <c r="AD310" s="82"/>
      <c r="AE310" s="82"/>
      <c r="AF310" s="82"/>
      <c r="AG310" s="59" t="s">
        <v>1241</v>
      </c>
      <c r="AH310" s="59">
        <v>1</v>
      </c>
      <c r="AI310" s="58"/>
      <c r="AJ310" s="27"/>
    </row>
    <row r="311" ht="20.15" customHeight="1" outlineLevel="4" spans="1:36">
      <c r="A311" s="59">
        <v>27</v>
      </c>
      <c r="B311" s="60" t="s">
        <v>75</v>
      </c>
      <c r="C311" s="56" t="s">
        <v>85</v>
      </c>
      <c r="D311" s="57" t="s">
        <v>1327</v>
      </c>
      <c r="E311" s="58" t="s">
        <v>1331</v>
      </c>
      <c r="F311" s="59" t="s">
        <v>354</v>
      </c>
      <c r="G311" s="59" t="s">
        <v>355</v>
      </c>
      <c r="H311" s="59">
        <v>430422</v>
      </c>
      <c r="I311" s="59" t="str">
        <f t="shared" si="38"/>
        <v>430422</v>
      </c>
      <c r="J311" s="59">
        <f t="shared" si="39"/>
        <v>0</v>
      </c>
      <c r="K311" s="70">
        <v>3.692</v>
      </c>
      <c r="L311" s="55" t="s">
        <v>1332</v>
      </c>
      <c r="M311" s="71" t="s">
        <v>1333</v>
      </c>
      <c r="N311" s="59"/>
      <c r="O311" s="70"/>
      <c r="P311" s="59"/>
      <c r="Q311" s="70"/>
      <c r="R311" s="73" t="s">
        <v>1333</v>
      </c>
      <c r="S311" s="70">
        <v>3.692</v>
      </c>
      <c r="T311" s="59">
        <v>15</v>
      </c>
      <c r="U311" s="82">
        <v>95.992</v>
      </c>
      <c r="V311" s="83">
        <v>55.38</v>
      </c>
      <c r="W311" s="83">
        <v>36.92</v>
      </c>
      <c r="X311" s="83">
        <v>18.46</v>
      </c>
      <c r="Y311" s="82">
        <f t="shared" si="40"/>
        <v>40.612</v>
      </c>
      <c r="Z311" s="82"/>
      <c r="AA311" s="91"/>
      <c r="AB311" s="91"/>
      <c r="AC311" s="82"/>
      <c r="AD311" s="82"/>
      <c r="AE311" s="82"/>
      <c r="AF311" s="82"/>
      <c r="AG311" s="59" t="s">
        <v>1241</v>
      </c>
      <c r="AH311" s="59">
        <v>1</v>
      </c>
      <c r="AI311" s="58"/>
      <c r="AJ311" s="27"/>
    </row>
    <row r="312" ht="20.15" customHeight="1" outlineLevel="4" spans="1:36">
      <c r="A312" s="59">
        <v>28</v>
      </c>
      <c r="B312" s="60" t="s">
        <v>75</v>
      </c>
      <c r="C312" s="56" t="s">
        <v>85</v>
      </c>
      <c r="D312" s="57" t="s">
        <v>1245</v>
      </c>
      <c r="E312" s="58" t="s">
        <v>1334</v>
      </c>
      <c r="F312" s="59" t="s">
        <v>354</v>
      </c>
      <c r="G312" s="59" t="s">
        <v>355</v>
      </c>
      <c r="H312" s="59">
        <v>430422</v>
      </c>
      <c r="I312" s="59" t="str">
        <f t="shared" si="38"/>
        <v>430422</v>
      </c>
      <c r="J312" s="59">
        <f t="shared" si="39"/>
        <v>0</v>
      </c>
      <c r="K312" s="70">
        <v>1.761</v>
      </c>
      <c r="L312" s="55" t="s">
        <v>1335</v>
      </c>
      <c r="M312" s="71" t="s">
        <v>1336</v>
      </c>
      <c r="N312" s="59"/>
      <c r="O312" s="70"/>
      <c r="P312" s="59"/>
      <c r="Q312" s="70"/>
      <c r="R312" s="73" t="s">
        <v>1336</v>
      </c>
      <c r="S312" s="70">
        <v>1.761</v>
      </c>
      <c r="T312" s="59">
        <v>15</v>
      </c>
      <c r="U312" s="82">
        <v>45.786</v>
      </c>
      <c r="V312" s="83">
        <v>26.415</v>
      </c>
      <c r="W312" s="83">
        <v>17.61</v>
      </c>
      <c r="X312" s="83">
        <v>8.805</v>
      </c>
      <c r="Y312" s="82">
        <f t="shared" si="40"/>
        <v>19.371</v>
      </c>
      <c r="Z312" s="82"/>
      <c r="AA312" s="91"/>
      <c r="AB312" s="91"/>
      <c r="AC312" s="82"/>
      <c r="AD312" s="82"/>
      <c r="AE312" s="82"/>
      <c r="AF312" s="82"/>
      <c r="AG312" s="59" t="s">
        <v>1241</v>
      </c>
      <c r="AH312" s="59">
        <v>1</v>
      </c>
      <c r="AI312" s="58"/>
      <c r="AJ312" s="27"/>
    </row>
    <row r="313" ht="20.15" customHeight="1" outlineLevel="4" spans="1:36">
      <c r="A313" s="59">
        <v>29</v>
      </c>
      <c r="B313" s="60" t="s">
        <v>75</v>
      </c>
      <c r="C313" s="56" t="s">
        <v>85</v>
      </c>
      <c r="D313" s="57" t="s">
        <v>1291</v>
      </c>
      <c r="E313" s="58" t="s">
        <v>1337</v>
      </c>
      <c r="F313" s="59" t="s">
        <v>354</v>
      </c>
      <c r="G313" s="59" t="s">
        <v>355</v>
      </c>
      <c r="H313" s="59">
        <v>430422</v>
      </c>
      <c r="I313" s="59" t="str">
        <f t="shared" si="38"/>
        <v>430422</v>
      </c>
      <c r="J313" s="59">
        <f t="shared" si="39"/>
        <v>0</v>
      </c>
      <c r="K313" s="70">
        <v>2.012</v>
      </c>
      <c r="L313" s="55" t="s">
        <v>1338</v>
      </c>
      <c r="M313" s="71" t="s">
        <v>1339</v>
      </c>
      <c r="N313" s="59"/>
      <c r="O313" s="70"/>
      <c r="P313" s="59"/>
      <c r="Q313" s="70"/>
      <c r="R313" s="73" t="s">
        <v>1339</v>
      </c>
      <c r="S313" s="70">
        <v>2.012</v>
      </c>
      <c r="T313" s="59">
        <v>15</v>
      </c>
      <c r="U313" s="82">
        <v>52.312</v>
      </c>
      <c r="V313" s="83">
        <v>30.18</v>
      </c>
      <c r="W313" s="83">
        <v>20.12</v>
      </c>
      <c r="X313" s="83">
        <v>10.06</v>
      </c>
      <c r="Y313" s="82">
        <f t="shared" si="40"/>
        <v>22.132</v>
      </c>
      <c r="Z313" s="82"/>
      <c r="AA313" s="91"/>
      <c r="AB313" s="91"/>
      <c r="AC313" s="82"/>
      <c r="AD313" s="82"/>
      <c r="AE313" s="82"/>
      <c r="AF313" s="82"/>
      <c r="AG313" s="59" t="s">
        <v>1241</v>
      </c>
      <c r="AH313" s="59">
        <v>1</v>
      </c>
      <c r="AI313" s="58"/>
      <c r="AJ313" s="27"/>
    </row>
    <row r="314" ht="20.15" customHeight="1" outlineLevel="4" spans="1:36">
      <c r="A314" s="59">
        <v>30</v>
      </c>
      <c r="B314" s="60" t="s">
        <v>75</v>
      </c>
      <c r="C314" s="56" t="s">
        <v>85</v>
      </c>
      <c r="D314" s="57" t="s">
        <v>1275</v>
      </c>
      <c r="E314" s="58" t="s">
        <v>1340</v>
      </c>
      <c r="F314" s="59" t="s">
        <v>354</v>
      </c>
      <c r="G314" s="59" t="s">
        <v>355</v>
      </c>
      <c r="H314" s="59">
        <v>430422</v>
      </c>
      <c r="I314" s="59" t="str">
        <f t="shared" si="38"/>
        <v>430422</v>
      </c>
      <c r="J314" s="59">
        <f t="shared" si="39"/>
        <v>0</v>
      </c>
      <c r="K314" s="70">
        <v>7.457</v>
      </c>
      <c r="L314" s="55" t="s">
        <v>1341</v>
      </c>
      <c r="M314" s="71" t="s">
        <v>1342</v>
      </c>
      <c r="N314" s="59"/>
      <c r="O314" s="70"/>
      <c r="P314" s="73" t="s">
        <v>1342</v>
      </c>
      <c r="Q314" s="70">
        <v>7.457</v>
      </c>
      <c r="R314" s="59"/>
      <c r="S314" s="70"/>
      <c r="T314" s="59">
        <v>15</v>
      </c>
      <c r="U314" s="82">
        <v>193.882</v>
      </c>
      <c r="V314" s="83">
        <v>111.855</v>
      </c>
      <c r="W314" s="83">
        <v>74.57</v>
      </c>
      <c r="X314" s="83">
        <v>37.285</v>
      </c>
      <c r="Y314" s="82">
        <f t="shared" si="40"/>
        <v>82.027</v>
      </c>
      <c r="Z314" s="82"/>
      <c r="AA314" s="91"/>
      <c r="AB314" s="91"/>
      <c r="AC314" s="82"/>
      <c r="AD314" s="82"/>
      <c r="AE314" s="82"/>
      <c r="AF314" s="82"/>
      <c r="AG314" s="59" t="s">
        <v>1241</v>
      </c>
      <c r="AH314" s="59">
        <v>1</v>
      </c>
      <c r="AI314" s="58"/>
      <c r="AJ314" s="27"/>
    </row>
    <row r="315" ht="20.15" customHeight="1" outlineLevel="3" spans="1:36">
      <c r="A315" s="59"/>
      <c r="B315" s="60"/>
      <c r="C315" s="51" t="s">
        <v>88</v>
      </c>
      <c r="D315" s="57"/>
      <c r="E315" s="58"/>
      <c r="F315" s="59"/>
      <c r="G315" s="59"/>
      <c r="H315" s="59"/>
      <c r="I315" s="59"/>
      <c r="J315" s="59"/>
      <c r="K315" s="70">
        <f>SUBTOTAL(9,K316:K322)</f>
        <v>10.923</v>
      </c>
      <c r="L315" s="55"/>
      <c r="M315" s="71"/>
      <c r="N315" s="59"/>
      <c r="O315" s="70"/>
      <c r="P315" s="59"/>
      <c r="Q315" s="70"/>
      <c r="R315" s="73"/>
      <c r="S315" s="70"/>
      <c r="T315" s="59"/>
      <c r="U315" s="82">
        <f>SUBTOTAL(9,U316:U322)</f>
        <v>292.57</v>
      </c>
      <c r="V315" s="83">
        <f>SUBTOTAL(9,V316:V322)</f>
        <v>163.845</v>
      </c>
      <c r="W315" s="83">
        <f>SUBTOTAL(9,W316:W322)</f>
        <v>109.23</v>
      </c>
      <c r="X315" s="83">
        <f>SUBTOTAL(9,X316:X322)</f>
        <v>54.615</v>
      </c>
      <c r="Y315" s="82">
        <f>SUBTOTAL(9,Y316:Y322)</f>
        <v>128.725</v>
      </c>
      <c r="Z315" s="82">
        <v>7</v>
      </c>
      <c r="AA315" s="91">
        <v>248</v>
      </c>
      <c r="AB315" s="82">
        <f>U315-AA315</f>
        <v>44.57</v>
      </c>
      <c r="AC315" s="82">
        <v>31</v>
      </c>
      <c r="AD315" s="82">
        <f>V315-AC315</f>
        <v>132.845</v>
      </c>
      <c r="AE315" s="82">
        <v>217</v>
      </c>
      <c r="AF315" s="82">
        <v>217</v>
      </c>
      <c r="AG315" s="59"/>
      <c r="AH315" s="59"/>
      <c r="AI315" s="58"/>
      <c r="AJ315" s="27"/>
    </row>
    <row r="316" ht="20.15" customHeight="1" outlineLevel="4" spans="1:36">
      <c r="A316" s="59">
        <v>1</v>
      </c>
      <c r="B316" s="60" t="s">
        <v>75</v>
      </c>
      <c r="C316" s="56" t="s">
        <v>87</v>
      </c>
      <c r="D316" s="57" t="s">
        <v>1343</v>
      </c>
      <c r="E316" s="58" t="s">
        <v>1344</v>
      </c>
      <c r="F316" s="59" t="s">
        <v>354</v>
      </c>
      <c r="G316" s="59" t="s">
        <v>355</v>
      </c>
      <c r="H316" s="59">
        <v>430423</v>
      </c>
      <c r="I316" s="59" t="str">
        <f t="shared" ref="I316:I322" si="41">RIGHT(M316,6)</f>
        <v>430423</v>
      </c>
      <c r="J316" s="59">
        <f t="shared" ref="J316:J322" si="42">H316-I316</f>
        <v>0</v>
      </c>
      <c r="K316" s="70">
        <v>3.699</v>
      </c>
      <c r="L316" s="55" t="s">
        <v>1345</v>
      </c>
      <c r="M316" s="71" t="s">
        <v>1346</v>
      </c>
      <c r="N316" s="59"/>
      <c r="O316" s="70"/>
      <c r="P316" s="59"/>
      <c r="Q316" s="70"/>
      <c r="R316" s="73" t="s">
        <v>1346</v>
      </c>
      <c r="S316" s="70">
        <v>3.699</v>
      </c>
      <c r="T316" s="59">
        <v>15</v>
      </c>
      <c r="U316" s="82">
        <v>99.08</v>
      </c>
      <c r="V316" s="83">
        <v>55.485</v>
      </c>
      <c r="W316" s="83">
        <v>36.99</v>
      </c>
      <c r="X316" s="83">
        <v>18.495</v>
      </c>
      <c r="Y316" s="82">
        <f t="shared" ref="Y316:Y322" si="43">U316-V316</f>
        <v>43.595</v>
      </c>
      <c r="Z316" s="82"/>
      <c r="AA316" s="91"/>
      <c r="AB316" s="91"/>
      <c r="AC316" s="82"/>
      <c r="AD316" s="82"/>
      <c r="AE316" s="82"/>
      <c r="AF316" s="82"/>
      <c r="AG316" s="59" t="s">
        <v>1347</v>
      </c>
      <c r="AH316" s="59">
        <v>1</v>
      </c>
      <c r="AI316" s="58"/>
      <c r="AJ316" s="27"/>
    </row>
    <row r="317" ht="20.15" customHeight="1" outlineLevel="4" spans="1:36">
      <c r="A317" s="59">
        <v>6</v>
      </c>
      <c r="B317" s="60" t="s">
        <v>75</v>
      </c>
      <c r="C317" s="56" t="s">
        <v>87</v>
      </c>
      <c r="D317" s="57" t="s">
        <v>1348</v>
      </c>
      <c r="E317" s="58" t="s">
        <v>1349</v>
      </c>
      <c r="F317" s="59" t="s">
        <v>354</v>
      </c>
      <c r="G317" s="59" t="s">
        <v>355</v>
      </c>
      <c r="H317" s="59">
        <v>430423</v>
      </c>
      <c r="I317" s="59" t="str">
        <f t="shared" si="41"/>
        <v>430423</v>
      </c>
      <c r="J317" s="59">
        <f t="shared" si="42"/>
        <v>0</v>
      </c>
      <c r="K317" s="70">
        <v>0.21</v>
      </c>
      <c r="L317" s="55" t="s">
        <v>1350</v>
      </c>
      <c r="M317" s="71" t="s">
        <v>1351</v>
      </c>
      <c r="N317" s="59"/>
      <c r="O317" s="70"/>
      <c r="P317" s="73" t="s">
        <v>1351</v>
      </c>
      <c r="Q317" s="70">
        <v>0.21</v>
      </c>
      <c r="R317" s="59"/>
      <c r="S317" s="70"/>
      <c r="T317" s="59">
        <v>15</v>
      </c>
      <c r="U317" s="82">
        <v>5.62</v>
      </c>
      <c r="V317" s="83">
        <v>3.15</v>
      </c>
      <c r="W317" s="83">
        <v>2.1</v>
      </c>
      <c r="X317" s="83">
        <v>1.05</v>
      </c>
      <c r="Y317" s="82">
        <f t="shared" si="43"/>
        <v>2.47</v>
      </c>
      <c r="Z317" s="82"/>
      <c r="AA317" s="91"/>
      <c r="AB317" s="91"/>
      <c r="AC317" s="82"/>
      <c r="AD317" s="82"/>
      <c r="AE317" s="82"/>
      <c r="AF317" s="82"/>
      <c r="AG317" s="59" t="s">
        <v>1347</v>
      </c>
      <c r="AH317" s="59">
        <v>1</v>
      </c>
      <c r="AI317" s="58"/>
      <c r="AJ317" s="27"/>
    </row>
    <row r="318" ht="20.15" customHeight="1" outlineLevel="4" spans="1:36">
      <c r="A318" s="59">
        <v>7</v>
      </c>
      <c r="B318" s="60" t="s">
        <v>75</v>
      </c>
      <c r="C318" s="56" t="s">
        <v>87</v>
      </c>
      <c r="D318" s="57" t="s">
        <v>1352</v>
      </c>
      <c r="E318" s="58" t="s">
        <v>1353</v>
      </c>
      <c r="F318" s="59" t="s">
        <v>354</v>
      </c>
      <c r="G318" s="59" t="s">
        <v>355</v>
      </c>
      <c r="H318" s="59">
        <v>430423</v>
      </c>
      <c r="I318" s="59" t="str">
        <f t="shared" si="41"/>
        <v>430423</v>
      </c>
      <c r="J318" s="59">
        <f t="shared" si="42"/>
        <v>0</v>
      </c>
      <c r="K318" s="70">
        <v>1.794</v>
      </c>
      <c r="L318" s="55" t="s">
        <v>1354</v>
      </c>
      <c r="M318" s="71" t="s">
        <v>1355</v>
      </c>
      <c r="N318" s="59"/>
      <c r="O318" s="70"/>
      <c r="P318" s="59"/>
      <c r="Q318" s="70"/>
      <c r="R318" s="73" t="s">
        <v>1355</v>
      </c>
      <c r="S318" s="70">
        <v>1.794</v>
      </c>
      <c r="T318" s="59">
        <v>15</v>
      </c>
      <c r="U318" s="82">
        <v>48.05</v>
      </c>
      <c r="V318" s="83">
        <v>26.91</v>
      </c>
      <c r="W318" s="83">
        <v>17.94</v>
      </c>
      <c r="X318" s="83">
        <v>8.97</v>
      </c>
      <c r="Y318" s="82">
        <f t="shared" si="43"/>
        <v>21.14</v>
      </c>
      <c r="Z318" s="82"/>
      <c r="AA318" s="91"/>
      <c r="AB318" s="91"/>
      <c r="AC318" s="82"/>
      <c r="AD318" s="82"/>
      <c r="AE318" s="82"/>
      <c r="AF318" s="82"/>
      <c r="AG318" s="59" t="s">
        <v>1347</v>
      </c>
      <c r="AH318" s="59">
        <v>1</v>
      </c>
      <c r="AI318" s="58"/>
      <c r="AJ318" s="27"/>
    </row>
    <row r="319" ht="20.15" customHeight="1" outlineLevel="4" spans="1:36">
      <c r="A319" s="59">
        <v>3</v>
      </c>
      <c r="B319" s="60" t="s">
        <v>75</v>
      </c>
      <c r="C319" s="56" t="s">
        <v>87</v>
      </c>
      <c r="D319" s="57" t="s">
        <v>1356</v>
      </c>
      <c r="E319" s="58" t="s">
        <v>1357</v>
      </c>
      <c r="F319" s="59" t="s">
        <v>354</v>
      </c>
      <c r="G319" s="59" t="s">
        <v>355</v>
      </c>
      <c r="H319" s="59">
        <v>430423</v>
      </c>
      <c r="I319" s="59" t="str">
        <f t="shared" si="41"/>
        <v>430423</v>
      </c>
      <c r="J319" s="59">
        <f t="shared" si="42"/>
        <v>0</v>
      </c>
      <c r="K319" s="70">
        <v>2.827</v>
      </c>
      <c r="L319" s="55" t="s">
        <v>1358</v>
      </c>
      <c r="M319" s="71" t="s">
        <v>1359</v>
      </c>
      <c r="N319" s="59"/>
      <c r="O319" s="70"/>
      <c r="P319" s="59"/>
      <c r="Q319" s="70"/>
      <c r="R319" s="73" t="s">
        <v>1359</v>
      </c>
      <c r="S319" s="70">
        <v>2.827</v>
      </c>
      <c r="T319" s="59">
        <v>15</v>
      </c>
      <c r="U319" s="82">
        <v>75.72</v>
      </c>
      <c r="V319" s="83">
        <v>42.405</v>
      </c>
      <c r="W319" s="83">
        <v>28.27</v>
      </c>
      <c r="X319" s="83">
        <v>14.135</v>
      </c>
      <c r="Y319" s="82">
        <f t="shared" si="43"/>
        <v>33.315</v>
      </c>
      <c r="Z319" s="82"/>
      <c r="AA319" s="91"/>
      <c r="AB319" s="91"/>
      <c r="AC319" s="82"/>
      <c r="AD319" s="82"/>
      <c r="AE319" s="82"/>
      <c r="AF319" s="82"/>
      <c r="AG319" s="59" t="s">
        <v>1347</v>
      </c>
      <c r="AH319" s="59">
        <v>1</v>
      </c>
      <c r="AI319" s="58"/>
      <c r="AJ319" s="27"/>
    </row>
    <row r="320" ht="20.15" customHeight="1" outlineLevel="4" spans="1:36">
      <c r="A320" s="59">
        <v>2</v>
      </c>
      <c r="B320" s="60" t="s">
        <v>75</v>
      </c>
      <c r="C320" s="56" t="s">
        <v>87</v>
      </c>
      <c r="D320" s="57" t="s">
        <v>1356</v>
      </c>
      <c r="E320" s="58" t="s">
        <v>1360</v>
      </c>
      <c r="F320" s="59" t="s">
        <v>354</v>
      </c>
      <c r="G320" s="59" t="s">
        <v>355</v>
      </c>
      <c r="H320" s="59">
        <v>430423</v>
      </c>
      <c r="I320" s="59" t="str">
        <f t="shared" si="41"/>
        <v>430423</v>
      </c>
      <c r="J320" s="59">
        <f t="shared" si="42"/>
        <v>0</v>
      </c>
      <c r="K320" s="70">
        <v>1.447</v>
      </c>
      <c r="L320" s="55" t="s">
        <v>1361</v>
      </c>
      <c r="M320" s="71" t="s">
        <v>1362</v>
      </c>
      <c r="N320" s="59"/>
      <c r="O320" s="70"/>
      <c r="P320" s="59"/>
      <c r="Q320" s="70"/>
      <c r="R320" s="73" t="s">
        <v>1362</v>
      </c>
      <c r="S320" s="70">
        <v>1.447</v>
      </c>
      <c r="T320" s="59">
        <v>15</v>
      </c>
      <c r="U320" s="82">
        <v>38.76</v>
      </c>
      <c r="V320" s="83">
        <v>21.705</v>
      </c>
      <c r="W320" s="83">
        <v>14.47</v>
      </c>
      <c r="X320" s="83">
        <v>7.235</v>
      </c>
      <c r="Y320" s="82">
        <f t="shared" si="43"/>
        <v>17.055</v>
      </c>
      <c r="Z320" s="82"/>
      <c r="AA320" s="91"/>
      <c r="AB320" s="91"/>
      <c r="AC320" s="82"/>
      <c r="AD320" s="82"/>
      <c r="AE320" s="82"/>
      <c r="AF320" s="82"/>
      <c r="AG320" s="59" t="s">
        <v>1347</v>
      </c>
      <c r="AH320" s="59">
        <v>1</v>
      </c>
      <c r="AI320" s="58"/>
      <c r="AJ320" s="27"/>
    </row>
    <row r="321" ht="20.15" customHeight="1" outlineLevel="4" spans="1:36">
      <c r="A321" s="59">
        <v>4</v>
      </c>
      <c r="B321" s="60" t="s">
        <v>75</v>
      </c>
      <c r="C321" s="56" t="s">
        <v>87</v>
      </c>
      <c r="D321" s="57" t="s">
        <v>1363</v>
      </c>
      <c r="E321" s="58" t="s">
        <v>420</v>
      </c>
      <c r="F321" s="59" t="s">
        <v>354</v>
      </c>
      <c r="G321" s="59" t="s">
        <v>355</v>
      </c>
      <c r="H321" s="59">
        <v>430423</v>
      </c>
      <c r="I321" s="59" t="str">
        <f t="shared" si="41"/>
        <v>430423</v>
      </c>
      <c r="J321" s="59">
        <f t="shared" si="42"/>
        <v>0</v>
      </c>
      <c r="K321" s="70">
        <v>0.346</v>
      </c>
      <c r="L321" s="55" t="s">
        <v>1364</v>
      </c>
      <c r="M321" s="71" t="s">
        <v>1365</v>
      </c>
      <c r="N321" s="59"/>
      <c r="O321" s="70"/>
      <c r="P321" s="59"/>
      <c r="Q321" s="70"/>
      <c r="R321" s="73" t="s">
        <v>1365</v>
      </c>
      <c r="S321" s="70">
        <v>0.346</v>
      </c>
      <c r="T321" s="59">
        <v>15</v>
      </c>
      <c r="U321" s="82">
        <v>9.27</v>
      </c>
      <c r="V321" s="83">
        <v>5.19</v>
      </c>
      <c r="W321" s="83">
        <v>3.46</v>
      </c>
      <c r="X321" s="83">
        <v>1.73</v>
      </c>
      <c r="Y321" s="82">
        <f t="shared" si="43"/>
        <v>4.08</v>
      </c>
      <c r="Z321" s="82"/>
      <c r="AA321" s="91"/>
      <c r="AB321" s="91"/>
      <c r="AC321" s="82"/>
      <c r="AD321" s="82"/>
      <c r="AE321" s="82"/>
      <c r="AF321" s="82"/>
      <c r="AG321" s="59" t="s">
        <v>1347</v>
      </c>
      <c r="AH321" s="59">
        <v>1</v>
      </c>
      <c r="AI321" s="58"/>
      <c r="AJ321" s="27"/>
    </row>
    <row r="322" ht="20.15" customHeight="1" outlineLevel="4" spans="1:36">
      <c r="A322" s="59">
        <v>5</v>
      </c>
      <c r="B322" s="60" t="s">
        <v>75</v>
      </c>
      <c r="C322" s="56" t="s">
        <v>87</v>
      </c>
      <c r="D322" s="57" t="s">
        <v>1363</v>
      </c>
      <c r="E322" s="58" t="s">
        <v>1366</v>
      </c>
      <c r="F322" s="59" t="s">
        <v>354</v>
      </c>
      <c r="G322" s="59" t="s">
        <v>355</v>
      </c>
      <c r="H322" s="59">
        <v>430423</v>
      </c>
      <c r="I322" s="59" t="str">
        <f t="shared" si="41"/>
        <v>430423</v>
      </c>
      <c r="J322" s="59">
        <f t="shared" si="42"/>
        <v>0</v>
      </c>
      <c r="K322" s="70">
        <v>0.6</v>
      </c>
      <c r="L322" s="55" t="s">
        <v>1367</v>
      </c>
      <c r="M322" s="71" t="s">
        <v>1368</v>
      </c>
      <c r="N322" s="59"/>
      <c r="O322" s="70"/>
      <c r="P322" s="59"/>
      <c r="Q322" s="70"/>
      <c r="R322" s="73" t="s">
        <v>1368</v>
      </c>
      <c r="S322" s="70">
        <v>0.6</v>
      </c>
      <c r="T322" s="59">
        <v>15</v>
      </c>
      <c r="U322" s="82">
        <v>16.07</v>
      </c>
      <c r="V322" s="83">
        <v>9</v>
      </c>
      <c r="W322" s="83">
        <v>6</v>
      </c>
      <c r="X322" s="83">
        <v>3</v>
      </c>
      <c r="Y322" s="82">
        <f t="shared" si="43"/>
        <v>7.07</v>
      </c>
      <c r="Z322" s="82"/>
      <c r="AA322" s="91"/>
      <c r="AB322" s="91"/>
      <c r="AC322" s="82"/>
      <c r="AD322" s="82"/>
      <c r="AE322" s="82"/>
      <c r="AF322" s="82"/>
      <c r="AG322" s="59" t="s">
        <v>1347</v>
      </c>
      <c r="AH322" s="59">
        <v>1</v>
      </c>
      <c r="AI322" s="58"/>
      <c r="AJ322" s="27"/>
    </row>
    <row r="323" ht="20.15" customHeight="1" outlineLevel="3" spans="1:36">
      <c r="A323" s="59"/>
      <c r="B323" s="60"/>
      <c r="C323" s="51" t="s">
        <v>90</v>
      </c>
      <c r="D323" s="57"/>
      <c r="E323" s="58"/>
      <c r="F323" s="59"/>
      <c r="G323" s="59"/>
      <c r="H323" s="59"/>
      <c r="I323" s="59"/>
      <c r="J323" s="59"/>
      <c r="K323" s="70">
        <f>SUBTOTAL(9,K324:K355)</f>
        <v>150.982</v>
      </c>
      <c r="L323" s="55"/>
      <c r="M323" s="71"/>
      <c r="N323" s="59"/>
      <c r="O323" s="70"/>
      <c r="P323" s="59"/>
      <c r="Q323" s="70"/>
      <c r="R323" s="73"/>
      <c r="S323" s="70"/>
      <c r="T323" s="59"/>
      <c r="U323" s="82">
        <f>SUBTOTAL(9,U324:U355)</f>
        <v>4529.46</v>
      </c>
      <c r="V323" s="83">
        <f>SUBTOTAL(9,V324:V355)</f>
        <v>2264.73</v>
      </c>
      <c r="W323" s="83">
        <f>SUBTOTAL(9,W324:W355)</f>
        <v>1509.82</v>
      </c>
      <c r="X323" s="83">
        <f>SUBTOTAL(9,X324:X355)</f>
        <v>754.91</v>
      </c>
      <c r="Y323" s="82">
        <f>SUBTOTAL(9,Y324:Y355)</f>
        <v>2264.73</v>
      </c>
      <c r="Z323" s="82">
        <v>96</v>
      </c>
      <c r="AA323" s="91">
        <v>3839</v>
      </c>
      <c r="AB323" s="82">
        <f>U323-AA323</f>
        <v>690.460000000001</v>
      </c>
      <c r="AC323" s="82">
        <v>423</v>
      </c>
      <c r="AD323" s="82">
        <f>V323-AC323</f>
        <v>1841.73</v>
      </c>
      <c r="AE323" s="82">
        <v>3416</v>
      </c>
      <c r="AF323" s="82">
        <v>3416</v>
      </c>
      <c r="AG323" s="59"/>
      <c r="AH323" s="59"/>
      <c r="AI323" s="58"/>
      <c r="AJ323" s="27"/>
    </row>
    <row r="324" ht="20.15" customHeight="1" outlineLevel="4" spans="1:36">
      <c r="A324" s="59">
        <v>12</v>
      </c>
      <c r="B324" s="60" t="s">
        <v>75</v>
      </c>
      <c r="C324" s="56" t="s">
        <v>89</v>
      </c>
      <c r="D324" s="57" t="s">
        <v>1369</v>
      </c>
      <c r="E324" s="58" t="s">
        <v>1370</v>
      </c>
      <c r="F324" s="59" t="s">
        <v>354</v>
      </c>
      <c r="G324" s="59" t="s">
        <v>355</v>
      </c>
      <c r="H324" s="59">
        <v>430424</v>
      </c>
      <c r="I324" s="59" t="str">
        <f t="shared" ref="I324:I355" si="44">RIGHT(M324,6)</f>
        <v>430424</v>
      </c>
      <c r="J324" s="59">
        <f t="shared" ref="J324:J355" si="45">H324-I324</f>
        <v>0</v>
      </c>
      <c r="K324" s="70">
        <v>4.735</v>
      </c>
      <c r="L324" s="55" t="s">
        <v>1371</v>
      </c>
      <c r="M324" s="71" t="s">
        <v>1372</v>
      </c>
      <c r="N324" s="59"/>
      <c r="O324" s="70"/>
      <c r="P324" s="59"/>
      <c r="Q324" s="70"/>
      <c r="R324" s="73" t="s">
        <v>1372</v>
      </c>
      <c r="S324" s="70">
        <v>4.735</v>
      </c>
      <c r="T324" s="59">
        <v>15</v>
      </c>
      <c r="U324" s="82">
        <v>142.05</v>
      </c>
      <c r="V324" s="83">
        <v>71.025</v>
      </c>
      <c r="W324" s="83">
        <v>47.35</v>
      </c>
      <c r="X324" s="83">
        <v>23.675</v>
      </c>
      <c r="Y324" s="82">
        <f t="shared" ref="Y324:Y355" si="46">U324-V324</f>
        <v>71.025</v>
      </c>
      <c r="Z324" s="82"/>
      <c r="AA324" s="91"/>
      <c r="AB324" s="91"/>
      <c r="AC324" s="82"/>
      <c r="AD324" s="82"/>
      <c r="AE324" s="82"/>
      <c r="AF324" s="82"/>
      <c r="AG324" s="59" t="s">
        <v>1373</v>
      </c>
      <c r="AH324" s="59">
        <v>1</v>
      </c>
      <c r="AI324" s="58"/>
      <c r="AJ324" s="27"/>
    </row>
    <row r="325" ht="20.15" customHeight="1" outlineLevel="4" spans="1:36">
      <c r="A325" s="59">
        <v>14</v>
      </c>
      <c r="B325" s="60" t="s">
        <v>75</v>
      </c>
      <c r="C325" s="56" t="s">
        <v>89</v>
      </c>
      <c r="D325" s="57" t="s">
        <v>1374</v>
      </c>
      <c r="E325" s="58" t="s">
        <v>1375</v>
      </c>
      <c r="F325" s="59" t="s">
        <v>354</v>
      </c>
      <c r="G325" s="59" t="s">
        <v>355</v>
      </c>
      <c r="H325" s="59">
        <v>430424</v>
      </c>
      <c r="I325" s="59" t="str">
        <f t="shared" si="44"/>
        <v>430424</v>
      </c>
      <c r="J325" s="59">
        <f t="shared" si="45"/>
        <v>0</v>
      </c>
      <c r="K325" s="70">
        <v>1.31</v>
      </c>
      <c r="L325" s="55" t="s">
        <v>1376</v>
      </c>
      <c r="M325" s="71" t="s">
        <v>1377</v>
      </c>
      <c r="N325" s="59"/>
      <c r="O325" s="70"/>
      <c r="P325" s="59"/>
      <c r="Q325" s="70"/>
      <c r="R325" s="73" t="s">
        <v>1377</v>
      </c>
      <c r="S325" s="70">
        <v>1.31</v>
      </c>
      <c r="T325" s="59">
        <v>15</v>
      </c>
      <c r="U325" s="82">
        <v>39.3</v>
      </c>
      <c r="V325" s="83">
        <v>19.65</v>
      </c>
      <c r="W325" s="83">
        <v>13.1</v>
      </c>
      <c r="X325" s="83">
        <v>6.55</v>
      </c>
      <c r="Y325" s="82">
        <f t="shared" si="46"/>
        <v>19.65</v>
      </c>
      <c r="Z325" s="82"/>
      <c r="AA325" s="91"/>
      <c r="AB325" s="91"/>
      <c r="AC325" s="82"/>
      <c r="AD325" s="82"/>
      <c r="AE325" s="82"/>
      <c r="AF325" s="82"/>
      <c r="AG325" s="59" t="s">
        <v>1373</v>
      </c>
      <c r="AH325" s="59">
        <v>1</v>
      </c>
      <c r="AI325" s="58"/>
      <c r="AJ325" s="27"/>
    </row>
    <row r="326" ht="20.15" customHeight="1" outlineLevel="4" spans="1:36">
      <c r="A326" s="59">
        <v>24</v>
      </c>
      <c r="B326" s="60" t="s">
        <v>75</v>
      </c>
      <c r="C326" s="56" t="s">
        <v>89</v>
      </c>
      <c r="D326" s="57" t="s">
        <v>1378</v>
      </c>
      <c r="E326" s="58" t="s">
        <v>1379</v>
      </c>
      <c r="F326" s="59" t="s">
        <v>354</v>
      </c>
      <c r="G326" s="59" t="s">
        <v>355</v>
      </c>
      <c r="H326" s="59">
        <v>430424</v>
      </c>
      <c r="I326" s="59" t="str">
        <f t="shared" si="44"/>
        <v>430424</v>
      </c>
      <c r="J326" s="59">
        <f t="shared" si="45"/>
        <v>0</v>
      </c>
      <c r="K326" s="70">
        <v>0.897</v>
      </c>
      <c r="L326" s="55" t="s">
        <v>1380</v>
      </c>
      <c r="M326" s="71" t="s">
        <v>1381</v>
      </c>
      <c r="N326" s="59"/>
      <c r="O326" s="70"/>
      <c r="P326" s="73" t="s">
        <v>1381</v>
      </c>
      <c r="Q326" s="70">
        <v>0.897</v>
      </c>
      <c r="R326" s="59"/>
      <c r="S326" s="70"/>
      <c r="T326" s="59">
        <v>15</v>
      </c>
      <c r="U326" s="82">
        <v>26.91</v>
      </c>
      <c r="V326" s="83">
        <v>13.455</v>
      </c>
      <c r="W326" s="83">
        <v>8.97</v>
      </c>
      <c r="X326" s="83">
        <v>4.485</v>
      </c>
      <c r="Y326" s="82">
        <f t="shared" si="46"/>
        <v>13.455</v>
      </c>
      <c r="Z326" s="82"/>
      <c r="AA326" s="91"/>
      <c r="AB326" s="91"/>
      <c r="AC326" s="82"/>
      <c r="AD326" s="82"/>
      <c r="AE326" s="82"/>
      <c r="AF326" s="82"/>
      <c r="AG326" s="59" t="s">
        <v>1373</v>
      </c>
      <c r="AH326" s="59">
        <v>1</v>
      </c>
      <c r="AI326" s="58"/>
      <c r="AJ326" s="27"/>
    </row>
    <row r="327" ht="20.15" customHeight="1" outlineLevel="4" spans="1:36">
      <c r="A327" s="59">
        <v>23</v>
      </c>
      <c r="B327" s="60" t="s">
        <v>75</v>
      </c>
      <c r="C327" s="56" t="s">
        <v>89</v>
      </c>
      <c r="D327" s="57" t="s">
        <v>1382</v>
      </c>
      <c r="E327" s="58" t="s">
        <v>1383</v>
      </c>
      <c r="F327" s="59" t="s">
        <v>354</v>
      </c>
      <c r="G327" s="59" t="s">
        <v>355</v>
      </c>
      <c r="H327" s="59">
        <v>430424</v>
      </c>
      <c r="I327" s="59" t="str">
        <f t="shared" si="44"/>
        <v>430424</v>
      </c>
      <c r="J327" s="59">
        <f t="shared" si="45"/>
        <v>0</v>
      </c>
      <c r="K327" s="70">
        <v>4.236</v>
      </c>
      <c r="L327" s="55" t="s">
        <v>1384</v>
      </c>
      <c r="M327" s="71" t="s">
        <v>1385</v>
      </c>
      <c r="N327" s="59"/>
      <c r="O327" s="70"/>
      <c r="P327" s="73" t="s">
        <v>1385</v>
      </c>
      <c r="Q327" s="70">
        <v>4.236</v>
      </c>
      <c r="R327" s="59"/>
      <c r="S327" s="70"/>
      <c r="T327" s="59">
        <v>15</v>
      </c>
      <c r="U327" s="82">
        <v>127.08</v>
      </c>
      <c r="V327" s="83">
        <v>63.54</v>
      </c>
      <c r="W327" s="83">
        <v>42.36</v>
      </c>
      <c r="X327" s="83">
        <v>21.18</v>
      </c>
      <c r="Y327" s="82">
        <f t="shared" si="46"/>
        <v>63.54</v>
      </c>
      <c r="Z327" s="82"/>
      <c r="AA327" s="91"/>
      <c r="AB327" s="91"/>
      <c r="AC327" s="82"/>
      <c r="AD327" s="82"/>
      <c r="AE327" s="82"/>
      <c r="AF327" s="82"/>
      <c r="AG327" s="59" t="s">
        <v>1373</v>
      </c>
      <c r="AH327" s="59">
        <v>1</v>
      </c>
      <c r="AI327" s="58"/>
      <c r="AJ327" s="27"/>
    </row>
    <row r="328" ht="20.15" customHeight="1" outlineLevel="4" spans="1:36">
      <c r="A328" s="59">
        <v>13</v>
      </c>
      <c r="B328" s="60" t="s">
        <v>75</v>
      </c>
      <c r="C328" s="56" t="s">
        <v>89</v>
      </c>
      <c r="D328" s="57" t="s">
        <v>1386</v>
      </c>
      <c r="E328" s="58" t="s">
        <v>1387</v>
      </c>
      <c r="F328" s="59" t="s">
        <v>354</v>
      </c>
      <c r="G328" s="59" t="s">
        <v>355</v>
      </c>
      <c r="H328" s="59">
        <v>430424</v>
      </c>
      <c r="I328" s="59" t="str">
        <f t="shared" si="44"/>
        <v>430424</v>
      </c>
      <c r="J328" s="59">
        <f t="shared" si="45"/>
        <v>0</v>
      </c>
      <c r="K328" s="70">
        <v>1.586</v>
      </c>
      <c r="L328" s="55" t="s">
        <v>1388</v>
      </c>
      <c r="M328" s="71" t="s">
        <v>1389</v>
      </c>
      <c r="N328" s="59"/>
      <c r="O328" s="70"/>
      <c r="P328" s="59"/>
      <c r="Q328" s="70"/>
      <c r="R328" s="73" t="s">
        <v>1389</v>
      </c>
      <c r="S328" s="70">
        <v>1.586</v>
      </c>
      <c r="T328" s="59">
        <v>15</v>
      </c>
      <c r="U328" s="82">
        <v>47.58</v>
      </c>
      <c r="V328" s="83">
        <v>23.79</v>
      </c>
      <c r="W328" s="83">
        <v>15.86</v>
      </c>
      <c r="X328" s="83">
        <v>7.93</v>
      </c>
      <c r="Y328" s="82">
        <f t="shared" si="46"/>
        <v>23.79</v>
      </c>
      <c r="Z328" s="82"/>
      <c r="AA328" s="91"/>
      <c r="AB328" s="91"/>
      <c r="AC328" s="82"/>
      <c r="AD328" s="82"/>
      <c r="AE328" s="82"/>
      <c r="AF328" s="82"/>
      <c r="AG328" s="59" t="s">
        <v>1373</v>
      </c>
      <c r="AH328" s="59">
        <v>1</v>
      </c>
      <c r="AI328" s="58"/>
      <c r="AJ328" s="27"/>
    </row>
    <row r="329" ht="20.15" customHeight="1" outlineLevel="4" spans="1:36">
      <c r="A329" s="59">
        <v>19</v>
      </c>
      <c r="B329" s="60" t="s">
        <v>75</v>
      </c>
      <c r="C329" s="56" t="s">
        <v>89</v>
      </c>
      <c r="D329" s="57" t="s">
        <v>1390</v>
      </c>
      <c r="E329" s="58" t="s">
        <v>1391</v>
      </c>
      <c r="F329" s="59" t="s">
        <v>354</v>
      </c>
      <c r="G329" s="59" t="s">
        <v>355</v>
      </c>
      <c r="H329" s="59">
        <v>430424</v>
      </c>
      <c r="I329" s="59" t="str">
        <f t="shared" si="44"/>
        <v>430424</v>
      </c>
      <c r="J329" s="59">
        <f t="shared" si="45"/>
        <v>0</v>
      </c>
      <c r="K329" s="70">
        <v>6.208</v>
      </c>
      <c r="L329" s="55" t="s">
        <v>1392</v>
      </c>
      <c r="M329" s="71" t="s">
        <v>1393</v>
      </c>
      <c r="N329" s="59"/>
      <c r="O329" s="70"/>
      <c r="P329" s="73" t="s">
        <v>1393</v>
      </c>
      <c r="Q329" s="70">
        <v>6.208</v>
      </c>
      <c r="R329" s="59"/>
      <c r="S329" s="70"/>
      <c r="T329" s="59">
        <v>15</v>
      </c>
      <c r="U329" s="82">
        <v>186.24</v>
      </c>
      <c r="V329" s="83">
        <v>93.12</v>
      </c>
      <c r="W329" s="83">
        <v>62.08</v>
      </c>
      <c r="X329" s="83">
        <v>31.04</v>
      </c>
      <c r="Y329" s="82">
        <f t="shared" si="46"/>
        <v>93.12</v>
      </c>
      <c r="Z329" s="82"/>
      <c r="AA329" s="91"/>
      <c r="AB329" s="91"/>
      <c r="AC329" s="82"/>
      <c r="AD329" s="82"/>
      <c r="AE329" s="82"/>
      <c r="AF329" s="82"/>
      <c r="AG329" s="59" t="s">
        <v>1373</v>
      </c>
      <c r="AH329" s="59">
        <v>1</v>
      </c>
      <c r="AI329" s="58"/>
      <c r="AJ329" s="27"/>
    </row>
    <row r="330" ht="20.15" customHeight="1" outlineLevel="4" spans="1:36">
      <c r="A330" s="59">
        <v>25</v>
      </c>
      <c r="B330" s="60" t="s">
        <v>75</v>
      </c>
      <c r="C330" s="56" t="s">
        <v>89</v>
      </c>
      <c r="D330" s="57" t="s">
        <v>1394</v>
      </c>
      <c r="E330" s="58" t="s">
        <v>1395</v>
      </c>
      <c r="F330" s="59" t="s">
        <v>354</v>
      </c>
      <c r="G330" s="59" t="s">
        <v>355</v>
      </c>
      <c r="H330" s="59">
        <v>430424</v>
      </c>
      <c r="I330" s="59" t="str">
        <f t="shared" si="44"/>
        <v>430424</v>
      </c>
      <c r="J330" s="59">
        <f t="shared" si="45"/>
        <v>0</v>
      </c>
      <c r="K330" s="70">
        <v>5.245</v>
      </c>
      <c r="L330" s="55" t="s">
        <v>1396</v>
      </c>
      <c r="M330" s="71" t="s">
        <v>1397</v>
      </c>
      <c r="N330" s="59"/>
      <c r="O330" s="70"/>
      <c r="P330" s="59"/>
      <c r="Q330" s="70"/>
      <c r="R330" s="73" t="s">
        <v>1397</v>
      </c>
      <c r="S330" s="70">
        <v>5.245</v>
      </c>
      <c r="T330" s="59">
        <v>15</v>
      </c>
      <c r="U330" s="82">
        <v>157.35</v>
      </c>
      <c r="V330" s="83">
        <v>78.675</v>
      </c>
      <c r="W330" s="83">
        <v>52.45</v>
      </c>
      <c r="X330" s="83">
        <v>26.225</v>
      </c>
      <c r="Y330" s="82">
        <f t="shared" si="46"/>
        <v>78.675</v>
      </c>
      <c r="Z330" s="82"/>
      <c r="AA330" s="91"/>
      <c r="AB330" s="91"/>
      <c r="AC330" s="82"/>
      <c r="AD330" s="82"/>
      <c r="AE330" s="82"/>
      <c r="AF330" s="82"/>
      <c r="AG330" s="59" t="s">
        <v>1373</v>
      </c>
      <c r="AH330" s="59">
        <v>1</v>
      </c>
      <c r="AI330" s="58"/>
      <c r="AJ330" s="27"/>
    </row>
    <row r="331" ht="20.15" customHeight="1" outlineLevel="4" spans="1:36">
      <c r="A331" s="59">
        <v>8</v>
      </c>
      <c r="B331" s="60" t="s">
        <v>75</v>
      </c>
      <c r="C331" s="56" t="s">
        <v>89</v>
      </c>
      <c r="D331" s="57" t="s">
        <v>1394</v>
      </c>
      <c r="E331" s="58" t="s">
        <v>631</v>
      </c>
      <c r="F331" s="59" t="s">
        <v>354</v>
      </c>
      <c r="G331" s="59" t="s">
        <v>355</v>
      </c>
      <c r="H331" s="59">
        <v>430424</v>
      </c>
      <c r="I331" s="59" t="str">
        <f t="shared" si="44"/>
        <v>430424</v>
      </c>
      <c r="J331" s="59">
        <f t="shared" si="45"/>
        <v>0</v>
      </c>
      <c r="K331" s="70">
        <v>5.433</v>
      </c>
      <c r="L331" s="55" t="s">
        <v>1398</v>
      </c>
      <c r="M331" s="71" t="s">
        <v>1399</v>
      </c>
      <c r="N331" s="59"/>
      <c r="O331" s="70"/>
      <c r="P331" s="73" t="s">
        <v>1399</v>
      </c>
      <c r="Q331" s="70">
        <v>5.433</v>
      </c>
      <c r="R331" s="59"/>
      <c r="S331" s="70"/>
      <c r="T331" s="59">
        <v>15</v>
      </c>
      <c r="U331" s="82">
        <v>162.99</v>
      </c>
      <c r="V331" s="83">
        <v>81.495</v>
      </c>
      <c r="W331" s="83">
        <v>54.33</v>
      </c>
      <c r="X331" s="83">
        <v>27.165</v>
      </c>
      <c r="Y331" s="82">
        <f t="shared" si="46"/>
        <v>81.495</v>
      </c>
      <c r="Z331" s="82"/>
      <c r="AA331" s="91"/>
      <c r="AB331" s="91"/>
      <c r="AC331" s="82"/>
      <c r="AD331" s="82"/>
      <c r="AE331" s="82"/>
      <c r="AF331" s="82"/>
      <c r="AG331" s="59" t="s">
        <v>1373</v>
      </c>
      <c r="AH331" s="59">
        <v>1</v>
      </c>
      <c r="AI331" s="58"/>
      <c r="AJ331" s="27"/>
    </row>
    <row r="332" ht="20.15" customHeight="1" outlineLevel="4" spans="1:36">
      <c r="A332" s="59">
        <v>10</v>
      </c>
      <c r="B332" s="60" t="s">
        <v>75</v>
      </c>
      <c r="C332" s="56" t="s">
        <v>89</v>
      </c>
      <c r="D332" s="57" t="s">
        <v>1400</v>
      </c>
      <c r="E332" s="58" t="s">
        <v>1401</v>
      </c>
      <c r="F332" s="59" t="s">
        <v>354</v>
      </c>
      <c r="G332" s="59" t="s">
        <v>355</v>
      </c>
      <c r="H332" s="59">
        <v>430424</v>
      </c>
      <c r="I332" s="59" t="str">
        <f t="shared" si="44"/>
        <v>430424</v>
      </c>
      <c r="J332" s="59">
        <f t="shared" si="45"/>
        <v>0</v>
      </c>
      <c r="K332" s="70">
        <v>6.618</v>
      </c>
      <c r="L332" s="55" t="s">
        <v>1402</v>
      </c>
      <c r="M332" s="71" t="s">
        <v>1403</v>
      </c>
      <c r="N332" s="59"/>
      <c r="O332" s="70"/>
      <c r="P332" s="73" t="s">
        <v>1403</v>
      </c>
      <c r="Q332" s="70">
        <v>6.618</v>
      </c>
      <c r="R332" s="59"/>
      <c r="S332" s="70"/>
      <c r="T332" s="59">
        <v>15</v>
      </c>
      <c r="U332" s="82">
        <v>198.54</v>
      </c>
      <c r="V332" s="83">
        <v>99.27</v>
      </c>
      <c r="W332" s="83">
        <v>66.18</v>
      </c>
      <c r="X332" s="83">
        <v>33.09</v>
      </c>
      <c r="Y332" s="82">
        <f t="shared" si="46"/>
        <v>99.27</v>
      </c>
      <c r="Z332" s="82"/>
      <c r="AA332" s="91"/>
      <c r="AB332" s="91"/>
      <c r="AC332" s="82"/>
      <c r="AD332" s="82"/>
      <c r="AE332" s="82"/>
      <c r="AF332" s="82"/>
      <c r="AG332" s="59" t="s">
        <v>1373</v>
      </c>
      <c r="AH332" s="59">
        <v>1</v>
      </c>
      <c r="AI332" s="58"/>
      <c r="AJ332" s="27"/>
    </row>
    <row r="333" ht="20.15" customHeight="1" outlineLevel="4" spans="1:36">
      <c r="A333" s="59">
        <v>2</v>
      </c>
      <c r="B333" s="60" t="s">
        <v>75</v>
      </c>
      <c r="C333" s="56" t="s">
        <v>89</v>
      </c>
      <c r="D333" s="57" t="s">
        <v>1404</v>
      </c>
      <c r="E333" s="58" t="s">
        <v>1405</v>
      </c>
      <c r="F333" s="59" t="s">
        <v>354</v>
      </c>
      <c r="G333" s="59" t="s">
        <v>355</v>
      </c>
      <c r="H333" s="59">
        <v>430424</v>
      </c>
      <c r="I333" s="59" t="str">
        <f t="shared" si="44"/>
        <v>430424</v>
      </c>
      <c r="J333" s="59">
        <f t="shared" si="45"/>
        <v>0</v>
      </c>
      <c r="K333" s="70">
        <v>1.68</v>
      </c>
      <c r="L333" s="55" t="s">
        <v>1406</v>
      </c>
      <c r="M333" s="71" t="s">
        <v>1407</v>
      </c>
      <c r="N333" s="59"/>
      <c r="O333" s="70"/>
      <c r="P333" s="59"/>
      <c r="Q333" s="70"/>
      <c r="R333" s="73" t="s">
        <v>1407</v>
      </c>
      <c r="S333" s="70">
        <v>1.68</v>
      </c>
      <c r="T333" s="59">
        <v>15</v>
      </c>
      <c r="U333" s="82">
        <v>50.4</v>
      </c>
      <c r="V333" s="83">
        <v>25.2</v>
      </c>
      <c r="W333" s="83">
        <v>16.8</v>
      </c>
      <c r="X333" s="83">
        <v>8.4</v>
      </c>
      <c r="Y333" s="82">
        <f t="shared" si="46"/>
        <v>25.2</v>
      </c>
      <c r="Z333" s="82"/>
      <c r="AA333" s="91"/>
      <c r="AB333" s="91"/>
      <c r="AC333" s="82"/>
      <c r="AD333" s="82"/>
      <c r="AE333" s="82"/>
      <c r="AF333" s="82"/>
      <c r="AG333" s="59" t="s">
        <v>1373</v>
      </c>
      <c r="AH333" s="59">
        <v>1</v>
      </c>
      <c r="AI333" s="58"/>
      <c r="AJ333" s="27"/>
    </row>
    <row r="334" ht="20.15" customHeight="1" outlineLevel="4" spans="1:36">
      <c r="A334" s="59">
        <v>3</v>
      </c>
      <c r="B334" s="60" t="s">
        <v>75</v>
      </c>
      <c r="C334" s="56" t="s">
        <v>89</v>
      </c>
      <c r="D334" s="57" t="s">
        <v>1404</v>
      </c>
      <c r="E334" s="58" t="s">
        <v>1408</v>
      </c>
      <c r="F334" s="59" t="s">
        <v>354</v>
      </c>
      <c r="G334" s="59" t="s">
        <v>355</v>
      </c>
      <c r="H334" s="59">
        <v>430424</v>
      </c>
      <c r="I334" s="59" t="str">
        <f t="shared" si="44"/>
        <v>430424</v>
      </c>
      <c r="J334" s="59">
        <f t="shared" si="45"/>
        <v>0</v>
      </c>
      <c r="K334" s="70">
        <v>4.433</v>
      </c>
      <c r="L334" s="55" t="s">
        <v>1409</v>
      </c>
      <c r="M334" s="71" t="s">
        <v>1410</v>
      </c>
      <c r="N334" s="59"/>
      <c r="O334" s="70"/>
      <c r="P334" s="59"/>
      <c r="Q334" s="70"/>
      <c r="R334" s="73" t="s">
        <v>1410</v>
      </c>
      <c r="S334" s="70">
        <v>4.433</v>
      </c>
      <c r="T334" s="59">
        <v>15</v>
      </c>
      <c r="U334" s="82">
        <v>132.99</v>
      </c>
      <c r="V334" s="83">
        <v>66.495</v>
      </c>
      <c r="W334" s="83">
        <v>44.33</v>
      </c>
      <c r="X334" s="83">
        <v>22.165</v>
      </c>
      <c r="Y334" s="82">
        <f t="shared" si="46"/>
        <v>66.495</v>
      </c>
      <c r="Z334" s="82"/>
      <c r="AA334" s="91"/>
      <c r="AB334" s="91"/>
      <c r="AC334" s="82"/>
      <c r="AD334" s="82"/>
      <c r="AE334" s="82"/>
      <c r="AF334" s="82"/>
      <c r="AG334" s="59" t="s">
        <v>1373</v>
      </c>
      <c r="AH334" s="59">
        <v>1</v>
      </c>
      <c r="AI334" s="58"/>
      <c r="AJ334" s="27"/>
    </row>
    <row r="335" ht="20.15" customHeight="1" outlineLevel="4" spans="1:36">
      <c r="A335" s="59">
        <v>27</v>
      </c>
      <c r="B335" s="60" t="s">
        <v>75</v>
      </c>
      <c r="C335" s="56" t="s">
        <v>89</v>
      </c>
      <c r="D335" s="57" t="s">
        <v>1411</v>
      </c>
      <c r="E335" s="58" t="s">
        <v>1412</v>
      </c>
      <c r="F335" s="59" t="s">
        <v>354</v>
      </c>
      <c r="G335" s="59" t="s">
        <v>355</v>
      </c>
      <c r="H335" s="59">
        <v>430424</v>
      </c>
      <c r="I335" s="59" t="str">
        <f t="shared" si="44"/>
        <v>430424</v>
      </c>
      <c r="J335" s="59">
        <f t="shared" si="45"/>
        <v>0</v>
      </c>
      <c r="K335" s="70">
        <v>7.404</v>
      </c>
      <c r="L335" s="55" t="s">
        <v>1413</v>
      </c>
      <c r="M335" s="71" t="s">
        <v>1414</v>
      </c>
      <c r="N335" s="59"/>
      <c r="O335" s="70"/>
      <c r="P335" s="59"/>
      <c r="Q335" s="70"/>
      <c r="R335" s="73" t="s">
        <v>1414</v>
      </c>
      <c r="S335" s="70">
        <v>7.404</v>
      </c>
      <c r="T335" s="59">
        <v>15</v>
      </c>
      <c r="U335" s="82">
        <v>222.12</v>
      </c>
      <c r="V335" s="83">
        <v>111.06</v>
      </c>
      <c r="W335" s="83">
        <v>74.04</v>
      </c>
      <c r="X335" s="83">
        <v>37.02</v>
      </c>
      <c r="Y335" s="82">
        <f t="shared" si="46"/>
        <v>111.06</v>
      </c>
      <c r="Z335" s="82"/>
      <c r="AA335" s="91"/>
      <c r="AB335" s="91"/>
      <c r="AC335" s="82"/>
      <c r="AD335" s="82"/>
      <c r="AE335" s="82"/>
      <c r="AF335" s="82"/>
      <c r="AG335" s="59" t="s">
        <v>1373</v>
      </c>
      <c r="AH335" s="59">
        <v>1</v>
      </c>
      <c r="AI335" s="58"/>
      <c r="AJ335" s="27"/>
    </row>
    <row r="336" ht="20.15" customHeight="1" outlineLevel="4" spans="1:36">
      <c r="A336" s="59">
        <v>28</v>
      </c>
      <c r="B336" s="60" t="s">
        <v>75</v>
      </c>
      <c r="C336" s="56" t="s">
        <v>89</v>
      </c>
      <c r="D336" s="57" t="s">
        <v>1415</v>
      </c>
      <c r="E336" s="58" t="s">
        <v>1416</v>
      </c>
      <c r="F336" s="59" t="s">
        <v>354</v>
      </c>
      <c r="G336" s="59" t="s">
        <v>355</v>
      </c>
      <c r="H336" s="59">
        <v>430424</v>
      </c>
      <c r="I336" s="59" t="str">
        <f t="shared" si="44"/>
        <v>430424</v>
      </c>
      <c r="J336" s="59">
        <f t="shared" si="45"/>
        <v>0</v>
      </c>
      <c r="K336" s="70">
        <v>4.572</v>
      </c>
      <c r="L336" s="55" t="s">
        <v>1417</v>
      </c>
      <c r="M336" s="71" t="s">
        <v>1418</v>
      </c>
      <c r="N336" s="59"/>
      <c r="O336" s="70"/>
      <c r="P336" s="73" t="s">
        <v>1418</v>
      </c>
      <c r="Q336" s="70">
        <v>4.572</v>
      </c>
      <c r="R336" s="59"/>
      <c r="S336" s="70"/>
      <c r="T336" s="59">
        <v>15</v>
      </c>
      <c r="U336" s="82">
        <v>137.16</v>
      </c>
      <c r="V336" s="83">
        <v>68.58</v>
      </c>
      <c r="W336" s="83">
        <v>45.72</v>
      </c>
      <c r="X336" s="83">
        <v>22.86</v>
      </c>
      <c r="Y336" s="82">
        <f t="shared" si="46"/>
        <v>68.58</v>
      </c>
      <c r="Z336" s="82"/>
      <c r="AA336" s="91"/>
      <c r="AB336" s="91"/>
      <c r="AC336" s="82"/>
      <c r="AD336" s="82"/>
      <c r="AE336" s="82"/>
      <c r="AF336" s="82"/>
      <c r="AG336" s="59" t="s">
        <v>1373</v>
      </c>
      <c r="AH336" s="59">
        <v>1</v>
      </c>
      <c r="AI336" s="58"/>
      <c r="AJ336" s="27"/>
    </row>
    <row r="337" ht="20.15" customHeight="1" outlineLevel="4" spans="1:36">
      <c r="A337" s="59">
        <v>4</v>
      </c>
      <c r="B337" s="60" t="s">
        <v>75</v>
      </c>
      <c r="C337" s="56" t="s">
        <v>89</v>
      </c>
      <c r="D337" s="57" t="s">
        <v>1404</v>
      </c>
      <c r="E337" s="58" t="s">
        <v>1419</v>
      </c>
      <c r="F337" s="59" t="s">
        <v>354</v>
      </c>
      <c r="G337" s="59" t="s">
        <v>355</v>
      </c>
      <c r="H337" s="59">
        <v>430424</v>
      </c>
      <c r="I337" s="59" t="str">
        <f t="shared" si="44"/>
        <v>430424</v>
      </c>
      <c r="J337" s="59">
        <f t="shared" si="45"/>
        <v>0</v>
      </c>
      <c r="K337" s="70">
        <v>4.233</v>
      </c>
      <c r="L337" s="55" t="s">
        <v>1420</v>
      </c>
      <c r="M337" s="71" t="s">
        <v>1421</v>
      </c>
      <c r="N337" s="59"/>
      <c r="O337" s="70"/>
      <c r="P337" s="59"/>
      <c r="Q337" s="70"/>
      <c r="R337" s="73" t="s">
        <v>1421</v>
      </c>
      <c r="S337" s="70">
        <v>4.233</v>
      </c>
      <c r="T337" s="59">
        <v>15</v>
      </c>
      <c r="U337" s="82">
        <v>126.99</v>
      </c>
      <c r="V337" s="83">
        <v>63.495</v>
      </c>
      <c r="W337" s="83">
        <v>42.33</v>
      </c>
      <c r="X337" s="83">
        <v>21.165</v>
      </c>
      <c r="Y337" s="82">
        <f t="shared" si="46"/>
        <v>63.495</v>
      </c>
      <c r="Z337" s="82"/>
      <c r="AA337" s="91"/>
      <c r="AB337" s="91"/>
      <c r="AC337" s="82"/>
      <c r="AD337" s="82"/>
      <c r="AE337" s="82"/>
      <c r="AF337" s="82"/>
      <c r="AG337" s="59" t="s">
        <v>1373</v>
      </c>
      <c r="AH337" s="59">
        <v>1</v>
      </c>
      <c r="AI337" s="58"/>
      <c r="AJ337" s="27"/>
    </row>
    <row r="338" ht="20.15" customHeight="1" outlineLevel="4" spans="1:36">
      <c r="A338" s="59">
        <v>5</v>
      </c>
      <c r="B338" s="60" t="s">
        <v>75</v>
      </c>
      <c r="C338" s="56" t="s">
        <v>89</v>
      </c>
      <c r="D338" s="57" t="s">
        <v>1404</v>
      </c>
      <c r="E338" s="58" t="s">
        <v>1422</v>
      </c>
      <c r="F338" s="59" t="s">
        <v>354</v>
      </c>
      <c r="G338" s="59" t="s">
        <v>355</v>
      </c>
      <c r="H338" s="59">
        <v>430424</v>
      </c>
      <c r="I338" s="59" t="str">
        <f t="shared" si="44"/>
        <v>430424</v>
      </c>
      <c r="J338" s="59">
        <f t="shared" si="45"/>
        <v>0</v>
      </c>
      <c r="K338" s="70">
        <v>6.622</v>
      </c>
      <c r="L338" s="55" t="s">
        <v>1423</v>
      </c>
      <c r="M338" s="71" t="s">
        <v>1424</v>
      </c>
      <c r="N338" s="59"/>
      <c r="O338" s="70"/>
      <c r="P338" s="73" t="s">
        <v>1424</v>
      </c>
      <c r="Q338" s="70">
        <v>6.622</v>
      </c>
      <c r="R338" s="59"/>
      <c r="S338" s="70"/>
      <c r="T338" s="59">
        <v>15</v>
      </c>
      <c r="U338" s="82">
        <v>198.66</v>
      </c>
      <c r="V338" s="83">
        <v>99.33</v>
      </c>
      <c r="W338" s="83">
        <v>66.22</v>
      </c>
      <c r="X338" s="83">
        <v>33.11</v>
      </c>
      <c r="Y338" s="82">
        <f t="shared" si="46"/>
        <v>99.33</v>
      </c>
      <c r="Z338" s="82"/>
      <c r="AA338" s="91"/>
      <c r="AB338" s="91"/>
      <c r="AC338" s="82"/>
      <c r="AD338" s="82"/>
      <c r="AE338" s="82"/>
      <c r="AF338" s="82"/>
      <c r="AG338" s="59" t="s">
        <v>1373</v>
      </c>
      <c r="AH338" s="59">
        <v>1</v>
      </c>
      <c r="AI338" s="58"/>
      <c r="AJ338" s="27"/>
    </row>
    <row r="339" ht="20.15" customHeight="1" outlineLevel="4" spans="1:36">
      <c r="A339" s="59">
        <v>6</v>
      </c>
      <c r="B339" s="60" t="s">
        <v>75</v>
      </c>
      <c r="C339" s="56" t="s">
        <v>89</v>
      </c>
      <c r="D339" s="57" t="s">
        <v>1404</v>
      </c>
      <c r="E339" s="58" t="s">
        <v>1425</v>
      </c>
      <c r="F339" s="59" t="s">
        <v>354</v>
      </c>
      <c r="G339" s="59" t="s">
        <v>355</v>
      </c>
      <c r="H339" s="59">
        <v>430424</v>
      </c>
      <c r="I339" s="59" t="str">
        <f t="shared" si="44"/>
        <v>430424</v>
      </c>
      <c r="J339" s="59">
        <f t="shared" si="45"/>
        <v>0</v>
      </c>
      <c r="K339" s="70">
        <v>6.103</v>
      </c>
      <c r="L339" s="55" t="s">
        <v>1426</v>
      </c>
      <c r="M339" s="71" t="s">
        <v>1427</v>
      </c>
      <c r="N339" s="59"/>
      <c r="O339" s="70"/>
      <c r="P339" s="73" t="s">
        <v>1427</v>
      </c>
      <c r="Q339" s="70">
        <v>6.103</v>
      </c>
      <c r="R339" s="59"/>
      <c r="S339" s="70"/>
      <c r="T339" s="59">
        <v>15</v>
      </c>
      <c r="U339" s="82">
        <v>183.09</v>
      </c>
      <c r="V339" s="83">
        <v>91.545</v>
      </c>
      <c r="W339" s="83">
        <v>61.03</v>
      </c>
      <c r="X339" s="83">
        <v>30.515</v>
      </c>
      <c r="Y339" s="82">
        <f t="shared" si="46"/>
        <v>91.545</v>
      </c>
      <c r="Z339" s="82"/>
      <c r="AA339" s="91"/>
      <c r="AB339" s="91"/>
      <c r="AC339" s="82"/>
      <c r="AD339" s="82"/>
      <c r="AE339" s="82"/>
      <c r="AF339" s="82"/>
      <c r="AG339" s="59" t="s">
        <v>1373</v>
      </c>
      <c r="AH339" s="59">
        <v>1</v>
      </c>
      <c r="AI339" s="58"/>
      <c r="AJ339" s="27"/>
    </row>
    <row r="340" ht="20.15" customHeight="1" outlineLevel="4" spans="1:36">
      <c r="A340" s="59">
        <v>7</v>
      </c>
      <c r="B340" s="60" t="s">
        <v>75</v>
      </c>
      <c r="C340" s="56" t="s">
        <v>89</v>
      </c>
      <c r="D340" s="57" t="s">
        <v>1428</v>
      </c>
      <c r="E340" s="58" t="s">
        <v>1429</v>
      </c>
      <c r="F340" s="59" t="s">
        <v>354</v>
      </c>
      <c r="G340" s="59" t="s">
        <v>355</v>
      </c>
      <c r="H340" s="59">
        <v>430424</v>
      </c>
      <c r="I340" s="59" t="str">
        <f t="shared" si="44"/>
        <v>430424</v>
      </c>
      <c r="J340" s="59">
        <f t="shared" si="45"/>
        <v>0</v>
      </c>
      <c r="K340" s="70">
        <v>5.521</v>
      </c>
      <c r="L340" s="55" t="s">
        <v>1430</v>
      </c>
      <c r="M340" s="71" t="s">
        <v>1431</v>
      </c>
      <c r="N340" s="59"/>
      <c r="O340" s="70"/>
      <c r="P340" s="73" t="s">
        <v>1431</v>
      </c>
      <c r="Q340" s="70">
        <v>5.521</v>
      </c>
      <c r="R340" s="59"/>
      <c r="S340" s="70"/>
      <c r="T340" s="59">
        <v>15</v>
      </c>
      <c r="U340" s="82">
        <v>165.63</v>
      </c>
      <c r="V340" s="83">
        <v>82.815</v>
      </c>
      <c r="W340" s="83">
        <v>55.21</v>
      </c>
      <c r="X340" s="83">
        <v>27.605</v>
      </c>
      <c r="Y340" s="82">
        <f t="shared" si="46"/>
        <v>82.815</v>
      </c>
      <c r="Z340" s="82"/>
      <c r="AA340" s="91"/>
      <c r="AB340" s="91"/>
      <c r="AC340" s="82"/>
      <c r="AD340" s="82"/>
      <c r="AE340" s="82"/>
      <c r="AF340" s="82"/>
      <c r="AG340" s="59" t="s">
        <v>1373</v>
      </c>
      <c r="AH340" s="59">
        <v>1</v>
      </c>
      <c r="AI340" s="58"/>
      <c r="AJ340" s="27"/>
    </row>
    <row r="341" ht="20.15" customHeight="1" outlineLevel="4" spans="1:36">
      <c r="A341" s="59">
        <v>29</v>
      </c>
      <c r="B341" s="60" t="s">
        <v>75</v>
      </c>
      <c r="C341" s="56" t="s">
        <v>89</v>
      </c>
      <c r="D341" s="57" t="s">
        <v>1394</v>
      </c>
      <c r="E341" s="58" t="s">
        <v>1395</v>
      </c>
      <c r="F341" s="59" t="s">
        <v>354</v>
      </c>
      <c r="G341" s="59" t="s">
        <v>355</v>
      </c>
      <c r="H341" s="59">
        <v>430424</v>
      </c>
      <c r="I341" s="59" t="str">
        <f t="shared" si="44"/>
        <v>430424</v>
      </c>
      <c r="J341" s="59">
        <f t="shared" si="45"/>
        <v>0</v>
      </c>
      <c r="K341" s="70">
        <v>2.469</v>
      </c>
      <c r="L341" s="55" t="s">
        <v>1432</v>
      </c>
      <c r="M341" s="71" t="s">
        <v>1433</v>
      </c>
      <c r="N341" s="59"/>
      <c r="O341" s="70"/>
      <c r="P341" s="59"/>
      <c r="Q341" s="70"/>
      <c r="R341" s="73" t="s">
        <v>1433</v>
      </c>
      <c r="S341" s="70">
        <v>2.469</v>
      </c>
      <c r="T341" s="59">
        <v>15</v>
      </c>
      <c r="U341" s="82">
        <v>74.07</v>
      </c>
      <c r="V341" s="83">
        <v>37.035</v>
      </c>
      <c r="W341" s="83">
        <v>24.69</v>
      </c>
      <c r="X341" s="83">
        <v>12.345</v>
      </c>
      <c r="Y341" s="82">
        <f t="shared" si="46"/>
        <v>37.035</v>
      </c>
      <c r="Z341" s="82"/>
      <c r="AA341" s="91"/>
      <c r="AB341" s="91"/>
      <c r="AC341" s="82"/>
      <c r="AD341" s="82"/>
      <c r="AE341" s="82"/>
      <c r="AF341" s="82"/>
      <c r="AG341" s="59" t="s">
        <v>1373</v>
      </c>
      <c r="AH341" s="59">
        <v>1</v>
      </c>
      <c r="AI341" s="58"/>
      <c r="AJ341" s="27"/>
    </row>
    <row r="342" ht="20.15" customHeight="1" outlineLevel="4" spans="1:36">
      <c r="A342" s="59">
        <v>15</v>
      </c>
      <c r="B342" s="60" t="s">
        <v>75</v>
      </c>
      <c r="C342" s="56" t="s">
        <v>89</v>
      </c>
      <c r="D342" s="57" t="s">
        <v>1374</v>
      </c>
      <c r="E342" s="58" t="s">
        <v>1434</v>
      </c>
      <c r="F342" s="59" t="s">
        <v>354</v>
      </c>
      <c r="G342" s="59" t="s">
        <v>355</v>
      </c>
      <c r="H342" s="59">
        <v>430424</v>
      </c>
      <c r="I342" s="59" t="str">
        <f t="shared" si="44"/>
        <v>430424</v>
      </c>
      <c r="J342" s="59">
        <f t="shared" si="45"/>
        <v>0</v>
      </c>
      <c r="K342" s="70">
        <v>15.884</v>
      </c>
      <c r="L342" s="55" t="s">
        <v>1435</v>
      </c>
      <c r="M342" s="71" t="s">
        <v>1436</v>
      </c>
      <c r="N342" s="59"/>
      <c r="O342" s="70"/>
      <c r="P342" s="73" t="s">
        <v>1436</v>
      </c>
      <c r="Q342" s="70">
        <v>15.884</v>
      </c>
      <c r="R342" s="59"/>
      <c r="S342" s="70"/>
      <c r="T342" s="59">
        <v>15</v>
      </c>
      <c r="U342" s="82">
        <v>476.52</v>
      </c>
      <c r="V342" s="83">
        <v>238.26</v>
      </c>
      <c r="W342" s="83">
        <v>158.84</v>
      </c>
      <c r="X342" s="83">
        <v>79.42</v>
      </c>
      <c r="Y342" s="82">
        <f t="shared" si="46"/>
        <v>238.26</v>
      </c>
      <c r="Z342" s="82"/>
      <c r="AA342" s="91"/>
      <c r="AB342" s="91"/>
      <c r="AC342" s="82"/>
      <c r="AD342" s="82"/>
      <c r="AE342" s="82"/>
      <c r="AF342" s="82"/>
      <c r="AG342" s="59" t="s">
        <v>1373</v>
      </c>
      <c r="AH342" s="59">
        <v>1</v>
      </c>
      <c r="AI342" s="58"/>
      <c r="AJ342" s="27"/>
    </row>
    <row r="343" ht="20.15" customHeight="1" outlineLevel="4" spans="1:36">
      <c r="A343" s="59">
        <v>21</v>
      </c>
      <c r="B343" s="60" t="s">
        <v>75</v>
      </c>
      <c r="C343" s="56" t="s">
        <v>89</v>
      </c>
      <c r="D343" s="57" t="s">
        <v>1382</v>
      </c>
      <c r="E343" s="58" t="s">
        <v>1437</v>
      </c>
      <c r="F343" s="59" t="s">
        <v>354</v>
      </c>
      <c r="G343" s="59" t="s">
        <v>355</v>
      </c>
      <c r="H343" s="59">
        <v>430424</v>
      </c>
      <c r="I343" s="59" t="str">
        <f t="shared" si="44"/>
        <v>430424</v>
      </c>
      <c r="J343" s="59">
        <f t="shared" si="45"/>
        <v>0</v>
      </c>
      <c r="K343" s="70">
        <v>17.926</v>
      </c>
      <c r="L343" s="55" t="s">
        <v>1438</v>
      </c>
      <c r="M343" s="71" t="s">
        <v>1439</v>
      </c>
      <c r="N343" s="73" t="s">
        <v>1439</v>
      </c>
      <c r="O343" s="70">
        <v>17.926</v>
      </c>
      <c r="P343" s="59"/>
      <c r="Q343" s="70"/>
      <c r="R343" s="59"/>
      <c r="S343" s="70"/>
      <c r="T343" s="59">
        <v>15</v>
      </c>
      <c r="U343" s="82">
        <v>537.78</v>
      </c>
      <c r="V343" s="83">
        <v>268.89</v>
      </c>
      <c r="W343" s="83">
        <v>179.26</v>
      </c>
      <c r="X343" s="83">
        <v>89.63</v>
      </c>
      <c r="Y343" s="82">
        <f t="shared" si="46"/>
        <v>268.89</v>
      </c>
      <c r="Z343" s="82"/>
      <c r="AA343" s="91"/>
      <c r="AB343" s="91"/>
      <c r="AC343" s="82"/>
      <c r="AD343" s="82"/>
      <c r="AE343" s="82"/>
      <c r="AF343" s="82"/>
      <c r="AG343" s="59" t="s">
        <v>1373</v>
      </c>
      <c r="AH343" s="59">
        <v>1</v>
      </c>
      <c r="AI343" s="58"/>
      <c r="AJ343" s="27"/>
    </row>
    <row r="344" ht="20.15" customHeight="1" outlineLevel="4" spans="1:36">
      <c r="A344" s="59">
        <v>11</v>
      </c>
      <c r="B344" s="60" t="s">
        <v>75</v>
      </c>
      <c r="C344" s="56" t="s">
        <v>89</v>
      </c>
      <c r="D344" s="57" t="s">
        <v>1394</v>
      </c>
      <c r="E344" s="58" t="s">
        <v>1440</v>
      </c>
      <c r="F344" s="59" t="s">
        <v>354</v>
      </c>
      <c r="G344" s="59" t="s">
        <v>355</v>
      </c>
      <c r="H344" s="59">
        <v>430424</v>
      </c>
      <c r="I344" s="59" t="str">
        <f t="shared" si="44"/>
        <v>430424</v>
      </c>
      <c r="J344" s="59">
        <f t="shared" si="45"/>
        <v>0</v>
      </c>
      <c r="K344" s="70">
        <v>5.731</v>
      </c>
      <c r="L344" s="55" t="s">
        <v>1441</v>
      </c>
      <c r="M344" s="71" t="s">
        <v>1442</v>
      </c>
      <c r="N344" s="73" t="s">
        <v>1442</v>
      </c>
      <c r="O344" s="70">
        <v>5.731</v>
      </c>
      <c r="P344" s="59"/>
      <c r="Q344" s="70"/>
      <c r="R344" s="59"/>
      <c r="S344" s="70"/>
      <c r="T344" s="59">
        <v>15</v>
      </c>
      <c r="U344" s="82">
        <v>171.93</v>
      </c>
      <c r="V344" s="83">
        <v>85.965</v>
      </c>
      <c r="W344" s="83">
        <v>57.31</v>
      </c>
      <c r="X344" s="83">
        <v>28.655</v>
      </c>
      <c r="Y344" s="82">
        <f t="shared" si="46"/>
        <v>85.965</v>
      </c>
      <c r="Z344" s="82"/>
      <c r="AA344" s="91"/>
      <c r="AB344" s="91"/>
      <c r="AC344" s="82"/>
      <c r="AD344" s="82"/>
      <c r="AE344" s="82"/>
      <c r="AF344" s="82"/>
      <c r="AG344" s="59" t="s">
        <v>1373</v>
      </c>
      <c r="AH344" s="59">
        <v>1</v>
      </c>
      <c r="AI344" s="58"/>
      <c r="AJ344" s="27"/>
    </row>
    <row r="345" ht="20.15" customHeight="1" outlineLevel="4" spans="1:36">
      <c r="A345" s="59">
        <v>22</v>
      </c>
      <c r="B345" s="60" t="s">
        <v>75</v>
      </c>
      <c r="C345" s="56" t="s">
        <v>89</v>
      </c>
      <c r="D345" s="57" t="s">
        <v>1443</v>
      </c>
      <c r="E345" s="58" t="s">
        <v>1444</v>
      </c>
      <c r="F345" s="59" t="s">
        <v>354</v>
      </c>
      <c r="G345" s="59" t="s">
        <v>355</v>
      </c>
      <c r="H345" s="59">
        <v>430424</v>
      </c>
      <c r="I345" s="59" t="str">
        <f t="shared" si="44"/>
        <v>430424</v>
      </c>
      <c r="J345" s="59">
        <f t="shared" si="45"/>
        <v>0</v>
      </c>
      <c r="K345" s="70">
        <v>6.788</v>
      </c>
      <c r="L345" s="55" t="s">
        <v>1445</v>
      </c>
      <c r="M345" s="71" t="s">
        <v>1446</v>
      </c>
      <c r="N345" s="59"/>
      <c r="O345" s="70"/>
      <c r="P345" s="59"/>
      <c r="Q345" s="70"/>
      <c r="R345" s="73" t="s">
        <v>1446</v>
      </c>
      <c r="S345" s="70">
        <v>6.788</v>
      </c>
      <c r="T345" s="59">
        <v>15</v>
      </c>
      <c r="U345" s="82">
        <v>203.64</v>
      </c>
      <c r="V345" s="83">
        <v>101.82</v>
      </c>
      <c r="W345" s="83">
        <v>67.88</v>
      </c>
      <c r="X345" s="83">
        <v>33.94</v>
      </c>
      <c r="Y345" s="82">
        <f t="shared" si="46"/>
        <v>101.82</v>
      </c>
      <c r="Z345" s="82"/>
      <c r="AA345" s="91"/>
      <c r="AB345" s="91"/>
      <c r="AC345" s="82"/>
      <c r="AD345" s="82"/>
      <c r="AE345" s="82"/>
      <c r="AF345" s="82"/>
      <c r="AG345" s="59" t="s">
        <v>1373</v>
      </c>
      <c r="AH345" s="59">
        <v>1</v>
      </c>
      <c r="AI345" s="58"/>
      <c r="AJ345" s="27"/>
    </row>
    <row r="346" ht="20.15" customHeight="1" outlineLevel="4" spans="1:36">
      <c r="A346" s="59">
        <v>9</v>
      </c>
      <c r="B346" s="60" t="s">
        <v>75</v>
      </c>
      <c r="C346" s="56" t="s">
        <v>89</v>
      </c>
      <c r="D346" s="57" t="s">
        <v>1394</v>
      </c>
      <c r="E346" s="58" t="s">
        <v>1447</v>
      </c>
      <c r="F346" s="59" t="s">
        <v>354</v>
      </c>
      <c r="G346" s="59" t="s">
        <v>355</v>
      </c>
      <c r="H346" s="59">
        <v>430424</v>
      </c>
      <c r="I346" s="59" t="str">
        <f t="shared" si="44"/>
        <v>430424</v>
      </c>
      <c r="J346" s="59">
        <f t="shared" si="45"/>
        <v>0</v>
      </c>
      <c r="K346" s="70">
        <v>0.444</v>
      </c>
      <c r="L346" s="55" t="s">
        <v>1448</v>
      </c>
      <c r="M346" s="71" t="s">
        <v>1449</v>
      </c>
      <c r="N346" s="59"/>
      <c r="O346" s="70"/>
      <c r="P346" s="73" t="s">
        <v>1449</v>
      </c>
      <c r="Q346" s="70">
        <v>0.444</v>
      </c>
      <c r="R346" s="59"/>
      <c r="S346" s="70"/>
      <c r="T346" s="59">
        <v>15</v>
      </c>
      <c r="U346" s="82">
        <v>13.32</v>
      </c>
      <c r="V346" s="83">
        <v>6.66</v>
      </c>
      <c r="W346" s="83">
        <v>4.44</v>
      </c>
      <c r="X346" s="83">
        <v>2.22</v>
      </c>
      <c r="Y346" s="82">
        <f t="shared" si="46"/>
        <v>6.66</v>
      </c>
      <c r="Z346" s="82"/>
      <c r="AA346" s="91"/>
      <c r="AB346" s="91"/>
      <c r="AC346" s="82"/>
      <c r="AD346" s="82"/>
      <c r="AE346" s="82"/>
      <c r="AF346" s="82"/>
      <c r="AG346" s="59" t="s">
        <v>1373</v>
      </c>
      <c r="AH346" s="59">
        <v>1</v>
      </c>
      <c r="AI346" s="58"/>
      <c r="AJ346" s="27"/>
    </row>
    <row r="347" ht="20.15" customHeight="1" outlineLevel="4" spans="1:36">
      <c r="A347" s="59">
        <v>30</v>
      </c>
      <c r="B347" s="60" t="s">
        <v>75</v>
      </c>
      <c r="C347" s="56" t="s">
        <v>89</v>
      </c>
      <c r="D347" s="57" t="s">
        <v>1450</v>
      </c>
      <c r="E347" s="58" t="s">
        <v>1451</v>
      </c>
      <c r="F347" s="59" t="s">
        <v>354</v>
      </c>
      <c r="G347" s="59" t="s">
        <v>355</v>
      </c>
      <c r="H347" s="59">
        <v>430424</v>
      </c>
      <c r="I347" s="59" t="str">
        <f t="shared" si="44"/>
        <v>430424</v>
      </c>
      <c r="J347" s="59">
        <f t="shared" si="45"/>
        <v>0</v>
      </c>
      <c r="K347" s="70">
        <v>1.081</v>
      </c>
      <c r="L347" s="55" t="s">
        <v>1452</v>
      </c>
      <c r="M347" s="71" t="s">
        <v>1453</v>
      </c>
      <c r="N347" s="59"/>
      <c r="O347" s="70"/>
      <c r="P347" s="59"/>
      <c r="Q347" s="70"/>
      <c r="R347" s="73" t="s">
        <v>1453</v>
      </c>
      <c r="S347" s="70">
        <v>1.081</v>
      </c>
      <c r="T347" s="59">
        <v>15</v>
      </c>
      <c r="U347" s="82">
        <v>32.43</v>
      </c>
      <c r="V347" s="83">
        <v>16.215</v>
      </c>
      <c r="W347" s="83">
        <v>10.81</v>
      </c>
      <c r="X347" s="83">
        <v>5.405</v>
      </c>
      <c r="Y347" s="82">
        <f t="shared" si="46"/>
        <v>16.215</v>
      </c>
      <c r="Z347" s="82"/>
      <c r="AA347" s="91"/>
      <c r="AB347" s="91"/>
      <c r="AC347" s="82"/>
      <c r="AD347" s="82"/>
      <c r="AE347" s="82"/>
      <c r="AF347" s="82"/>
      <c r="AG347" s="59" t="s">
        <v>1373</v>
      </c>
      <c r="AH347" s="59">
        <v>1</v>
      </c>
      <c r="AI347" s="58"/>
      <c r="AJ347" s="27"/>
    </row>
    <row r="348" ht="20.15" customHeight="1" outlineLevel="4" spans="1:36">
      <c r="A348" s="59">
        <v>31</v>
      </c>
      <c r="B348" s="60" t="s">
        <v>75</v>
      </c>
      <c r="C348" s="56" t="s">
        <v>89</v>
      </c>
      <c r="D348" s="57" t="s">
        <v>1415</v>
      </c>
      <c r="E348" s="58" t="s">
        <v>1454</v>
      </c>
      <c r="F348" s="59" t="s">
        <v>354</v>
      </c>
      <c r="G348" s="59" t="s">
        <v>355</v>
      </c>
      <c r="H348" s="59">
        <v>430424</v>
      </c>
      <c r="I348" s="59" t="str">
        <f t="shared" si="44"/>
        <v>430424</v>
      </c>
      <c r="J348" s="59">
        <f t="shared" si="45"/>
        <v>0</v>
      </c>
      <c r="K348" s="70">
        <v>1.942</v>
      </c>
      <c r="L348" s="55" t="s">
        <v>1455</v>
      </c>
      <c r="M348" s="71" t="s">
        <v>1456</v>
      </c>
      <c r="N348" s="59"/>
      <c r="O348" s="70"/>
      <c r="P348" s="59"/>
      <c r="Q348" s="70"/>
      <c r="R348" s="73" t="s">
        <v>1456</v>
      </c>
      <c r="S348" s="70">
        <v>1.942</v>
      </c>
      <c r="T348" s="59">
        <v>15</v>
      </c>
      <c r="U348" s="82">
        <v>58.26</v>
      </c>
      <c r="V348" s="83">
        <v>29.13</v>
      </c>
      <c r="W348" s="83">
        <v>19.42</v>
      </c>
      <c r="X348" s="83">
        <v>9.71</v>
      </c>
      <c r="Y348" s="82">
        <f t="shared" si="46"/>
        <v>29.13</v>
      </c>
      <c r="Z348" s="82"/>
      <c r="AA348" s="91"/>
      <c r="AB348" s="91"/>
      <c r="AC348" s="82"/>
      <c r="AD348" s="82"/>
      <c r="AE348" s="82"/>
      <c r="AF348" s="82"/>
      <c r="AG348" s="59" t="s">
        <v>1373</v>
      </c>
      <c r="AH348" s="59">
        <v>1</v>
      </c>
      <c r="AI348" s="58"/>
      <c r="AJ348" s="27"/>
    </row>
    <row r="349" ht="20.15" customHeight="1" outlineLevel="4" spans="1:36">
      <c r="A349" s="59">
        <v>16</v>
      </c>
      <c r="B349" s="60" t="s">
        <v>75</v>
      </c>
      <c r="C349" s="56" t="s">
        <v>89</v>
      </c>
      <c r="D349" s="57" t="s">
        <v>1415</v>
      </c>
      <c r="E349" s="58" t="s">
        <v>1454</v>
      </c>
      <c r="F349" s="59" t="s">
        <v>354</v>
      </c>
      <c r="G349" s="59" t="s">
        <v>355</v>
      </c>
      <c r="H349" s="59">
        <v>430424</v>
      </c>
      <c r="I349" s="59" t="str">
        <f t="shared" si="44"/>
        <v>430424</v>
      </c>
      <c r="J349" s="59">
        <f t="shared" si="45"/>
        <v>0</v>
      </c>
      <c r="K349" s="70">
        <v>0.914</v>
      </c>
      <c r="L349" s="55" t="s">
        <v>1457</v>
      </c>
      <c r="M349" s="71" t="s">
        <v>1458</v>
      </c>
      <c r="N349" s="59"/>
      <c r="O349" s="70"/>
      <c r="P349" s="59"/>
      <c r="Q349" s="70"/>
      <c r="R349" s="73" t="s">
        <v>1458</v>
      </c>
      <c r="S349" s="70">
        <v>0.914</v>
      </c>
      <c r="T349" s="59">
        <v>15</v>
      </c>
      <c r="U349" s="82">
        <v>27.42</v>
      </c>
      <c r="V349" s="83">
        <v>13.71</v>
      </c>
      <c r="W349" s="83">
        <v>9.14</v>
      </c>
      <c r="X349" s="83">
        <v>4.57</v>
      </c>
      <c r="Y349" s="82">
        <f t="shared" si="46"/>
        <v>13.71</v>
      </c>
      <c r="Z349" s="82"/>
      <c r="AA349" s="91"/>
      <c r="AB349" s="91"/>
      <c r="AC349" s="82"/>
      <c r="AD349" s="82"/>
      <c r="AE349" s="82"/>
      <c r="AF349" s="82"/>
      <c r="AG349" s="59" t="s">
        <v>1373</v>
      </c>
      <c r="AH349" s="59">
        <v>1</v>
      </c>
      <c r="AI349" s="58"/>
      <c r="AJ349" s="27"/>
    </row>
    <row r="350" ht="20.15" customHeight="1" outlineLevel="4" spans="1:36">
      <c r="A350" s="59">
        <v>26</v>
      </c>
      <c r="B350" s="60" t="s">
        <v>75</v>
      </c>
      <c r="C350" s="56" t="s">
        <v>89</v>
      </c>
      <c r="D350" s="57" t="s">
        <v>1459</v>
      </c>
      <c r="E350" s="58" t="s">
        <v>1460</v>
      </c>
      <c r="F350" s="59" t="s">
        <v>354</v>
      </c>
      <c r="G350" s="59" t="s">
        <v>355</v>
      </c>
      <c r="H350" s="59">
        <v>430424</v>
      </c>
      <c r="I350" s="59" t="str">
        <f t="shared" si="44"/>
        <v>430424</v>
      </c>
      <c r="J350" s="59">
        <f t="shared" si="45"/>
        <v>0</v>
      </c>
      <c r="K350" s="70">
        <v>5.433</v>
      </c>
      <c r="L350" s="55" t="s">
        <v>1461</v>
      </c>
      <c r="M350" s="71" t="s">
        <v>1462</v>
      </c>
      <c r="N350" s="59"/>
      <c r="O350" s="70"/>
      <c r="P350" s="73" t="s">
        <v>1462</v>
      </c>
      <c r="Q350" s="70">
        <v>5.433</v>
      </c>
      <c r="R350" s="59"/>
      <c r="S350" s="70"/>
      <c r="T350" s="59">
        <v>15</v>
      </c>
      <c r="U350" s="82">
        <v>162.99</v>
      </c>
      <c r="V350" s="83">
        <v>81.495</v>
      </c>
      <c r="W350" s="83">
        <v>54.33</v>
      </c>
      <c r="X350" s="83">
        <v>27.165</v>
      </c>
      <c r="Y350" s="82">
        <f t="shared" si="46"/>
        <v>81.495</v>
      </c>
      <c r="Z350" s="82"/>
      <c r="AA350" s="91"/>
      <c r="AB350" s="91"/>
      <c r="AC350" s="82"/>
      <c r="AD350" s="82"/>
      <c r="AE350" s="82"/>
      <c r="AF350" s="82"/>
      <c r="AG350" s="59" t="s">
        <v>1373</v>
      </c>
      <c r="AH350" s="59">
        <v>1</v>
      </c>
      <c r="AI350" s="58"/>
      <c r="AJ350" s="27"/>
    </row>
    <row r="351" ht="20.15" customHeight="1" outlineLevel="4" spans="1:36">
      <c r="A351" s="59">
        <v>1</v>
      </c>
      <c r="B351" s="60" t="s">
        <v>75</v>
      </c>
      <c r="C351" s="56" t="s">
        <v>89</v>
      </c>
      <c r="D351" s="57" t="s">
        <v>1459</v>
      </c>
      <c r="E351" s="58" t="s">
        <v>1460</v>
      </c>
      <c r="F351" s="59" t="s">
        <v>354</v>
      </c>
      <c r="G351" s="59" t="s">
        <v>355</v>
      </c>
      <c r="H351" s="59">
        <v>430424</v>
      </c>
      <c r="I351" s="59" t="str">
        <f t="shared" si="44"/>
        <v>430424</v>
      </c>
      <c r="J351" s="59">
        <f t="shared" si="45"/>
        <v>0</v>
      </c>
      <c r="K351" s="70">
        <v>5.21</v>
      </c>
      <c r="L351" s="55" t="s">
        <v>1463</v>
      </c>
      <c r="M351" s="71" t="s">
        <v>1464</v>
      </c>
      <c r="N351" s="59"/>
      <c r="O351" s="70"/>
      <c r="P351" s="73" t="s">
        <v>1464</v>
      </c>
      <c r="Q351" s="70">
        <v>5.21</v>
      </c>
      <c r="R351" s="59"/>
      <c r="S351" s="70"/>
      <c r="T351" s="59">
        <v>15</v>
      </c>
      <c r="U351" s="82">
        <v>156.3</v>
      </c>
      <c r="V351" s="83">
        <v>78.15</v>
      </c>
      <c r="W351" s="83">
        <v>52.1</v>
      </c>
      <c r="X351" s="83">
        <v>26.05</v>
      </c>
      <c r="Y351" s="82">
        <f t="shared" si="46"/>
        <v>78.15</v>
      </c>
      <c r="Z351" s="82"/>
      <c r="AA351" s="91"/>
      <c r="AB351" s="91"/>
      <c r="AC351" s="82"/>
      <c r="AD351" s="82"/>
      <c r="AE351" s="82"/>
      <c r="AF351" s="82"/>
      <c r="AG351" s="59" t="s">
        <v>1373</v>
      </c>
      <c r="AH351" s="59">
        <v>1</v>
      </c>
      <c r="AI351" s="58"/>
      <c r="AJ351" s="27"/>
    </row>
    <row r="352" ht="20.15" customHeight="1" outlineLevel="4" spans="1:36">
      <c r="A352" s="59">
        <v>18</v>
      </c>
      <c r="B352" s="60" t="s">
        <v>75</v>
      </c>
      <c r="C352" s="56" t="s">
        <v>89</v>
      </c>
      <c r="D352" s="57" t="s">
        <v>1465</v>
      </c>
      <c r="E352" s="58" t="s">
        <v>1466</v>
      </c>
      <c r="F352" s="59" t="s">
        <v>354</v>
      </c>
      <c r="G352" s="59" t="s">
        <v>355</v>
      </c>
      <c r="H352" s="59">
        <v>430424</v>
      </c>
      <c r="I352" s="59" t="str">
        <f t="shared" si="44"/>
        <v>430424</v>
      </c>
      <c r="J352" s="59">
        <f t="shared" si="45"/>
        <v>0</v>
      </c>
      <c r="K352" s="70">
        <v>1.953</v>
      </c>
      <c r="L352" s="55" t="s">
        <v>1467</v>
      </c>
      <c r="M352" s="71" t="s">
        <v>1468</v>
      </c>
      <c r="N352" s="59"/>
      <c r="O352" s="70"/>
      <c r="P352" s="59"/>
      <c r="Q352" s="70"/>
      <c r="R352" s="73" t="s">
        <v>1468</v>
      </c>
      <c r="S352" s="70">
        <v>1.953</v>
      </c>
      <c r="T352" s="59">
        <v>15</v>
      </c>
      <c r="U352" s="82">
        <v>58.59</v>
      </c>
      <c r="V352" s="83">
        <v>29.295</v>
      </c>
      <c r="W352" s="83">
        <v>19.53</v>
      </c>
      <c r="X352" s="83">
        <v>9.765</v>
      </c>
      <c r="Y352" s="82">
        <f t="shared" si="46"/>
        <v>29.295</v>
      </c>
      <c r="Z352" s="82"/>
      <c r="AA352" s="91"/>
      <c r="AB352" s="91"/>
      <c r="AC352" s="82"/>
      <c r="AD352" s="82"/>
      <c r="AE352" s="82"/>
      <c r="AF352" s="82"/>
      <c r="AG352" s="59" t="s">
        <v>1373</v>
      </c>
      <c r="AH352" s="59">
        <v>1</v>
      </c>
      <c r="AI352" s="58"/>
      <c r="AJ352" s="27"/>
    </row>
    <row r="353" ht="20.15" customHeight="1" outlineLevel="4" spans="1:36">
      <c r="A353" s="59">
        <v>17</v>
      </c>
      <c r="B353" s="60" t="s">
        <v>75</v>
      </c>
      <c r="C353" s="56" t="s">
        <v>89</v>
      </c>
      <c r="D353" s="57" t="s">
        <v>1378</v>
      </c>
      <c r="E353" s="58" t="s">
        <v>1469</v>
      </c>
      <c r="F353" s="59" t="s">
        <v>354</v>
      </c>
      <c r="G353" s="59" t="s">
        <v>355</v>
      </c>
      <c r="H353" s="59">
        <v>430424</v>
      </c>
      <c r="I353" s="59" t="str">
        <f t="shared" si="44"/>
        <v>430424</v>
      </c>
      <c r="J353" s="59">
        <f t="shared" si="45"/>
        <v>0</v>
      </c>
      <c r="K353" s="70">
        <v>2.86</v>
      </c>
      <c r="L353" s="55" t="s">
        <v>1470</v>
      </c>
      <c r="M353" s="71" t="s">
        <v>1471</v>
      </c>
      <c r="N353" s="59"/>
      <c r="O353" s="70"/>
      <c r="P353" s="59"/>
      <c r="Q353" s="70"/>
      <c r="R353" s="73" t="s">
        <v>1471</v>
      </c>
      <c r="S353" s="70">
        <v>2.86</v>
      </c>
      <c r="T353" s="59">
        <v>15</v>
      </c>
      <c r="U353" s="82">
        <v>85.8</v>
      </c>
      <c r="V353" s="83">
        <v>42.9</v>
      </c>
      <c r="W353" s="83">
        <v>28.6</v>
      </c>
      <c r="X353" s="83">
        <v>14.3</v>
      </c>
      <c r="Y353" s="82">
        <f t="shared" si="46"/>
        <v>42.9</v>
      </c>
      <c r="Z353" s="82"/>
      <c r="AA353" s="91"/>
      <c r="AB353" s="91"/>
      <c r="AC353" s="82"/>
      <c r="AD353" s="82"/>
      <c r="AE353" s="82"/>
      <c r="AF353" s="82"/>
      <c r="AG353" s="59" t="s">
        <v>1373</v>
      </c>
      <c r="AH353" s="59">
        <v>1</v>
      </c>
      <c r="AI353" s="58"/>
      <c r="AJ353" s="27"/>
    </row>
    <row r="354" ht="20.15" customHeight="1" outlineLevel="4" spans="1:36">
      <c r="A354" s="59">
        <v>32</v>
      </c>
      <c r="B354" s="60" t="s">
        <v>75</v>
      </c>
      <c r="C354" s="56" t="s">
        <v>89</v>
      </c>
      <c r="D354" s="57" t="s">
        <v>1472</v>
      </c>
      <c r="E354" s="58" t="s">
        <v>1473</v>
      </c>
      <c r="F354" s="59" t="s">
        <v>354</v>
      </c>
      <c r="G354" s="59" t="s">
        <v>355</v>
      </c>
      <c r="H354" s="59">
        <v>430424</v>
      </c>
      <c r="I354" s="59" t="str">
        <f t="shared" si="44"/>
        <v>430424</v>
      </c>
      <c r="J354" s="59">
        <f t="shared" si="45"/>
        <v>0</v>
      </c>
      <c r="K354" s="70">
        <v>4.042</v>
      </c>
      <c r="L354" s="55" t="s">
        <v>1474</v>
      </c>
      <c r="M354" s="71" t="s">
        <v>1475</v>
      </c>
      <c r="N354" s="59"/>
      <c r="O354" s="70"/>
      <c r="P354" s="59"/>
      <c r="Q354" s="70"/>
      <c r="R354" s="73" t="s">
        <v>1475</v>
      </c>
      <c r="S354" s="70">
        <v>4.042</v>
      </c>
      <c r="T354" s="59">
        <v>15</v>
      </c>
      <c r="U354" s="82">
        <v>121.26</v>
      </c>
      <c r="V354" s="83">
        <v>60.63</v>
      </c>
      <c r="W354" s="83">
        <v>40.42</v>
      </c>
      <c r="X354" s="83">
        <v>20.21</v>
      </c>
      <c r="Y354" s="82">
        <f t="shared" si="46"/>
        <v>60.63</v>
      </c>
      <c r="Z354" s="82"/>
      <c r="AA354" s="91"/>
      <c r="AB354" s="91"/>
      <c r="AC354" s="82"/>
      <c r="AD354" s="82"/>
      <c r="AE354" s="82"/>
      <c r="AF354" s="82"/>
      <c r="AG354" s="59" t="s">
        <v>1373</v>
      </c>
      <c r="AH354" s="59">
        <v>1</v>
      </c>
      <c r="AI354" s="58"/>
      <c r="AJ354" s="27"/>
    </row>
    <row r="355" ht="20.15" customHeight="1" outlineLevel="4" spans="1:36">
      <c r="A355" s="59">
        <v>20</v>
      </c>
      <c r="B355" s="60" t="s">
        <v>75</v>
      </c>
      <c r="C355" s="56" t="s">
        <v>89</v>
      </c>
      <c r="D355" s="57" t="s">
        <v>1476</v>
      </c>
      <c r="E355" s="58" t="s">
        <v>1477</v>
      </c>
      <c r="F355" s="59" t="s">
        <v>354</v>
      </c>
      <c r="G355" s="59" t="s">
        <v>355</v>
      </c>
      <c r="H355" s="59">
        <v>430424</v>
      </c>
      <c r="I355" s="59" t="str">
        <f t="shared" si="44"/>
        <v>430424</v>
      </c>
      <c r="J355" s="59">
        <f t="shared" si="45"/>
        <v>0</v>
      </c>
      <c r="K355" s="70">
        <v>1.469</v>
      </c>
      <c r="L355" s="55" t="s">
        <v>1478</v>
      </c>
      <c r="M355" s="71" t="s">
        <v>1479</v>
      </c>
      <c r="N355" s="59"/>
      <c r="O355" s="70"/>
      <c r="P355" s="73" t="s">
        <v>1479</v>
      </c>
      <c r="Q355" s="70">
        <v>1.469</v>
      </c>
      <c r="R355" s="59"/>
      <c r="S355" s="70"/>
      <c r="T355" s="59">
        <v>15</v>
      </c>
      <c r="U355" s="82">
        <v>44.07</v>
      </c>
      <c r="V355" s="83">
        <v>22.035</v>
      </c>
      <c r="W355" s="83">
        <v>14.69</v>
      </c>
      <c r="X355" s="83">
        <v>7.345</v>
      </c>
      <c r="Y355" s="82">
        <f t="shared" si="46"/>
        <v>22.035</v>
      </c>
      <c r="Z355" s="82"/>
      <c r="AA355" s="91"/>
      <c r="AB355" s="91"/>
      <c r="AC355" s="82"/>
      <c r="AD355" s="82"/>
      <c r="AE355" s="82"/>
      <c r="AF355" s="82"/>
      <c r="AG355" s="59" t="s">
        <v>1373</v>
      </c>
      <c r="AH355" s="59">
        <v>1</v>
      </c>
      <c r="AI355" s="58"/>
      <c r="AJ355" s="27"/>
    </row>
    <row r="356" ht="20.15" customHeight="1" outlineLevel="3" spans="1:36">
      <c r="A356" s="59"/>
      <c r="B356" s="60"/>
      <c r="C356" s="51" t="s">
        <v>92</v>
      </c>
      <c r="D356" s="57"/>
      <c r="E356" s="58"/>
      <c r="F356" s="59"/>
      <c r="G356" s="59"/>
      <c r="H356" s="59"/>
      <c r="I356" s="59"/>
      <c r="J356" s="59"/>
      <c r="K356" s="70">
        <f>SUBTOTAL(9,K357:K424)</f>
        <v>131.857</v>
      </c>
      <c r="L356" s="55"/>
      <c r="M356" s="71"/>
      <c r="N356" s="59"/>
      <c r="O356" s="70"/>
      <c r="P356" s="59"/>
      <c r="Q356" s="70"/>
      <c r="R356" s="73"/>
      <c r="S356" s="70"/>
      <c r="T356" s="59"/>
      <c r="U356" s="82">
        <f>SUBTOTAL(9,U357:U424)</f>
        <v>3767.34</v>
      </c>
      <c r="V356" s="83">
        <f>SUBTOTAL(9,V357:V424)</f>
        <v>2109.712</v>
      </c>
      <c r="W356" s="83">
        <f>SUBTOTAL(9,W357:W424)</f>
        <v>1318.57</v>
      </c>
      <c r="X356" s="83">
        <f>SUBTOTAL(9,X357:X424)</f>
        <v>791.142</v>
      </c>
      <c r="Y356" s="82">
        <f>SUBTOTAL(9,Y357:Y424)</f>
        <v>1657.628</v>
      </c>
      <c r="Z356" s="82">
        <v>130</v>
      </c>
      <c r="AA356" s="91">
        <v>3194</v>
      </c>
      <c r="AB356" s="82">
        <f>U356-AA356</f>
        <v>573.34</v>
      </c>
      <c r="AC356" s="82">
        <v>2110</v>
      </c>
      <c r="AD356" s="82">
        <v>0</v>
      </c>
      <c r="AE356" s="82">
        <v>1084</v>
      </c>
      <c r="AF356" s="82">
        <v>1084</v>
      </c>
      <c r="AG356" s="59"/>
      <c r="AH356" s="59"/>
      <c r="AI356" s="58" t="s">
        <v>551</v>
      </c>
      <c r="AJ356" s="27" t="s">
        <v>93</v>
      </c>
    </row>
    <row r="357" ht="20.15" customHeight="1" outlineLevel="4" spans="1:36">
      <c r="A357" s="59">
        <v>1</v>
      </c>
      <c r="B357" s="60" t="s">
        <v>75</v>
      </c>
      <c r="C357" s="56" t="s">
        <v>91</v>
      </c>
      <c r="D357" s="57" t="s">
        <v>1480</v>
      </c>
      <c r="E357" s="58" t="s">
        <v>1481</v>
      </c>
      <c r="F357" s="59" t="s">
        <v>1482</v>
      </c>
      <c r="G357" s="59" t="s">
        <v>1483</v>
      </c>
      <c r="H357" s="59">
        <v>430426</v>
      </c>
      <c r="I357" s="59" t="str">
        <f t="shared" ref="I357:I420" si="47">RIGHT(M357,6)</f>
        <v>430426</v>
      </c>
      <c r="J357" s="59">
        <f t="shared" ref="J357:J420" si="48">H357-I357</f>
        <v>0</v>
      </c>
      <c r="K357" s="70">
        <v>1.059</v>
      </c>
      <c r="L357" s="55" t="s">
        <v>1484</v>
      </c>
      <c r="M357" s="71" t="s">
        <v>1485</v>
      </c>
      <c r="N357" s="59"/>
      <c r="O357" s="70"/>
      <c r="P357" s="59"/>
      <c r="Q357" s="70"/>
      <c r="R357" s="73" t="s">
        <v>1485</v>
      </c>
      <c r="S357" s="70">
        <v>1.059</v>
      </c>
      <c r="T357" s="59">
        <v>16</v>
      </c>
      <c r="U357" s="82">
        <v>30.26</v>
      </c>
      <c r="V357" s="83">
        <v>16.944</v>
      </c>
      <c r="W357" s="83">
        <v>10.59</v>
      </c>
      <c r="X357" s="83">
        <v>6.354</v>
      </c>
      <c r="Y357" s="82">
        <f t="shared" ref="Y357:Y420" si="49">U357-V357</f>
        <v>13.316</v>
      </c>
      <c r="Z357" s="82"/>
      <c r="AA357" s="91"/>
      <c r="AB357" s="91"/>
      <c r="AC357" s="82"/>
      <c r="AD357" s="82"/>
      <c r="AE357" s="82"/>
      <c r="AF357" s="82"/>
      <c r="AG357" s="59" t="s">
        <v>1486</v>
      </c>
      <c r="AH357" s="59">
        <v>1</v>
      </c>
      <c r="AI357" s="58"/>
      <c r="AJ357" s="27"/>
    </row>
    <row r="358" ht="20.15" customHeight="1" outlineLevel="4" spans="1:36">
      <c r="A358" s="59">
        <v>18</v>
      </c>
      <c r="B358" s="60" t="s">
        <v>75</v>
      </c>
      <c r="C358" s="56" t="s">
        <v>91</v>
      </c>
      <c r="D358" s="57" t="s">
        <v>1480</v>
      </c>
      <c r="E358" s="58" t="s">
        <v>1487</v>
      </c>
      <c r="F358" s="59" t="s">
        <v>1482</v>
      </c>
      <c r="G358" s="59" t="s">
        <v>1483</v>
      </c>
      <c r="H358" s="59">
        <v>430426</v>
      </c>
      <c r="I358" s="59" t="str">
        <f t="shared" si="47"/>
        <v>430426</v>
      </c>
      <c r="J358" s="59">
        <f t="shared" si="48"/>
        <v>0</v>
      </c>
      <c r="K358" s="70">
        <v>4.179</v>
      </c>
      <c r="L358" s="55" t="s">
        <v>1488</v>
      </c>
      <c r="M358" s="71" t="s">
        <v>1489</v>
      </c>
      <c r="N358" s="59"/>
      <c r="O358" s="70"/>
      <c r="P358" s="59"/>
      <c r="Q358" s="70"/>
      <c r="R358" s="73" t="s">
        <v>1489</v>
      </c>
      <c r="S358" s="70">
        <v>4.179</v>
      </c>
      <c r="T358" s="59">
        <v>16</v>
      </c>
      <c r="U358" s="82">
        <v>119.4</v>
      </c>
      <c r="V358" s="83">
        <v>66.864</v>
      </c>
      <c r="W358" s="83">
        <v>41.79</v>
      </c>
      <c r="X358" s="83">
        <v>25.074</v>
      </c>
      <c r="Y358" s="82">
        <f t="shared" si="49"/>
        <v>52.536</v>
      </c>
      <c r="Z358" s="82"/>
      <c r="AA358" s="91"/>
      <c r="AB358" s="91"/>
      <c r="AC358" s="82"/>
      <c r="AD358" s="82"/>
      <c r="AE358" s="82"/>
      <c r="AF358" s="82"/>
      <c r="AG358" s="59" t="s">
        <v>1486</v>
      </c>
      <c r="AH358" s="59">
        <v>1</v>
      </c>
      <c r="AI358" s="58"/>
      <c r="AJ358" s="27"/>
    </row>
    <row r="359" ht="20.15" customHeight="1" outlineLevel="4" spans="1:36">
      <c r="A359" s="59">
        <v>19</v>
      </c>
      <c r="B359" s="60" t="s">
        <v>75</v>
      </c>
      <c r="C359" s="56" t="s">
        <v>91</v>
      </c>
      <c r="D359" s="57" t="s">
        <v>1480</v>
      </c>
      <c r="E359" s="58" t="s">
        <v>1490</v>
      </c>
      <c r="F359" s="59" t="s">
        <v>1482</v>
      </c>
      <c r="G359" s="59" t="s">
        <v>1483</v>
      </c>
      <c r="H359" s="59">
        <v>430426</v>
      </c>
      <c r="I359" s="59" t="str">
        <f t="shared" si="47"/>
        <v>430426</v>
      </c>
      <c r="J359" s="59">
        <f t="shared" si="48"/>
        <v>0</v>
      </c>
      <c r="K359" s="70">
        <v>1.412</v>
      </c>
      <c r="L359" s="55" t="s">
        <v>1491</v>
      </c>
      <c r="M359" s="71" t="s">
        <v>1492</v>
      </c>
      <c r="N359" s="59"/>
      <c r="O359" s="70"/>
      <c r="P359" s="59"/>
      <c r="Q359" s="70"/>
      <c r="R359" s="73" t="s">
        <v>1492</v>
      </c>
      <c r="S359" s="70">
        <v>1.412</v>
      </c>
      <c r="T359" s="59">
        <v>16</v>
      </c>
      <c r="U359" s="82">
        <v>40.34</v>
      </c>
      <c r="V359" s="83">
        <v>22.592</v>
      </c>
      <c r="W359" s="83">
        <v>14.12</v>
      </c>
      <c r="X359" s="83">
        <v>8.472</v>
      </c>
      <c r="Y359" s="82">
        <f t="shared" si="49"/>
        <v>17.748</v>
      </c>
      <c r="Z359" s="82"/>
      <c r="AA359" s="91"/>
      <c r="AB359" s="91"/>
      <c r="AC359" s="82"/>
      <c r="AD359" s="82"/>
      <c r="AE359" s="82"/>
      <c r="AF359" s="82"/>
      <c r="AG359" s="59" t="s">
        <v>1486</v>
      </c>
      <c r="AH359" s="59">
        <v>1</v>
      </c>
      <c r="AI359" s="58"/>
      <c r="AJ359" s="27"/>
    </row>
    <row r="360" ht="20.15" customHeight="1" outlineLevel="4" spans="1:36">
      <c r="A360" s="59">
        <v>20</v>
      </c>
      <c r="B360" s="60" t="s">
        <v>75</v>
      </c>
      <c r="C360" s="56" t="s">
        <v>91</v>
      </c>
      <c r="D360" s="57" t="s">
        <v>1480</v>
      </c>
      <c r="E360" s="58" t="s">
        <v>1493</v>
      </c>
      <c r="F360" s="59" t="s">
        <v>1482</v>
      </c>
      <c r="G360" s="59" t="s">
        <v>1483</v>
      </c>
      <c r="H360" s="59">
        <v>430426</v>
      </c>
      <c r="I360" s="59" t="str">
        <f t="shared" si="47"/>
        <v>430426</v>
      </c>
      <c r="J360" s="59">
        <f t="shared" si="48"/>
        <v>0</v>
      </c>
      <c r="K360" s="70">
        <v>2.288</v>
      </c>
      <c r="L360" s="55" t="s">
        <v>1494</v>
      </c>
      <c r="M360" s="71" t="s">
        <v>1495</v>
      </c>
      <c r="N360" s="59"/>
      <c r="O360" s="70"/>
      <c r="P360" s="59"/>
      <c r="Q360" s="70"/>
      <c r="R360" s="73" t="s">
        <v>1495</v>
      </c>
      <c r="S360" s="70">
        <v>2.288</v>
      </c>
      <c r="T360" s="59">
        <v>16</v>
      </c>
      <c r="U360" s="82">
        <v>65.37</v>
      </c>
      <c r="V360" s="83">
        <v>36.608</v>
      </c>
      <c r="W360" s="83">
        <v>22.88</v>
      </c>
      <c r="X360" s="83">
        <v>13.728</v>
      </c>
      <c r="Y360" s="82">
        <f t="shared" si="49"/>
        <v>28.762</v>
      </c>
      <c r="Z360" s="82"/>
      <c r="AA360" s="91"/>
      <c r="AB360" s="91"/>
      <c r="AC360" s="82"/>
      <c r="AD360" s="82"/>
      <c r="AE360" s="82"/>
      <c r="AF360" s="82"/>
      <c r="AG360" s="59" t="s">
        <v>1486</v>
      </c>
      <c r="AH360" s="59">
        <v>1</v>
      </c>
      <c r="AI360" s="58"/>
      <c r="AJ360" s="27"/>
    </row>
    <row r="361" ht="20.15" customHeight="1" outlineLevel="4" spans="1:36">
      <c r="A361" s="59">
        <v>21</v>
      </c>
      <c r="B361" s="60" t="s">
        <v>75</v>
      </c>
      <c r="C361" s="56" t="s">
        <v>91</v>
      </c>
      <c r="D361" s="57" t="s">
        <v>1480</v>
      </c>
      <c r="E361" s="58" t="s">
        <v>1496</v>
      </c>
      <c r="F361" s="59" t="s">
        <v>1482</v>
      </c>
      <c r="G361" s="59" t="s">
        <v>1483</v>
      </c>
      <c r="H361" s="59">
        <v>430426</v>
      </c>
      <c r="I361" s="59" t="str">
        <f t="shared" si="47"/>
        <v>430426</v>
      </c>
      <c r="J361" s="59">
        <f t="shared" si="48"/>
        <v>0</v>
      </c>
      <c r="K361" s="70">
        <v>0.761</v>
      </c>
      <c r="L361" s="55" t="s">
        <v>1497</v>
      </c>
      <c r="M361" s="71" t="s">
        <v>1498</v>
      </c>
      <c r="N361" s="59"/>
      <c r="O361" s="70"/>
      <c r="P361" s="59"/>
      <c r="Q361" s="70"/>
      <c r="R361" s="73" t="s">
        <v>1498</v>
      </c>
      <c r="S361" s="70">
        <v>0.761</v>
      </c>
      <c r="T361" s="59">
        <v>16</v>
      </c>
      <c r="U361" s="82">
        <v>21.74</v>
      </c>
      <c r="V361" s="83">
        <v>12.176</v>
      </c>
      <c r="W361" s="83">
        <v>7.61</v>
      </c>
      <c r="X361" s="83">
        <v>4.566</v>
      </c>
      <c r="Y361" s="82">
        <f t="shared" si="49"/>
        <v>9.564</v>
      </c>
      <c r="Z361" s="82"/>
      <c r="AA361" s="91"/>
      <c r="AB361" s="91"/>
      <c r="AC361" s="82"/>
      <c r="AD361" s="82"/>
      <c r="AE361" s="82"/>
      <c r="AF361" s="82"/>
      <c r="AG361" s="59" t="s">
        <v>1486</v>
      </c>
      <c r="AH361" s="59">
        <v>1</v>
      </c>
      <c r="AI361" s="58"/>
      <c r="AJ361" s="27"/>
    </row>
    <row r="362" ht="20.15" customHeight="1" outlineLevel="4" spans="1:36">
      <c r="A362" s="59">
        <v>2</v>
      </c>
      <c r="B362" s="60" t="s">
        <v>75</v>
      </c>
      <c r="C362" s="56" t="s">
        <v>91</v>
      </c>
      <c r="D362" s="57" t="s">
        <v>1499</v>
      </c>
      <c r="E362" s="58" t="s">
        <v>1500</v>
      </c>
      <c r="F362" s="59" t="s">
        <v>1482</v>
      </c>
      <c r="G362" s="59" t="s">
        <v>1483</v>
      </c>
      <c r="H362" s="59">
        <v>430426</v>
      </c>
      <c r="I362" s="59" t="str">
        <f t="shared" si="47"/>
        <v>430426</v>
      </c>
      <c r="J362" s="59">
        <f t="shared" si="48"/>
        <v>0</v>
      </c>
      <c r="K362" s="70">
        <v>2.661</v>
      </c>
      <c r="L362" s="55" t="s">
        <v>1501</v>
      </c>
      <c r="M362" s="71" t="s">
        <v>1502</v>
      </c>
      <c r="N362" s="59"/>
      <c r="O362" s="70"/>
      <c r="P362" s="59"/>
      <c r="Q362" s="70"/>
      <c r="R362" s="73" t="s">
        <v>1502</v>
      </c>
      <c r="S362" s="70">
        <v>2.661</v>
      </c>
      <c r="T362" s="59">
        <v>16</v>
      </c>
      <c r="U362" s="82">
        <v>76.03</v>
      </c>
      <c r="V362" s="83">
        <v>42.576</v>
      </c>
      <c r="W362" s="83">
        <v>26.61</v>
      </c>
      <c r="X362" s="83">
        <v>15.966</v>
      </c>
      <c r="Y362" s="82">
        <f t="shared" si="49"/>
        <v>33.454</v>
      </c>
      <c r="Z362" s="82"/>
      <c r="AA362" s="91"/>
      <c r="AB362" s="91"/>
      <c r="AC362" s="82"/>
      <c r="AD362" s="82"/>
      <c r="AE362" s="82"/>
      <c r="AF362" s="82"/>
      <c r="AG362" s="59" t="s">
        <v>1486</v>
      </c>
      <c r="AH362" s="59">
        <v>1</v>
      </c>
      <c r="AI362" s="58"/>
      <c r="AJ362" s="27"/>
    </row>
    <row r="363" ht="20.15" customHeight="1" outlineLevel="4" spans="1:36">
      <c r="A363" s="59">
        <v>22</v>
      </c>
      <c r="B363" s="60" t="s">
        <v>75</v>
      </c>
      <c r="C363" s="56" t="s">
        <v>91</v>
      </c>
      <c r="D363" s="57" t="s">
        <v>1499</v>
      </c>
      <c r="E363" s="58" t="s">
        <v>1503</v>
      </c>
      <c r="F363" s="59" t="s">
        <v>1482</v>
      </c>
      <c r="G363" s="59" t="s">
        <v>1483</v>
      </c>
      <c r="H363" s="59">
        <v>430426</v>
      </c>
      <c r="I363" s="59" t="str">
        <f t="shared" si="47"/>
        <v>430426</v>
      </c>
      <c r="J363" s="59">
        <f t="shared" si="48"/>
        <v>0</v>
      </c>
      <c r="K363" s="70">
        <v>2.259</v>
      </c>
      <c r="L363" s="55" t="s">
        <v>1504</v>
      </c>
      <c r="M363" s="71" t="s">
        <v>1505</v>
      </c>
      <c r="N363" s="59"/>
      <c r="O363" s="70"/>
      <c r="P363" s="59"/>
      <c r="Q363" s="70"/>
      <c r="R363" s="73" t="s">
        <v>1505</v>
      </c>
      <c r="S363" s="70">
        <v>2.259</v>
      </c>
      <c r="T363" s="59">
        <v>16</v>
      </c>
      <c r="U363" s="82">
        <v>64.54</v>
      </c>
      <c r="V363" s="83">
        <v>36.144</v>
      </c>
      <c r="W363" s="83">
        <v>22.59</v>
      </c>
      <c r="X363" s="83">
        <v>13.554</v>
      </c>
      <c r="Y363" s="82">
        <f t="shared" si="49"/>
        <v>28.396</v>
      </c>
      <c r="Z363" s="82"/>
      <c r="AA363" s="91"/>
      <c r="AB363" s="91"/>
      <c r="AC363" s="82"/>
      <c r="AD363" s="82"/>
      <c r="AE363" s="82"/>
      <c r="AF363" s="82"/>
      <c r="AG363" s="59" t="s">
        <v>1486</v>
      </c>
      <c r="AH363" s="59">
        <v>1</v>
      </c>
      <c r="AI363" s="58"/>
      <c r="AJ363" s="27"/>
    </row>
    <row r="364" ht="20.15" customHeight="1" outlineLevel="4" spans="1:36">
      <c r="A364" s="59">
        <v>23</v>
      </c>
      <c r="B364" s="60" t="s">
        <v>75</v>
      </c>
      <c r="C364" s="56" t="s">
        <v>91</v>
      </c>
      <c r="D364" s="57" t="s">
        <v>1499</v>
      </c>
      <c r="E364" s="58" t="s">
        <v>1506</v>
      </c>
      <c r="F364" s="59" t="s">
        <v>1482</v>
      </c>
      <c r="G364" s="59" t="s">
        <v>1483</v>
      </c>
      <c r="H364" s="59">
        <v>430426</v>
      </c>
      <c r="I364" s="59" t="str">
        <f t="shared" si="47"/>
        <v>430426</v>
      </c>
      <c r="J364" s="59">
        <f t="shared" si="48"/>
        <v>0</v>
      </c>
      <c r="K364" s="70">
        <v>6.183</v>
      </c>
      <c r="L364" s="55" t="s">
        <v>1507</v>
      </c>
      <c r="M364" s="71" t="s">
        <v>1508</v>
      </c>
      <c r="N364" s="59"/>
      <c r="O364" s="70"/>
      <c r="P364" s="59"/>
      <c r="Q364" s="70"/>
      <c r="R364" s="73" t="s">
        <v>1508</v>
      </c>
      <c r="S364" s="70">
        <v>6.183</v>
      </c>
      <c r="T364" s="59">
        <v>16</v>
      </c>
      <c r="U364" s="82">
        <v>176.66</v>
      </c>
      <c r="V364" s="83">
        <v>98.928</v>
      </c>
      <c r="W364" s="83">
        <v>61.83</v>
      </c>
      <c r="X364" s="83">
        <v>37.098</v>
      </c>
      <c r="Y364" s="82">
        <f t="shared" si="49"/>
        <v>77.732</v>
      </c>
      <c r="Z364" s="82"/>
      <c r="AA364" s="91"/>
      <c r="AB364" s="91"/>
      <c r="AC364" s="82"/>
      <c r="AD364" s="82"/>
      <c r="AE364" s="82"/>
      <c r="AF364" s="82"/>
      <c r="AG364" s="59" t="s">
        <v>1486</v>
      </c>
      <c r="AH364" s="59">
        <v>1</v>
      </c>
      <c r="AI364" s="58"/>
      <c r="AJ364" s="27"/>
    </row>
    <row r="365" ht="20.15" customHeight="1" outlineLevel="4" spans="1:36">
      <c r="A365" s="59">
        <v>24</v>
      </c>
      <c r="B365" s="60" t="s">
        <v>75</v>
      </c>
      <c r="C365" s="56" t="s">
        <v>91</v>
      </c>
      <c r="D365" s="57" t="s">
        <v>1499</v>
      </c>
      <c r="E365" s="58" t="s">
        <v>1509</v>
      </c>
      <c r="F365" s="59" t="s">
        <v>1482</v>
      </c>
      <c r="G365" s="59" t="s">
        <v>1483</v>
      </c>
      <c r="H365" s="59">
        <v>430426</v>
      </c>
      <c r="I365" s="59" t="str">
        <f t="shared" si="47"/>
        <v>430426</v>
      </c>
      <c r="J365" s="59">
        <f t="shared" si="48"/>
        <v>0</v>
      </c>
      <c r="K365" s="70">
        <v>0.216</v>
      </c>
      <c r="L365" s="55" t="s">
        <v>1510</v>
      </c>
      <c r="M365" s="71" t="s">
        <v>1511</v>
      </c>
      <c r="N365" s="59"/>
      <c r="O365" s="70"/>
      <c r="P365" s="59"/>
      <c r="Q365" s="70"/>
      <c r="R365" s="73" t="s">
        <v>1511</v>
      </c>
      <c r="S365" s="70">
        <v>0.216</v>
      </c>
      <c r="T365" s="59">
        <v>16</v>
      </c>
      <c r="U365" s="82">
        <v>6.17</v>
      </c>
      <c r="V365" s="83">
        <v>3.456</v>
      </c>
      <c r="W365" s="83">
        <v>2.16</v>
      </c>
      <c r="X365" s="83">
        <v>1.296</v>
      </c>
      <c r="Y365" s="82">
        <f t="shared" si="49"/>
        <v>2.714</v>
      </c>
      <c r="Z365" s="82"/>
      <c r="AA365" s="91"/>
      <c r="AB365" s="91"/>
      <c r="AC365" s="82"/>
      <c r="AD365" s="82"/>
      <c r="AE365" s="82"/>
      <c r="AF365" s="82"/>
      <c r="AG365" s="59" t="s">
        <v>1486</v>
      </c>
      <c r="AH365" s="59">
        <v>1</v>
      </c>
      <c r="AI365" s="58"/>
      <c r="AJ365" s="27"/>
    </row>
    <row r="366" ht="20.15" customHeight="1" outlineLevel="4" spans="1:36">
      <c r="A366" s="59">
        <v>3</v>
      </c>
      <c r="B366" s="60" t="s">
        <v>75</v>
      </c>
      <c r="C366" s="56" t="s">
        <v>91</v>
      </c>
      <c r="D366" s="57" t="s">
        <v>1512</v>
      </c>
      <c r="E366" s="58" t="s">
        <v>1513</v>
      </c>
      <c r="F366" s="59" t="s">
        <v>1482</v>
      </c>
      <c r="G366" s="59" t="s">
        <v>1483</v>
      </c>
      <c r="H366" s="59">
        <v>430426</v>
      </c>
      <c r="I366" s="59" t="str">
        <f t="shared" si="47"/>
        <v>430426</v>
      </c>
      <c r="J366" s="59">
        <f t="shared" si="48"/>
        <v>0</v>
      </c>
      <c r="K366" s="70">
        <v>1.249</v>
      </c>
      <c r="L366" s="55" t="s">
        <v>1514</v>
      </c>
      <c r="M366" s="71" t="s">
        <v>1515</v>
      </c>
      <c r="N366" s="59"/>
      <c r="O366" s="70"/>
      <c r="P366" s="59"/>
      <c r="Q366" s="70"/>
      <c r="R366" s="73" t="s">
        <v>1515</v>
      </c>
      <c r="S366" s="70">
        <v>1.249</v>
      </c>
      <c r="T366" s="59">
        <v>16</v>
      </c>
      <c r="U366" s="82">
        <v>35.69</v>
      </c>
      <c r="V366" s="83">
        <v>19.984</v>
      </c>
      <c r="W366" s="83">
        <v>12.49</v>
      </c>
      <c r="X366" s="83">
        <v>7.494</v>
      </c>
      <c r="Y366" s="82">
        <f t="shared" si="49"/>
        <v>15.706</v>
      </c>
      <c r="Z366" s="82"/>
      <c r="AA366" s="91"/>
      <c r="AB366" s="91"/>
      <c r="AC366" s="82"/>
      <c r="AD366" s="82"/>
      <c r="AE366" s="82"/>
      <c r="AF366" s="82"/>
      <c r="AG366" s="59" t="s">
        <v>1486</v>
      </c>
      <c r="AH366" s="59">
        <v>1</v>
      </c>
      <c r="AI366" s="58"/>
      <c r="AJ366" s="27"/>
    </row>
    <row r="367" ht="20.15" customHeight="1" outlineLevel="4" spans="1:36">
      <c r="A367" s="59">
        <v>25</v>
      </c>
      <c r="B367" s="60" t="s">
        <v>75</v>
      </c>
      <c r="C367" s="56" t="s">
        <v>91</v>
      </c>
      <c r="D367" s="57" t="s">
        <v>1512</v>
      </c>
      <c r="E367" s="58" t="s">
        <v>1516</v>
      </c>
      <c r="F367" s="59" t="s">
        <v>1482</v>
      </c>
      <c r="G367" s="59" t="s">
        <v>1483</v>
      </c>
      <c r="H367" s="59">
        <v>430426</v>
      </c>
      <c r="I367" s="59" t="str">
        <f t="shared" si="47"/>
        <v>430426</v>
      </c>
      <c r="J367" s="59">
        <f t="shared" si="48"/>
        <v>0</v>
      </c>
      <c r="K367" s="70">
        <v>1.777</v>
      </c>
      <c r="L367" s="55" t="s">
        <v>1517</v>
      </c>
      <c r="M367" s="71" t="s">
        <v>1518</v>
      </c>
      <c r="N367" s="59"/>
      <c r="O367" s="70"/>
      <c r="P367" s="59"/>
      <c r="Q367" s="70"/>
      <c r="R367" s="73" t="s">
        <v>1518</v>
      </c>
      <c r="S367" s="70">
        <v>1.777</v>
      </c>
      <c r="T367" s="59">
        <v>16</v>
      </c>
      <c r="U367" s="82">
        <v>50.77</v>
      </c>
      <c r="V367" s="83">
        <v>28.432</v>
      </c>
      <c r="W367" s="83">
        <v>17.77</v>
      </c>
      <c r="X367" s="83">
        <v>10.662</v>
      </c>
      <c r="Y367" s="82">
        <f t="shared" si="49"/>
        <v>22.338</v>
      </c>
      <c r="Z367" s="82"/>
      <c r="AA367" s="91"/>
      <c r="AB367" s="91"/>
      <c r="AC367" s="82"/>
      <c r="AD367" s="82"/>
      <c r="AE367" s="82"/>
      <c r="AF367" s="82"/>
      <c r="AG367" s="59" t="s">
        <v>1486</v>
      </c>
      <c r="AH367" s="59">
        <v>1</v>
      </c>
      <c r="AI367" s="58"/>
      <c r="AJ367" s="27"/>
    </row>
    <row r="368" ht="20.15" customHeight="1" outlineLevel="4" spans="1:36">
      <c r="A368" s="59">
        <v>44</v>
      </c>
      <c r="B368" s="60" t="s">
        <v>75</v>
      </c>
      <c r="C368" s="56" t="s">
        <v>91</v>
      </c>
      <c r="D368" s="57" t="s">
        <v>1512</v>
      </c>
      <c r="E368" s="58" t="s">
        <v>1519</v>
      </c>
      <c r="F368" s="59" t="s">
        <v>1482</v>
      </c>
      <c r="G368" s="59" t="s">
        <v>1483</v>
      </c>
      <c r="H368" s="59">
        <v>430426</v>
      </c>
      <c r="I368" s="59" t="str">
        <f t="shared" si="47"/>
        <v>430426</v>
      </c>
      <c r="J368" s="59">
        <f t="shared" si="48"/>
        <v>0</v>
      </c>
      <c r="K368" s="70">
        <v>1.651</v>
      </c>
      <c r="L368" s="55" t="s">
        <v>1520</v>
      </c>
      <c r="M368" s="71" t="s">
        <v>1521</v>
      </c>
      <c r="N368" s="59"/>
      <c r="O368" s="70"/>
      <c r="P368" s="59"/>
      <c r="Q368" s="70"/>
      <c r="R368" s="73" t="s">
        <v>1521</v>
      </c>
      <c r="S368" s="70">
        <v>1.651</v>
      </c>
      <c r="T368" s="59">
        <v>16</v>
      </c>
      <c r="U368" s="82">
        <v>47.17</v>
      </c>
      <c r="V368" s="83">
        <v>26.416</v>
      </c>
      <c r="W368" s="83">
        <v>16.51</v>
      </c>
      <c r="X368" s="83">
        <v>9.906</v>
      </c>
      <c r="Y368" s="82">
        <f t="shared" si="49"/>
        <v>20.754</v>
      </c>
      <c r="Z368" s="82"/>
      <c r="AA368" s="91"/>
      <c r="AB368" s="91"/>
      <c r="AC368" s="82"/>
      <c r="AD368" s="82"/>
      <c r="AE368" s="82"/>
      <c r="AF368" s="82"/>
      <c r="AG368" s="59" t="s">
        <v>1486</v>
      </c>
      <c r="AH368" s="59">
        <v>1</v>
      </c>
      <c r="AI368" s="58"/>
      <c r="AJ368" s="27"/>
    </row>
    <row r="369" ht="20.15" customHeight="1" outlineLevel="4" spans="1:36">
      <c r="A369" s="59">
        <v>4</v>
      </c>
      <c r="B369" s="60" t="s">
        <v>75</v>
      </c>
      <c r="C369" s="56" t="s">
        <v>91</v>
      </c>
      <c r="D369" s="57" t="s">
        <v>1522</v>
      </c>
      <c r="E369" s="58" t="s">
        <v>1523</v>
      </c>
      <c r="F369" s="59" t="s">
        <v>1482</v>
      </c>
      <c r="G369" s="59" t="s">
        <v>1483</v>
      </c>
      <c r="H369" s="59">
        <v>430426</v>
      </c>
      <c r="I369" s="59" t="str">
        <f t="shared" si="47"/>
        <v>430426</v>
      </c>
      <c r="J369" s="59">
        <f t="shared" si="48"/>
        <v>0</v>
      </c>
      <c r="K369" s="70">
        <v>0.194</v>
      </c>
      <c r="L369" s="55" t="s">
        <v>1524</v>
      </c>
      <c r="M369" s="71" t="s">
        <v>1525</v>
      </c>
      <c r="N369" s="59"/>
      <c r="O369" s="70"/>
      <c r="P369" s="59"/>
      <c r="Q369" s="70"/>
      <c r="R369" s="73" t="s">
        <v>1525</v>
      </c>
      <c r="S369" s="70">
        <v>0.194</v>
      </c>
      <c r="T369" s="59">
        <v>16</v>
      </c>
      <c r="U369" s="82">
        <v>5.54</v>
      </c>
      <c r="V369" s="83">
        <v>3.104</v>
      </c>
      <c r="W369" s="83">
        <v>1.94</v>
      </c>
      <c r="X369" s="83">
        <v>1.164</v>
      </c>
      <c r="Y369" s="82">
        <f t="shared" si="49"/>
        <v>2.436</v>
      </c>
      <c r="Z369" s="82"/>
      <c r="AA369" s="91"/>
      <c r="AB369" s="91"/>
      <c r="AC369" s="82"/>
      <c r="AD369" s="82"/>
      <c r="AE369" s="82"/>
      <c r="AF369" s="82"/>
      <c r="AG369" s="59" t="s">
        <v>1486</v>
      </c>
      <c r="AH369" s="59">
        <v>1</v>
      </c>
      <c r="AI369" s="58"/>
      <c r="AJ369" s="27"/>
    </row>
    <row r="370" ht="20.15" customHeight="1" outlineLevel="4" spans="1:36">
      <c r="A370" s="59">
        <v>65</v>
      </c>
      <c r="B370" s="60" t="s">
        <v>75</v>
      </c>
      <c r="C370" s="56" t="s">
        <v>91</v>
      </c>
      <c r="D370" s="57" t="s">
        <v>1526</v>
      </c>
      <c r="E370" s="58" t="s">
        <v>1527</v>
      </c>
      <c r="F370" s="59" t="s">
        <v>1482</v>
      </c>
      <c r="G370" s="59" t="s">
        <v>1483</v>
      </c>
      <c r="H370" s="59">
        <v>430426</v>
      </c>
      <c r="I370" s="59" t="str">
        <f t="shared" si="47"/>
        <v>430426</v>
      </c>
      <c r="J370" s="59">
        <f t="shared" si="48"/>
        <v>0</v>
      </c>
      <c r="K370" s="70">
        <v>2.662</v>
      </c>
      <c r="L370" s="55" t="s">
        <v>1528</v>
      </c>
      <c r="M370" s="71" t="s">
        <v>1529</v>
      </c>
      <c r="N370" s="59"/>
      <c r="O370" s="70"/>
      <c r="P370" s="59"/>
      <c r="Q370" s="70"/>
      <c r="R370" s="73" t="s">
        <v>1529</v>
      </c>
      <c r="S370" s="70">
        <v>2.662</v>
      </c>
      <c r="T370" s="59">
        <v>16</v>
      </c>
      <c r="U370" s="82">
        <v>76.06</v>
      </c>
      <c r="V370" s="83">
        <v>42.592</v>
      </c>
      <c r="W370" s="83">
        <v>26.62</v>
      </c>
      <c r="X370" s="83">
        <v>15.972</v>
      </c>
      <c r="Y370" s="82">
        <f t="shared" si="49"/>
        <v>33.468</v>
      </c>
      <c r="Z370" s="82"/>
      <c r="AA370" s="91"/>
      <c r="AB370" s="91"/>
      <c r="AC370" s="82"/>
      <c r="AD370" s="82"/>
      <c r="AE370" s="82"/>
      <c r="AF370" s="82"/>
      <c r="AG370" s="59" t="s">
        <v>1486</v>
      </c>
      <c r="AH370" s="59">
        <v>1</v>
      </c>
      <c r="AI370" s="58"/>
      <c r="AJ370" s="27"/>
    </row>
    <row r="371" ht="20.15" customHeight="1" outlineLevel="4" spans="1:36">
      <c r="A371" s="59">
        <v>5</v>
      </c>
      <c r="B371" s="60" t="s">
        <v>75</v>
      </c>
      <c r="C371" s="56" t="s">
        <v>91</v>
      </c>
      <c r="D371" s="57" t="s">
        <v>1530</v>
      </c>
      <c r="E371" s="58" t="s">
        <v>1531</v>
      </c>
      <c r="F371" s="59" t="s">
        <v>1482</v>
      </c>
      <c r="G371" s="59" t="s">
        <v>1483</v>
      </c>
      <c r="H371" s="59">
        <v>430426</v>
      </c>
      <c r="I371" s="59" t="str">
        <f t="shared" si="47"/>
        <v>430426</v>
      </c>
      <c r="J371" s="59">
        <f t="shared" si="48"/>
        <v>0</v>
      </c>
      <c r="K371" s="70">
        <v>2.236</v>
      </c>
      <c r="L371" s="55" t="s">
        <v>1532</v>
      </c>
      <c r="M371" s="71" t="s">
        <v>1533</v>
      </c>
      <c r="N371" s="59"/>
      <c r="O371" s="70"/>
      <c r="P371" s="59"/>
      <c r="Q371" s="70"/>
      <c r="R371" s="73" t="s">
        <v>1533</v>
      </c>
      <c r="S371" s="70">
        <v>2.236</v>
      </c>
      <c r="T371" s="59">
        <v>16</v>
      </c>
      <c r="U371" s="82">
        <v>63.89</v>
      </c>
      <c r="V371" s="83">
        <v>35.776</v>
      </c>
      <c r="W371" s="83">
        <v>22.36</v>
      </c>
      <c r="X371" s="83">
        <v>13.416</v>
      </c>
      <c r="Y371" s="82">
        <f t="shared" si="49"/>
        <v>28.114</v>
      </c>
      <c r="Z371" s="82"/>
      <c r="AA371" s="91"/>
      <c r="AB371" s="91"/>
      <c r="AC371" s="82"/>
      <c r="AD371" s="82"/>
      <c r="AE371" s="82"/>
      <c r="AF371" s="82"/>
      <c r="AG371" s="59" t="s">
        <v>1486</v>
      </c>
      <c r="AH371" s="59">
        <v>1</v>
      </c>
      <c r="AI371" s="58"/>
      <c r="AJ371" s="27"/>
    </row>
    <row r="372" ht="20.15" customHeight="1" outlineLevel="4" spans="1:36">
      <c r="A372" s="59">
        <v>45</v>
      </c>
      <c r="B372" s="60" t="s">
        <v>75</v>
      </c>
      <c r="C372" s="56" t="s">
        <v>91</v>
      </c>
      <c r="D372" s="57" t="s">
        <v>1530</v>
      </c>
      <c r="E372" s="58" t="s">
        <v>1534</v>
      </c>
      <c r="F372" s="59" t="s">
        <v>1482</v>
      </c>
      <c r="G372" s="59" t="s">
        <v>1483</v>
      </c>
      <c r="H372" s="59">
        <v>430426</v>
      </c>
      <c r="I372" s="59" t="str">
        <f t="shared" si="47"/>
        <v>430426</v>
      </c>
      <c r="J372" s="59">
        <f t="shared" si="48"/>
        <v>0</v>
      </c>
      <c r="K372" s="70">
        <v>3.257</v>
      </c>
      <c r="L372" s="55" t="s">
        <v>1535</v>
      </c>
      <c r="M372" s="71" t="s">
        <v>1536</v>
      </c>
      <c r="N372" s="59"/>
      <c r="O372" s="70"/>
      <c r="P372" s="59"/>
      <c r="Q372" s="70"/>
      <c r="R372" s="73" t="s">
        <v>1536</v>
      </c>
      <c r="S372" s="70">
        <v>3.257</v>
      </c>
      <c r="T372" s="59">
        <v>16</v>
      </c>
      <c r="U372" s="82">
        <v>93.06</v>
      </c>
      <c r="V372" s="83">
        <v>52.112</v>
      </c>
      <c r="W372" s="83">
        <v>32.57</v>
      </c>
      <c r="X372" s="83">
        <v>19.542</v>
      </c>
      <c r="Y372" s="82">
        <f t="shared" si="49"/>
        <v>40.948</v>
      </c>
      <c r="Z372" s="82"/>
      <c r="AA372" s="91"/>
      <c r="AB372" s="91"/>
      <c r="AC372" s="82"/>
      <c r="AD372" s="82"/>
      <c r="AE372" s="82"/>
      <c r="AF372" s="82"/>
      <c r="AG372" s="59" t="s">
        <v>1486</v>
      </c>
      <c r="AH372" s="59">
        <v>1</v>
      </c>
      <c r="AI372" s="58"/>
      <c r="AJ372" s="27"/>
    </row>
    <row r="373" ht="20.15" customHeight="1" outlineLevel="4" spans="1:36">
      <c r="A373" s="59">
        <v>6</v>
      </c>
      <c r="B373" s="60" t="s">
        <v>75</v>
      </c>
      <c r="C373" s="56" t="s">
        <v>91</v>
      </c>
      <c r="D373" s="57" t="s">
        <v>1537</v>
      </c>
      <c r="E373" s="58" t="s">
        <v>1538</v>
      </c>
      <c r="F373" s="59" t="s">
        <v>1482</v>
      </c>
      <c r="G373" s="59" t="s">
        <v>1483</v>
      </c>
      <c r="H373" s="59">
        <v>430426</v>
      </c>
      <c r="I373" s="59" t="str">
        <f t="shared" si="47"/>
        <v>430426</v>
      </c>
      <c r="J373" s="59">
        <f t="shared" si="48"/>
        <v>0</v>
      </c>
      <c r="K373" s="70">
        <v>0.48</v>
      </c>
      <c r="L373" s="55" t="s">
        <v>1539</v>
      </c>
      <c r="M373" s="71" t="s">
        <v>1540</v>
      </c>
      <c r="N373" s="59"/>
      <c r="O373" s="70"/>
      <c r="P373" s="59"/>
      <c r="Q373" s="70"/>
      <c r="R373" s="73" t="s">
        <v>1540</v>
      </c>
      <c r="S373" s="70">
        <v>0.48</v>
      </c>
      <c r="T373" s="59">
        <v>16</v>
      </c>
      <c r="U373" s="82">
        <v>13.71</v>
      </c>
      <c r="V373" s="83">
        <v>7.68</v>
      </c>
      <c r="W373" s="83">
        <v>4.8</v>
      </c>
      <c r="X373" s="83">
        <v>2.88</v>
      </c>
      <c r="Y373" s="82">
        <f t="shared" si="49"/>
        <v>6.03</v>
      </c>
      <c r="Z373" s="82"/>
      <c r="AA373" s="91"/>
      <c r="AB373" s="91"/>
      <c r="AC373" s="82"/>
      <c r="AD373" s="82"/>
      <c r="AE373" s="82"/>
      <c r="AF373" s="82"/>
      <c r="AG373" s="59" t="s">
        <v>1486</v>
      </c>
      <c r="AH373" s="59">
        <v>1</v>
      </c>
      <c r="AI373" s="58"/>
      <c r="AJ373" s="27"/>
    </row>
    <row r="374" ht="20.15" customHeight="1" outlineLevel="4" spans="1:36">
      <c r="A374" s="59">
        <v>46</v>
      </c>
      <c r="B374" s="60" t="s">
        <v>75</v>
      </c>
      <c r="C374" s="56" t="s">
        <v>91</v>
      </c>
      <c r="D374" s="57" t="s">
        <v>1537</v>
      </c>
      <c r="E374" s="58" t="s">
        <v>1541</v>
      </c>
      <c r="F374" s="59" t="s">
        <v>1482</v>
      </c>
      <c r="G374" s="59" t="s">
        <v>1483</v>
      </c>
      <c r="H374" s="59">
        <v>430426</v>
      </c>
      <c r="I374" s="59" t="str">
        <f t="shared" si="47"/>
        <v>430426</v>
      </c>
      <c r="J374" s="59">
        <f t="shared" si="48"/>
        <v>0</v>
      </c>
      <c r="K374" s="70">
        <v>2.281</v>
      </c>
      <c r="L374" s="55" t="s">
        <v>1542</v>
      </c>
      <c r="M374" s="71" t="s">
        <v>1543</v>
      </c>
      <c r="N374" s="59"/>
      <c r="O374" s="70"/>
      <c r="P374" s="59"/>
      <c r="Q374" s="70"/>
      <c r="R374" s="73" t="s">
        <v>1543</v>
      </c>
      <c r="S374" s="70">
        <v>2.281</v>
      </c>
      <c r="T374" s="59">
        <v>16</v>
      </c>
      <c r="U374" s="82">
        <v>65.17</v>
      </c>
      <c r="V374" s="83">
        <v>36.496</v>
      </c>
      <c r="W374" s="83">
        <v>22.81</v>
      </c>
      <c r="X374" s="83">
        <v>13.686</v>
      </c>
      <c r="Y374" s="82">
        <f t="shared" si="49"/>
        <v>28.674</v>
      </c>
      <c r="Z374" s="82"/>
      <c r="AA374" s="91"/>
      <c r="AB374" s="91"/>
      <c r="AC374" s="82"/>
      <c r="AD374" s="82"/>
      <c r="AE374" s="82"/>
      <c r="AF374" s="82"/>
      <c r="AG374" s="59" t="s">
        <v>1486</v>
      </c>
      <c r="AH374" s="59">
        <v>1</v>
      </c>
      <c r="AI374" s="58"/>
      <c r="AJ374" s="27"/>
    </row>
    <row r="375" ht="20.15" customHeight="1" outlineLevel="4" spans="1:36">
      <c r="A375" s="59">
        <v>47</v>
      </c>
      <c r="B375" s="60" t="s">
        <v>75</v>
      </c>
      <c r="C375" s="56" t="s">
        <v>91</v>
      </c>
      <c r="D375" s="57" t="s">
        <v>1537</v>
      </c>
      <c r="E375" s="58" t="s">
        <v>1544</v>
      </c>
      <c r="F375" s="59" t="s">
        <v>1482</v>
      </c>
      <c r="G375" s="59" t="s">
        <v>1483</v>
      </c>
      <c r="H375" s="59">
        <v>430426</v>
      </c>
      <c r="I375" s="59" t="str">
        <f t="shared" si="47"/>
        <v>430426</v>
      </c>
      <c r="J375" s="59">
        <f t="shared" si="48"/>
        <v>0</v>
      </c>
      <c r="K375" s="70">
        <v>1.812</v>
      </c>
      <c r="L375" s="55" t="s">
        <v>1545</v>
      </c>
      <c r="M375" s="71" t="s">
        <v>1546</v>
      </c>
      <c r="N375" s="59"/>
      <c r="O375" s="70"/>
      <c r="P375" s="59"/>
      <c r="Q375" s="70"/>
      <c r="R375" s="73" t="s">
        <v>1546</v>
      </c>
      <c r="S375" s="70">
        <v>1.812</v>
      </c>
      <c r="T375" s="59">
        <v>16</v>
      </c>
      <c r="U375" s="82">
        <v>51.77</v>
      </c>
      <c r="V375" s="83">
        <v>28.992</v>
      </c>
      <c r="W375" s="83">
        <v>18.12</v>
      </c>
      <c r="X375" s="83">
        <v>10.872</v>
      </c>
      <c r="Y375" s="82">
        <f t="shared" si="49"/>
        <v>22.778</v>
      </c>
      <c r="Z375" s="82"/>
      <c r="AA375" s="91"/>
      <c r="AB375" s="91"/>
      <c r="AC375" s="82"/>
      <c r="AD375" s="82"/>
      <c r="AE375" s="82"/>
      <c r="AF375" s="82"/>
      <c r="AG375" s="59" t="s">
        <v>1486</v>
      </c>
      <c r="AH375" s="59">
        <v>1</v>
      </c>
      <c r="AI375" s="58"/>
      <c r="AJ375" s="27"/>
    </row>
    <row r="376" ht="20.15" customHeight="1" outlineLevel="4" spans="1:36">
      <c r="A376" s="59">
        <v>26</v>
      </c>
      <c r="B376" s="60" t="s">
        <v>75</v>
      </c>
      <c r="C376" s="56" t="s">
        <v>91</v>
      </c>
      <c r="D376" s="57" t="s">
        <v>1537</v>
      </c>
      <c r="E376" s="58" t="s">
        <v>1547</v>
      </c>
      <c r="F376" s="59" t="s">
        <v>1482</v>
      </c>
      <c r="G376" s="59" t="s">
        <v>1483</v>
      </c>
      <c r="H376" s="59">
        <v>430426</v>
      </c>
      <c r="I376" s="59" t="str">
        <f t="shared" si="47"/>
        <v>430426</v>
      </c>
      <c r="J376" s="59">
        <f t="shared" si="48"/>
        <v>0</v>
      </c>
      <c r="K376" s="70">
        <v>1.673</v>
      </c>
      <c r="L376" s="55" t="s">
        <v>1548</v>
      </c>
      <c r="M376" s="71" t="s">
        <v>1549</v>
      </c>
      <c r="N376" s="59"/>
      <c r="O376" s="70"/>
      <c r="P376" s="59"/>
      <c r="Q376" s="70"/>
      <c r="R376" s="73" t="s">
        <v>1549</v>
      </c>
      <c r="S376" s="70">
        <v>1.673</v>
      </c>
      <c r="T376" s="59">
        <v>16</v>
      </c>
      <c r="U376" s="82">
        <v>47.8</v>
      </c>
      <c r="V376" s="83">
        <v>26.768</v>
      </c>
      <c r="W376" s="83">
        <v>16.73</v>
      </c>
      <c r="X376" s="83">
        <v>10.038</v>
      </c>
      <c r="Y376" s="82">
        <f t="shared" si="49"/>
        <v>21.032</v>
      </c>
      <c r="Z376" s="82"/>
      <c r="AA376" s="91"/>
      <c r="AB376" s="91"/>
      <c r="AC376" s="82"/>
      <c r="AD376" s="82"/>
      <c r="AE376" s="82"/>
      <c r="AF376" s="82"/>
      <c r="AG376" s="59" t="s">
        <v>1486</v>
      </c>
      <c r="AH376" s="59">
        <v>1</v>
      </c>
      <c r="AI376" s="58"/>
      <c r="AJ376" s="27"/>
    </row>
    <row r="377" ht="20.15" customHeight="1" outlineLevel="4" spans="1:36">
      <c r="A377" s="59">
        <v>7</v>
      </c>
      <c r="B377" s="60" t="s">
        <v>75</v>
      </c>
      <c r="C377" s="56" t="s">
        <v>91</v>
      </c>
      <c r="D377" s="57" t="s">
        <v>1550</v>
      </c>
      <c r="E377" s="58" t="s">
        <v>1551</v>
      </c>
      <c r="F377" s="59" t="s">
        <v>1482</v>
      </c>
      <c r="G377" s="59" t="s">
        <v>1483</v>
      </c>
      <c r="H377" s="59">
        <v>430426</v>
      </c>
      <c r="I377" s="59" t="str">
        <f t="shared" si="47"/>
        <v>430426</v>
      </c>
      <c r="J377" s="59">
        <f t="shared" si="48"/>
        <v>0</v>
      </c>
      <c r="K377" s="70">
        <v>0.685</v>
      </c>
      <c r="L377" s="55" t="s">
        <v>1552</v>
      </c>
      <c r="M377" s="71" t="s">
        <v>1553</v>
      </c>
      <c r="N377" s="59"/>
      <c r="O377" s="70"/>
      <c r="P377" s="59"/>
      <c r="Q377" s="70"/>
      <c r="R377" s="73" t="s">
        <v>1553</v>
      </c>
      <c r="S377" s="70">
        <v>0.685</v>
      </c>
      <c r="T377" s="59">
        <v>16</v>
      </c>
      <c r="U377" s="82">
        <v>19.57</v>
      </c>
      <c r="V377" s="83">
        <v>10.96</v>
      </c>
      <c r="W377" s="83">
        <v>6.85</v>
      </c>
      <c r="X377" s="83">
        <v>4.11</v>
      </c>
      <c r="Y377" s="82">
        <f t="shared" si="49"/>
        <v>8.61</v>
      </c>
      <c r="Z377" s="82"/>
      <c r="AA377" s="91"/>
      <c r="AB377" s="91"/>
      <c r="AC377" s="82"/>
      <c r="AD377" s="82"/>
      <c r="AE377" s="82"/>
      <c r="AF377" s="82"/>
      <c r="AG377" s="59" t="s">
        <v>1486</v>
      </c>
      <c r="AH377" s="59">
        <v>1</v>
      </c>
      <c r="AI377" s="58"/>
      <c r="AJ377" s="27"/>
    </row>
    <row r="378" ht="20.15" customHeight="1" outlineLevel="4" spans="1:36">
      <c r="A378" s="59">
        <v>48</v>
      </c>
      <c r="B378" s="60" t="s">
        <v>75</v>
      </c>
      <c r="C378" s="56" t="s">
        <v>91</v>
      </c>
      <c r="D378" s="57" t="s">
        <v>1550</v>
      </c>
      <c r="E378" s="58" t="s">
        <v>1554</v>
      </c>
      <c r="F378" s="59" t="s">
        <v>1482</v>
      </c>
      <c r="G378" s="59" t="s">
        <v>1483</v>
      </c>
      <c r="H378" s="59">
        <v>430426</v>
      </c>
      <c r="I378" s="59" t="str">
        <f t="shared" si="47"/>
        <v>430426</v>
      </c>
      <c r="J378" s="59">
        <f t="shared" si="48"/>
        <v>0</v>
      </c>
      <c r="K378" s="70">
        <v>2.168</v>
      </c>
      <c r="L378" s="55" t="s">
        <v>1555</v>
      </c>
      <c r="M378" s="71" t="s">
        <v>1556</v>
      </c>
      <c r="N378" s="59"/>
      <c r="O378" s="70"/>
      <c r="P378" s="59"/>
      <c r="Q378" s="70"/>
      <c r="R378" s="73" t="s">
        <v>1556</v>
      </c>
      <c r="S378" s="70">
        <v>2.168</v>
      </c>
      <c r="T378" s="59">
        <v>16</v>
      </c>
      <c r="U378" s="82">
        <v>61.94</v>
      </c>
      <c r="V378" s="83">
        <v>34.688</v>
      </c>
      <c r="W378" s="83">
        <v>21.68</v>
      </c>
      <c r="X378" s="83">
        <v>13.008</v>
      </c>
      <c r="Y378" s="82">
        <f t="shared" si="49"/>
        <v>27.252</v>
      </c>
      <c r="Z378" s="82"/>
      <c r="AA378" s="91"/>
      <c r="AB378" s="91"/>
      <c r="AC378" s="82"/>
      <c r="AD378" s="82"/>
      <c r="AE378" s="82"/>
      <c r="AF378" s="82"/>
      <c r="AG378" s="59" t="s">
        <v>1486</v>
      </c>
      <c r="AH378" s="59">
        <v>1</v>
      </c>
      <c r="AI378" s="58"/>
      <c r="AJ378" s="27"/>
    </row>
    <row r="379" ht="20.15" customHeight="1" outlineLevel="4" spans="1:36">
      <c r="A379" s="59">
        <v>8</v>
      </c>
      <c r="B379" s="60" t="s">
        <v>75</v>
      </c>
      <c r="C379" s="56" t="s">
        <v>91</v>
      </c>
      <c r="D379" s="57" t="s">
        <v>1557</v>
      </c>
      <c r="E379" s="58" t="s">
        <v>1558</v>
      </c>
      <c r="F379" s="59" t="s">
        <v>1482</v>
      </c>
      <c r="G379" s="59" t="s">
        <v>1483</v>
      </c>
      <c r="H379" s="59">
        <v>430426</v>
      </c>
      <c r="I379" s="59" t="str">
        <f t="shared" si="47"/>
        <v>430426</v>
      </c>
      <c r="J379" s="59">
        <f t="shared" si="48"/>
        <v>0</v>
      </c>
      <c r="K379" s="70">
        <v>0.701</v>
      </c>
      <c r="L379" s="55" t="s">
        <v>1559</v>
      </c>
      <c r="M379" s="71" t="s">
        <v>1560</v>
      </c>
      <c r="N379" s="59"/>
      <c r="O379" s="70"/>
      <c r="P379" s="59"/>
      <c r="Q379" s="70"/>
      <c r="R379" s="73" t="s">
        <v>1560</v>
      </c>
      <c r="S379" s="70">
        <v>0.701</v>
      </c>
      <c r="T379" s="59">
        <v>16</v>
      </c>
      <c r="U379" s="82">
        <v>20.03</v>
      </c>
      <c r="V379" s="83">
        <v>11.216</v>
      </c>
      <c r="W379" s="83">
        <v>7.01</v>
      </c>
      <c r="X379" s="83">
        <v>4.206</v>
      </c>
      <c r="Y379" s="82">
        <f t="shared" si="49"/>
        <v>8.814</v>
      </c>
      <c r="Z379" s="82"/>
      <c r="AA379" s="91"/>
      <c r="AB379" s="91"/>
      <c r="AC379" s="82"/>
      <c r="AD379" s="82"/>
      <c r="AE379" s="82"/>
      <c r="AF379" s="82"/>
      <c r="AG379" s="59" t="s">
        <v>1486</v>
      </c>
      <c r="AH379" s="59">
        <v>1</v>
      </c>
      <c r="AI379" s="58"/>
      <c r="AJ379" s="27"/>
    </row>
    <row r="380" ht="20.15" customHeight="1" outlineLevel="4" spans="1:36">
      <c r="A380" s="59">
        <v>9</v>
      </c>
      <c r="B380" s="60" t="s">
        <v>75</v>
      </c>
      <c r="C380" s="56" t="s">
        <v>91</v>
      </c>
      <c r="D380" s="57" t="s">
        <v>1561</v>
      </c>
      <c r="E380" s="58" t="s">
        <v>1562</v>
      </c>
      <c r="F380" s="59" t="s">
        <v>1482</v>
      </c>
      <c r="G380" s="59" t="s">
        <v>1483</v>
      </c>
      <c r="H380" s="59">
        <v>430426</v>
      </c>
      <c r="I380" s="59" t="str">
        <f t="shared" si="47"/>
        <v>430426</v>
      </c>
      <c r="J380" s="59">
        <f t="shared" si="48"/>
        <v>0</v>
      </c>
      <c r="K380" s="70">
        <v>3.061</v>
      </c>
      <c r="L380" s="55" t="s">
        <v>1563</v>
      </c>
      <c r="M380" s="71" t="s">
        <v>1564</v>
      </c>
      <c r="N380" s="59"/>
      <c r="O380" s="70"/>
      <c r="P380" s="59"/>
      <c r="Q380" s="70"/>
      <c r="R380" s="73" t="s">
        <v>1564</v>
      </c>
      <c r="S380" s="70">
        <v>3.061</v>
      </c>
      <c r="T380" s="59">
        <v>16</v>
      </c>
      <c r="U380" s="82">
        <v>87.46</v>
      </c>
      <c r="V380" s="83">
        <v>48.976</v>
      </c>
      <c r="W380" s="83">
        <v>30.61</v>
      </c>
      <c r="X380" s="83">
        <v>18.366</v>
      </c>
      <c r="Y380" s="82">
        <f t="shared" si="49"/>
        <v>38.484</v>
      </c>
      <c r="Z380" s="82"/>
      <c r="AA380" s="91"/>
      <c r="AB380" s="91"/>
      <c r="AC380" s="82"/>
      <c r="AD380" s="82"/>
      <c r="AE380" s="82"/>
      <c r="AF380" s="82"/>
      <c r="AG380" s="59" t="s">
        <v>1486</v>
      </c>
      <c r="AH380" s="59">
        <v>1</v>
      </c>
      <c r="AI380" s="58"/>
      <c r="AJ380" s="27"/>
    </row>
    <row r="381" ht="20.15" customHeight="1" outlineLevel="4" spans="1:36">
      <c r="A381" s="59">
        <v>10</v>
      </c>
      <c r="B381" s="60" t="s">
        <v>75</v>
      </c>
      <c r="C381" s="56" t="s">
        <v>91</v>
      </c>
      <c r="D381" s="57" t="s">
        <v>1565</v>
      </c>
      <c r="E381" s="58" t="s">
        <v>1566</v>
      </c>
      <c r="F381" s="59" t="s">
        <v>1482</v>
      </c>
      <c r="G381" s="59" t="s">
        <v>1483</v>
      </c>
      <c r="H381" s="59">
        <v>430426</v>
      </c>
      <c r="I381" s="59" t="str">
        <f t="shared" si="47"/>
        <v>430426</v>
      </c>
      <c r="J381" s="59">
        <f t="shared" si="48"/>
        <v>0</v>
      </c>
      <c r="K381" s="70">
        <v>2.785</v>
      </c>
      <c r="L381" s="55" t="s">
        <v>1567</v>
      </c>
      <c r="M381" s="71" t="s">
        <v>1568</v>
      </c>
      <c r="N381" s="59"/>
      <c r="O381" s="70"/>
      <c r="P381" s="59"/>
      <c r="Q381" s="70"/>
      <c r="R381" s="73" t="s">
        <v>1568</v>
      </c>
      <c r="S381" s="70">
        <v>2.785</v>
      </c>
      <c r="T381" s="59">
        <v>16</v>
      </c>
      <c r="U381" s="82">
        <v>79.57</v>
      </c>
      <c r="V381" s="83">
        <v>44.56</v>
      </c>
      <c r="W381" s="83">
        <v>27.85</v>
      </c>
      <c r="X381" s="83">
        <v>16.71</v>
      </c>
      <c r="Y381" s="82">
        <f t="shared" si="49"/>
        <v>35.01</v>
      </c>
      <c r="Z381" s="82"/>
      <c r="AA381" s="91"/>
      <c r="AB381" s="91"/>
      <c r="AC381" s="82"/>
      <c r="AD381" s="82"/>
      <c r="AE381" s="82"/>
      <c r="AF381" s="82"/>
      <c r="AG381" s="59" t="s">
        <v>1486</v>
      </c>
      <c r="AH381" s="59">
        <v>1</v>
      </c>
      <c r="AI381" s="58"/>
      <c r="AJ381" s="27"/>
    </row>
    <row r="382" ht="20.15" customHeight="1" outlineLevel="4" spans="1:36">
      <c r="A382" s="59">
        <v>49</v>
      </c>
      <c r="B382" s="60" t="s">
        <v>75</v>
      </c>
      <c r="C382" s="56" t="s">
        <v>91</v>
      </c>
      <c r="D382" s="57" t="s">
        <v>1565</v>
      </c>
      <c r="E382" s="58" t="s">
        <v>1569</v>
      </c>
      <c r="F382" s="59" t="s">
        <v>1482</v>
      </c>
      <c r="G382" s="59" t="s">
        <v>1483</v>
      </c>
      <c r="H382" s="59">
        <v>430426</v>
      </c>
      <c r="I382" s="59" t="str">
        <f t="shared" si="47"/>
        <v>430426</v>
      </c>
      <c r="J382" s="59">
        <f t="shared" si="48"/>
        <v>0</v>
      </c>
      <c r="K382" s="70">
        <v>0.852</v>
      </c>
      <c r="L382" s="55" t="s">
        <v>1570</v>
      </c>
      <c r="M382" s="71" t="s">
        <v>1571</v>
      </c>
      <c r="N382" s="59"/>
      <c r="O382" s="70"/>
      <c r="P382" s="59"/>
      <c r="Q382" s="70"/>
      <c r="R382" s="73" t="s">
        <v>1571</v>
      </c>
      <c r="S382" s="70">
        <v>0.852</v>
      </c>
      <c r="T382" s="59">
        <v>16</v>
      </c>
      <c r="U382" s="82">
        <v>24.34</v>
      </c>
      <c r="V382" s="83">
        <v>13.632</v>
      </c>
      <c r="W382" s="83">
        <v>8.52</v>
      </c>
      <c r="X382" s="83">
        <v>5.112</v>
      </c>
      <c r="Y382" s="82">
        <f t="shared" si="49"/>
        <v>10.708</v>
      </c>
      <c r="Z382" s="82"/>
      <c r="AA382" s="91"/>
      <c r="AB382" s="91"/>
      <c r="AC382" s="82"/>
      <c r="AD382" s="82"/>
      <c r="AE382" s="82"/>
      <c r="AF382" s="82"/>
      <c r="AG382" s="59" t="s">
        <v>1486</v>
      </c>
      <c r="AH382" s="59">
        <v>1</v>
      </c>
      <c r="AI382" s="58"/>
      <c r="AJ382" s="27"/>
    </row>
    <row r="383" ht="20.15" customHeight="1" outlineLevel="4" spans="1:36">
      <c r="A383" s="59">
        <v>50</v>
      </c>
      <c r="B383" s="60" t="s">
        <v>75</v>
      </c>
      <c r="C383" s="56" t="s">
        <v>91</v>
      </c>
      <c r="D383" s="57" t="s">
        <v>1565</v>
      </c>
      <c r="E383" s="58" t="s">
        <v>1572</v>
      </c>
      <c r="F383" s="59" t="s">
        <v>1482</v>
      </c>
      <c r="G383" s="59" t="s">
        <v>1483</v>
      </c>
      <c r="H383" s="59">
        <v>430426</v>
      </c>
      <c r="I383" s="59" t="str">
        <f t="shared" si="47"/>
        <v>430426</v>
      </c>
      <c r="J383" s="59">
        <f t="shared" si="48"/>
        <v>0</v>
      </c>
      <c r="K383" s="70">
        <v>2.748</v>
      </c>
      <c r="L383" s="55" t="s">
        <v>1573</v>
      </c>
      <c r="M383" s="71" t="s">
        <v>1574</v>
      </c>
      <c r="N383" s="59"/>
      <c r="O383" s="70"/>
      <c r="P383" s="59"/>
      <c r="Q383" s="70"/>
      <c r="R383" s="73" t="s">
        <v>1574</v>
      </c>
      <c r="S383" s="70">
        <v>2.748</v>
      </c>
      <c r="T383" s="59">
        <v>16</v>
      </c>
      <c r="U383" s="82">
        <v>78.51</v>
      </c>
      <c r="V383" s="83">
        <v>43.968</v>
      </c>
      <c r="W383" s="83">
        <v>27.48</v>
      </c>
      <c r="X383" s="83">
        <v>16.488</v>
      </c>
      <c r="Y383" s="82">
        <f t="shared" si="49"/>
        <v>34.542</v>
      </c>
      <c r="Z383" s="82"/>
      <c r="AA383" s="91"/>
      <c r="AB383" s="91"/>
      <c r="AC383" s="82"/>
      <c r="AD383" s="82"/>
      <c r="AE383" s="82"/>
      <c r="AF383" s="82"/>
      <c r="AG383" s="59" t="s">
        <v>1486</v>
      </c>
      <c r="AH383" s="59">
        <v>1</v>
      </c>
      <c r="AI383" s="58"/>
      <c r="AJ383" s="27"/>
    </row>
    <row r="384" ht="20.15" customHeight="1" outlineLevel="4" spans="1:36">
      <c r="A384" s="59">
        <v>51</v>
      </c>
      <c r="B384" s="60" t="s">
        <v>75</v>
      </c>
      <c r="C384" s="56" t="s">
        <v>91</v>
      </c>
      <c r="D384" s="57" t="s">
        <v>1565</v>
      </c>
      <c r="E384" s="58" t="s">
        <v>1575</v>
      </c>
      <c r="F384" s="59" t="s">
        <v>1482</v>
      </c>
      <c r="G384" s="59" t="s">
        <v>1483</v>
      </c>
      <c r="H384" s="59">
        <v>430426</v>
      </c>
      <c r="I384" s="59" t="str">
        <f t="shared" si="47"/>
        <v>430426</v>
      </c>
      <c r="J384" s="59">
        <f t="shared" si="48"/>
        <v>0</v>
      </c>
      <c r="K384" s="70">
        <v>1.89</v>
      </c>
      <c r="L384" s="55" t="s">
        <v>1576</v>
      </c>
      <c r="M384" s="71" t="s">
        <v>1577</v>
      </c>
      <c r="N384" s="59"/>
      <c r="O384" s="70"/>
      <c r="P384" s="59"/>
      <c r="Q384" s="70"/>
      <c r="R384" s="73" t="s">
        <v>1577</v>
      </c>
      <c r="S384" s="70">
        <v>1.89</v>
      </c>
      <c r="T384" s="59">
        <v>16</v>
      </c>
      <c r="U384" s="82">
        <v>54</v>
      </c>
      <c r="V384" s="83">
        <v>30.24</v>
      </c>
      <c r="W384" s="83">
        <v>18.9</v>
      </c>
      <c r="X384" s="83">
        <v>11.34</v>
      </c>
      <c r="Y384" s="82">
        <f t="shared" si="49"/>
        <v>23.76</v>
      </c>
      <c r="Z384" s="82"/>
      <c r="AA384" s="91"/>
      <c r="AB384" s="91"/>
      <c r="AC384" s="82"/>
      <c r="AD384" s="82"/>
      <c r="AE384" s="82"/>
      <c r="AF384" s="82"/>
      <c r="AG384" s="59" t="s">
        <v>1486</v>
      </c>
      <c r="AH384" s="59">
        <v>1</v>
      </c>
      <c r="AI384" s="58"/>
      <c r="AJ384" s="27"/>
    </row>
    <row r="385" ht="20.15" customHeight="1" outlineLevel="4" spans="1:36">
      <c r="A385" s="59">
        <v>11</v>
      </c>
      <c r="B385" s="60" t="s">
        <v>75</v>
      </c>
      <c r="C385" s="56" t="s">
        <v>91</v>
      </c>
      <c r="D385" s="57" t="s">
        <v>1578</v>
      </c>
      <c r="E385" s="58" t="s">
        <v>1579</v>
      </c>
      <c r="F385" s="59" t="s">
        <v>1482</v>
      </c>
      <c r="G385" s="59" t="s">
        <v>1483</v>
      </c>
      <c r="H385" s="59">
        <v>430426</v>
      </c>
      <c r="I385" s="59" t="str">
        <f t="shared" si="47"/>
        <v>430426</v>
      </c>
      <c r="J385" s="59">
        <f t="shared" si="48"/>
        <v>0</v>
      </c>
      <c r="K385" s="70">
        <v>1.182</v>
      </c>
      <c r="L385" s="55" t="s">
        <v>1580</v>
      </c>
      <c r="M385" s="71" t="s">
        <v>1581</v>
      </c>
      <c r="N385" s="59"/>
      <c r="O385" s="70"/>
      <c r="P385" s="59"/>
      <c r="Q385" s="70"/>
      <c r="R385" s="73" t="s">
        <v>1581</v>
      </c>
      <c r="S385" s="70">
        <v>1.182</v>
      </c>
      <c r="T385" s="59">
        <v>16</v>
      </c>
      <c r="U385" s="82">
        <v>33.77</v>
      </c>
      <c r="V385" s="83">
        <v>18.912</v>
      </c>
      <c r="W385" s="83">
        <v>11.82</v>
      </c>
      <c r="X385" s="83">
        <v>7.092</v>
      </c>
      <c r="Y385" s="82">
        <f t="shared" si="49"/>
        <v>14.858</v>
      </c>
      <c r="Z385" s="82"/>
      <c r="AA385" s="91"/>
      <c r="AB385" s="91"/>
      <c r="AC385" s="82"/>
      <c r="AD385" s="82"/>
      <c r="AE385" s="82"/>
      <c r="AF385" s="82"/>
      <c r="AG385" s="59" t="s">
        <v>1486</v>
      </c>
      <c r="AH385" s="59">
        <v>1</v>
      </c>
      <c r="AI385" s="58"/>
      <c r="AJ385" s="27"/>
    </row>
    <row r="386" ht="20.15" customHeight="1" outlineLevel="4" spans="1:36">
      <c r="A386" s="59">
        <v>52</v>
      </c>
      <c r="B386" s="60" t="s">
        <v>75</v>
      </c>
      <c r="C386" s="56" t="s">
        <v>91</v>
      </c>
      <c r="D386" s="57" t="s">
        <v>1578</v>
      </c>
      <c r="E386" s="58" t="s">
        <v>1582</v>
      </c>
      <c r="F386" s="59" t="s">
        <v>1482</v>
      </c>
      <c r="G386" s="59" t="s">
        <v>1483</v>
      </c>
      <c r="H386" s="59">
        <v>430426</v>
      </c>
      <c r="I386" s="59" t="str">
        <f t="shared" si="47"/>
        <v>430426</v>
      </c>
      <c r="J386" s="59">
        <f t="shared" si="48"/>
        <v>0</v>
      </c>
      <c r="K386" s="70">
        <v>1.814</v>
      </c>
      <c r="L386" s="55" t="s">
        <v>1583</v>
      </c>
      <c r="M386" s="71" t="s">
        <v>1584</v>
      </c>
      <c r="N386" s="59"/>
      <c r="O386" s="70"/>
      <c r="P386" s="59"/>
      <c r="Q386" s="70"/>
      <c r="R386" s="73" t="s">
        <v>1584</v>
      </c>
      <c r="S386" s="70">
        <v>1.814</v>
      </c>
      <c r="T386" s="59">
        <v>16</v>
      </c>
      <c r="U386" s="82">
        <v>51.83</v>
      </c>
      <c r="V386" s="83">
        <v>29.024</v>
      </c>
      <c r="W386" s="83">
        <v>18.14</v>
      </c>
      <c r="X386" s="83">
        <v>10.884</v>
      </c>
      <c r="Y386" s="82">
        <f t="shared" si="49"/>
        <v>22.806</v>
      </c>
      <c r="Z386" s="82"/>
      <c r="AA386" s="91"/>
      <c r="AB386" s="91"/>
      <c r="AC386" s="82"/>
      <c r="AD386" s="82"/>
      <c r="AE386" s="82"/>
      <c r="AF386" s="82"/>
      <c r="AG386" s="59" t="s">
        <v>1486</v>
      </c>
      <c r="AH386" s="59">
        <v>1</v>
      </c>
      <c r="AI386" s="58"/>
      <c r="AJ386" s="27"/>
    </row>
    <row r="387" ht="20.15" customHeight="1" outlineLevel="4" spans="1:36">
      <c r="A387" s="59">
        <v>53</v>
      </c>
      <c r="B387" s="60" t="s">
        <v>75</v>
      </c>
      <c r="C387" s="56" t="s">
        <v>91</v>
      </c>
      <c r="D387" s="57" t="s">
        <v>1578</v>
      </c>
      <c r="E387" s="58" t="s">
        <v>1585</v>
      </c>
      <c r="F387" s="59" t="s">
        <v>1482</v>
      </c>
      <c r="G387" s="59" t="s">
        <v>1483</v>
      </c>
      <c r="H387" s="59">
        <v>430426</v>
      </c>
      <c r="I387" s="59" t="str">
        <f t="shared" si="47"/>
        <v>430426</v>
      </c>
      <c r="J387" s="59">
        <f t="shared" si="48"/>
        <v>0</v>
      </c>
      <c r="K387" s="70">
        <v>0.607</v>
      </c>
      <c r="L387" s="55" t="s">
        <v>1586</v>
      </c>
      <c r="M387" s="71" t="s">
        <v>1587</v>
      </c>
      <c r="N387" s="59"/>
      <c r="O387" s="70"/>
      <c r="P387" s="59"/>
      <c r="Q387" s="70"/>
      <c r="R387" s="73" t="s">
        <v>1587</v>
      </c>
      <c r="S387" s="70">
        <v>0.607</v>
      </c>
      <c r="T387" s="59">
        <v>16</v>
      </c>
      <c r="U387" s="82">
        <v>17.34</v>
      </c>
      <c r="V387" s="83">
        <v>9.712</v>
      </c>
      <c r="W387" s="83">
        <v>6.07</v>
      </c>
      <c r="X387" s="83">
        <v>3.642</v>
      </c>
      <c r="Y387" s="82">
        <f t="shared" si="49"/>
        <v>7.628</v>
      </c>
      <c r="Z387" s="82"/>
      <c r="AA387" s="91"/>
      <c r="AB387" s="91"/>
      <c r="AC387" s="82"/>
      <c r="AD387" s="82"/>
      <c r="AE387" s="82"/>
      <c r="AF387" s="82"/>
      <c r="AG387" s="59" t="s">
        <v>1486</v>
      </c>
      <c r="AH387" s="59">
        <v>1</v>
      </c>
      <c r="AI387" s="58"/>
      <c r="AJ387" s="27"/>
    </row>
    <row r="388" ht="20.15" customHeight="1" outlineLevel="4" spans="1:36">
      <c r="A388" s="59">
        <v>54</v>
      </c>
      <c r="B388" s="60" t="s">
        <v>75</v>
      </c>
      <c r="C388" s="56" t="s">
        <v>91</v>
      </c>
      <c r="D388" s="57" t="s">
        <v>1499</v>
      </c>
      <c r="E388" s="58" t="s">
        <v>1509</v>
      </c>
      <c r="F388" s="59" t="s">
        <v>1482</v>
      </c>
      <c r="G388" s="59" t="s">
        <v>1483</v>
      </c>
      <c r="H388" s="59">
        <v>430426</v>
      </c>
      <c r="I388" s="59" t="str">
        <f t="shared" si="47"/>
        <v>430426</v>
      </c>
      <c r="J388" s="59">
        <f t="shared" si="48"/>
        <v>0</v>
      </c>
      <c r="K388" s="70">
        <v>0.665</v>
      </c>
      <c r="L388" s="55" t="s">
        <v>1588</v>
      </c>
      <c r="M388" s="71" t="s">
        <v>1589</v>
      </c>
      <c r="N388" s="59"/>
      <c r="O388" s="70"/>
      <c r="P388" s="59"/>
      <c r="Q388" s="70"/>
      <c r="R388" s="73" t="s">
        <v>1589</v>
      </c>
      <c r="S388" s="70">
        <v>0.665</v>
      </c>
      <c r="T388" s="59">
        <v>16</v>
      </c>
      <c r="U388" s="82">
        <v>19</v>
      </c>
      <c r="V388" s="83">
        <v>10.64</v>
      </c>
      <c r="W388" s="83">
        <v>6.65</v>
      </c>
      <c r="X388" s="83">
        <v>3.99</v>
      </c>
      <c r="Y388" s="82">
        <f t="shared" si="49"/>
        <v>8.36</v>
      </c>
      <c r="Z388" s="82"/>
      <c r="AA388" s="91"/>
      <c r="AB388" s="91"/>
      <c r="AC388" s="82"/>
      <c r="AD388" s="82"/>
      <c r="AE388" s="82"/>
      <c r="AF388" s="82"/>
      <c r="AG388" s="59" t="s">
        <v>1486</v>
      </c>
      <c r="AH388" s="59">
        <v>1</v>
      </c>
      <c r="AI388" s="58"/>
      <c r="AJ388" s="27"/>
    </row>
    <row r="389" ht="20.15" customHeight="1" outlineLevel="4" spans="1:36">
      <c r="A389" s="59">
        <v>55</v>
      </c>
      <c r="B389" s="60" t="s">
        <v>75</v>
      </c>
      <c r="C389" s="56" t="s">
        <v>91</v>
      </c>
      <c r="D389" s="57" t="s">
        <v>1578</v>
      </c>
      <c r="E389" s="58" t="s">
        <v>1590</v>
      </c>
      <c r="F389" s="59" t="s">
        <v>1482</v>
      </c>
      <c r="G389" s="59" t="s">
        <v>1483</v>
      </c>
      <c r="H389" s="59">
        <v>430426</v>
      </c>
      <c r="I389" s="59" t="str">
        <f t="shared" si="47"/>
        <v>430426</v>
      </c>
      <c r="J389" s="59">
        <f t="shared" si="48"/>
        <v>0</v>
      </c>
      <c r="K389" s="70">
        <v>0.367</v>
      </c>
      <c r="L389" s="55" t="s">
        <v>1591</v>
      </c>
      <c r="M389" s="71" t="s">
        <v>1592</v>
      </c>
      <c r="N389" s="59"/>
      <c r="O389" s="70"/>
      <c r="P389" s="59"/>
      <c r="Q389" s="70"/>
      <c r="R389" s="73" t="s">
        <v>1592</v>
      </c>
      <c r="S389" s="70">
        <v>0.367</v>
      </c>
      <c r="T389" s="59">
        <v>16</v>
      </c>
      <c r="U389" s="82">
        <v>10.49</v>
      </c>
      <c r="V389" s="83">
        <v>5.872</v>
      </c>
      <c r="W389" s="83">
        <v>3.67</v>
      </c>
      <c r="X389" s="83">
        <v>2.202</v>
      </c>
      <c r="Y389" s="82">
        <f t="shared" si="49"/>
        <v>4.618</v>
      </c>
      <c r="Z389" s="82"/>
      <c r="AA389" s="91"/>
      <c r="AB389" s="91"/>
      <c r="AC389" s="82"/>
      <c r="AD389" s="82"/>
      <c r="AE389" s="82"/>
      <c r="AF389" s="82"/>
      <c r="AG389" s="59" t="s">
        <v>1486</v>
      </c>
      <c r="AH389" s="59">
        <v>1</v>
      </c>
      <c r="AI389" s="58"/>
      <c r="AJ389" s="27"/>
    </row>
    <row r="390" ht="20.15" customHeight="1" outlineLevel="4" spans="1:36">
      <c r="A390" s="59">
        <v>56</v>
      </c>
      <c r="B390" s="60" t="s">
        <v>75</v>
      </c>
      <c r="C390" s="56" t="s">
        <v>91</v>
      </c>
      <c r="D390" s="57" t="s">
        <v>1578</v>
      </c>
      <c r="E390" s="58" t="s">
        <v>1593</v>
      </c>
      <c r="F390" s="59" t="s">
        <v>1482</v>
      </c>
      <c r="G390" s="59" t="s">
        <v>1483</v>
      </c>
      <c r="H390" s="59">
        <v>430426</v>
      </c>
      <c r="I390" s="59" t="str">
        <f t="shared" si="47"/>
        <v>430426</v>
      </c>
      <c r="J390" s="59">
        <f t="shared" si="48"/>
        <v>0</v>
      </c>
      <c r="K390" s="70">
        <v>2.766</v>
      </c>
      <c r="L390" s="55" t="s">
        <v>1594</v>
      </c>
      <c r="M390" s="71" t="s">
        <v>1595</v>
      </c>
      <c r="N390" s="59"/>
      <c r="O390" s="70"/>
      <c r="P390" s="59"/>
      <c r="Q390" s="70"/>
      <c r="R390" s="73" t="s">
        <v>1595</v>
      </c>
      <c r="S390" s="70">
        <v>2.766</v>
      </c>
      <c r="T390" s="59">
        <v>16</v>
      </c>
      <c r="U390" s="82">
        <v>79.03</v>
      </c>
      <c r="V390" s="83">
        <v>44.256</v>
      </c>
      <c r="W390" s="83">
        <v>27.66</v>
      </c>
      <c r="X390" s="83">
        <v>16.596</v>
      </c>
      <c r="Y390" s="82">
        <f t="shared" si="49"/>
        <v>34.774</v>
      </c>
      <c r="Z390" s="82"/>
      <c r="AA390" s="91"/>
      <c r="AB390" s="91"/>
      <c r="AC390" s="82"/>
      <c r="AD390" s="82"/>
      <c r="AE390" s="82"/>
      <c r="AF390" s="82"/>
      <c r="AG390" s="59" t="s">
        <v>1486</v>
      </c>
      <c r="AH390" s="59">
        <v>1</v>
      </c>
      <c r="AI390" s="58"/>
      <c r="AJ390" s="27"/>
    </row>
    <row r="391" ht="20.15" customHeight="1" outlineLevel="4" spans="1:36">
      <c r="A391" s="59">
        <v>57</v>
      </c>
      <c r="B391" s="60" t="s">
        <v>75</v>
      </c>
      <c r="C391" s="56" t="s">
        <v>91</v>
      </c>
      <c r="D391" s="57" t="s">
        <v>1578</v>
      </c>
      <c r="E391" s="58" t="s">
        <v>1596</v>
      </c>
      <c r="F391" s="59" t="s">
        <v>1482</v>
      </c>
      <c r="G391" s="59" t="s">
        <v>1483</v>
      </c>
      <c r="H391" s="59">
        <v>430426</v>
      </c>
      <c r="I391" s="59" t="str">
        <f t="shared" si="47"/>
        <v>430426</v>
      </c>
      <c r="J391" s="59">
        <f t="shared" si="48"/>
        <v>0</v>
      </c>
      <c r="K391" s="70">
        <v>2.853</v>
      </c>
      <c r="L391" s="55" t="s">
        <v>1597</v>
      </c>
      <c r="M391" s="71" t="s">
        <v>1598</v>
      </c>
      <c r="N391" s="59"/>
      <c r="O391" s="70"/>
      <c r="P391" s="59"/>
      <c r="Q391" s="70"/>
      <c r="R391" s="73" t="s">
        <v>1598</v>
      </c>
      <c r="S391" s="70">
        <v>2.853</v>
      </c>
      <c r="T391" s="59">
        <v>16</v>
      </c>
      <c r="U391" s="82">
        <v>81.51</v>
      </c>
      <c r="V391" s="83">
        <v>45.648</v>
      </c>
      <c r="W391" s="83">
        <v>28.53</v>
      </c>
      <c r="X391" s="83">
        <v>17.118</v>
      </c>
      <c r="Y391" s="82">
        <f t="shared" si="49"/>
        <v>35.862</v>
      </c>
      <c r="Z391" s="82"/>
      <c r="AA391" s="91"/>
      <c r="AB391" s="91"/>
      <c r="AC391" s="82"/>
      <c r="AD391" s="82"/>
      <c r="AE391" s="82"/>
      <c r="AF391" s="82"/>
      <c r="AG391" s="59" t="s">
        <v>1486</v>
      </c>
      <c r="AH391" s="59">
        <v>1</v>
      </c>
      <c r="AI391" s="58"/>
      <c r="AJ391" s="27"/>
    </row>
    <row r="392" ht="20.15" customHeight="1" outlineLevel="4" spans="1:36">
      <c r="A392" s="59">
        <v>58</v>
      </c>
      <c r="B392" s="60" t="s">
        <v>75</v>
      </c>
      <c r="C392" s="56" t="s">
        <v>91</v>
      </c>
      <c r="D392" s="57" t="s">
        <v>1578</v>
      </c>
      <c r="E392" s="58" t="s">
        <v>1599</v>
      </c>
      <c r="F392" s="59" t="s">
        <v>1482</v>
      </c>
      <c r="G392" s="59" t="s">
        <v>1483</v>
      </c>
      <c r="H392" s="59">
        <v>430426</v>
      </c>
      <c r="I392" s="59" t="str">
        <f t="shared" si="47"/>
        <v>430426</v>
      </c>
      <c r="J392" s="59">
        <f t="shared" si="48"/>
        <v>0</v>
      </c>
      <c r="K392" s="70">
        <v>1.206</v>
      </c>
      <c r="L392" s="55" t="s">
        <v>1600</v>
      </c>
      <c r="M392" s="71" t="s">
        <v>1601</v>
      </c>
      <c r="N392" s="59"/>
      <c r="O392" s="70"/>
      <c r="P392" s="59"/>
      <c r="Q392" s="70"/>
      <c r="R392" s="73" t="s">
        <v>1601</v>
      </c>
      <c r="S392" s="70">
        <v>1.206</v>
      </c>
      <c r="T392" s="59">
        <v>16</v>
      </c>
      <c r="U392" s="82">
        <v>34.46</v>
      </c>
      <c r="V392" s="83">
        <v>19.296</v>
      </c>
      <c r="W392" s="83">
        <v>12.06</v>
      </c>
      <c r="X392" s="83">
        <v>7.236</v>
      </c>
      <c r="Y392" s="82">
        <f t="shared" si="49"/>
        <v>15.164</v>
      </c>
      <c r="Z392" s="82"/>
      <c r="AA392" s="91"/>
      <c r="AB392" s="91"/>
      <c r="AC392" s="82"/>
      <c r="AD392" s="82"/>
      <c r="AE392" s="82"/>
      <c r="AF392" s="82"/>
      <c r="AG392" s="59" t="s">
        <v>1486</v>
      </c>
      <c r="AH392" s="59">
        <v>1</v>
      </c>
      <c r="AI392" s="58"/>
      <c r="AJ392" s="27"/>
    </row>
    <row r="393" ht="20.15" customHeight="1" outlineLevel="4" spans="1:36">
      <c r="A393" s="59">
        <v>12</v>
      </c>
      <c r="B393" s="60" t="s">
        <v>75</v>
      </c>
      <c r="C393" s="56" t="s">
        <v>91</v>
      </c>
      <c r="D393" s="57" t="s">
        <v>1561</v>
      </c>
      <c r="E393" s="58" t="s">
        <v>1602</v>
      </c>
      <c r="F393" s="59" t="s">
        <v>1482</v>
      </c>
      <c r="G393" s="59" t="s">
        <v>1483</v>
      </c>
      <c r="H393" s="59">
        <v>430426</v>
      </c>
      <c r="I393" s="59" t="str">
        <f t="shared" si="47"/>
        <v>430426</v>
      </c>
      <c r="J393" s="59">
        <f t="shared" si="48"/>
        <v>0</v>
      </c>
      <c r="K393" s="70">
        <v>1.127</v>
      </c>
      <c r="L393" s="55" t="s">
        <v>1603</v>
      </c>
      <c r="M393" s="71" t="s">
        <v>1604</v>
      </c>
      <c r="N393" s="59"/>
      <c r="O393" s="70"/>
      <c r="P393" s="59"/>
      <c r="Q393" s="70"/>
      <c r="R393" s="73" t="s">
        <v>1604</v>
      </c>
      <c r="S393" s="70">
        <v>1.127</v>
      </c>
      <c r="T393" s="59">
        <v>16</v>
      </c>
      <c r="U393" s="82">
        <v>32.2</v>
      </c>
      <c r="V393" s="83">
        <v>18.032</v>
      </c>
      <c r="W393" s="83">
        <v>11.27</v>
      </c>
      <c r="X393" s="83">
        <v>6.762</v>
      </c>
      <c r="Y393" s="82">
        <f t="shared" si="49"/>
        <v>14.168</v>
      </c>
      <c r="Z393" s="82"/>
      <c r="AA393" s="91"/>
      <c r="AB393" s="91"/>
      <c r="AC393" s="82"/>
      <c r="AD393" s="82"/>
      <c r="AE393" s="82"/>
      <c r="AF393" s="82"/>
      <c r="AG393" s="59" t="s">
        <v>1486</v>
      </c>
      <c r="AH393" s="59">
        <v>1</v>
      </c>
      <c r="AI393" s="58"/>
      <c r="AJ393" s="27"/>
    </row>
    <row r="394" ht="20.15" customHeight="1" outlineLevel="4" spans="1:36">
      <c r="A394" s="59">
        <v>59</v>
      </c>
      <c r="B394" s="60" t="s">
        <v>75</v>
      </c>
      <c r="C394" s="56" t="s">
        <v>91</v>
      </c>
      <c r="D394" s="57" t="s">
        <v>1605</v>
      </c>
      <c r="E394" s="58" t="s">
        <v>1606</v>
      </c>
      <c r="F394" s="59" t="s">
        <v>1482</v>
      </c>
      <c r="G394" s="59" t="s">
        <v>1483</v>
      </c>
      <c r="H394" s="59">
        <v>430426</v>
      </c>
      <c r="I394" s="59" t="str">
        <f t="shared" si="47"/>
        <v>430426</v>
      </c>
      <c r="J394" s="59">
        <f t="shared" si="48"/>
        <v>0</v>
      </c>
      <c r="K394" s="70">
        <v>2.895</v>
      </c>
      <c r="L394" s="55" t="s">
        <v>1607</v>
      </c>
      <c r="M394" s="71" t="s">
        <v>1608</v>
      </c>
      <c r="N394" s="59"/>
      <c r="O394" s="70"/>
      <c r="P394" s="59"/>
      <c r="Q394" s="70"/>
      <c r="R394" s="73" t="s">
        <v>1608</v>
      </c>
      <c r="S394" s="70">
        <v>2.895</v>
      </c>
      <c r="T394" s="59">
        <v>16</v>
      </c>
      <c r="U394" s="82">
        <v>82.71</v>
      </c>
      <c r="V394" s="83">
        <v>46.32</v>
      </c>
      <c r="W394" s="83">
        <v>28.95</v>
      </c>
      <c r="X394" s="83">
        <v>17.37</v>
      </c>
      <c r="Y394" s="82">
        <f t="shared" si="49"/>
        <v>36.39</v>
      </c>
      <c r="Z394" s="82"/>
      <c r="AA394" s="91"/>
      <c r="AB394" s="91"/>
      <c r="AC394" s="82"/>
      <c r="AD394" s="82"/>
      <c r="AE394" s="82"/>
      <c r="AF394" s="82"/>
      <c r="AG394" s="59" t="s">
        <v>1486</v>
      </c>
      <c r="AH394" s="59">
        <v>1</v>
      </c>
      <c r="AI394" s="58"/>
      <c r="AJ394" s="27"/>
    </row>
    <row r="395" ht="20.15" customHeight="1" outlineLevel="4" spans="1:36">
      <c r="A395" s="59">
        <v>13</v>
      </c>
      <c r="B395" s="60" t="s">
        <v>75</v>
      </c>
      <c r="C395" s="56" t="s">
        <v>91</v>
      </c>
      <c r="D395" s="57" t="s">
        <v>1609</v>
      </c>
      <c r="E395" s="58" t="s">
        <v>1610</v>
      </c>
      <c r="F395" s="59" t="s">
        <v>1482</v>
      </c>
      <c r="G395" s="59" t="s">
        <v>1483</v>
      </c>
      <c r="H395" s="59">
        <v>430426</v>
      </c>
      <c r="I395" s="59" t="str">
        <f t="shared" si="47"/>
        <v>430426</v>
      </c>
      <c r="J395" s="59">
        <f t="shared" si="48"/>
        <v>0</v>
      </c>
      <c r="K395" s="70">
        <v>2.423</v>
      </c>
      <c r="L395" s="55" t="s">
        <v>1611</v>
      </c>
      <c r="M395" s="71" t="s">
        <v>1612</v>
      </c>
      <c r="N395" s="59"/>
      <c r="O395" s="70"/>
      <c r="P395" s="59"/>
      <c r="Q395" s="70"/>
      <c r="R395" s="73" t="s">
        <v>1612</v>
      </c>
      <c r="S395" s="70">
        <v>2.423</v>
      </c>
      <c r="T395" s="59">
        <v>16</v>
      </c>
      <c r="U395" s="82">
        <v>69.23</v>
      </c>
      <c r="V395" s="83">
        <v>38.768</v>
      </c>
      <c r="W395" s="83">
        <v>24.23</v>
      </c>
      <c r="X395" s="83">
        <v>14.538</v>
      </c>
      <c r="Y395" s="82">
        <f t="shared" si="49"/>
        <v>30.462</v>
      </c>
      <c r="Z395" s="82"/>
      <c r="AA395" s="91"/>
      <c r="AB395" s="91"/>
      <c r="AC395" s="82"/>
      <c r="AD395" s="82"/>
      <c r="AE395" s="82"/>
      <c r="AF395" s="82"/>
      <c r="AG395" s="59" t="s">
        <v>1486</v>
      </c>
      <c r="AH395" s="59">
        <v>1</v>
      </c>
      <c r="AI395" s="58"/>
      <c r="AJ395" s="27"/>
    </row>
    <row r="396" ht="20.15" customHeight="1" outlineLevel="4" spans="1:36">
      <c r="A396" s="59">
        <v>14</v>
      </c>
      <c r="B396" s="60" t="s">
        <v>75</v>
      </c>
      <c r="C396" s="56" t="s">
        <v>91</v>
      </c>
      <c r="D396" s="57" t="s">
        <v>1530</v>
      </c>
      <c r="E396" s="58" t="s">
        <v>1613</v>
      </c>
      <c r="F396" s="59" t="s">
        <v>1482</v>
      </c>
      <c r="G396" s="59" t="s">
        <v>1483</v>
      </c>
      <c r="H396" s="59">
        <v>430426</v>
      </c>
      <c r="I396" s="59" t="str">
        <f t="shared" si="47"/>
        <v>430426</v>
      </c>
      <c r="J396" s="59">
        <f t="shared" si="48"/>
        <v>0</v>
      </c>
      <c r="K396" s="70">
        <v>3.78</v>
      </c>
      <c r="L396" s="55" t="s">
        <v>1614</v>
      </c>
      <c r="M396" s="71" t="s">
        <v>1615</v>
      </c>
      <c r="N396" s="59"/>
      <c r="O396" s="70"/>
      <c r="P396" s="59"/>
      <c r="Q396" s="70"/>
      <c r="R396" s="73" t="s">
        <v>1615</v>
      </c>
      <c r="S396" s="70">
        <v>3.78</v>
      </c>
      <c r="T396" s="59">
        <v>16</v>
      </c>
      <c r="U396" s="82">
        <v>108</v>
      </c>
      <c r="V396" s="83">
        <v>60.48</v>
      </c>
      <c r="W396" s="83">
        <v>37.8</v>
      </c>
      <c r="X396" s="83">
        <v>22.68</v>
      </c>
      <c r="Y396" s="82">
        <f t="shared" si="49"/>
        <v>47.52</v>
      </c>
      <c r="Z396" s="82"/>
      <c r="AA396" s="91"/>
      <c r="AB396" s="91"/>
      <c r="AC396" s="82"/>
      <c r="AD396" s="82"/>
      <c r="AE396" s="82"/>
      <c r="AF396" s="82"/>
      <c r="AG396" s="59" t="s">
        <v>1486</v>
      </c>
      <c r="AH396" s="59">
        <v>1</v>
      </c>
      <c r="AI396" s="58"/>
      <c r="AJ396" s="27"/>
    </row>
    <row r="397" ht="20.15" customHeight="1" outlineLevel="4" spans="1:36">
      <c r="A397" s="59">
        <v>15</v>
      </c>
      <c r="B397" s="60" t="s">
        <v>75</v>
      </c>
      <c r="C397" s="56" t="s">
        <v>91</v>
      </c>
      <c r="D397" s="57" t="s">
        <v>1616</v>
      </c>
      <c r="E397" s="58" t="s">
        <v>1617</v>
      </c>
      <c r="F397" s="59" t="s">
        <v>1482</v>
      </c>
      <c r="G397" s="59" t="s">
        <v>1483</v>
      </c>
      <c r="H397" s="59">
        <v>430426</v>
      </c>
      <c r="I397" s="59" t="str">
        <f t="shared" si="47"/>
        <v>430426</v>
      </c>
      <c r="J397" s="59">
        <f t="shared" si="48"/>
        <v>0</v>
      </c>
      <c r="K397" s="70">
        <v>1.892</v>
      </c>
      <c r="L397" s="55" t="s">
        <v>1618</v>
      </c>
      <c r="M397" s="71" t="s">
        <v>1619</v>
      </c>
      <c r="N397" s="59"/>
      <c r="O397" s="70"/>
      <c r="P397" s="59"/>
      <c r="Q397" s="70"/>
      <c r="R397" s="73" t="s">
        <v>1619</v>
      </c>
      <c r="S397" s="70">
        <v>1.892</v>
      </c>
      <c r="T397" s="59">
        <v>16</v>
      </c>
      <c r="U397" s="82">
        <v>54.06</v>
      </c>
      <c r="V397" s="83">
        <v>30.272</v>
      </c>
      <c r="W397" s="83">
        <v>18.92</v>
      </c>
      <c r="X397" s="83">
        <v>11.352</v>
      </c>
      <c r="Y397" s="82">
        <f t="shared" si="49"/>
        <v>23.788</v>
      </c>
      <c r="Z397" s="82"/>
      <c r="AA397" s="91"/>
      <c r="AB397" s="91"/>
      <c r="AC397" s="82"/>
      <c r="AD397" s="82"/>
      <c r="AE397" s="82"/>
      <c r="AF397" s="82"/>
      <c r="AG397" s="59" t="s">
        <v>1486</v>
      </c>
      <c r="AH397" s="59">
        <v>1</v>
      </c>
      <c r="AI397" s="58"/>
      <c r="AJ397" s="27"/>
    </row>
    <row r="398" ht="20.15" customHeight="1" outlineLevel="4" spans="1:36">
      <c r="A398" s="59">
        <v>16</v>
      </c>
      <c r="B398" s="60" t="s">
        <v>75</v>
      </c>
      <c r="C398" s="56" t="s">
        <v>91</v>
      </c>
      <c r="D398" s="57" t="s">
        <v>1557</v>
      </c>
      <c r="E398" s="58" t="s">
        <v>1620</v>
      </c>
      <c r="F398" s="59" t="s">
        <v>1482</v>
      </c>
      <c r="G398" s="59" t="s">
        <v>1483</v>
      </c>
      <c r="H398" s="59">
        <v>430426</v>
      </c>
      <c r="I398" s="59" t="str">
        <f t="shared" si="47"/>
        <v>430426</v>
      </c>
      <c r="J398" s="59">
        <f t="shared" si="48"/>
        <v>0</v>
      </c>
      <c r="K398" s="70">
        <v>0.964</v>
      </c>
      <c r="L398" s="55" t="s">
        <v>1621</v>
      </c>
      <c r="M398" s="71" t="s">
        <v>1622</v>
      </c>
      <c r="N398" s="59"/>
      <c r="O398" s="70"/>
      <c r="P398" s="59"/>
      <c r="Q398" s="70"/>
      <c r="R398" s="73" t="s">
        <v>1622</v>
      </c>
      <c r="S398" s="70">
        <v>0.964</v>
      </c>
      <c r="T398" s="59">
        <v>16</v>
      </c>
      <c r="U398" s="82">
        <v>27.54</v>
      </c>
      <c r="V398" s="83">
        <v>15.424</v>
      </c>
      <c r="W398" s="83">
        <v>9.64</v>
      </c>
      <c r="X398" s="83">
        <v>5.784</v>
      </c>
      <c r="Y398" s="82">
        <f t="shared" si="49"/>
        <v>12.116</v>
      </c>
      <c r="Z398" s="82"/>
      <c r="AA398" s="91"/>
      <c r="AB398" s="91"/>
      <c r="AC398" s="82"/>
      <c r="AD398" s="82"/>
      <c r="AE398" s="82"/>
      <c r="AF398" s="82"/>
      <c r="AG398" s="59" t="s">
        <v>1486</v>
      </c>
      <c r="AH398" s="59">
        <v>1</v>
      </c>
      <c r="AI398" s="58"/>
      <c r="AJ398" s="27"/>
    </row>
    <row r="399" ht="20.15" customHeight="1" outlineLevel="4" spans="1:36">
      <c r="A399" s="59">
        <v>17</v>
      </c>
      <c r="B399" s="60" t="s">
        <v>75</v>
      </c>
      <c r="C399" s="56" t="s">
        <v>91</v>
      </c>
      <c r="D399" s="57" t="s">
        <v>1512</v>
      </c>
      <c r="E399" s="58" t="s">
        <v>1623</v>
      </c>
      <c r="F399" s="59" t="s">
        <v>1482</v>
      </c>
      <c r="G399" s="59" t="s">
        <v>1483</v>
      </c>
      <c r="H399" s="59">
        <v>430426</v>
      </c>
      <c r="I399" s="59" t="str">
        <f t="shared" si="47"/>
        <v>430426</v>
      </c>
      <c r="J399" s="59">
        <f t="shared" si="48"/>
        <v>0</v>
      </c>
      <c r="K399" s="70">
        <v>1.836</v>
      </c>
      <c r="L399" s="55" t="s">
        <v>1624</v>
      </c>
      <c r="M399" s="71" t="s">
        <v>1625</v>
      </c>
      <c r="N399" s="59"/>
      <c r="O399" s="70"/>
      <c r="P399" s="59"/>
      <c r="Q399" s="70"/>
      <c r="R399" s="73" t="s">
        <v>1625</v>
      </c>
      <c r="S399" s="70">
        <v>1.836</v>
      </c>
      <c r="T399" s="59">
        <v>16</v>
      </c>
      <c r="U399" s="82">
        <v>52.46</v>
      </c>
      <c r="V399" s="83">
        <v>29.376</v>
      </c>
      <c r="W399" s="83">
        <v>18.36</v>
      </c>
      <c r="X399" s="83">
        <v>11.016</v>
      </c>
      <c r="Y399" s="82">
        <f t="shared" si="49"/>
        <v>23.084</v>
      </c>
      <c r="Z399" s="82"/>
      <c r="AA399" s="91"/>
      <c r="AB399" s="91"/>
      <c r="AC399" s="82"/>
      <c r="AD399" s="82"/>
      <c r="AE399" s="82"/>
      <c r="AF399" s="82"/>
      <c r="AG399" s="59" t="s">
        <v>1486</v>
      </c>
      <c r="AH399" s="59">
        <v>1</v>
      </c>
      <c r="AI399" s="58"/>
      <c r="AJ399" s="27"/>
    </row>
    <row r="400" ht="20.15" customHeight="1" outlineLevel="4" spans="1:36">
      <c r="A400" s="59">
        <v>40</v>
      </c>
      <c r="B400" s="60" t="s">
        <v>75</v>
      </c>
      <c r="C400" s="56" t="s">
        <v>91</v>
      </c>
      <c r="D400" s="57" t="s">
        <v>1480</v>
      </c>
      <c r="E400" s="58" t="s">
        <v>1626</v>
      </c>
      <c r="F400" s="59" t="s">
        <v>1482</v>
      </c>
      <c r="G400" s="59" t="s">
        <v>1483</v>
      </c>
      <c r="H400" s="59">
        <v>430426</v>
      </c>
      <c r="I400" s="59" t="str">
        <f t="shared" si="47"/>
        <v>430426</v>
      </c>
      <c r="J400" s="59">
        <f t="shared" si="48"/>
        <v>0</v>
      </c>
      <c r="K400" s="70">
        <v>1.069</v>
      </c>
      <c r="L400" s="55" t="s">
        <v>1627</v>
      </c>
      <c r="M400" s="71" t="s">
        <v>1628</v>
      </c>
      <c r="N400" s="59"/>
      <c r="O400" s="70"/>
      <c r="P400" s="59"/>
      <c r="Q400" s="70"/>
      <c r="R400" s="73" t="s">
        <v>1628</v>
      </c>
      <c r="S400" s="70">
        <v>1.069</v>
      </c>
      <c r="T400" s="59">
        <v>16</v>
      </c>
      <c r="U400" s="82">
        <v>30.54</v>
      </c>
      <c r="V400" s="83">
        <v>17.104</v>
      </c>
      <c r="W400" s="83">
        <v>10.69</v>
      </c>
      <c r="X400" s="83">
        <v>6.414</v>
      </c>
      <c r="Y400" s="82">
        <f t="shared" si="49"/>
        <v>13.436</v>
      </c>
      <c r="Z400" s="82"/>
      <c r="AA400" s="91"/>
      <c r="AB400" s="91"/>
      <c r="AC400" s="82"/>
      <c r="AD400" s="82"/>
      <c r="AE400" s="82"/>
      <c r="AF400" s="82"/>
      <c r="AG400" s="59" t="s">
        <v>1486</v>
      </c>
      <c r="AH400" s="59">
        <v>1</v>
      </c>
      <c r="AI400" s="58"/>
      <c r="AJ400" s="27"/>
    </row>
    <row r="401" ht="20.15" customHeight="1" outlineLevel="4" spans="1:36">
      <c r="A401" s="59">
        <v>42</v>
      </c>
      <c r="B401" s="60" t="s">
        <v>75</v>
      </c>
      <c r="C401" s="56" t="s">
        <v>91</v>
      </c>
      <c r="D401" s="57" t="s">
        <v>1480</v>
      </c>
      <c r="E401" s="58" t="s">
        <v>1493</v>
      </c>
      <c r="F401" s="59" t="s">
        <v>1482</v>
      </c>
      <c r="G401" s="59" t="s">
        <v>1483</v>
      </c>
      <c r="H401" s="59">
        <v>430426</v>
      </c>
      <c r="I401" s="59" t="str">
        <f t="shared" si="47"/>
        <v>430426</v>
      </c>
      <c r="J401" s="59">
        <f t="shared" si="48"/>
        <v>0</v>
      </c>
      <c r="K401" s="70">
        <v>0.213</v>
      </c>
      <c r="L401" s="55" t="s">
        <v>1629</v>
      </c>
      <c r="M401" s="71" t="s">
        <v>1630</v>
      </c>
      <c r="N401" s="59"/>
      <c r="O401" s="70"/>
      <c r="P401" s="59"/>
      <c r="Q401" s="70"/>
      <c r="R401" s="73" t="s">
        <v>1630</v>
      </c>
      <c r="S401" s="70">
        <v>0.213</v>
      </c>
      <c r="T401" s="59">
        <v>16</v>
      </c>
      <c r="U401" s="82">
        <v>6.09</v>
      </c>
      <c r="V401" s="83">
        <v>3.408</v>
      </c>
      <c r="W401" s="83">
        <v>2.13</v>
      </c>
      <c r="X401" s="83">
        <v>1.278</v>
      </c>
      <c r="Y401" s="82">
        <f t="shared" si="49"/>
        <v>2.682</v>
      </c>
      <c r="Z401" s="82"/>
      <c r="AA401" s="91"/>
      <c r="AB401" s="91"/>
      <c r="AC401" s="82"/>
      <c r="AD401" s="82"/>
      <c r="AE401" s="82"/>
      <c r="AF401" s="82"/>
      <c r="AG401" s="59" t="s">
        <v>1486</v>
      </c>
      <c r="AH401" s="59">
        <v>1</v>
      </c>
      <c r="AI401" s="58"/>
      <c r="AJ401" s="27"/>
    </row>
    <row r="402" ht="20.15" customHeight="1" outlineLevel="4" spans="1:36">
      <c r="A402" s="59">
        <v>60</v>
      </c>
      <c r="B402" s="60" t="s">
        <v>75</v>
      </c>
      <c r="C402" s="56" t="s">
        <v>91</v>
      </c>
      <c r="D402" s="57" t="s">
        <v>1480</v>
      </c>
      <c r="E402" s="58" t="s">
        <v>1631</v>
      </c>
      <c r="F402" s="59" t="s">
        <v>1482</v>
      </c>
      <c r="G402" s="59" t="s">
        <v>1483</v>
      </c>
      <c r="H402" s="59">
        <v>430426</v>
      </c>
      <c r="I402" s="59" t="str">
        <f t="shared" si="47"/>
        <v>430426</v>
      </c>
      <c r="J402" s="59">
        <f t="shared" si="48"/>
        <v>0</v>
      </c>
      <c r="K402" s="70">
        <v>0.758</v>
      </c>
      <c r="L402" s="55" t="s">
        <v>1632</v>
      </c>
      <c r="M402" s="71" t="s">
        <v>1633</v>
      </c>
      <c r="N402" s="59"/>
      <c r="O402" s="70"/>
      <c r="P402" s="59"/>
      <c r="Q402" s="70"/>
      <c r="R402" s="73" t="s">
        <v>1633</v>
      </c>
      <c r="S402" s="70">
        <v>0.758</v>
      </c>
      <c r="T402" s="59">
        <v>16</v>
      </c>
      <c r="U402" s="82">
        <v>21.66</v>
      </c>
      <c r="V402" s="83">
        <v>12.128</v>
      </c>
      <c r="W402" s="83">
        <v>7.58</v>
      </c>
      <c r="X402" s="83">
        <v>4.548</v>
      </c>
      <c r="Y402" s="82">
        <f t="shared" si="49"/>
        <v>9.532</v>
      </c>
      <c r="Z402" s="82"/>
      <c r="AA402" s="91"/>
      <c r="AB402" s="91"/>
      <c r="AC402" s="82"/>
      <c r="AD402" s="82"/>
      <c r="AE402" s="82"/>
      <c r="AF402" s="82"/>
      <c r="AG402" s="59" t="s">
        <v>1486</v>
      </c>
      <c r="AH402" s="59">
        <v>1</v>
      </c>
      <c r="AI402" s="58"/>
      <c r="AJ402" s="27"/>
    </row>
    <row r="403" ht="20.15" customHeight="1" outlineLevel="4" spans="1:36">
      <c r="A403" s="59">
        <v>61</v>
      </c>
      <c r="B403" s="60" t="s">
        <v>75</v>
      </c>
      <c r="C403" s="56" t="s">
        <v>91</v>
      </c>
      <c r="D403" s="57" t="s">
        <v>1512</v>
      </c>
      <c r="E403" s="58" t="s">
        <v>1634</v>
      </c>
      <c r="F403" s="59" t="s">
        <v>1482</v>
      </c>
      <c r="G403" s="59" t="s">
        <v>1483</v>
      </c>
      <c r="H403" s="59">
        <v>430426</v>
      </c>
      <c r="I403" s="59" t="str">
        <f t="shared" si="47"/>
        <v>430426</v>
      </c>
      <c r="J403" s="59">
        <f t="shared" si="48"/>
        <v>0</v>
      </c>
      <c r="K403" s="70">
        <v>0.285</v>
      </c>
      <c r="L403" s="55" t="s">
        <v>1635</v>
      </c>
      <c r="M403" s="71" t="s">
        <v>1636</v>
      </c>
      <c r="N403" s="59"/>
      <c r="O403" s="70"/>
      <c r="P403" s="59"/>
      <c r="Q403" s="70"/>
      <c r="R403" s="73" t="s">
        <v>1636</v>
      </c>
      <c r="S403" s="70">
        <v>0.285</v>
      </c>
      <c r="T403" s="59">
        <v>16</v>
      </c>
      <c r="U403" s="82">
        <v>8.14</v>
      </c>
      <c r="V403" s="83">
        <v>4.56</v>
      </c>
      <c r="W403" s="83">
        <v>2.85</v>
      </c>
      <c r="X403" s="83">
        <v>1.71</v>
      </c>
      <c r="Y403" s="82">
        <f t="shared" si="49"/>
        <v>3.58</v>
      </c>
      <c r="Z403" s="82"/>
      <c r="AA403" s="91"/>
      <c r="AB403" s="91"/>
      <c r="AC403" s="82"/>
      <c r="AD403" s="82"/>
      <c r="AE403" s="82"/>
      <c r="AF403" s="82"/>
      <c r="AG403" s="59" t="s">
        <v>1486</v>
      </c>
      <c r="AH403" s="59">
        <v>1</v>
      </c>
      <c r="AI403" s="58"/>
      <c r="AJ403" s="27"/>
    </row>
    <row r="404" ht="20.15" customHeight="1" outlineLevel="4" spans="1:36">
      <c r="A404" s="59">
        <v>62</v>
      </c>
      <c r="B404" s="60" t="s">
        <v>75</v>
      </c>
      <c r="C404" s="56" t="s">
        <v>91</v>
      </c>
      <c r="D404" s="57" t="s">
        <v>1526</v>
      </c>
      <c r="E404" s="58" t="s">
        <v>1637</v>
      </c>
      <c r="F404" s="59" t="s">
        <v>1482</v>
      </c>
      <c r="G404" s="59" t="s">
        <v>1483</v>
      </c>
      <c r="H404" s="59">
        <v>430426</v>
      </c>
      <c r="I404" s="59" t="str">
        <f t="shared" si="47"/>
        <v>430426</v>
      </c>
      <c r="J404" s="59">
        <f t="shared" si="48"/>
        <v>0</v>
      </c>
      <c r="K404" s="70">
        <v>1.016</v>
      </c>
      <c r="L404" s="55" t="s">
        <v>1638</v>
      </c>
      <c r="M404" s="71" t="s">
        <v>1639</v>
      </c>
      <c r="N404" s="59"/>
      <c r="O404" s="70"/>
      <c r="P404" s="59"/>
      <c r="Q404" s="70"/>
      <c r="R404" s="73" t="s">
        <v>1639</v>
      </c>
      <c r="S404" s="70">
        <v>1.016</v>
      </c>
      <c r="T404" s="59">
        <v>16</v>
      </c>
      <c r="U404" s="82">
        <v>29.03</v>
      </c>
      <c r="V404" s="83">
        <v>16.256</v>
      </c>
      <c r="W404" s="83">
        <v>10.16</v>
      </c>
      <c r="X404" s="83">
        <v>6.096</v>
      </c>
      <c r="Y404" s="82">
        <f t="shared" si="49"/>
        <v>12.774</v>
      </c>
      <c r="Z404" s="82"/>
      <c r="AA404" s="91"/>
      <c r="AB404" s="91"/>
      <c r="AC404" s="82"/>
      <c r="AD404" s="82"/>
      <c r="AE404" s="82"/>
      <c r="AF404" s="82"/>
      <c r="AG404" s="59" t="s">
        <v>1486</v>
      </c>
      <c r="AH404" s="59">
        <v>1</v>
      </c>
      <c r="AI404" s="58"/>
      <c r="AJ404" s="27"/>
    </row>
    <row r="405" ht="20.15" customHeight="1" outlineLevel="4" spans="1:36">
      <c r="A405" s="59">
        <v>63</v>
      </c>
      <c r="B405" s="60" t="s">
        <v>75</v>
      </c>
      <c r="C405" s="56" t="s">
        <v>91</v>
      </c>
      <c r="D405" s="57" t="s">
        <v>1640</v>
      </c>
      <c r="E405" s="58" t="s">
        <v>1641</v>
      </c>
      <c r="F405" s="59" t="s">
        <v>1482</v>
      </c>
      <c r="G405" s="59" t="s">
        <v>1483</v>
      </c>
      <c r="H405" s="59">
        <v>430426</v>
      </c>
      <c r="I405" s="59" t="str">
        <f t="shared" si="47"/>
        <v>430426</v>
      </c>
      <c r="J405" s="59">
        <f t="shared" si="48"/>
        <v>0</v>
      </c>
      <c r="K405" s="70">
        <v>1.548</v>
      </c>
      <c r="L405" s="55" t="s">
        <v>1642</v>
      </c>
      <c r="M405" s="71" t="s">
        <v>1643</v>
      </c>
      <c r="N405" s="59"/>
      <c r="O405" s="70"/>
      <c r="P405" s="59"/>
      <c r="Q405" s="70"/>
      <c r="R405" s="73" t="s">
        <v>1643</v>
      </c>
      <c r="S405" s="70">
        <v>1.548</v>
      </c>
      <c r="T405" s="59">
        <v>16</v>
      </c>
      <c r="U405" s="82">
        <v>44.23</v>
      </c>
      <c r="V405" s="83">
        <v>24.768</v>
      </c>
      <c r="W405" s="83">
        <v>15.48</v>
      </c>
      <c r="X405" s="83">
        <v>9.288</v>
      </c>
      <c r="Y405" s="82">
        <f t="shared" si="49"/>
        <v>19.462</v>
      </c>
      <c r="Z405" s="82"/>
      <c r="AA405" s="91"/>
      <c r="AB405" s="91"/>
      <c r="AC405" s="82"/>
      <c r="AD405" s="82"/>
      <c r="AE405" s="82"/>
      <c r="AF405" s="82"/>
      <c r="AG405" s="59" t="s">
        <v>1486</v>
      </c>
      <c r="AH405" s="59">
        <v>1</v>
      </c>
      <c r="AI405" s="58"/>
      <c r="AJ405" s="27"/>
    </row>
    <row r="406" ht="20.15" customHeight="1" outlineLevel="4" spans="1:36">
      <c r="A406" s="59">
        <v>64</v>
      </c>
      <c r="B406" s="60" t="s">
        <v>75</v>
      </c>
      <c r="C406" s="56" t="s">
        <v>91</v>
      </c>
      <c r="D406" s="57" t="s">
        <v>1578</v>
      </c>
      <c r="E406" s="58" t="s">
        <v>1644</v>
      </c>
      <c r="F406" s="59" t="s">
        <v>1482</v>
      </c>
      <c r="G406" s="59" t="s">
        <v>1483</v>
      </c>
      <c r="H406" s="59">
        <v>430426</v>
      </c>
      <c r="I406" s="59" t="str">
        <f t="shared" si="47"/>
        <v>430426</v>
      </c>
      <c r="J406" s="59">
        <f t="shared" si="48"/>
        <v>0</v>
      </c>
      <c r="K406" s="70">
        <v>2.169</v>
      </c>
      <c r="L406" s="55" t="s">
        <v>1645</v>
      </c>
      <c r="M406" s="71" t="s">
        <v>1646</v>
      </c>
      <c r="N406" s="59"/>
      <c r="O406" s="70"/>
      <c r="P406" s="59"/>
      <c r="Q406" s="70"/>
      <c r="R406" s="73" t="s">
        <v>1646</v>
      </c>
      <c r="S406" s="70">
        <v>2.169</v>
      </c>
      <c r="T406" s="59">
        <v>16</v>
      </c>
      <c r="U406" s="82">
        <v>61.97</v>
      </c>
      <c r="V406" s="83">
        <v>34.704</v>
      </c>
      <c r="W406" s="83">
        <v>21.69</v>
      </c>
      <c r="X406" s="83">
        <v>13.014</v>
      </c>
      <c r="Y406" s="82">
        <f t="shared" si="49"/>
        <v>27.266</v>
      </c>
      <c r="Z406" s="82"/>
      <c r="AA406" s="91"/>
      <c r="AB406" s="91"/>
      <c r="AC406" s="82"/>
      <c r="AD406" s="82"/>
      <c r="AE406" s="82"/>
      <c r="AF406" s="82"/>
      <c r="AG406" s="59" t="s">
        <v>1486</v>
      </c>
      <c r="AH406" s="59">
        <v>1</v>
      </c>
      <c r="AI406" s="58"/>
      <c r="AJ406" s="27"/>
    </row>
    <row r="407" ht="20.15" customHeight="1" outlineLevel="4" spans="1:36">
      <c r="A407" s="59">
        <v>43</v>
      </c>
      <c r="B407" s="60" t="s">
        <v>75</v>
      </c>
      <c r="C407" s="56" t="s">
        <v>91</v>
      </c>
      <c r="D407" s="57" t="s">
        <v>1565</v>
      </c>
      <c r="E407" s="58" t="s">
        <v>1647</v>
      </c>
      <c r="F407" s="59" t="s">
        <v>1482</v>
      </c>
      <c r="G407" s="59" t="s">
        <v>1483</v>
      </c>
      <c r="H407" s="59">
        <v>430426</v>
      </c>
      <c r="I407" s="59" t="str">
        <f t="shared" si="47"/>
        <v>430426</v>
      </c>
      <c r="J407" s="59">
        <f t="shared" si="48"/>
        <v>0</v>
      </c>
      <c r="K407" s="70">
        <v>1.003</v>
      </c>
      <c r="L407" s="55" t="s">
        <v>1648</v>
      </c>
      <c r="M407" s="71" t="s">
        <v>1649</v>
      </c>
      <c r="N407" s="59"/>
      <c r="O407" s="70"/>
      <c r="P407" s="59"/>
      <c r="Q407" s="70"/>
      <c r="R407" s="73" t="s">
        <v>1649</v>
      </c>
      <c r="S407" s="70">
        <v>1.003</v>
      </c>
      <c r="T407" s="59">
        <v>16</v>
      </c>
      <c r="U407" s="82">
        <v>28.66</v>
      </c>
      <c r="V407" s="83">
        <v>16.048</v>
      </c>
      <c r="W407" s="83">
        <v>10.03</v>
      </c>
      <c r="X407" s="83">
        <v>6.018</v>
      </c>
      <c r="Y407" s="82">
        <f t="shared" si="49"/>
        <v>12.612</v>
      </c>
      <c r="Z407" s="82"/>
      <c r="AA407" s="91"/>
      <c r="AB407" s="91"/>
      <c r="AC407" s="82"/>
      <c r="AD407" s="82"/>
      <c r="AE407" s="82"/>
      <c r="AF407" s="82"/>
      <c r="AG407" s="59" t="s">
        <v>1486</v>
      </c>
      <c r="AH407" s="59">
        <v>1</v>
      </c>
      <c r="AI407" s="58"/>
      <c r="AJ407" s="27"/>
    </row>
    <row r="408" ht="20.15" customHeight="1" outlineLevel="4" spans="1:36">
      <c r="A408" s="59">
        <v>41</v>
      </c>
      <c r="B408" s="60" t="s">
        <v>75</v>
      </c>
      <c r="C408" s="56" t="s">
        <v>91</v>
      </c>
      <c r="D408" s="57" t="s">
        <v>1526</v>
      </c>
      <c r="E408" s="58" t="s">
        <v>1650</v>
      </c>
      <c r="F408" s="59" t="s">
        <v>1482</v>
      </c>
      <c r="G408" s="59" t="s">
        <v>1483</v>
      </c>
      <c r="H408" s="59">
        <v>430426</v>
      </c>
      <c r="I408" s="59" t="str">
        <f t="shared" si="47"/>
        <v>430426</v>
      </c>
      <c r="J408" s="59">
        <f t="shared" si="48"/>
        <v>0</v>
      </c>
      <c r="K408" s="70">
        <v>4.107</v>
      </c>
      <c r="L408" s="55" t="s">
        <v>1651</v>
      </c>
      <c r="M408" s="71" t="s">
        <v>1652</v>
      </c>
      <c r="N408" s="59"/>
      <c r="O408" s="70"/>
      <c r="P408" s="59"/>
      <c r="Q408" s="70"/>
      <c r="R408" s="73" t="s">
        <v>1652</v>
      </c>
      <c r="S408" s="70">
        <v>4.107</v>
      </c>
      <c r="T408" s="59">
        <v>16</v>
      </c>
      <c r="U408" s="82">
        <v>117.34</v>
      </c>
      <c r="V408" s="83">
        <v>65.712</v>
      </c>
      <c r="W408" s="83">
        <v>41.07</v>
      </c>
      <c r="X408" s="83">
        <v>24.642</v>
      </c>
      <c r="Y408" s="82">
        <f t="shared" si="49"/>
        <v>51.628</v>
      </c>
      <c r="Z408" s="82"/>
      <c r="AA408" s="91"/>
      <c r="AB408" s="91"/>
      <c r="AC408" s="82"/>
      <c r="AD408" s="82"/>
      <c r="AE408" s="82"/>
      <c r="AF408" s="82"/>
      <c r="AG408" s="59" t="s">
        <v>1486</v>
      </c>
      <c r="AH408" s="59">
        <v>1</v>
      </c>
      <c r="AI408" s="58"/>
      <c r="AJ408" s="27"/>
    </row>
    <row r="409" ht="20.15" customHeight="1" outlineLevel="4" spans="1:36">
      <c r="A409" s="59">
        <v>27</v>
      </c>
      <c r="B409" s="60" t="s">
        <v>75</v>
      </c>
      <c r="C409" s="56" t="s">
        <v>91</v>
      </c>
      <c r="D409" s="57" t="s">
        <v>1499</v>
      </c>
      <c r="E409" s="58" t="s">
        <v>1653</v>
      </c>
      <c r="F409" s="59" t="s">
        <v>1482</v>
      </c>
      <c r="G409" s="59" t="s">
        <v>1483</v>
      </c>
      <c r="H409" s="59">
        <v>430426</v>
      </c>
      <c r="I409" s="59" t="str">
        <f t="shared" si="47"/>
        <v>430426</v>
      </c>
      <c r="J409" s="59">
        <f t="shared" si="48"/>
        <v>0</v>
      </c>
      <c r="K409" s="70">
        <v>0.171</v>
      </c>
      <c r="L409" s="55" t="s">
        <v>1654</v>
      </c>
      <c r="M409" s="71" t="s">
        <v>1655</v>
      </c>
      <c r="N409" s="59"/>
      <c r="O409" s="70"/>
      <c r="P409" s="59"/>
      <c r="Q409" s="70"/>
      <c r="R409" s="73" t="s">
        <v>1655</v>
      </c>
      <c r="S409" s="70">
        <v>0.171</v>
      </c>
      <c r="T409" s="59">
        <v>16</v>
      </c>
      <c r="U409" s="82">
        <v>4.89</v>
      </c>
      <c r="V409" s="83">
        <v>2.736</v>
      </c>
      <c r="W409" s="83">
        <v>1.71</v>
      </c>
      <c r="X409" s="83">
        <v>1.026</v>
      </c>
      <c r="Y409" s="82">
        <f t="shared" si="49"/>
        <v>2.154</v>
      </c>
      <c r="Z409" s="82"/>
      <c r="AA409" s="91"/>
      <c r="AB409" s="91"/>
      <c r="AC409" s="82"/>
      <c r="AD409" s="82"/>
      <c r="AE409" s="82"/>
      <c r="AF409" s="82"/>
      <c r="AG409" s="59" t="s">
        <v>1486</v>
      </c>
      <c r="AH409" s="59">
        <v>1</v>
      </c>
      <c r="AI409" s="58"/>
      <c r="AJ409" s="27"/>
    </row>
    <row r="410" ht="20.15" customHeight="1" outlineLevel="4" spans="1:36">
      <c r="A410" s="59">
        <v>28</v>
      </c>
      <c r="B410" s="60" t="s">
        <v>75</v>
      </c>
      <c r="C410" s="56" t="s">
        <v>91</v>
      </c>
      <c r="D410" s="57" t="s">
        <v>1512</v>
      </c>
      <c r="E410" s="58" t="s">
        <v>1656</v>
      </c>
      <c r="F410" s="59" t="s">
        <v>1482</v>
      </c>
      <c r="G410" s="59" t="s">
        <v>1483</v>
      </c>
      <c r="H410" s="59">
        <v>430426</v>
      </c>
      <c r="I410" s="59" t="str">
        <f t="shared" si="47"/>
        <v>430426</v>
      </c>
      <c r="J410" s="59">
        <f t="shared" si="48"/>
        <v>0</v>
      </c>
      <c r="K410" s="70">
        <v>3.737</v>
      </c>
      <c r="L410" s="55" t="s">
        <v>1657</v>
      </c>
      <c r="M410" s="71" t="s">
        <v>1658</v>
      </c>
      <c r="N410" s="73" t="s">
        <v>1658</v>
      </c>
      <c r="O410" s="70">
        <v>3.737</v>
      </c>
      <c r="P410" s="59"/>
      <c r="Q410" s="70"/>
      <c r="R410" s="59"/>
      <c r="S410" s="70"/>
      <c r="T410" s="59">
        <v>16</v>
      </c>
      <c r="U410" s="82">
        <v>106.77</v>
      </c>
      <c r="V410" s="83">
        <v>59.792</v>
      </c>
      <c r="W410" s="83">
        <v>37.37</v>
      </c>
      <c r="X410" s="83">
        <v>22.422</v>
      </c>
      <c r="Y410" s="82">
        <f t="shared" si="49"/>
        <v>46.978</v>
      </c>
      <c r="Z410" s="82"/>
      <c r="AA410" s="91"/>
      <c r="AB410" s="91"/>
      <c r="AC410" s="82"/>
      <c r="AD410" s="82"/>
      <c r="AE410" s="82"/>
      <c r="AF410" s="82"/>
      <c r="AG410" s="59" t="s">
        <v>1486</v>
      </c>
      <c r="AH410" s="59">
        <v>1</v>
      </c>
      <c r="AI410" s="58"/>
      <c r="AJ410" s="27"/>
    </row>
    <row r="411" ht="20.15" customHeight="1" outlineLevel="4" spans="1:36">
      <c r="A411" s="59">
        <v>29</v>
      </c>
      <c r="B411" s="60" t="s">
        <v>75</v>
      </c>
      <c r="C411" s="56" t="s">
        <v>91</v>
      </c>
      <c r="D411" s="57" t="s">
        <v>1659</v>
      </c>
      <c r="E411" s="58" t="s">
        <v>1660</v>
      </c>
      <c r="F411" s="59" t="s">
        <v>1482</v>
      </c>
      <c r="G411" s="59" t="s">
        <v>1483</v>
      </c>
      <c r="H411" s="59">
        <v>430426</v>
      </c>
      <c r="I411" s="59" t="str">
        <f t="shared" si="47"/>
        <v>430426</v>
      </c>
      <c r="J411" s="59">
        <f t="shared" si="48"/>
        <v>0</v>
      </c>
      <c r="K411" s="70">
        <v>5.272</v>
      </c>
      <c r="L411" s="55" t="s">
        <v>1661</v>
      </c>
      <c r="M411" s="71" t="s">
        <v>1662</v>
      </c>
      <c r="N411" s="73" t="s">
        <v>1662</v>
      </c>
      <c r="O411" s="70">
        <v>5.272</v>
      </c>
      <c r="P411" s="59"/>
      <c r="Q411" s="70"/>
      <c r="R411" s="59"/>
      <c r="S411" s="70"/>
      <c r="T411" s="59">
        <v>16</v>
      </c>
      <c r="U411" s="82">
        <v>150.63</v>
      </c>
      <c r="V411" s="83">
        <v>84.352</v>
      </c>
      <c r="W411" s="83">
        <v>52.72</v>
      </c>
      <c r="X411" s="83">
        <v>31.632</v>
      </c>
      <c r="Y411" s="82">
        <f t="shared" si="49"/>
        <v>66.278</v>
      </c>
      <c r="Z411" s="82"/>
      <c r="AA411" s="91"/>
      <c r="AB411" s="91"/>
      <c r="AC411" s="82"/>
      <c r="AD411" s="82"/>
      <c r="AE411" s="82"/>
      <c r="AF411" s="82"/>
      <c r="AG411" s="59" t="s">
        <v>1486</v>
      </c>
      <c r="AH411" s="59">
        <v>1</v>
      </c>
      <c r="AI411" s="58"/>
      <c r="AJ411" s="27"/>
    </row>
    <row r="412" ht="20.15" customHeight="1" outlineLevel="4" spans="1:36">
      <c r="A412" s="59">
        <v>30</v>
      </c>
      <c r="B412" s="60" t="s">
        <v>75</v>
      </c>
      <c r="C412" s="56" t="s">
        <v>91</v>
      </c>
      <c r="D412" s="57" t="s">
        <v>1578</v>
      </c>
      <c r="E412" s="58" t="s">
        <v>1663</v>
      </c>
      <c r="F412" s="59" t="s">
        <v>1482</v>
      </c>
      <c r="G412" s="59" t="s">
        <v>1483</v>
      </c>
      <c r="H412" s="59">
        <v>430426</v>
      </c>
      <c r="I412" s="59" t="str">
        <f t="shared" si="47"/>
        <v>430426</v>
      </c>
      <c r="J412" s="59">
        <f t="shared" si="48"/>
        <v>0</v>
      </c>
      <c r="K412" s="70">
        <v>0.983</v>
      </c>
      <c r="L412" s="55" t="s">
        <v>1664</v>
      </c>
      <c r="M412" s="71" t="s">
        <v>1665</v>
      </c>
      <c r="N412" s="73" t="s">
        <v>1665</v>
      </c>
      <c r="O412" s="70">
        <v>0.983</v>
      </c>
      <c r="P412" s="59"/>
      <c r="Q412" s="70"/>
      <c r="R412" s="59"/>
      <c r="S412" s="70"/>
      <c r="T412" s="59">
        <v>16</v>
      </c>
      <c r="U412" s="82">
        <v>28.09</v>
      </c>
      <c r="V412" s="83">
        <v>15.728</v>
      </c>
      <c r="W412" s="83">
        <v>9.83</v>
      </c>
      <c r="X412" s="83">
        <v>5.898</v>
      </c>
      <c r="Y412" s="82">
        <f t="shared" si="49"/>
        <v>12.362</v>
      </c>
      <c r="Z412" s="82"/>
      <c r="AA412" s="91"/>
      <c r="AB412" s="91"/>
      <c r="AC412" s="82"/>
      <c r="AD412" s="82"/>
      <c r="AE412" s="82"/>
      <c r="AF412" s="82"/>
      <c r="AG412" s="59" t="s">
        <v>1486</v>
      </c>
      <c r="AH412" s="59">
        <v>1</v>
      </c>
      <c r="AI412" s="58"/>
      <c r="AJ412" s="27"/>
    </row>
    <row r="413" ht="20.15" customHeight="1" outlineLevel="4" spans="1:36">
      <c r="A413" s="59">
        <v>31</v>
      </c>
      <c r="B413" s="60" t="s">
        <v>75</v>
      </c>
      <c r="C413" s="56" t="s">
        <v>91</v>
      </c>
      <c r="D413" s="57" t="s">
        <v>1526</v>
      </c>
      <c r="E413" s="58" t="s">
        <v>1666</v>
      </c>
      <c r="F413" s="59" t="s">
        <v>1482</v>
      </c>
      <c r="G413" s="59" t="s">
        <v>1483</v>
      </c>
      <c r="H413" s="59">
        <v>430426</v>
      </c>
      <c r="I413" s="59" t="str">
        <f t="shared" si="47"/>
        <v>430426</v>
      </c>
      <c r="J413" s="59">
        <f t="shared" si="48"/>
        <v>0</v>
      </c>
      <c r="K413" s="70">
        <v>4.03</v>
      </c>
      <c r="L413" s="55" t="s">
        <v>1667</v>
      </c>
      <c r="M413" s="71" t="s">
        <v>1668</v>
      </c>
      <c r="N413" s="59"/>
      <c r="O413" s="70"/>
      <c r="P413" s="73" t="s">
        <v>1668</v>
      </c>
      <c r="Q413" s="70">
        <v>4.03</v>
      </c>
      <c r="R413" s="59"/>
      <c r="S413" s="70"/>
      <c r="T413" s="59">
        <v>16</v>
      </c>
      <c r="U413" s="82">
        <v>115.14</v>
      </c>
      <c r="V413" s="83">
        <v>64.48</v>
      </c>
      <c r="W413" s="83">
        <v>40.3</v>
      </c>
      <c r="X413" s="83">
        <v>24.18</v>
      </c>
      <c r="Y413" s="82">
        <f t="shared" si="49"/>
        <v>50.66</v>
      </c>
      <c r="Z413" s="82"/>
      <c r="AA413" s="91"/>
      <c r="AB413" s="91"/>
      <c r="AC413" s="82"/>
      <c r="AD413" s="82"/>
      <c r="AE413" s="82"/>
      <c r="AF413" s="82"/>
      <c r="AG413" s="59" t="s">
        <v>1486</v>
      </c>
      <c r="AH413" s="59">
        <v>1</v>
      </c>
      <c r="AI413" s="58"/>
      <c r="AJ413" s="27"/>
    </row>
    <row r="414" ht="20.15" customHeight="1" outlineLevel="4" spans="1:36">
      <c r="A414" s="59">
        <v>66</v>
      </c>
      <c r="B414" s="60" t="s">
        <v>75</v>
      </c>
      <c r="C414" s="56" t="s">
        <v>91</v>
      </c>
      <c r="D414" s="57" t="s">
        <v>1669</v>
      </c>
      <c r="E414" s="58" t="s">
        <v>1670</v>
      </c>
      <c r="F414" s="59" t="s">
        <v>1482</v>
      </c>
      <c r="G414" s="59" t="s">
        <v>1483</v>
      </c>
      <c r="H414" s="59">
        <v>430426</v>
      </c>
      <c r="I414" s="59" t="str">
        <f t="shared" si="47"/>
        <v>430426</v>
      </c>
      <c r="J414" s="59">
        <f t="shared" si="48"/>
        <v>0</v>
      </c>
      <c r="K414" s="70">
        <v>0.52</v>
      </c>
      <c r="L414" s="55" t="s">
        <v>1671</v>
      </c>
      <c r="M414" s="71" t="s">
        <v>1672</v>
      </c>
      <c r="N414" s="59"/>
      <c r="O414" s="70"/>
      <c r="P414" s="73" t="s">
        <v>1672</v>
      </c>
      <c r="Q414" s="70">
        <v>0.52</v>
      </c>
      <c r="R414" s="59"/>
      <c r="S414" s="70"/>
      <c r="T414" s="59">
        <v>16</v>
      </c>
      <c r="U414" s="82">
        <v>14.86</v>
      </c>
      <c r="V414" s="83">
        <v>8.32</v>
      </c>
      <c r="W414" s="83">
        <v>5.2</v>
      </c>
      <c r="X414" s="83">
        <v>3.12</v>
      </c>
      <c r="Y414" s="82">
        <f t="shared" si="49"/>
        <v>6.54</v>
      </c>
      <c r="Z414" s="82"/>
      <c r="AA414" s="91"/>
      <c r="AB414" s="91"/>
      <c r="AC414" s="82"/>
      <c r="AD414" s="82"/>
      <c r="AE414" s="82"/>
      <c r="AF414" s="82"/>
      <c r="AG414" s="59" t="s">
        <v>1486</v>
      </c>
      <c r="AH414" s="59">
        <v>1</v>
      </c>
      <c r="AI414" s="58"/>
      <c r="AJ414" s="27"/>
    </row>
    <row r="415" ht="20.15" customHeight="1" outlineLevel="4" spans="1:36">
      <c r="A415" s="59">
        <v>67</v>
      </c>
      <c r="B415" s="60" t="s">
        <v>75</v>
      </c>
      <c r="C415" s="56" t="s">
        <v>91</v>
      </c>
      <c r="D415" s="57" t="s">
        <v>1640</v>
      </c>
      <c r="E415" s="58" t="s">
        <v>1673</v>
      </c>
      <c r="F415" s="59" t="s">
        <v>1482</v>
      </c>
      <c r="G415" s="59" t="s">
        <v>1483</v>
      </c>
      <c r="H415" s="59">
        <v>430426</v>
      </c>
      <c r="I415" s="59" t="str">
        <f t="shared" si="47"/>
        <v>430426</v>
      </c>
      <c r="J415" s="59">
        <f t="shared" si="48"/>
        <v>0</v>
      </c>
      <c r="K415" s="70">
        <v>2.58</v>
      </c>
      <c r="L415" s="55" t="s">
        <v>1674</v>
      </c>
      <c r="M415" s="71" t="s">
        <v>1675</v>
      </c>
      <c r="N415" s="59"/>
      <c r="O415" s="70"/>
      <c r="P415" s="73" t="s">
        <v>1675</v>
      </c>
      <c r="Q415" s="70">
        <v>2.58</v>
      </c>
      <c r="R415" s="59"/>
      <c r="S415" s="70"/>
      <c r="T415" s="59">
        <v>16</v>
      </c>
      <c r="U415" s="82">
        <v>73.71</v>
      </c>
      <c r="V415" s="83">
        <v>41.28</v>
      </c>
      <c r="W415" s="83">
        <v>25.8</v>
      </c>
      <c r="X415" s="83">
        <v>15.48</v>
      </c>
      <c r="Y415" s="82">
        <f t="shared" si="49"/>
        <v>32.43</v>
      </c>
      <c r="Z415" s="82"/>
      <c r="AA415" s="91"/>
      <c r="AB415" s="91"/>
      <c r="AC415" s="82"/>
      <c r="AD415" s="82"/>
      <c r="AE415" s="82"/>
      <c r="AF415" s="82"/>
      <c r="AG415" s="59" t="s">
        <v>1486</v>
      </c>
      <c r="AH415" s="59">
        <v>1</v>
      </c>
      <c r="AI415" s="58"/>
      <c r="AJ415" s="27"/>
    </row>
    <row r="416" ht="20.15" customHeight="1" outlineLevel="4" spans="1:36">
      <c r="A416" s="59">
        <v>68</v>
      </c>
      <c r="B416" s="60" t="s">
        <v>75</v>
      </c>
      <c r="C416" s="56" t="s">
        <v>91</v>
      </c>
      <c r="D416" s="57" t="s">
        <v>1669</v>
      </c>
      <c r="E416" s="58" t="s">
        <v>1676</v>
      </c>
      <c r="F416" s="59" t="s">
        <v>1482</v>
      </c>
      <c r="G416" s="59" t="s">
        <v>1483</v>
      </c>
      <c r="H416" s="59">
        <v>430426</v>
      </c>
      <c r="I416" s="59" t="str">
        <f t="shared" si="47"/>
        <v>430426</v>
      </c>
      <c r="J416" s="59">
        <f t="shared" si="48"/>
        <v>0</v>
      </c>
      <c r="K416" s="70">
        <v>2.34</v>
      </c>
      <c r="L416" s="55" t="s">
        <v>1677</v>
      </c>
      <c r="M416" s="71" t="s">
        <v>1678</v>
      </c>
      <c r="N416" s="59"/>
      <c r="O416" s="70"/>
      <c r="P416" s="73" t="s">
        <v>1678</v>
      </c>
      <c r="Q416" s="70">
        <v>2.34</v>
      </c>
      <c r="R416" s="59"/>
      <c r="S416" s="70"/>
      <c r="T416" s="59">
        <v>16</v>
      </c>
      <c r="U416" s="82">
        <v>66.86</v>
      </c>
      <c r="V416" s="83">
        <v>37.44</v>
      </c>
      <c r="W416" s="83">
        <v>23.4</v>
      </c>
      <c r="X416" s="83">
        <v>14.04</v>
      </c>
      <c r="Y416" s="82">
        <f t="shared" si="49"/>
        <v>29.42</v>
      </c>
      <c r="Z416" s="82"/>
      <c r="AA416" s="91"/>
      <c r="AB416" s="91"/>
      <c r="AC416" s="82"/>
      <c r="AD416" s="82"/>
      <c r="AE416" s="82"/>
      <c r="AF416" s="82"/>
      <c r="AG416" s="59" t="s">
        <v>1486</v>
      </c>
      <c r="AH416" s="59">
        <v>1</v>
      </c>
      <c r="AI416" s="58"/>
      <c r="AJ416" s="27"/>
    </row>
    <row r="417" ht="20.15" customHeight="1" outlineLevel="4" spans="1:36">
      <c r="A417" s="59">
        <v>39</v>
      </c>
      <c r="B417" s="60" t="s">
        <v>75</v>
      </c>
      <c r="C417" s="56" t="s">
        <v>91</v>
      </c>
      <c r="D417" s="57" t="s">
        <v>1616</v>
      </c>
      <c r="E417" s="58" t="s">
        <v>1679</v>
      </c>
      <c r="F417" s="59" t="s">
        <v>1482</v>
      </c>
      <c r="G417" s="59" t="s">
        <v>1483</v>
      </c>
      <c r="H417" s="59">
        <v>430426</v>
      </c>
      <c r="I417" s="59" t="str">
        <f t="shared" si="47"/>
        <v>430426</v>
      </c>
      <c r="J417" s="59">
        <f t="shared" si="48"/>
        <v>0</v>
      </c>
      <c r="K417" s="70">
        <v>1.992</v>
      </c>
      <c r="L417" s="55" t="s">
        <v>1680</v>
      </c>
      <c r="M417" s="71" t="s">
        <v>1681</v>
      </c>
      <c r="N417" s="59"/>
      <c r="O417" s="70"/>
      <c r="P417" s="73" t="s">
        <v>1681</v>
      </c>
      <c r="Q417" s="70">
        <v>1.992</v>
      </c>
      <c r="R417" s="59"/>
      <c r="S417" s="70"/>
      <c r="T417" s="59">
        <v>16</v>
      </c>
      <c r="U417" s="82">
        <v>56.91</v>
      </c>
      <c r="V417" s="83">
        <v>31.872</v>
      </c>
      <c r="W417" s="83">
        <v>19.92</v>
      </c>
      <c r="X417" s="83">
        <v>11.952</v>
      </c>
      <c r="Y417" s="82">
        <f t="shared" si="49"/>
        <v>25.038</v>
      </c>
      <c r="Z417" s="82"/>
      <c r="AA417" s="91"/>
      <c r="AB417" s="91"/>
      <c r="AC417" s="82"/>
      <c r="AD417" s="82"/>
      <c r="AE417" s="82"/>
      <c r="AF417" s="82"/>
      <c r="AG417" s="59" t="s">
        <v>1486</v>
      </c>
      <c r="AH417" s="59">
        <v>1</v>
      </c>
      <c r="AI417" s="58"/>
      <c r="AJ417" s="27"/>
    </row>
    <row r="418" ht="20.15" customHeight="1" outlineLevel="4" spans="1:36">
      <c r="A418" s="59">
        <v>38</v>
      </c>
      <c r="B418" s="60" t="s">
        <v>75</v>
      </c>
      <c r="C418" s="56" t="s">
        <v>91</v>
      </c>
      <c r="D418" s="57" t="s">
        <v>1537</v>
      </c>
      <c r="E418" s="58" t="s">
        <v>1682</v>
      </c>
      <c r="F418" s="59" t="s">
        <v>1482</v>
      </c>
      <c r="G418" s="59" t="s">
        <v>1483</v>
      </c>
      <c r="H418" s="59">
        <v>430426</v>
      </c>
      <c r="I418" s="59" t="str">
        <f t="shared" si="47"/>
        <v>430426</v>
      </c>
      <c r="J418" s="59">
        <f t="shared" si="48"/>
        <v>0</v>
      </c>
      <c r="K418" s="70">
        <v>1.932</v>
      </c>
      <c r="L418" s="55" t="s">
        <v>1683</v>
      </c>
      <c r="M418" s="71" t="s">
        <v>1684</v>
      </c>
      <c r="N418" s="59"/>
      <c r="O418" s="70"/>
      <c r="P418" s="73" t="s">
        <v>1684</v>
      </c>
      <c r="Q418" s="70">
        <v>1.932</v>
      </c>
      <c r="R418" s="59"/>
      <c r="S418" s="70"/>
      <c r="T418" s="59">
        <v>16</v>
      </c>
      <c r="U418" s="82">
        <v>55.2</v>
      </c>
      <c r="V418" s="83">
        <v>30.912</v>
      </c>
      <c r="W418" s="83">
        <v>19.32</v>
      </c>
      <c r="X418" s="83">
        <v>11.592</v>
      </c>
      <c r="Y418" s="82">
        <f t="shared" si="49"/>
        <v>24.288</v>
      </c>
      <c r="Z418" s="82"/>
      <c r="AA418" s="91"/>
      <c r="AB418" s="91"/>
      <c r="AC418" s="82"/>
      <c r="AD418" s="82"/>
      <c r="AE418" s="82"/>
      <c r="AF418" s="82"/>
      <c r="AG418" s="59" t="s">
        <v>1486</v>
      </c>
      <c r="AH418" s="59">
        <v>1</v>
      </c>
      <c r="AI418" s="58"/>
      <c r="AJ418" s="27"/>
    </row>
    <row r="419" ht="20.15" customHeight="1" outlineLevel="4" spans="1:36">
      <c r="A419" s="59">
        <v>37</v>
      </c>
      <c r="B419" s="60" t="s">
        <v>75</v>
      </c>
      <c r="C419" s="56" t="s">
        <v>91</v>
      </c>
      <c r="D419" s="57" t="s">
        <v>1512</v>
      </c>
      <c r="E419" s="58" t="s">
        <v>1685</v>
      </c>
      <c r="F419" s="59" t="s">
        <v>1482</v>
      </c>
      <c r="G419" s="59" t="s">
        <v>1483</v>
      </c>
      <c r="H419" s="59">
        <v>430426</v>
      </c>
      <c r="I419" s="59" t="str">
        <f t="shared" si="47"/>
        <v>430426</v>
      </c>
      <c r="J419" s="59">
        <f t="shared" si="48"/>
        <v>0</v>
      </c>
      <c r="K419" s="70">
        <v>2.923</v>
      </c>
      <c r="L419" s="55" t="s">
        <v>1686</v>
      </c>
      <c r="M419" s="71" t="s">
        <v>1687</v>
      </c>
      <c r="N419" s="59"/>
      <c r="O419" s="70"/>
      <c r="P419" s="73" t="s">
        <v>1687</v>
      </c>
      <c r="Q419" s="70">
        <v>2.923</v>
      </c>
      <c r="R419" s="59"/>
      <c r="S419" s="70"/>
      <c r="T419" s="59">
        <v>16</v>
      </c>
      <c r="U419" s="82">
        <v>83.51</v>
      </c>
      <c r="V419" s="83">
        <v>46.768</v>
      </c>
      <c r="W419" s="83">
        <v>29.23</v>
      </c>
      <c r="X419" s="83">
        <v>17.538</v>
      </c>
      <c r="Y419" s="82">
        <f t="shared" si="49"/>
        <v>36.742</v>
      </c>
      <c r="Z419" s="82"/>
      <c r="AA419" s="91"/>
      <c r="AB419" s="91"/>
      <c r="AC419" s="82"/>
      <c r="AD419" s="82"/>
      <c r="AE419" s="82"/>
      <c r="AF419" s="82"/>
      <c r="AG419" s="59" t="s">
        <v>1486</v>
      </c>
      <c r="AH419" s="59">
        <v>1</v>
      </c>
      <c r="AI419" s="58"/>
      <c r="AJ419" s="27"/>
    </row>
    <row r="420" ht="20.15" customHeight="1" outlineLevel="4" spans="1:36">
      <c r="A420" s="59">
        <v>36</v>
      </c>
      <c r="B420" s="60" t="s">
        <v>75</v>
      </c>
      <c r="C420" s="56" t="s">
        <v>91</v>
      </c>
      <c r="D420" s="57" t="s">
        <v>1688</v>
      </c>
      <c r="E420" s="58" t="s">
        <v>1689</v>
      </c>
      <c r="F420" s="59" t="s">
        <v>1482</v>
      </c>
      <c r="G420" s="59" t="s">
        <v>1483</v>
      </c>
      <c r="H420" s="59">
        <v>430426</v>
      </c>
      <c r="I420" s="59" t="str">
        <f t="shared" si="47"/>
        <v>430426</v>
      </c>
      <c r="J420" s="59">
        <f t="shared" si="48"/>
        <v>0</v>
      </c>
      <c r="K420" s="70">
        <v>3.481</v>
      </c>
      <c r="L420" s="55" t="s">
        <v>1690</v>
      </c>
      <c r="M420" s="71" t="s">
        <v>1691</v>
      </c>
      <c r="N420" s="59"/>
      <c r="O420" s="70"/>
      <c r="P420" s="73" t="s">
        <v>1691</v>
      </c>
      <c r="Q420" s="70">
        <v>3.481</v>
      </c>
      <c r="R420" s="59"/>
      <c r="S420" s="70"/>
      <c r="T420" s="59">
        <v>16</v>
      </c>
      <c r="U420" s="82">
        <v>99.46</v>
      </c>
      <c r="V420" s="83">
        <v>55.696</v>
      </c>
      <c r="W420" s="83">
        <v>34.81</v>
      </c>
      <c r="X420" s="83">
        <v>20.886</v>
      </c>
      <c r="Y420" s="82">
        <f t="shared" si="49"/>
        <v>43.764</v>
      </c>
      <c r="Z420" s="82"/>
      <c r="AA420" s="91"/>
      <c r="AB420" s="91"/>
      <c r="AC420" s="82"/>
      <c r="AD420" s="82"/>
      <c r="AE420" s="82"/>
      <c r="AF420" s="82"/>
      <c r="AG420" s="59" t="s">
        <v>1486</v>
      </c>
      <c r="AH420" s="59">
        <v>1</v>
      </c>
      <c r="AI420" s="58"/>
      <c r="AJ420" s="27"/>
    </row>
    <row r="421" ht="20.15" customHeight="1" outlineLevel="4" spans="1:36">
      <c r="A421" s="59">
        <v>35</v>
      </c>
      <c r="B421" s="60" t="s">
        <v>75</v>
      </c>
      <c r="C421" s="56" t="s">
        <v>91</v>
      </c>
      <c r="D421" s="57" t="s">
        <v>1640</v>
      </c>
      <c r="E421" s="58" t="s">
        <v>1692</v>
      </c>
      <c r="F421" s="59" t="s">
        <v>1482</v>
      </c>
      <c r="G421" s="59" t="s">
        <v>1483</v>
      </c>
      <c r="H421" s="59">
        <v>430426</v>
      </c>
      <c r="I421" s="59" t="str">
        <f t="shared" ref="I421:I424" si="50">RIGHT(M421,6)</f>
        <v>430426</v>
      </c>
      <c r="J421" s="59">
        <f t="shared" ref="J421:J424" si="51">H421-I421</f>
        <v>0</v>
      </c>
      <c r="K421" s="70">
        <v>1.036</v>
      </c>
      <c r="L421" s="55" t="s">
        <v>1693</v>
      </c>
      <c r="M421" s="71" t="s">
        <v>1694</v>
      </c>
      <c r="N421" s="59"/>
      <c r="O421" s="70"/>
      <c r="P421" s="73" t="s">
        <v>1694</v>
      </c>
      <c r="Q421" s="70">
        <v>1.036</v>
      </c>
      <c r="R421" s="59"/>
      <c r="S421" s="70"/>
      <c r="T421" s="59">
        <v>16</v>
      </c>
      <c r="U421" s="82">
        <v>29.6</v>
      </c>
      <c r="V421" s="83">
        <v>16.576</v>
      </c>
      <c r="W421" s="83">
        <v>10.36</v>
      </c>
      <c r="X421" s="83">
        <v>6.216</v>
      </c>
      <c r="Y421" s="82">
        <f t="shared" ref="Y421:Y424" si="52">U421-V421</f>
        <v>13.024</v>
      </c>
      <c r="Z421" s="82"/>
      <c r="AA421" s="91"/>
      <c r="AB421" s="91"/>
      <c r="AC421" s="82"/>
      <c r="AD421" s="82"/>
      <c r="AE421" s="82"/>
      <c r="AF421" s="82"/>
      <c r="AG421" s="59" t="s">
        <v>1486</v>
      </c>
      <c r="AH421" s="59">
        <v>1</v>
      </c>
      <c r="AI421" s="58"/>
      <c r="AJ421" s="27"/>
    </row>
    <row r="422" ht="20.15" customHeight="1" outlineLevel="4" spans="1:36">
      <c r="A422" s="59">
        <v>34</v>
      </c>
      <c r="B422" s="60" t="s">
        <v>75</v>
      </c>
      <c r="C422" s="56" t="s">
        <v>91</v>
      </c>
      <c r="D422" s="57" t="s">
        <v>1695</v>
      </c>
      <c r="E422" s="58" t="s">
        <v>1696</v>
      </c>
      <c r="F422" s="59" t="s">
        <v>1482</v>
      </c>
      <c r="G422" s="59" t="s">
        <v>1483</v>
      </c>
      <c r="H422" s="59">
        <v>430426</v>
      </c>
      <c r="I422" s="59" t="str">
        <f t="shared" si="50"/>
        <v>430426</v>
      </c>
      <c r="J422" s="59">
        <f t="shared" si="51"/>
        <v>0</v>
      </c>
      <c r="K422" s="70">
        <v>2.023</v>
      </c>
      <c r="L422" s="55" t="s">
        <v>1697</v>
      </c>
      <c r="M422" s="71" t="s">
        <v>1698</v>
      </c>
      <c r="N422" s="59"/>
      <c r="O422" s="70"/>
      <c r="P422" s="73" t="s">
        <v>1698</v>
      </c>
      <c r="Q422" s="70">
        <v>2.023</v>
      </c>
      <c r="R422" s="59"/>
      <c r="S422" s="70"/>
      <c r="T422" s="59">
        <v>16</v>
      </c>
      <c r="U422" s="82">
        <v>57.8</v>
      </c>
      <c r="V422" s="83">
        <v>32.368</v>
      </c>
      <c r="W422" s="83">
        <v>20.23</v>
      </c>
      <c r="X422" s="83">
        <v>12.138</v>
      </c>
      <c r="Y422" s="82">
        <f t="shared" si="52"/>
        <v>25.432</v>
      </c>
      <c r="Z422" s="82"/>
      <c r="AA422" s="91"/>
      <c r="AB422" s="91"/>
      <c r="AC422" s="82"/>
      <c r="AD422" s="82"/>
      <c r="AE422" s="82"/>
      <c r="AF422" s="82"/>
      <c r="AG422" s="59" t="s">
        <v>1486</v>
      </c>
      <c r="AH422" s="59">
        <v>1</v>
      </c>
      <c r="AI422" s="58"/>
      <c r="AJ422" s="27"/>
    </row>
    <row r="423" ht="20.15" customHeight="1" outlineLevel="4" spans="1:36">
      <c r="A423" s="59">
        <v>33</v>
      </c>
      <c r="B423" s="60" t="s">
        <v>75</v>
      </c>
      <c r="C423" s="56" t="s">
        <v>91</v>
      </c>
      <c r="D423" s="57" t="s">
        <v>1512</v>
      </c>
      <c r="E423" s="58" t="s">
        <v>1699</v>
      </c>
      <c r="F423" s="59" t="s">
        <v>1482</v>
      </c>
      <c r="G423" s="59" t="s">
        <v>1483</v>
      </c>
      <c r="H423" s="59">
        <v>430426</v>
      </c>
      <c r="I423" s="59" t="str">
        <f t="shared" si="50"/>
        <v>430426</v>
      </c>
      <c r="J423" s="59">
        <f t="shared" si="51"/>
        <v>0</v>
      </c>
      <c r="K423" s="70">
        <v>0.806</v>
      </c>
      <c r="L423" s="55" t="s">
        <v>1700</v>
      </c>
      <c r="M423" s="71" t="s">
        <v>1701</v>
      </c>
      <c r="N423" s="59"/>
      <c r="O423" s="70"/>
      <c r="P423" s="73" t="s">
        <v>1701</v>
      </c>
      <c r="Q423" s="70">
        <v>0.806</v>
      </c>
      <c r="R423" s="59"/>
      <c r="S423" s="70"/>
      <c r="T423" s="59">
        <v>16</v>
      </c>
      <c r="U423" s="82">
        <v>23.03</v>
      </c>
      <c r="V423" s="83">
        <v>12.896</v>
      </c>
      <c r="W423" s="83">
        <v>8.06</v>
      </c>
      <c r="X423" s="83">
        <v>4.836</v>
      </c>
      <c r="Y423" s="82">
        <f t="shared" si="52"/>
        <v>10.134</v>
      </c>
      <c r="Z423" s="82"/>
      <c r="AA423" s="91"/>
      <c r="AB423" s="91"/>
      <c r="AC423" s="82"/>
      <c r="AD423" s="82"/>
      <c r="AE423" s="82"/>
      <c r="AF423" s="82"/>
      <c r="AG423" s="59" t="s">
        <v>1486</v>
      </c>
      <c r="AH423" s="59">
        <v>1</v>
      </c>
      <c r="AI423" s="58"/>
      <c r="AJ423" s="27"/>
    </row>
    <row r="424" ht="20.15" customHeight="1" outlineLevel="4" spans="1:36">
      <c r="A424" s="59">
        <v>32</v>
      </c>
      <c r="B424" s="60" t="s">
        <v>75</v>
      </c>
      <c r="C424" s="56" t="s">
        <v>91</v>
      </c>
      <c r="D424" s="57" t="s">
        <v>1702</v>
      </c>
      <c r="E424" s="58" t="s">
        <v>1703</v>
      </c>
      <c r="F424" s="59" t="s">
        <v>1482</v>
      </c>
      <c r="G424" s="59" t="s">
        <v>1483</v>
      </c>
      <c r="H424" s="59">
        <v>430426</v>
      </c>
      <c r="I424" s="59" t="str">
        <f t="shared" si="50"/>
        <v>430426</v>
      </c>
      <c r="J424" s="59">
        <f t="shared" si="51"/>
        <v>0</v>
      </c>
      <c r="K424" s="70">
        <v>4.306</v>
      </c>
      <c r="L424" s="55" t="s">
        <v>1704</v>
      </c>
      <c r="M424" s="71" t="s">
        <v>1705</v>
      </c>
      <c r="N424" s="59"/>
      <c r="O424" s="70"/>
      <c r="P424" s="73" t="s">
        <v>1705</v>
      </c>
      <c r="Q424" s="70">
        <v>4.306</v>
      </c>
      <c r="R424" s="59"/>
      <c r="S424" s="70"/>
      <c r="T424" s="59">
        <v>16</v>
      </c>
      <c r="U424" s="82">
        <v>123.03</v>
      </c>
      <c r="V424" s="83">
        <v>68.896</v>
      </c>
      <c r="W424" s="83">
        <v>43.06</v>
      </c>
      <c r="X424" s="83">
        <v>25.836</v>
      </c>
      <c r="Y424" s="82">
        <f t="shared" si="52"/>
        <v>54.134</v>
      </c>
      <c r="Z424" s="82"/>
      <c r="AA424" s="91"/>
      <c r="AB424" s="91"/>
      <c r="AC424" s="82"/>
      <c r="AD424" s="82"/>
      <c r="AE424" s="82"/>
      <c r="AF424" s="82"/>
      <c r="AG424" s="59" t="s">
        <v>1486</v>
      </c>
      <c r="AH424" s="59">
        <v>1</v>
      </c>
      <c r="AI424" s="58"/>
      <c r="AJ424" s="27"/>
    </row>
    <row r="425" ht="20.15" customHeight="1" outlineLevel="3" spans="1:36">
      <c r="A425" s="59"/>
      <c r="B425" s="60"/>
      <c r="C425" s="51" t="s">
        <v>95</v>
      </c>
      <c r="D425" s="57"/>
      <c r="E425" s="58"/>
      <c r="F425" s="59"/>
      <c r="G425" s="59"/>
      <c r="H425" s="59"/>
      <c r="I425" s="59"/>
      <c r="J425" s="59"/>
      <c r="K425" s="70">
        <f>SUBTOTAL(9,K426:K466)</f>
        <v>133.419</v>
      </c>
      <c r="L425" s="55"/>
      <c r="M425" s="71"/>
      <c r="N425" s="59"/>
      <c r="O425" s="70"/>
      <c r="P425" s="59"/>
      <c r="Q425" s="70"/>
      <c r="R425" s="73"/>
      <c r="S425" s="70"/>
      <c r="T425" s="59"/>
      <c r="U425" s="82">
        <f>SUBTOTAL(9,U426:U466)</f>
        <v>3573.72</v>
      </c>
      <c r="V425" s="83">
        <f>SUBTOTAL(9,V426:V466)</f>
        <v>2001.285</v>
      </c>
      <c r="W425" s="83">
        <f>SUBTOTAL(9,W426:W466)</f>
        <v>1334.19</v>
      </c>
      <c r="X425" s="83">
        <f>SUBTOTAL(9,X426:X466)</f>
        <v>667.095</v>
      </c>
      <c r="Y425" s="82">
        <f>SUBTOTAL(9,Y426:Y466)</f>
        <v>1572.435</v>
      </c>
      <c r="Z425" s="82">
        <v>91</v>
      </c>
      <c r="AA425" s="91">
        <v>3030</v>
      </c>
      <c r="AB425" s="82">
        <f>U425-AA425</f>
        <v>543.72</v>
      </c>
      <c r="AC425" s="82">
        <v>374</v>
      </c>
      <c r="AD425" s="82">
        <f>V425-AC425</f>
        <v>1627.285</v>
      </c>
      <c r="AE425" s="82">
        <v>2656</v>
      </c>
      <c r="AF425" s="82">
        <v>2656</v>
      </c>
      <c r="AG425" s="59"/>
      <c r="AH425" s="59"/>
      <c r="AI425" s="58"/>
      <c r="AJ425" s="27"/>
    </row>
    <row r="426" ht="20.15" customHeight="1" outlineLevel="4" spans="1:36">
      <c r="A426" s="59">
        <v>1</v>
      </c>
      <c r="B426" s="60" t="s">
        <v>75</v>
      </c>
      <c r="C426" s="56" t="s">
        <v>94</v>
      </c>
      <c r="D426" s="57" t="s">
        <v>1706</v>
      </c>
      <c r="E426" s="58" t="s">
        <v>1707</v>
      </c>
      <c r="F426" s="59" t="s">
        <v>354</v>
      </c>
      <c r="G426" s="59" t="s">
        <v>355</v>
      </c>
      <c r="H426" s="59">
        <v>430481</v>
      </c>
      <c r="I426" s="59" t="str">
        <f t="shared" ref="I426:I466" si="53">RIGHT(M426,6)</f>
        <v>430481</v>
      </c>
      <c r="J426" s="59">
        <f t="shared" ref="J426:J466" si="54">H426-I426</f>
        <v>0</v>
      </c>
      <c r="K426" s="70">
        <v>2.76</v>
      </c>
      <c r="L426" s="55" t="s">
        <v>1708</v>
      </c>
      <c r="M426" s="71" t="s">
        <v>1709</v>
      </c>
      <c r="N426" s="59"/>
      <c r="O426" s="70"/>
      <c r="P426" s="59"/>
      <c r="Q426" s="70"/>
      <c r="R426" s="73" t="s">
        <v>1709</v>
      </c>
      <c r="S426" s="70">
        <v>2.76</v>
      </c>
      <c r="T426" s="59">
        <v>15</v>
      </c>
      <c r="U426" s="82">
        <v>73.93</v>
      </c>
      <c r="V426" s="83">
        <v>41.4</v>
      </c>
      <c r="W426" s="83">
        <v>27.6</v>
      </c>
      <c r="X426" s="83">
        <v>13.8</v>
      </c>
      <c r="Y426" s="82">
        <f t="shared" ref="Y426:Y466" si="55">U426-V426</f>
        <v>32.53</v>
      </c>
      <c r="Z426" s="82"/>
      <c r="AA426" s="91"/>
      <c r="AB426" s="91"/>
      <c r="AC426" s="82"/>
      <c r="AD426" s="82"/>
      <c r="AE426" s="82"/>
      <c r="AF426" s="82"/>
      <c r="AG426" s="59" t="s">
        <v>1710</v>
      </c>
      <c r="AH426" s="59">
        <v>1</v>
      </c>
      <c r="AI426" s="58"/>
      <c r="AJ426" s="27"/>
    </row>
    <row r="427" ht="20.15" customHeight="1" outlineLevel="4" spans="1:36">
      <c r="A427" s="59">
        <v>2</v>
      </c>
      <c r="B427" s="60" t="s">
        <v>75</v>
      </c>
      <c r="C427" s="56" t="s">
        <v>94</v>
      </c>
      <c r="D427" s="57" t="s">
        <v>1711</v>
      </c>
      <c r="E427" s="58" t="s">
        <v>1712</v>
      </c>
      <c r="F427" s="59" t="s">
        <v>354</v>
      </c>
      <c r="G427" s="59" t="s">
        <v>355</v>
      </c>
      <c r="H427" s="59">
        <v>430481</v>
      </c>
      <c r="I427" s="59" t="str">
        <f t="shared" si="53"/>
        <v>430481</v>
      </c>
      <c r="J427" s="59">
        <f t="shared" si="54"/>
        <v>0</v>
      </c>
      <c r="K427" s="70">
        <v>2.965</v>
      </c>
      <c r="L427" s="55" t="s">
        <v>1713</v>
      </c>
      <c r="M427" s="71" t="s">
        <v>1714</v>
      </c>
      <c r="N427" s="59"/>
      <c r="O427" s="70"/>
      <c r="P427" s="59"/>
      <c r="Q427" s="70"/>
      <c r="R427" s="73" t="s">
        <v>1714</v>
      </c>
      <c r="S427" s="70">
        <v>2.965</v>
      </c>
      <c r="T427" s="59">
        <v>15</v>
      </c>
      <c r="U427" s="82">
        <v>79.42</v>
      </c>
      <c r="V427" s="83">
        <v>44.475</v>
      </c>
      <c r="W427" s="83">
        <v>29.65</v>
      </c>
      <c r="X427" s="83">
        <v>14.825</v>
      </c>
      <c r="Y427" s="82">
        <f t="shared" si="55"/>
        <v>34.945</v>
      </c>
      <c r="Z427" s="82"/>
      <c r="AA427" s="91"/>
      <c r="AB427" s="91"/>
      <c r="AC427" s="82"/>
      <c r="AD427" s="82"/>
      <c r="AE427" s="82"/>
      <c r="AF427" s="82"/>
      <c r="AG427" s="59" t="s">
        <v>1710</v>
      </c>
      <c r="AH427" s="59">
        <v>1</v>
      </c>
      <c r="AI427" s="58"/>
      <c r="AJ427" s="27"/>
    </row>
    <row r="428" ht="20.15" customHeight="1" outlineLevel="4" spans="1:36">
      <c r="A428" s="59">
        <v>3</v>
      </c>
      <c r="B428" s="60" t="s">
        <v>75</v>
      </c>
      <c r="C428" s="56" t="s">
        <v>94</v>
      </c>
      <c r="D428" s="57" t="s">
        <v>1711</v>
      </c>
      <c r="E428" s="58" t="s">
        <v>1715</v>
      </c>
      <c r="F428" s="59" t="s">
        <v>354</v>
      </c>
      <c r="G428" s="59" t="s">
        <v>355</v>
      </c>
      <c r="H428" s="59">
        <v>430481</v>
      </c>
      <c r="I428" s="59" t="str">
        <f t="shared" si="53"/>
        <v>430481</v>
      </c>
      <c r="J428" s="59">
        <f t="shared" si="54"/>
        <v>0</v>
      </c>
      <c r="K428" s="70">
        <v>3.023</v>
      </c>
      <c r="L428" s="55" t="s">
        <v>1716</v>
      </c>
      <c r="M428" s="71" t="s">
        <v>1717</v>
      </c>
      <c r="N428" s="59"/>
      <c r="O428" s="70"/>
      <c r="P428" s="59"/>
      <c r="Q428" s="70"/>
      <c r="R428" s="73" t="s">
        <v>1717</v>
      </c>
      <c r="S428" s="70">
        <v>3.023</v>
      </c>
      <c r="T428" s="59">
        <v>15</v>
      </c>
      <c r="U428" s="82">
        <v>80.97</v>
      </c>
      <c r="V428" s="83">
        <v>45.345</v>
      </c>
      <c r="W428" s="83">
        <v>30.23</v>
      </c>
      <c r="X428" s="83">
        <v>15.115</v>
      </c>
      <c r="Y428" s="82">
        <f t="shared" si="55"/>
        <v>35.625</v>
      </c>
      <c r="Z428" s="82"/>
      <c r="AA428" s="91"/>
      <c r="AB428" s="91"/>
      <c r="AC428" s="82"/>
      <c r="AD428" s="82"/>
      <c r="AE428" s="82"/>
      <c r="AF428" s="82"/>
      <c r="AG428" s="59" t="s">
        <v>1710</v>
      </c>
      <c r="AH428" s="59">
        <v>1</v>
      </c>
      <c r="AI428" s="58"/>
      <c r="AJ428" s="27"/>
    </row>
    <row r="429" ht="20.15" customHeight="1" outlineLevel="4" spans="1:36">
      <c r="A429" s="59">
        <v>4</v>
      </c>
      <c r="B429" s="60" t="s">
        <v>75</v>
      </c>
      <c r="C429" s="56" t="s">
        <v>94</v>
      </c>
      <c r="D429" s="57" t="s">
        <v>1718</v>
      </c>
      <c r="E429" s="58" t="s">
        <v>1719</v>
      </c>
      <c r="F429" s="59" t="s">
        <v>354</v>
      </c>
      <c r="G429" s="59" t="s">
        <v>355</v>
      </c>
      <c r="H429" s="59">
        <v>430481</v>
      </c>
      <c r="I429" s="59" t="str">
        <f t="shared" si="53"/>
        <v>430481</v>
      </c>
      <c r="J429" s="59">
        <f t="shared" si="54"/>
        <v>0</v>
      </c>
      <c r="K429" s="70">
        <v>3.138</v>
      </c>
      <c r="L429" s="55" t="s">
        <v>1720</v>
      </c>
      <c r="M429" s="71" t="s">
        <v>1721</v>
      </c>
      <c r="N429" s="59"/>
      <c r="O429" s="70"/>
      <c r="P429" s="59"/>
      <c r="Q429" s="70"/>
      <c r="R429" s="73" t="s">
        <v>1721</v>
      </c>
      <c r="S429" s="70">
        <v>3.138</v>
      </c>
      <c r="T429" s="59">
        <v>15</v>
      </c>
      <c r="U429" s="82">
        <v>84.05</v>
      </c>
      <c r="V429" s="83">
        <v>47.07</v>
      </c>
      <c r="W429" s="83">
        <v>31.38</v>
      </c>
      <c r="X429" s="83">
        <v>15.69</v>
      </c>
      <c r="Y429" s="82">
        <f t="shared" si="55"/>
        <v>36.98</v>
      </c>
      <c r="Z429" s="82"/>
      <c r="AA429" s="91"/>
      <c r="AB429" s="91"/>
      <c r="AC429" s="82"/>
      <c r="AD429" s="82"/>
      <c r="AE429" s="82"/>
      <c r="AF429" s="82"/>
      <c r="AG429" s="59" t="s">
        <v>1710</v>
      </c>
      <c r="AH429" s="59">
        <v>1</v>
      </c>
      <c r="AI429" s="58"/>
      <c r="AJ429" s="27"/>
    </row>
    <row r="430" ht="20.15" customHeight="1" outlineLevel="4" spans="1:36">
      <c r="A430" s="59">
        <v>5</v>
      </c>
      <c r="B430" s="60" t="s">
        <v>75</v>
      </c>
      <c r="C430" s="56" t="s">
        <v>94</v>
      </c>
      <c r="D430" s="57" t="s">
        <v>1722</v>
      </c>
      <c r="E430" s="58" t="s">
        <v>1723</v>
      </c>
      <c r="F430" s="59" t="s">
        <v>354</v>
      </c>
      <c r="G430" s="59" t="s">
        <v>355</v>
      </c>
      <c r="H430" s="59">
        <v>430481</v>
      </c>
      <c r="I430" s="59" t="str">
        <f t="shared" si="53"/>
        <v>430481</v>
      </c>
      <c r="J430" s="59">
        <f t="shared" si="54"/>
        <v>0</v>
      </c>
      <c r="K430" s="70">
        <v>3.047</v>
      </c>
      <c r="L430" s="55" t="s">
        <v>1724</v>
      </c>
      <c r="M430" s="71" t="s">
        <v>1725</v>
      </c>
      <c r="N430" s="59"/>
      <c r="O430" s="70"/>
      <c r="P430" s="59"/>
      <c r="Q430" s="70"/>
      <c r="R430" s="73" t="s">
        <v>1725</v>
      </c>
      <c r="S430" s="70">
        <v>3.047</v>
      </c>
      <c r="T430" s="59">
        <v>15</v>
      </c>
      <c r="U430" s="82">
        <v>81.62</v>
      </c>
      <c r="V430" s="83">
        <v>45.705</v>
      </c>
      <c r="W430" s="83">
        <v>30.47</v>
      </c>
      <c r="X430" s="83">
        <v>15.235</v>
      </c>
      <c r="Y430" s="82">
        <f t="shared" si="55"/>
        <v>35.915</v>
      </c>
      <c r="Z430" s="82"/>
      <c r="AA430" s="91"/>
      <c r="AB430" s="91"/>
      <c r="AC430" s="82"/>
      <c r="AD430" s="82"/>
      <c r="AE430" s="82"/>
      <c r="AF430" s="82"/>
      <c r="AG430" s="59" t="s">
        <v>1710</v>
      </c>
      <c r="AH430" s="59">
        <v>1</v>
      </c>
      <c r="AI430" s="58"/>
      <c r="AJ430" s="27"/>
    </row>
    <row r="431" ht="20.15" customHeight="1" outlineLevel="4" spans="1:36">
      <c r="A431" s="59">
        <v>6</v>
      </c>
      <c r="B431" s="60" t="s">
        <v>75</v>
      </c>
      <c r="C431" s="56" t="s">
        <v>94</v>
      </c>
      <c r="D431" s="57" t="s">
        <v>1722</v>
      </c>
      <c r="E431" s="58" t="s">
        <v>1726</v>
      </c>
      <c r="F431" s="59" t="s">
        <v>354</v>
      </c>
      <c r="G431" s="59" t="s">
        <v>355</v>
      </c>
      <c r="H431" s="59">
        <v>430481</v>
      </c>
      <c r="I431" s="59" t="str">
        <f t="shared" si="53"/>
        <v>430481</v>
      </c>
      <c r="J431" s="59">
        <f t="shared" si="54"/>
        <v>0</v>
      </c>
      <c r="K431" s="70">
        <v>3.573</v>
      </c>
      <c r="L431" s="55" t="s">
        <v>1727</v>
      </c>
      <c r="M431" s="71" t="s">
        <v>1728</v>
      </c>
      <c r="N431" s="59"/>
      <c r="O431" s="70"/>
      <c r="P431" s="59"/>
      <c r="Q431" s="70"/>
      <c r="R431" s="73" t="s">
        <v>1728</v>
      </c>
      <c r="S431" s="70">
        <v>3.573</v>
      </c>
      <c r="T431" s="59">
        <v>15</v>
      </c>
      <c r="U431" s="82">
        <v>95.7</v>
      </c>
      <c r="V431" s="83">
        <v>53.595</v>
      </c>
      <c r="W431" s="83">
        <v>35.73</v>
      </c>
      <c r="X431" s="83">
        <v>17.865</v>
      </c>
      <c r="Y431" s="82">
        <f t="shared" si="55"/>
        <v>42.105</v>
      </c>
      <c r="Z431" s="82"/>
      <c r="AA431" s="91"/>
      <c r="AB431" s="91"/>
      <c r="AC431" s="82"/>
      <c r="AD431" s="82"/>
      <c r="AE431" s="82"/>
      <c r="AF431" s="82"/>
      <c r="AG431" s="59" t="s">
        <v>1710</v>
      </c>
      <c r="AH431" s="59">
        <v>1</v>
      </c>
      <c r="AI431" s="58"/>
      <c r="AJ431" s="27"/>
    </row>
    <row r="432" ht="20.15" customHeight="1" outlineLevel="4" spans="1:36">
      <c r="A432" s="59">
        <v>7</v>
      </c>
      <c r="B432" s="60" t="s">
        <v>75</v>
      </c>
      <c r="C432" s="56" t="s">
        <v>94</v>
      </c>
      <c r="D432" s="57" t="s">
        <v>1722</v>
      </c>
      <c r="E432" s="58" t="s">
        <v>1729</v>
      </c>
      <c r="F432" s="59" t="s">
        <v>354</v>
      </c>
      <c r="G432" s="59" t="s">
        <v>355</v>
      </c>
      <c r="H432" s="59">
        <v>430481</v>
      </c>
      <c r="I432" s="59" t="str">
        <f t="shared" si="53"/>
        <v>430481</v>
      </c>
      <c r="J432" s="59">
        <f t="shared" si="54"/>
        <v>0</v>
      </c>
      <c r="K432" s="70">
        <v>2.082</v>
      </c>
      <c r="L432" s="55" t="s">
        <v>1730</v>
      </c>
      <c r="M432" s="71" t="s">
        <v>1731</v>
      </c>
      <c r="N432" s="59"/>
      <c r="O432" s="70"/>
      <c r="P432" s="59"/>
      <c r="Q432" s="70"/>
      <c r="R432" s="73" t="s">
        <v>1731</v>
      </c>
      <c r="S432" s="70">
        <v>2.082</v>
      </c>
      <c r="T432" s="59">
        <v>15</v>
      </c>
      <c r="U432" s="82">
        <v>55.77</v>
      </c>
      <c r="V432" s="83">
        <v>31.23</v>
      </c>
      <c r="W432" s="83">
        <v>20.82</v>
      </c>
      <c r="X432" s="83">
        <v>10.41</v>
      </c>
      <c r="Y432" s="82">
        <f t="shared" si="55"/>
        <v>24.54</v>
      </c>
      <c r="Z432" s="82"/>
      <c r="AA432" s="91"/>
      <c r="AB432" s="91"/>
      <c r="AC432" s="82"/>
      <c r="AD432" s="82"/>
      <c r="AE432" s="82"/>
      <c r="AF432" s="82"/>
      <c r="AG432" s="59" t="s">
        <v>1710</v>
      </c>
      <c r="AH432" s="59">
        <v>1</v>
      </c>
      <c r="AI432" s="58"/>
      <c r="AJ432" s="27"/>
    </row>
    <row r="433" ht="20.15" customHeight="1" outlineLevel="4" spans="1:36">
      <c r="A433" s="59">
        <v>8</v>
      </c>
      <c r="B433" s="60" t="s">
        <v>75</v>
      </c>
      <c r="C433" s="56" t="s">
        <v>94</v>
      </c>
      <c r="D433" s="57" t="s">
        <v>1732</v>
      </c>
      <c r="E433" s="58" t="s">
        <v>1733</v>
      </c>
      <c r="F433" s="59" t="s">
        <v>354</v>
      </c>
      <c r="G433" s="59" t="s">
        <v>355</v>
      </c>
      <c r="H433" s="59">
        <v>430481</v>
      </c>
      <c r="I433" s="59" t="str">
        <f t="shared" si="53"/>
        <v>430481</v>
      </c>
      <c r="J433" s="59">
        <f t="shared" si="54"/>
        <v>0</v>
      </c>
      <c r="K433" s="70">
        <v>2.659</v>
      </c>
      <c r="L433" s="55" t="s">
        <v>1734</v>
      </c>
      <c r="M433" s="71" t="s">
        <v>1735</v>
      </c>
      <c r="N433" s="59"/>
      <c r="O433" s="70"/>
      <c r="P433" s="59"/>
      <c r="Q433" s="70"/>
      <c r="R433" s="73" t="s">
        <v>1735</v>
      </c>
      <c r="S433" s="70">
        <v>2.659</v>
      </c>
      <c r="T433" s="59">
        <v>15</v>
      </c>
      <c r="U433" s="82">
        <v>71.22</v>
      </c>
      <c r="V433" s="83">
        <v>39.885</v>
      </c>
      <c r="W433" s="83">
        <v>26.59</v>
      </c>
      <c r="X433" s="83">
        <v>13.295</v>
      </c>
      <c r="Y433" s="82">
        <f t="shared" si="55"/>
        <v>31.335</v>
      </c>
      <c r="Z433" s="82"/>
      <c r="AA433" s="91"/>
      <c r="AB433" s="91"/>
      <c r="AC433" s="82"/>
      <c r="AD433" s="82"/>
      <c r="AE433" s="82"/>
      <c r="AF433" s="82"/>
      <c r="AG433" s="59" t="s">
        <v>1710</v>
      </c>
      <c r="AH433" s="59">
        <v>1</v>
      </c>
      <c r="AI433" s="58"/>
      <c r="AJ433" s="27"/>
    </row>
    <row r="434" ht="20.15" customHeight="1" outlineLevel="4" spans="1:36">
      <c r="A434" s="59">
        <v>9</v>
      </c>
      <c r="B434" s="60" t="s">
        <v>75</v>
      </c>
      <c r="C434" s="56" t="s">
        <v>94</v>
      </c>
      <c r="D434" s="57" t="s">
        <v>1736</v>
      </c>
      <c r="E434" s="58" t="s">
        <v>1737</v>
      </c>
      <c r="F434" s="59" t="s">
        <v>354</v>
      </c>
      <c r="G434" s="59" t="s">
        <v>355</v>
      </c>
      <c r="H434" s="59">
        <v>430481</v>
      </c>
      <c r="I434" s="59" t="str">
        <f t="shared" si="53"/>
        <v>430481</v>
      </c>
      <c r="J434" s="59">
        <f t="shared" si="54"/>
        <v>0</v>
      </c>
      <c r="K434" s="70">
        <v>4.027</v>
      </c>
      <c r="L434" s="55" t="s">
        <v>1738</v>
      </c>
      <c r="M434" s="71" t="s">
        <v>1739</v>
      </c>
      <c r="N434" s="59"/>
      <c r="O434" s="70"/>
      <c r="P434" s="59"/>
      <c r="Q434" s="70"/>
      <c r="R434" s="73" t="s">
        <v>1739</v>
      </c>
      <c r="S434" s="70">
        <v>4.027</v>
      </c>
      <c r="T434" s="59">
        <v>15</v>
      </c>
      <c r="U434" s="82">
        <v>107.87</v>
      </c>
      <c r="V434" s="83">
        <v>60.405</v>
      </c>
      <c r="W434" s="83">
        <v>40.27</v>
      </c>
      <c r="X434" s="83">
        <v>20.135</v>
      </c>
      <c r="Y434" s="82">
        <f t="shared" si="55"/>
        <v>47.465</v>
      </c>
      <c r="Z434" s="82"/>
      <c r="AA434" s="91"/>
      <c r="AB434" s="91"/>
      <c r="AC434" s="82"/>
      <c r="AD434" s="82"/>
      <c r="AE434" s="82"/>
      <c r="AF434" s="82"/>
      <c r="AG434" s="59" t="s">
        <v>1710</v>
      </c>
      <c r="AH434" s="59">
        <v>1</v>
      </c>
      <c r="AI434" s="58"/>
      <c r="AJ434" s="27"/>
    </row>
    <row r="435" ht="20.15" customHeight="1" outlineLevel="4" spans="1:36">
      <c r="A435" s="59">
        <v>10</v>
      </c>
      <c r="B435" s="60" t="s">
        <v>75</v>
      </c>
      <c r="C435" s="56" t="s">
        <v>94</v>
      </c>
      <c r="D435" s="57" t="s">
        <v>1740</v>
      </c>
      <c r="E435" s="58" t="s">
        <v>1741</v>
      </c>
      <c r="F435" s="59" t="s">
        <v>354</v>
      </c>
      <c r="G435" s="59" t="s">
        <v>355</v>
      </c>
      <c r="H435" s="59">
        <v>430481</v>
      </c>
      <c r="I435" s="59" t="str">
        <f t="shared" si="53"/>
        <v>430481</v>
      </c>
      <c r="J435" s="59">
        <f t="shared" si="54"/>
        <v>0</v>
      </c>
      <c r="K435" s="70">
        <v>0.433</v>
      </c>
      <c r="L435" s="55" t="s">
        <v>1742</v>
      </c>
      <c r="M435" s="71" t="s">
        <v>1743</v>
      </c>
      <c r="N435" s="59"/>
      <c r="O435" s="70"/>
      <c r="P435" s="59"/>
      <c r="Q435" s="70"/>
      <c r="R435" s="73" t="s">
        <v>1743</v>
      </c>
      <c r="S435" s="70">
        <v>0.433</v>
      </c>
      <c r="T435" s="59">
        <v>15</v>
      </c>
      <c r="U435" s="82">
        <v>11.6</v>
      </c>
      <c r="V435" s="83">
        <v>6.495</v>
      </c>
      <c r="W435" s="83">
        <v>4.33</v>
      </c>
      <c r="X435" s="83">
        <v>2.165</v>
      </c>
      <c r="Y435" s="82">
        <f t="shared" si="55"/>
        <v>5.105</v>
      </c>
      <c r="Z435" s="82"/>
      <c r="AA435" s="91"/>
      <c r="AB435" s="91"/>
      <c r="AC435" s="82"/>
      <c r="AD435" s="82"/>
      <c r="AE435" s="82"/>
      <c r="AF435" s="82"/>
      <c r="AG435" s="59" t="s">
        <v>1710</v>
      </c>
      <c r="AH435" s="59">
        <v>1</v>
      </c>
      <c r="AI435" s="58"/>
      <c r="AJ435" s="27"/>
    </row>
    <row r="436" ht="20.15" customHeight="1" outlineLevel="4" spans="1:36">
      <c r="A436" s="59">
        <v>11</v>
      </c>
      <c r="B436" s="60" t="s">
        <v>75</v>
      </c>
      <c r="C436" s="56" t="s">
        <v>94</v>
      </c>
      <c r="D436" s="57" t="s">
        <v>1744</v>
      </c>
      <c r="E436" s="58" t="s">
        <v>1745</v>
      </c>
      <c r="F436" s="59" t="s">
        <v>354</v>
      </c>
      <c r="G436" s="59" t="s">
        <v>355</v>
      </c>
      <c r="H436" s="59">
        <v>430481</v>
      </c>
      <c r="I436" s="59" t="str">
        <f t="shared" si="53"/>
        <v>430481</v>
      </c>
      <c r="J436" s="59">
        <f t="shared" si="54"/>
        <v>0</v>
      </c>
      <c r="K436" s="70">
        <v>1.196</v>
      </c>
      <c r="L436" s="55" t="s">
        <v>1746</v>
      </c>
      <c r="M436" s="71" t="s">
        <v>1747</v>
      </c>
      <c r="N436" s="59"/>
      <c r="O436" s="70"/>
      <c r="P436" s="59"/>
      <c r="Q436" s="70"/>
      <c r="R436" s="73" t="s">
        <v>1747</v>
      </c>
      <c r="S436" s="70">
        <v>1.196</v>
      </c>
      <c r="T436" s="59">
        <v>15</v>
      </c>
      <c r="U436" s="82">
        <v>32.04</v>
      </c>
      <c r="V436" s="83">
        <v>17.94</v>
      </c>
      <c r="W436" s="83">
        <v>11.96</v>
      </c>
      <c r="X436" s="83">
        <v>5.98</v>
      </c>
      <c r="Y436" s="82">
        <f t="shared" si="55"/>
        <v>14.1</v>
      </c>
      <c r="Z436" s="82"/>
      <c r="AA436" s="91"/>
      <c r="AB436" s="91"/>
      <c r="AC436" s="82"/>
      <c r="AD436" s="82"/>
      <c r="AE436" s="82"/>
      <c r="AF436" s="82"/>
      <c r="AG436" s="59" t="s">
        <v>1710</v>
      </c>
      <c r="AH436" s="59">
        <v>1</v>
      </c>
      <c r="AI436" s="58"/>
      <c r="AJ436" s="27"/>
    </row>
    <row r="437" ht="20.15" customHeight="1" outlineLevel="4" spans="1:36">
      <c r="A437" s="59">
        <v>12</v>
      </c>
      <c r="B437" s="60" t="s">
        <v>75</v>
      </c>
      <c r="C437" s="56" t="s">
        <v>94</v>
      </c>
      <c r="D437" s="57" t="s">
        <v>1744</v>
      </c>
      <c r="E437" s="58" t="s">
        <v>1745</v>
      </c>
      <c r="F437" s="59" t="s">
        <v>354</v>
      </c>
      <c r="G437" s="59" t="s">
        <v>355</v>
      </c>
      <c r="H437" s="59">
        <v>430481</v>
      </c>
      <c r="I437" s="59" t="str">
        <f t="shared" si="53"/>
        <v>430481</v>
      </c>
      <c r="J437" s="59">
        <f t="shared" si="54"/>
        <v>0</v>
      </c>
      <c r="K437" s="70">
        <v>0.98</v>
      </c>
      <c r="L437" s="55" t="s">
        <v>1748</v>
      </c>
      <c r="M437" s="71" t="s">
        <v>1749</v>
      </c>
      <c r="N437" s="59"/>
      <c r="O437" s="70"/>
      <c r="P437" s="59"/>
      <c r="Q437" s="70"/>
      <c r="R437" s="73" t="s">
        <v>1749</v>
      </c>
      <c r="S437" s="70">
        <v>0.98</v>
      </c>
      <c r="T437" s="59">
        <v>15</v>
      </c>
      <c r="U437" s="82">
        <v>26.25</v>
      </c>
      <c r="V437" s="83">
        <v>14.7</v>
      </c>
      <c r="W437" s="83">
        <v>9.8</v>
      </c>
      <c r="X437" s="83">
        <v>4.9</v>
      </c>
      <c r="Y437" s="82">
        <f t="shared" si="55"/>
        <v>11.55</v>
      </c>
      <c r="Z437" s="82"/>
      <c r="AA437" s="91"/>
      <c r="AB437" s="91"/>
      <c r="AC437" s="82"/>
      <c r="AD437" s="82"/>
      <c r="AE437" s="82"/>
      <c r="AF437" s="82"/>
      <c r="AG437" s="59" t="s">
        <v>1710</v>
      </c>
      <c r="AH437" s="59">
        <v>1</v>
      </c>
      <c r="AI437" s="58"/>
      <c r="AJ437" s="27"/>
    </row>
    <row r="438" ht="20.15" customHeight="1" outlineLevel="4" spans="1:36">
      <c r="A438" s="59">
        <v>13</v>
      </c>
      <c r="B438" s="60" t="s">
        <v>75</v>
      </c>
      <c r="C438" s="56" t="s">
        <v>94</v>
      </c>
      <c r="D438" s="57" t="s">
        <v>1750</v>
      </c>
      <c r="E438" s="58" t="s">
        <v>1751</v>
      </c>
      <c r="F438" s="59" t="s">
        <v>354</v>
      </c>
      <c r="G438" s="59" t="s">
        <v>355</v>
      </c>
      <c r="H438" s="59">
        <v>430481</v>
      </c>
      <c r="I438" s="59" t="str">
        <f t="shared" si="53"/>
        <v>430481</v>
      </c>
      <c r="J438" s="59">
        <f t="shared" si="54"/>
        <v>0</v>
      </c>
      <c r="K438" s="70">
        <v>1.474</v>
      </c>
      <c r="L438" s="55" t="s">
        <v>1752</v>
      </c>
      <c r="M438" s="71" t="s">
        <v>1753</v>
      </c>
      <c r="N438" s="59"/>
      <c r="O438" s="70"/>
      <c r="P438" s="59"/>
      <c r="Q438" s="70"/>
      <c r="R438" s="73" t="s">
        <v>1753</v>
      </c>
      <c r="S438" s="70">
        <v>1.474</v>
      </c>
      <c r="T438" s="59">
        <v>15</v>
      </c>
      <c r="U438" s="82">
        <v>39.48</v>
      </c>
      <c r="V438" s="83">
        <v>22.11</v>
      </c>
      <c r="W438" s="83">
        <v>14.74</v>
      </c>
      <c r="X438" s="83">
        <v>7.37</v>
      </c>
      <c r="Y438" s="82">
        <f t="shared" si="55"/>
        <v>17.37</v>
      </c>
      <c r="Z438" s="82"/>
      <c r="AA438" s="91"/>
      <c r="AB438" s="91"/>
      <c r="AC438" s="82"/>
      <c r="AD438" s="82"/>
      <c r="AE438" s="82"/>
      <c r="AF438" s="82"/>
      <c r="AG438" s="59" t="s">
        <v>1710</v>
      </c>
      <c r="AH438" s="59">
        <v>1</v>
      </c>
      <c r="AI438" s="58"/>
      <c r="AJ438" s="27"/>
    </row>
    <row r="439" ht="20.15" customHeight="1" outlineLevel="4" spans="1:36">
      <c r="A439" s="59">
        <v>14</v>
      </c>
      <c r="B439" s="60" t="s">
        <v>75</v>
      </c>
      <c r="C439" s="56" t="s">
        <v>94</v>
      </c>
      <c r="D439" s="57" t="s">
        <v>1750</v>
      </c>
      <c r="E439" s="58" t="s">
        <v>1751</v>
      </c>
      <c r="F439" s="59" t="s">
        <v>354</v>
      </c>
      <c r="G439" s="59" t="s">
        <v>355</v>
      </c>
      <c r="H439" s="59">
        <v>430481</v>
      </c>
      <c r="I439" s="59" t="str">
        <f t="shared" si="53"/>
        <v>430481</v>
      </c>
      <c r="J439" s="59">
        <f t="shared" si="54"/>
        <v>0</v>
      </c>
      <c r="K439" s="70">
        <v>3.014</v>
      </c>
      <c r="L439" s="55" t="s">
        <v>1754</v>
      </c>
      <c r="M439" s="71" t="s">
        <v>1755</v>
      </c>
      <c r="N439" s="59"/>
      <c r="O439" s="70"/>
      <c r="P439" s="59"/>
      <c r="Q439" s="70"/>
      <c r="R439" s="73" t="s">
        <v>1755</v>
      </c>
      <c r="S439" s="70">
        <v>3.014</v>
      </c>
      <c r="T439" s="59">
        <v>15</v>
      </c>
      <c r="U439" s="82">
        <v>80.73</v>
      </c>
      <c r="V439" s="83">
        <v>45.21</v>
      </c>
      <c r="W439" s="83">
        <v>30.14</v>
      </c>
      <c r="X439" s="83">
        <v>15.07</v>
      </c>
      <c r="Y439" s="82">
        <f t="shared" si="55"/>
        <v>35.52</v>
      </c>
      <c r="Z439" s="82"/>
      <c r="AA439" s="91"/>
      <c r="AB439" s="91"/>
      <c r="AC439" s="82"/>
      <c r="AD439" s="82"/>
      <c r="AE439" s="82"/>
      <c r="AF439" s="82"/>
      <c r="AG439" s="59" t="s">
        <v>1710</v>
      </c>
      <c r="AH439" s="59">
        <v>1</v>
      </c>
      <c r="AI439" s="58"/>
      <c r="AJ439" s="27"/>
    </row>
    <row r="440" ht="20.15" customHeight="1" outlineLevel="4" spans="1:36">
      <c r="A440" s="59">
        <v>15</v>
      </c>
      <c r="B440" s="60" t="s">
        <v>75</v>
      </c>
      <c r="C440" s="56" t="s">
        <v>94</v>
      </c>
      <c r="D440" s="57" t="s">
        <v>1711</v>
      </c>
      <c r="E440" s="58" t="s">
        <v>1715</v>
      </c>
      <c r="F440" s="59" t="s">
        <v>354</v>
      </c>
      <c r="G440" s="59" t="s">
        <v>355</v>
      </c>
      <c r="H440" s="59">
        <v>430481</v>
      </c>
      <c r="I440" s="59" t="str">
        <f t="shared" si="53"/>
        <v>430481</v>
      </c>
      <c r="J440" s="59">
        <f t="shared" si="54"/>
        <v>0</v>
      </c>
      <c r="K440" s="70">
        <v>4.881</v>
      </c>
      <c r="L440" s="55" t="s">
        <v>1756</v>
      </c>
      <c r="M440" s="71" t="s">
        <v>1757</v>
      </c>
      <c r="N440" s="59"/>
      <c r="O440" s="70"/>
      <c r="P440" s="59"/>
      <c r="Q440" s="70"/>
      <c r="R440" s="73" t="s">
        <v>1757</v>
      </c>
      <c r="S440" s="70">
        <v>4.881</v>
      </c>
      <c r="T440" s="59">
        <v>15</v>
      </c>
      <c r="U440" s="82">
        <v>130.74</v>
      </c>
      <c r="V440" s="83">
        <v>73.215</v>
      </c>
      <c r="W440" s="83">
        <v>48.81</v>
      </c>
      <c r="X440" s="83">
        <v>24.405</v>
      </c>
      <c r="Y440" s="82">
        <f t="shared" si="55"/>
        <v>57.525</v>
      </c>
      <c r="Z440" s="82"/>
      <c r="AA440" s="91"/>
      <c r="AB440" s="91"/>
      <c r="AC440" s="82"/>
      <c r="AD440" s="82"/>
      <c r="AE440" s="82"/>
      <c r="AF440" s="82"/>
      <c r="AG440" s="59" t="s">
        <v>1710</v>
      </c>
      <c r="AH440" s="59">
        <v>1</v>
      </c>
      <c r="AI440" s="58"/>
      <c r="AJ440" s="27"/>
    </row>
    <row r="441" ht="20.15" customHeight="1" outlineLevel="4" spans="1:36">
      <c r="A441" s="59">
        <v>16</v>
      </c>
      <c r="B441" s="60" t="s">
        <v>75</v>
      </c>
      <c r="C441" s="56" t="s">
        <v>94</v>
      </c>
      <c r="D441" s="57" t="s">
        <v>1750</v>
      </c>
      <c r="E441" s="58" t="s">
        <v>1758</v>
      </c>
      <c r="F441" s="59" t="s">
        <v>354</v>
      </c>
      <c r="G441" s="59" t="s">
        <v>355</v>
      </c>
      <c r="H441" s="59">
        <v>430481</v>
      </c>
      <c r="I441" s="59" t="str">
        <f t="shared" si="53"/>
        <v>430481</v>
      </c>
      <c r="J441" s="59">
        <f t="shared" si="54"/>
        <v>0</v>
      </c>
      <c r="K441" s="70">
        <v>1.728</v>
      </c>
      <c r="L441" s="55" t="s">
        <v>1759</v>
      </c>
      <c r="M441" s="71" t="s">
        <v>1760</v>
      </c>
      <c r="N441" s="59"/>
      <c r="O441" s="70"/>
      <c r="P441" s="59"/>
      <c r="Q441" s="70"/>
      <c r="R441" s="73" t="s">
        <v>1760</v>
      </c>
      <c r="S441" s="70">
        <v>1.728</v>
      </c>
      <c r="T441" s="59">
        <v>15</v>
      </c>
      <c r="U441" s="82">
        <v>46.29</v>
      </c>
      <c r="V441" s="83">
        <v>25.92</v>
      </c>
      <c r="W441" s="83">
        <v>17.28</v>
      </c>
      <c r="X441" s="83">
        <v>8.64</v>
      </c>
      <c r="Y441" s="82">
        <f t="shared" si="55"/>
        <v>20.37</v>
      </c>
      <c r="Z441" s="82"/>
      <c r="AA441" s="91"/>
      <c r="AB441" s="91"/>
      <c r="AC441" s="82"/>
      <c r="AD441" s="82"/>
      <c r="AE441" s="82"/>
      <c r="AF441" s="82"/>
      <c r="AG441" s="59" t="s">
        <v>1710</v>
      </c>
      <c r="AH441" s="59">
        <v>1</v>
      </c>
      <c r="AI441" s="58"/>
      <c r="AJ441" s="27"/>
    </row>
    <row r="442" ht="20.15" customHeight="1" outlineLevel="4" spans="1:36">
      <c r="A442" s="59">
        <v>17</v>
      </c>
      <c r="B442" s="60" t="s">
        <v>75</v>
      </c>
      <c r="C442" s="56" t="s">
        <v>94</v>
      </c>
      <c r="D442" s="57" t="s">
        <v>1750</v>
      </c>
      <c r="E442" s="58" t="s">
        <v>1761</v>
      </c>
      <c r="F442" s="59" t="s">
        <v>354</v>
      </c>
      <c r="G442" s="59" t="s">
        <v>355</v>
      </c>
      <c r="H442" s="59">
        <v>430481</v>
      </c>
      <c r="I442" s="59" t="str">
        <f t="shared" si="53"/>
        <v>430481</v>
      </c>
      <c r="J442" s="59">
        <f t="shared" si="54"/>
        <v>0</v>
      </c>
      <c r="K442" s="70">
        <v>1.666</v>
      </c>
      <c r="L442" s="55" t="s">
        <v>1762</v>
      </c>
      <c r="M442" s="71" t="s">
        <v>1763</v>
      </c>
      <c r="N442" s="59"/>
      <c r="O442" s="70"/>
      <c r="P442" s="59"/>
      <c r="Q442" s="70"/>
      <c r="R442" s="73" t="s">
        <v>1763</v>
      </c>
      <c r="S442" s="70">
        <v>1.666</v>
      </c>
      <c r="T442" s="59">
        <v>15</v>
      </c>
      <c r="U442" s="82">
        <v>44.62</v>
      </c>
      <c r="V442" s="83">
        <v>24.99</v>
      </c>
      <c r="W442" s="83">
        <v>16.66</v>
      </c>
      <c r="X442" s="83">
        <v>8.33</v>
      </c>
      <c r="Y442" s="82">
        <f t="shared" si="55"/>
        <v>19.63</v>
      </c>
      <c r="Z442" s="82"/>
      <c r="AA442" s="91"/>
      <c r="AB442" s="91"/>
      <c r="AC442" s="82"/>
      <c r="AD442" s="82"/>
      <c r="AE442" s="82"/>
      <c r="AF442" s="82"/>
      <c r="AG442" s="59" t="s">
        <v>1710</v>
      </c>
      <c r="AH442" s="59">
        <v>1</v>
      </c>
      <c r="AI442" s="58"/>
      <c r="AJ442" s="27"/>
    </row>
    <row r="443" ht="20.15" customHeight="1" outlineLevel="4" spans="1:36">
      <c r="A443" s="59">
        <v>18</v>
      </c>
      <c r="B443" s="60" t="s">
        <v>75</v>
      </c>
      <c r="C443" s="56" t="s">
        <v>94</v>
      </c>
      <c r="D443" s="57" t="s">
        <v>1764</v>
      </c>
      <c r="E443" s="58" t="s">
        <v>1765</v>
      </c>
      <c r="F443" s="59" t="s">
        <v>354</v>
      </c>
      <c r="G443" s="59" t="s">
        <v>355</v>
      </c>
      <c r="H443" s="59">
        <v>430481</v>
      </c>
      <c r="I443" s="59" t="str">
        <f t="shared" si="53"/>
        <v>430481</v>
      </c>
      <c r="J443" s="59">
        <f t="shared" si="54"/>
        <v>0</v>
      </c>
      <c r="K443" s="70">
        <v>3.508</v>
      </c>
      <c r="L443" s="55" t="s">
        <v>1766</v>
      </c>
      <c r="M443" s="71" t="s">
        <v>1767</v>
      </c>
      <c r="N443" s="59"/>
      <c r="O443" s="70"/>
      <c r="P443" s="59"/>
      <c r="Q443" s="70"/>
      <c r="R443" s="73" t="s">
        <v>1767</v>
      </c>
      <c r="S443" s="70">
        <v>3.508</v>
      </c>
      <c r="T443" s="59">
        <v>15</v>
      </c>
      <c r="U443" s="82">
        <v>93.96</v>
      </c>
      <c r="V443" s="83">
        <v>52.62</v>
      </c>
      <c r="W443" s="83">
        <v>35.08</v>
      </c>
      <c r="X443" s="83">
        <v>17.54</v>
      </c>
      <c r="Y443" s="82">
        <f t="shared" si="55"/>
        <v>41.34</v>
      </c>
      <c r="Z443" s="82"/>
      <c r="AA443" s="91"/>
      <c r="AB443" s="91"/>
      <c r="AC443" s="82"/>
      <c r="AD443" s="82"/>
      <c r="AE443" s="82"/>
      <c r="AF443" s="82"/>
      <c r="AG443" s="59" t="s">
        <v>1710</v>
      </c>
      <c r="AH443" s="59">
        <v>1</v>
      </c>
      <c r="AI443" s="58"/>
      <c r="AJ443" s="27"/>
    </row>
    <row r="444" ht="20.15" customHeight="1" outlineLevel="4" spans="1:36">
      <c r="A444" s="59">
        <v>19</v>
      </c>
      <c r="B444" s="60" t="s">
        <v>75</v>
      </c>
      <c r="C444" s="56" t="s">
        <v>94</v>
      </c>
      <c r="D444" s="57" t="s">
        <v>1768</v>
      </c>
      <c r="E444" s="58" t="s">
        <v>1219</v>
      </c>
      <c r="F444" s="59" t="s">
        <v>354</v>
      </c>
      <c r="G444" s="59" t="s">
        <v>355</v>
      </c>
      <c r="H444" s="59">
        <v>430481</v>
      </c>
      <c r="I444" s="59" t="str">
        <f t="shared" si="53"/>
        <v>430481</v>
      </c>
      <c r="J444" s="59">
        <f t="shared" si="54"/>
        <v>0</v>
      </c>
      <c r="K444" s="70">
        <v>3.894</v>
      </c>
      <c r="L444" s="55" t="s">
        <v>1769</v>
      </c>
      <c r="M444" s="71" t="s">
        <v>1770</v>
      </c>
      <c r="N444" s="59"/>
      <c r="O444" s="70"/>
      <c r="P444" s="73" t="s">
        <v>1770</v>
      </c>
      <c r="Q444" s="70">
        <v>3.894</v>
      </c>
      <c r="R444" s="59"/>
      <c r="S444" s="70"/>
      <c r="T444" s="59">
        <v>15</v>
      </c>
      <c r="U444" s="82">
        <v>104.3</v>
      </c>
      <c r="V444" s="83">
        <v>58.41</v>
      </c>
      <c r="W444" s="83">
        <v>38.94</v>
      </c>
      <c r="X444" s="83">
        <v>19.47</v>
      </c>
      <c r="Y444" s="82">
        <f t="shared" si="55"/>
        <v>45.89</v>
      </c>
      <c r="Z444" s="82"/>
      <c r="AA444" s="91"/>
      <c r="AB444" s="91"/>
      <c r="AC444" s="82"/>
      <c r="AD444" s="82"/>
      <c r="AE444" s="82"/>
      <c r="AF444" s="82"/>
      <c r="AG444" s="59" t="s">
        <v>1710</v>
      </c>
      <c r="AH444" s="59">
        <v>1</v>
      </c>
      <c r="AI444" s="58"/>
      <c r="AJ444" s="27"/>
    </row>
    <row r="445" ht="20.15" customHeight="1" outlineLevel="4" spans="1:36">
      <c r="A445" s="59">
        <v>20</v>
      </c>
      <c r="B445" s="60" t="s">
        <v>75</v>
      </c>
      <c r="C445" s="56" t="s">
        <v>94</v>
      </c>
      <c r="D445" s="57" t="s">
        <v>1771</v>
      </c>
      <c r="E445" s="58" t="s">
        <v>1772</v>
      </c>
      <c r="F445" s="59" t="s">
        <v>354</v>
      </c>
      <c r="G445" s="59" t="s">
        <v>355</v>
      </c>
      <c r="H445" s="59">
        <v>430481</v>
      </c>
      <c r="I445" s="59" t="str">
        <f t="shared" si="53"/>
        <v>430481</v>
      </c>
      <c r="J445" s="59">
        <f t="shared" si="54"/>
        <v>0</v>
      </c>
      <c r="K445" s="70">
        <v>7.283</v>
      </c>
      <c r="L445" s="55" t="s">
        <v>1773</v>
      </c>
      <c r="M445" s="71" t="s">
        <v>1774</v>
      </c>
      <c r="N445" s="59"/>
      <c r="O445" s="70"/>
      <c r="P445" s="73" t="s">
        <v>1774</v>
      </c>
      <c r="Q445" s="70">
        <v>7.283</v>
      </c>
      <c r="R445" s="59"/>
      <c r="S445" s="70"/>
      <c r="T445" s="59">
        <v>15</v>
      </c>
      <c r="U445" s="82">
        <v>195.08</v>
      </c>
      <c r="V445" s="83">
        <v>109.245</v>
      </c>
      <c r="W445" s="83">
        <v>72.83</v>
      </c>
      <c r="X445" s="83">
        <v>36.415</v>
      </c>
      <c r="Y445" s="82">
        <f t="shared" si="55"/>
        <v>85.835</v>
      </c>
      <c r="Z445" s="82"/>
      <c r="AA445" s="91"/>
      <c r="AB445" s="91"/>
      <c r="AC445" s="82"/>
      <c r="AD445" s="82"/>
      <c r="AE445" s="82"/>
      <c r="AF445" s="82"/>
      <c r="AG445" s="59" t="s">
        <v>1710</v>
      </c>
      <c r="AH445" s="59">
        <v>1</v>
      </c>
      <c r="AI445" s="58"/>
      <c r="AJ445" s="27"/>
    </row>
    <row r="446" ht="20.15" customHeight="1" outlineLevel="4" spans="1:36">
      <c r="A446" s="59">
        <v>21</v>
      </c>
      <c r="B446" s="60" t="s">
        <v>75</v>
      </c>
      <c r="C446" s="56" t="s">
        <v>94</v>
      </c>
      <c r="D446" s="57" t="s">
        <v>1775</v>
      </c>
      <c r="E446" s="58" t="s">
        <v>1776</v>
      </c>
      <c r="F446" s="59" t="s">
        <v>354</v>
      </c>
      <c r="G446" s="59" t="s">
        <v>355</v>
      </c>
      <c r="H446" s="59">
        <v>430481</v>
      </c>
      <c r="I446" s="59" t="str">
        <f t="shared" si="53"/>
        <v>430481</v>
      </c>
      <c r="J446" s="59">
        <f t="shared" si="54"/>
        <v>0</v>
      </c>
      <c r="K446" s="70">
        <v>3.979</v>
      </c>
      <c r="L446" s="55" t="s">
        <v>1777</v>
      </c>
      <c r="M446" s="71" t="s">
        <v>1778</v>
      </c>
      <c r="N446" s="59"/>
      <c r="O446" s="70"/>
      <c r="P446" s="73" t="s">
        <v>1778</v>
      </c>
      <c r="Q446" s="70">
        <v>3.979</v>
      </c>
      <c r="R446" s="59"/>
      <c r="S446" s="70"/>
      <c r="T446" s="59">
        <v>15</v>
      </c>
      <c r="U446" s="82">
        <v>106.58</v>
      </c>
      <c r="V446" s="83">
        <v>59.685</v>
      </c>
      <c r="W446" s="83">
        <v>39.79</v>
      </c>
      <c r="X446" s="83">
        <v>19.895</v>
      </c>
      <c r="Y446" s="82">
        <f t="shared" si="55"/>
        <v>46.895</v>
      </c>
      <c r="Z446" s="82"/>
      <c r="AA446" s="91"/>
      <c r="AB446" s="91"/>
      <c r="AC446" s="82"/>
      <c r="AD446" s="82"/>
      <c r="AE446" s="82"/>
      <c r="AF446" s="82"/>
      <c r="AG446" s="59" t="s">
        <v>1710</v>
      </c>
      <c r="AH446" s="59">
        <v>1</v>
      </c>
      <c r="AI446" s="58"/>
      <c r="AJ446" s="27"/>
    </row>
    <row r="447" ht="20.15" customHeight="1" outlineLevel="4" spans="1:36">
      <c r="A447" s="59">
        <v>22</v>
      </c>
      <c r="B447" s="60" t="s">
        <v>75</v>
      </c>
      <c r="C447" s="56" t="s">
        <v>94</v>
      </c>
      <c r="D447" s="57" t="s">
        <v>1718</v>
      </c>
      <c r="E447" s="58" t="s">
        <v>1779</v>
      </c>
      <c r="F447" s="59" t="s">
        <v>354</v>
      </c>
      <c r="G447" s="59" t="s">
        <v>355</v>
      </c>
      <c r="H447" s="59">
        <v>430481</v>
      </c>
      <c r="I447" s="59" t="str">
        <f t="shared" si="53"/>
        <v>430481</v>
      </c>
      <c r="J447" s="59">
        <f t="shared" si="54"/>
        <v>0</v>
      </c>
      <c r="K447" s="70">
        <v>5.758</v>
      </c>
      <c r="L447" s="55" t="s">
        <v>1780</v>
      </c>
      <c r="M447" s="71" t="s">
        <v>1781</v>
      </c>
      <c r="N447" s="59"/>
      <c r="O447" s="70"/>
      <c r="P447" s="73" t="s">
        <v>1781</v>
      </c>
      <c r="Q447" s="70">
        <v>5.758</v>
      </c>
      <c r="R447" s="59"/>
      <c r="S447" s="70"/>
      <c r="T447" s="59">
        <v>15</v>
      </c>
      <c r="U447" s="82">
        <v>154.23</v>
      </c>
      <c r="V447" s="83">
        <v>86.37</v>
      </c>
      <c r="W447" s="83">
        <v>57.58</v>
      </c>
      <c r="X447" s="83">
        <v>28.79</v>
      </c>
      <c r="Y447" s="82">
        <f t="shared" si="55"/>
        <v>67.86</v>
      </c>
      <c r="Z447" s="82"/>
      <c r="AA447" s="91"/>
      <c r="AB447" s="91"/>
      <c r="AC447" s="82"/>
      <c r="AD447" s="82"/>
      <c r="AE447" s="82"/>
      <c r="AF447" s="82"/>
      <c r="AG447" s="59" t="s">
        <v>1710</v>
      </c>
      <c r="AH447" s="59">
        <v>1</v>
      </c>
      <c r="AI447" s="58"/>
      <c r="AJ447" s="27"/>
    </row>
    <row r="448" ht="20.15" customHeight="1" outlineLevel="4" spans="1:36">
      <c r="A448" s="59">
        <v>23</v>
      </c>
      <c r="B448" s="60" t="s">
        <v>75</v>
      </c>
      <c r="C448" s="56" t="s">
        <v>94</v>
      </c>
      <c r="D448" s="57" t="s">
        <v>1782</v>
      </c>
      <c r="E448" s="58" t="s">
        <v>1783</v>
      </c>
      <c r="F448" s="59" t="s">
        <v>354</v>
      </c>
      <c r="G448" s="59" t="s">
        <v>355</v>
      </c>
      <c r="H448" s="59">
        <v>430481</v>
      </c>
      <c r="I448" s="59" t="str">
        <f t="shared" si="53"/>
        <v>430481</v>
      </c>
      <c r="J448" s="59">
        <f t="shared" si="54"/>
        <v>0</v>
      </c>
      <c r="K448" s="70">
        <v>6.679</v>
      </c>
      <c r="L448" s="55" t="s">
        <v>1784</v>
      </c>
      <c r="M448" s="71" t="s">
        <v>1785</v>
      </c>
      <c r="N448" s="59"/>
      <c r="O448" s="70"/>
      <c r="P448" s="73" t="s">
        <v>1785</v>
      </c>
      <c r="Q448" s="70">
        <v>6.679</v>
      </c>
      <c r="R448" s="59"/>
      <c r="S448" s="70"/>
      <c r="T448" s="59">
        <v>15</v>
      </c>
      <c r="U448" s="82">
        <v>178.9</v>
      </c>
      <c r="V448" s="83">
        <v>100.185</v>
      </c>
      <c r="W448" s="83">
        <v>66.79</v>
      </c>
      <c r="X448" s="83">
        <v>33.395</v>
      </c>
      <c r="Y448" s="82">
        <f t="shared" si="55"/>
        <v>78.715</v>
      </c>
      <c r="Z448" s="82"/>
      <c r="AA448" s="91"/>
      <c r="AB448" s="91"/>
      <c r="AC448" s="82"/>
      <c r="AD448" s="82"/>
      <c r="AE448" s="82"/>
      <c r="AF448" s="82"/>
      <c r="AG448" s="59" t="s">
        <v>1710</v>
      </c>
      <c r="AH448" s="59">
        <v>1</v>
      </c>
      <c r="AI448" s="58"/>
      <c r="AJ448" s="27"/>
    </row>
    <row r="449" ht="20.15" customHeight="1" outlineLevel="4" spans="1:36">
      <c r="A449" s="59">
        <v>24</v>
      </c>
      <c r="B449" s="60" t="s">
        <v>75</v>
      </c>
      <c r="C449" s="56" t="s">
        <v>94</v>
      </c>
      <c r="D449" s="57" t="s">
        <v>1782</v>
      </c>
      <c r="E449" s="58" t="s">
        <v>1786</v>
      </c>
      <c r="F449" s="59" t="s">
        <v>354</v>
      </c>
      <c r="G449" s="59" t="s">
        <v>355</v>
      </c>
      <c r="H449" s="59">
        <v>430481</v>
      </c>
      <c r="I449" s="59" t="str">
        <f t="shared" si="53"/>
        <v>430481</v>
      </c>
      <c r="J449" s="59">
        <f t="shared" si="54"/>
        <v>0</v>
      </c>
      <c r="K449" s="70">
        <v>5.805</v>
      </c>
      <c r="L449" s="55" t="s">
        <v>1787</v>
      </c>
      <c r="M449" s="71" t="s">
        <v>1788</v>
      </c>
      <c r="N449" s="59"/>
      <c r="O449" s="70"/>
      <c r="P449" s="73" t="s">
        <v>1788</v>
      </c>
      <c r="Q449" s="70">
        <v>5.805</v>
      </c>
      <c r="R449" s="59"/>
      <c r="S449" s="70"/>
      <c r="T449" s="59">
        <v>15</v>
      </c>
      <c r="U449" s="82">
        <v>155.49</v>
      </c>
      <c r="V449" s="83">
        <v>87.075</v>
      </c>
      <c r="W449" s="83">
        <v>58.05</v>
      </c>
      <c r="X449" s="83">
        <v>29.025</v>
      </c>
      <c r="Y449" s="82">
        <f t="shared" si="55"/>
        <v>68.415</v>
      </c>
      <c r="Z449" s="82"/>
      <c r="AA449" s="91"/>
      <c r="AB449" s="91"/>
      <c r="AC449" s="82"/>
      <c r="AD449" s="82"/>
      <c r="AE449" s="82"/>
      <c r="AF449" s="82"/>
      <c r="AG449" s="59" t="s">
        <v>1710</v>
      </c>
      <c r="AH449" s="59">
        <v>1</v>
      </c>
      <c r="AI449" s="58"/>
      <c r="AJ449" s="27"/>
    </row>
    <row r="450" ht="20.15" customHeight="1" outlineLevel="4" spans="1:36">
      <c r="A450" s="59">
        <v>25</v>
      </c>
      <c r="B450" s="60" t="s">
        <v>75</v>
      </c>
      <c r="C450" s="56" t="s">
        <v>94</v>
      </c>
      <c r="D450" s="57" t="s">
        <v>1789</v>
      </c>
      <c r="E450" s="58" t="s">
        <v>1790</v>
      </c>
      <c r="F450" s="59" t="s">
        <v>354</v>
      </c>
      <c r="G450" s="59" t="s">
        <v>355</v>
      </c>
      <c r="H450" s="59">
        <v>430481</v>
      </c>
      <c r="I450" s="59" t="str">
        <f t="shared" si="53"/>
        <v>430481</v>
      </c>
      <c r="J450" s="59">
        <f t="shared" si="54"/>
        <v>0</v>
      </c>
      <c r="K450" s="70">
        <v>7.558</v>
      </c>
      <c r="L450" s="55" t="s">
        <v>1791</v>
      </c>
      <c r="M450" s="71" t="s">
        <v>1792</v>
      </c>
      <c r="N450" s="59"/>
      <c r="O450" s="70"/>
      <c r="P450" s="73" t="s">
        <v>1792</v>
      </c>
      <c r="Q450" s="70">
        <v>7.558</v>
      </c>
      <c r="R450" s="59"/>
      <c r="S450" s="70"/>
      <c r="T450" s="59">
        <v>15</v>
      </c>
      <c r="U450" s="82">
        <v>202.45</v>
      </c>
      <c r="V450" s="83">
        <v>113.37</v>
      </c>
      <c r="W450" s="83">
        <v>75.58</v>
      </c>
      <c r="X450" s="83">
        <v>37.79</v>
      </c>
      <c r="Y450" s="82">
        <f t="shared" si="55"/>
        <v>89.08</v>
      </c>
      <c r="Z450" s="82"/>
      <c r="AA450" s="91"/>
      <c r="AB450" s="91"/>
      <c r="AC450" s="82"/>
      <c r="AD450" s="82"/>
      <c r="AE450" s="82"/>
      <c r="AF450" s="82"/>
      <c r="AG450" s="59" t="s">
        <v>1710</v>
      </c>
      <c r="AH450" s="59">
        <v>1</v>
      </c>
      <c r="AI450" s="58"/>
      <c r="AJ450" s="27"/>
    </row>
    <row r="451" ht="20.15" customHeight="1" outlineLevel="4" spans="1:36">
      <c r="A451" s="59">
        <v>26</v>
      </c>
      <c r="B451" s="60" t="s">
        <v>75</v>
      </c>
      <c r="C451" s="56" t="s">
        <v>94</v>
      </c>
      <c r="D451" s="57" t="s">
        <v>1793</v>
      </c>
      <c r="E451" s="58" t="s">
        <v>1794</v>
      </c>
      <c r="F451" s="59" t="s">
        <v>354</v>
      </c>
      <c r="G451" s="59" t="s">
        <v>355</v>
      </c>
      <c r="H451" s="59">
        <v>430481</v>
      </c>
      <c r="I451" s="59" t="str">
        <f t="shared" si="53"/>
        <v>430481</v>
      </c>
      <c r="J451" s="59">
        <f t="shared" si="54"/>
        <v>0</v>
      </c>
      <c r="K451" s="70">
        <v>0.878</v>
      </c>
      <c r="L451" s="55" t="s">
        <v>1795</v>
      </c>
      <c r="M451" s="71" t="s">
        <v>1796</v>
      </c>
      <c r="N451" s="59"/>
      <c r="O451" s="70"/>
      <c r="P451" s="73" t="s">
        <v>1796</v>
      </c>
      <c r="Q451" s="70">
        <v>0.878</v>
      </c>
      <c r="R451" s="59"/>
      <c r="S451" s="70"/>
      <c r="T451" s="59">
        <v>15</v>
      </c>
      <c r="U451" s="82">
        <v>23.52</v>
      </c>
      <c r="V451" s="83">
        <v>13.17</v>
      </c>
      <c r="W451" s="83">
        <v>8.78</v>
      </c>
      <c r="X451" s="83">
        <v>4.39</v>
      </c>
      <c r="Y451" s="82">
        <f t="shared" si="55"/>
        <v>10.35</v>
      </c>
      <c r="Z451" s="82"/>
      <c r="AA451" s="91"/>
      <c r="AB451" s="91"/>
      <c r="AC451" s="82"/>
      <c r="AD451" s="82"/>
      <c r="AE451" s="82"/>
      <c r="AF451" s="82"/>
      <c r="AG451" s="59" t="s">
        <v>1710</v>
      </c>
      <c r="AH451" s="59">
        <v>1</v>
      </c>
      <c r="AI451" s="58"/>
      <c r="AJ451" s="27"/>
    </row>
    <row r="452" ht="20.15" customHeight="1" outlineLevel="4" spans="1:36">
      <c r="A452" s="59">
        <v>27</v>
      </c>
      <c r="B452" s="60" t="s">
        <v>75</v>
      </c>
      <c r="C452" s="56" t="s">
        <v>94</v>
      </c>
      <c r="D452" s="57" t="s">
        <v>1711</v>
      </c>
      <c r="E452" s="58" t="s">
        <v>631</v>
      </c>
      <c r="F452" s="59" t="s">
        <v>354</v>
      </c>
      <c r="G452" s="59" t="s">
        <v>355</v>
      </c>
      <c r="H452" s="59">
        <v>430481</v>
      </c>
      <c r="I452" s="59" t="str">
        <f t="shared" si="53"/>
        <v>430481</v>
      </c>
      <c r="J452" s="59">
        <f t="shared" si="54"/>
        <v>0</v>
      </c>
      <c r="K452" s="70">
        <v>2.069</v>
      </c>
      <c r="L452" s="55" t="s">
        <v>1797</v>
      </c>
      <c r="M452" s="71" t="s">
        <v>1798</v>
      </c>
      <c r="N452" s="59"/>
      <c r="O452" s="70"/>
      <c r="P452" s="73" t="s">
        <v>1798</v>
      </c>
      <c r="Q452" s="70">
        <v>2.069</v>
      </c>
      <c r="R452" s="59"/>
      <c r="S452" s="70"/>
      <c r="T452" s="59">
        <v>15</v>
      </c>
      <c r="U452" s="82">
        <v>55.42</v>
      </c>
      <c r="V452" s="83">
        <v>31.035</v>
      </c>
      <c r="W452" s="83">
        <v>20.69</v>
      </c>
      <c r="X452" s="83">
        <v>10.345</v>
      </c>
      <c r="Y452" s="82">
        <f t="shared" si="55"/>
        <v>24.385</v>
      </c>
      <c r="Z452" s="82"/>
      <c r="AA452" s="91"/>
      <c r="AB452" s="91"/>
      <c r="AC452" s="82"/>
      <c r="AD452" s="82"/>
      <c r="AE452" s="82"/>
      <c r="AF452" s="82"/>
      <c r="AG452" s="59" t="s">
        <v>1710</v>
      </c>
      <c r="AH452" s="59">
        <v>1</v>
      </c>
      <c r="AI452" s="58"/>
      <c r="AJ452" s="27"/>
    </row>
    <row r="453" ht="20.15" customHeight="1" outlineLevel="4" spans="1:36">
      <c r="A453" s="59">
        <v>28</v>
      </c>
      <c r="B453" s="60" t="s">
        <v>75</v>
      </c>
      <c r="C453" s="56" t="s">
        <v>94</v>
      </c>
      <c r="D453" s="57" t="s">
        <v>1711</v>
      </c>
      <c r="E453" s="58" t="s">
        <v>1799</v>
      </c>
      <c r="F453" s="59" t="s">
        <v>354</v>
      </c>
      <c r="G453" s="59" t="s">
        <v>355</v>
      </c>
      <c r="H453" s="59">
        <v>430481</v>
      </c>
      <c r="I453" s="59" t="str">
        <f t="shared" si="53"/>
        <v>430481</v>
      </c>
      <c r="J453" s="59">
        <f t="shared" si="54"/>
        <v>0</v>
      </c>
      <c r="K453" s="70">
        <v>4.679</v>
      </c>
      <c r="L453" s="55" t="s">
        <v>1800</v>
      </c>
      <c r="M453" s="71" t="s">
        <v>1801</v>
      </c>
      <c r="N453" s="59"/>
      <c r="O453" s="70"/>
      <c r="P453" s="73" t="s">
        <v>1801</v>
      </c>
      <c r="Q453" s="70">
        <v>4.679</v>
      </c>
      <c r="R453" s="59"/>
      <c r="S453" s="70"/>
      <c r="T453" s="59">
        <v>15</v>
      </c>
      <c r="U453" s="82">
        <v>125.33</v>
      </c>
      <c r="V453" s="83">
        <v>70.185</v>
      </c>
      <c r="W453" s="83">
        <v>46.79</v>
      </c>
      <c r="X453" s="83">
        <v>23.395</v>
      </c>
      <c r="Y453" s="82">
        <f t="shared" si="55"/>
        <v>55.145</v>
      </c>
      <c r="Z453" s="82"/>
      <c r="AA453" s="91"/>
      <c r="AB453" s="91"/>
      <c r="AC453" s="82"/>
      <c r="AD453" s="82"/>
      <c r="AE453" s="82"/>
      <c r="AF453" s="82"/>
      <c r="AG453" s="59" t="s">
        <v>1710</v>
      </c>
      <c r="AH453" s="59">
        <v>1</v>
      </c>
      <c r="AI453" s="58"/>
      <c r="AJ453" s="27"/>
    </row>
    <row r="454" ht="20.15" customHeight="1" outlineLevel="4" spans="1:36">
      <c r="A454" s="59">
        <v>29</v>
      </c>
      <c r="B454" s="60" t="s">
        <v>75</v>
      </c>
      <c r="C454" s="56" t="s">
        <v>94</v>
      </c>
      <c r="D454" s="57" t="s">
        <v>1793</v>
      </c>
      <c r="E454" s="58" t="s">
        <v>1794</v>
      </c>
      <c r="F454" s="59" t="s">
        <v>354</v>
      </c>
      <c r="G454" s="59" t="s">
        <v>355</v>
      </c>
      <c r="H454" s="59">
        <v>430481</v>
      </c>
      <c r="I454" s="59" t="str">
        <f t="shared" si="53"/>
        <v>430481</v>
      </c>
      <c r="J454" s="59">
        <f t="shared" si="54"/>
        <v>0</v>
      </c>
      <c r="K454" s="70">
        <v>2.732</v>
      </c>
      <c r="L454" s="55" t="s">
        <v>1802</v>
      </c>
      <c r="M454" s="71" t="s">
        <v>1803</v>
      </c>
      <c r="N454" s="59"/>
      <c r="O454" s="70"/>
      <c r="P454" s="73" t="s">
        <v>1803</v>
      </c>
      <c r="Q454" s="70">
        <v>2.732</v>
      </c>
      <c r="R454" s="59"/>
      <c r="S454" s="70"/>
      <c r="T454" s="59">
        <v>15</v>
      </c>
      <c r="U454" s="82">
        <v>73.18</v>
      </c>
      <c r="V454" s="83">
        <v>40.98</v>
      </c>
      <c r="W454" s="83">
        <v>27.32</v>
      </c>
      <c r="X454" s="83">
        <v>13.66</v>
      </c>
      <c r="Y454" s="82">
        <f t="shared" si="55"/>
        <v>32.2</v>
      </c>
      <c r="Z454" s="82"/>
      <c r="AA454" s="91"/>
      <c r="AB454" s="91"/>
      <c r="AC454" s="82"/>
      <c r="AD454" s="82"/>
      <c r="AE454" s="82"/>
      <c r="AF454" s="82"/>
      <c r="AG454" s="59" t="s">
        <v>1710</v>
      </c>
      <c r="AH454" s="59">
        <v>1</v>
      </c>
      <c r="AI454" s="58"/>
      <c r="AJ454" s="27"/>
    </row>
    <row r="455" ht="20.15" customHeight="1" outlineLevel="4" spans="1:36">
      <c r="A455" s="59">
        <v>30</v>
      </c>
      <c r="B455" s="60" t="s">
        <v>75</v>
      </c>
      <c r="C455" s="56" t="s">
        <v>94</v>
      </c>
      <c r="D455" s="57" t="s">
        <v>512</v>
      </c>
      <c r="E455" s="58" t="s">
        <v>1804</v>
      </c>
      <c r="F455" s="59" t="s">
        <v>354</v>
      </c>
      <c r="G455" s="59" t="s">
        <v>355</v>
      </c>
      <c r="H455" s="59">
        <v>430481</v>
      </c>
      <c r="I455" s="59" t="str">
        <f t="shared" si="53"/>
        <v>430481</v>
      </c>
      <c r="J455" s="59">
        <f t="shared" si="54"/>
        <v>0</v>
      </c>
      <c r="K455" s="70">
        <v>7.828</v>
      </c>
      <c r="L455" s="55" t="s">
        <v>1805</v>
      </c>
      <c r="M455" s="71" t="s">
        <v>1806</v>
      </c>
      <c r="N455" s="59"/>
      <c r="O455" s="70"/>
      <c r="P455" s="73" t="s">
        <v>1806</v>
      </c>
      <c r="Q455" s="70">
        <v>7.828</v>
      </c>
      <c r="R455" s="59"/>
      <c r="S455" s="70"/>
      <c r="T455" s="59">
        <v>15</v>
      </c>
      <c r="U455" s="82">
        <v>209.68</v>
      </c>
      <c r="V455" s="83">
        <v>117.42</v>
      </c>
      <c r="W455" s="83">
        <v>78.28</v>
      </c>
      <c r="X455" s="83">
        <v>39.14</v>
      </c>
      <c r="Y455" s="82">
        <f t="shared" si="55"/>
        <v>92.26</v>
      </c>
      <c r="Z455" s="82"/>
      <c r="AA455" s="91"/>
      <c r="AB455" s="91"/>
      <c r="AC455" s="82"/>
      <c r="AD455" s="82"/>
      <c r="AE455" s="82"/>
      <c r="AF455" s="82"/>
      <c r="AG455" s="59" t="s">
        <v>1710</v>
      </c>
      <c r="AH455" s="59">
        <v>1</v>
      </c>
      <c r="AI455" s="58"/>
      <c r="AJ455" s="27"/>
    </row>
    <row r="456" ht="20.15" customHeight="1" outlineLevel="4" spans="1:36">
      <c r="A456" s="59">
        <v>31</v>
      </c>
      <c r="B456" s="60" t="s">
        <v>75</v>
      </c>
      <c r="C456" s="56" t="s">
        <v>94</v>
      </c>
      <c r="D456" s="57" t="s">
        <v>1807</v>
      </c>
      <c r="E456" s="58" t="s">
        <v>1808</v>
      </c>
      <c r="F456" s="59" t="s">
        <v>354</v>
      </c>
      <c r="G456" s="59" t="s">
        <v>355</v>
      </c>
      <c r="H456" s="59">
        <v>430481</v>
      </c>
      <c r="I456" s="59" t="str">
        <f t="shared" si="53"/>
        <v>430481</v>
      </c>
      <c r="J456" s="59">
        <f t="shared" si="54"/>
        <v>0</v>
      </c>
      <c r="K456" s="70">
        <v>0.256</v>
      </c>
      <c r="L456" s="55" t="s">
        <v>1809</v>
      </c>
      <c r="M456" s="71" t="s">
        <v>1810</v>
      </c>
      <c r="N456" s="59"/>
      <c r="O456" s="70"/>
      <c r="P456" s="59"/>
      <c r="Q456" s="70"/>
      <c r="R456" s="73" t="s">
        <v>1810</v>
      </c>
      <c r="S456" s="70">
        <v>0.256</v>
      </c>
      <c r="T456" s="59">
        <v>15</v>
      </c>
      <c r="U456" s="82">
        <v>6.86</v>
      </c>
      <c r="V456" s="83">
        <v>3.84</v>
      </c>
      <c r="W456" s="83">
        <v>2.56</v>
      </c>
      <c r="X456" s="83">
        <v>1.28</v>
      </c>
      <c r="Y456" s="82">
        <f t="shared" si="55"/>
        <v>3.02</v>
      </c>
      <c r="Z456" s="82"/>
      <c r="AA456" s="91"/>
      <c r="AB456" s="91"/>
      <c r="AC456" s="82"/>
      <c r="AD456" s="82"/>
      <c r="AE456" s="82"/>
      <c r="AF456" s="82"/>
      <c r="AG456" s="59" t="s">
        <v>1710</v>
      </c>
      <c r="AH456" s="59">
        <v>1</v>
      </c>
      <c r="AI456" s="58"/>
      <c r="AJ456" s="27"/>
    </row>
    <row r="457" ht="20.15" customHeight="1" outlineLevel="4" spans="1:36">
      <c r="A457" s="59">
        <v>32</v>
      </c>
      <c r="B457" s="60" t="s">
        <v>75</v>
      </c>
      <c r="C457" s="56" t="s">
        <v>94</v>
      </c>
      <c r="D457" s="57" t="s">
        <v>1811</v>
      </c>
      <c r="E457" s="58" t="s">
        <v>1812</v>
      </c>
      <c r="F457" s="59" t="s">
        <v>354</v>
      </c>
      <c r="G457" s="59" t="s">
        <v>355</v>
      </c>
      <c r="H457" s="59">
        <v>430481</v>
      </c>
      <c r="I457" s="59" t="str">
        <f t="shared" si="53"/>
        <v>430481</v>
      </c>
      <c r="J457" s="59">
        <f t="shared" si="54"/>
        <v>0</v>
      </c>
      <c r="K457" s="70">
        <v>4.711</v>
      </c>
      <c r="L457" s="55" t="s">
        <v>1813</v>
      </c>
      <c r="M457" s="71" t="s">
        <v>1814</v>
      </c>
      <c r="N457" s="59"/>
      <c r="O457" s="70"/>
      <c r="P457" s="73" t="s">
        <v>1814</v>
      </c>
      <c r="Q457" s="70">
        <v>4.711</v>
      </c>
      <c r="R457" s="59"/>
      <c r="S457" s="70"/>
      <c r="T457" s="59">
        <v>15</v>
      </c>
      <c r="U457" s="82">
        <v>126.19</v>
      </c>
      <c r="V457" s="83">
        <v>70.665</v>
      </c>
      <c r="W457" s="83">
        <v>47.11</v>
      </c>
      <c r="X457" s="83">
        <v>23.555</v>
      </c>
      <c r="Y457" s="82">
        <f t="shared" si="55"/>
        <v>55.525</v>
      </c>
      <c r="Z457" s="82"/>
      <c r="AA457" s="91"/>
      <c r="AB457" s="91"/>
      <c r="AC457" s="82"/>
      <c r="AD457" s="82"/>
      <c r="AE457" s="82"/>
      <c r="AF457" s="82"/>
      <c r="AG457" s="59" t="s">
        <v>1710</v>
      </c>
      <c r="AH457" s="59">
        <v>1</v>
      </c>
      <c r="AI457" s="58"/>
      <c r="AJ457" s="27"/>
    </row>
    <row r="458" ht="20.15" customHeight="1" outlineLevel="4" spans="1:36">
      <c r="A458" s="59">
        <v>33</v>
      </c>
      <c r="B458" s="60" t="s">
        <v>75</v>
      </c>
      <c r="C458" s="56" t="s">
        <v>94</v>
      </c>
      <c r="D458" s="57" t="s">
        <v>1771</v>
      </c>
      <c r="E458" s="58" t="s">
        <v>1815</v>
      </c>
      <c r="F458" s="59" t="s">
        <v>354</v>
      </c>
      <c r="G458" s="59" t="s">
        <v>355</v>
      </c>
      <c r="H458" s="59">
        <v>430481</v>
      </c>
      <c r="I458" s="59" t="str">
        <f t="shared" si="53"/>
        <v>430481</v>
      </c>
      <c r="J458" s="59">
        <f t="shared" si="54"/>
        <v>0</v>
      </c>
      <c r="K458" s="70">
        <v>3.954</v>
      </c>
      <c r="L458" s="55" t="s">
        <v>1816</v>
      </c>
      <c r="M458" s="71" t="s">
        <v>1817</v>
      </c>
      <c r="N458" s="59"/>
      <c r="O458" s="70"/>
      <c r="P458" s="59"/>
      <c r="Q458" s="70"/>
      <c r="R458" s="73" t="s">
        <v>1817</v>
      </c>
      <c r="S458" s="70">
        <v>3.954</v>
      </c>
      <c r="T458" s="59">
        <v>15</v>
      </c>
      <c r="U458" s="82">
        <v>105.91</v>
      </c>
      <c r="V458" s="83">
        <v>59.31</v>
      </c>
      <c r="W458" s="83">
        <v>39.54</v>
      </c>
      <c r="X458" s="83">
        <v>19.77</v>
      </c>
      <c r="Y458" s="82">
        <f t="shared" si="55"/>
        <v>46.6</v>
      </c>
      <c r="Z458" s="82"/>
      <c r="AA458" s="91"/>
      <c r="AB458" s="91"/>
      <c r="AC458" s="82"/>
      <c r="AD458" s="82"/>
      <c r="AE458" s="82"/>
      <c r="AF458" s="82"/>
      <c r="AG458" s="59" t="s">
        <v>1710</v>
      </c>
      <c r="AH458" s="59">
        <v>1</v>
      </c>
      <c r="AI458" s="58"/>
      <c r="AJ458" s="27"/>
    </row>
    <row r="459" ht="20.15" customHeight="1" outlineLevel="4" spans="1:36">
      <c r="A459" s="59">
        <v>34</v>
      </c>
      <c r="B459" s="60" t="s">
        <v>75</v>
      </c>
      <c r="C459" s="56" t="s">
        <v>94</v>
      </c>
      <c r="D459" s="57" t="s">
        <v>1782</v>
      </c>
      <c r="E459" s="58" t="s">
        <v>1818</v>
      </c>
      <c r="F459" s="59" t="s">
        <v>354</v>
      </c>
      <c r="G459" s="59" t="s">
        <v>355</v>
      </c>
      <c r="H459" s="59">
        <v>430481</v>
      </c>
      <c r="I459" s="59" t="str">
        <f t="shared" si="53"/>
        <v>430481</v>
      </c>
      <c r="J459" s="59">
        <f t="shared" si="54"/>
        <v>0</v>
      </c>
      <c r="K459" s="70">
        <v>2.079</v>
      </c>
      <c r="L459" s="55" t="s">
        <v>1819</v>
      </c>
      <c r="M459" s="71" t="s">
        <v>1820</v>
      </c>
      <c r="N459" s="59"/>
      <c r="O459" s="70"/>
      <c r="P459" s="59"/>
      <c r="Q459" s="70"/>
      <c r="R459" s="73" t="s">
        <v>1820</v>
      </c>
      <c r="S459" s="70">
        <v>2.079</v>
      </c>
      <c r="T459" s="59">
        <v>15</v>
      </c>
      <c r="U459" s="82">
        <v>55.69</v>
      </c>
      <c r="V459" s="83">
        <v>31.185</v>
      </c>
      <c r="W459" s="83">
        <v>20.79</v>
      </c>
      <c r="X459" s="83">
        <v>10.395</v>
      </c>
      <c r="Y459" s="82">
        <f t="shared" si="55"/>
        <v>24.505</v>
      </c>
      <c r="Z459" s="82"/>
      <c r="AA459" s="91"/>
      <c r="AB459" s="91"/>
      <c r="AC459" s="82"/>
      <c r="AD459" s="82"/>
      <c r="AE459" s="82"/>
      <c r="AF459" s="82"/>
      <c r="AG459" s="59" t="s">
        <v>1710</v>
      </c>
      <c r="AH459" s="59">
        <v>1</v>
      </c>
      <c r="AI459" s="58"/>
      <c r="AJ459" s="27"/>
    </row>
    <row r="460" ht="20.15" customHeight="1" outlineLevel="4" spans="1:36">
      <c r="A460" s="59">
        <v>35</v>
      </c>
      <c r="B460" s="60" t="s">
        <v>75</v>
      </c>
      <c r="C460" s="56" t="s">
        <v>94</v>
      </c>
      <c r="D460" s="57" t="s">
        <v>1722</v>
      </c>
      <c r="E460" s="58" t="s">
        <v>1821</v>
      </c>
      <c r="F460" s="59" t="s">
        <v>354</v>
      </c>
      <c r="G460" s="59" t="s">
        <v>355</v>
      </c>
      <c r="H460" s="59">
        <v>430481</v>
      </c>
      <c r="I460" s="59" t="str">
        <f t="shared" si="53"/>
        <v>430481</v>
      </c>
      <c r="J460" s="59">
        <f t="shared" si="54"/>
        <v>0</v>
      </c>
      <c r="K460" s="70">
        <v>3.487</v>
      </c>
      <c r="L460" s="55" t="s">
        <v>1822</v>
      </c>
      <c r="M460" s="71" t="s">
        <v>1823</v>
      </c>
      <c r="N460" s="59"/>
      <c r="O460" s="70"/>
      <c r="P460" s="59"/>
      <c r="Q460" s="70"/>
      <c r="R460" s="73" t="s">
        <v>1823</v>
      </c>
      <c r="S460" s="70">
        <v>3.487</v>
      </c>
      <c r="T460" s="59">
        <v>15</v>
      </c>
      <c r="U460" s="82">
        <v>93.4</v>
      </c>
      <c r="V460" s="83">
        <v>52.305</v>
      </c>
      <c r="W460" s="83">
        <v>34.87</v>
      </c>
      <c r="X460" s="83">
        <v>17.435</v>
      </c>
      <c r="Y460" s="82">
        <f t="shared" si="55"/>
        <v>41.095</v>
      </c>
      <c r="Z460" s="82"/>
      <c r="AA460" s="91"/>
      <c r="AB460" s="91"/>
      <c r="AC460" s="82"/>
      <c r="AD460" s="82"/>
      <c r="AE460" s="82"/>
      <c r="AF460" s="82"/>
      <c r="AG460" s="59" t="s">
        <v>1710</v>
      </c>
      <c r="AH460" s="59">
        <v>1</v>
      </c>
      <c r="AI460" s="58"/>
      <c r="AJ460" s="27"/>
    </row>
    <row r="461" ht="20.15" customHeight="1" outlineLevel="4" spans="1:36">
      <c r="A461" s="59">
        <v>36</v>
      </c>
      <c r="B461" s="60" t="s">
        <v>75</v>
      </c>
      <c r="C461" s="56" t="s">
        <v>94</v>
      </c>
      <c r="D461" s="57" t="s">
        <v>1824</v>
      </c>
      <c r="E461" s="58" t="s">
        <v>1825</v>
      </c>
      <c r="F461" s="59" t="s">
        <v>354</v>
      </c>
      <c r="G461" s="59" t="s">
        <v>355</v>
      </c>
      <c r="H461" s="59">
        <v>430481</v>
      </c>
      <c r="I461" s="59" t="str">
        <f t="shared" si="53"/>
        <v>430481</v>
      </c>
      <c r="J461" s="59">
        <f t="shared" si="54"/>
        <v>0</v>
      </c>
      <c r="K461" s="70">
        <v>0.871</v>
      </c>
      <c r="L461" s="55" t="s">
        <v>1826</v>
      </c>
      <c r="M461" s="71" t="s">
        <v>1827</v>
      </c>
      <c r="N461" s="59"/>
      <c r="O461" s="70"/>
      <c r="P461" s="59"/>
      <c r="Q461" s="70"/>
      <c r="R461" s="73" t="s">
        <v>1827</v>
      </c>
      <c r="S461" s="70">
        <v>0.871</v>
      </c>
      <c r="T461" s="59">
        <v>15</v>
      </c>
      <c r="U461" s="82">
        <v>23.33</v>
      </c>
      <c r="V461" s="83">
        <v>13.065</v>
      </c>
      <c r="W461" s="83">
        <v>8.71</v>
      </c>
      <c r="X461" s="83">
        <v>4.355</v>
      </c>
      <c r="Y461" s="82">
        <f t="shared" si="55"/>
        <v>10.265</v>
      </c>
      <c r="Z461" s="82"/>
      <c r="AA461" s="91"/>
      <c r="AB461" s="91"/>
      <c r="AC461" s="82"/>
      <c r="AD461" s="82"/>
      <c r="AE461" s="82"/>
      <c r="AF461" s="82"/>
      <c r="AG461" s="59" t="s">
        <v>1710</v>
      </c>
      <c r="AH461" s="59">
        <v>1</v>
      </c>
      <c r="AI461" s="58"/>
      <c r="AJ461" s="27"/>
    </row>
    <row r="462" ht="20.15" customHeight="1" outlineLevel="4" spans="1:36">
      <c r="A462" s="59">
        <v>37</v>
      </c>
      <c r="B462" s="60" t="s">
        <v>75</v>
      </c>
      <c r="C462" s="56" t="s">
        <v>94</v>
      </c>
      <c r="D462" s="57" t="s">
        <v>1828</v>
      </c>
      <c r="E462" s="58" t="s">
        <v>1829</v>
      </c>
      <c r="F462" s="59" t="s">
        <v>354</v>
      </c>
      <c r="G462" s="59" t="s">
        <v>355</v>
      </c>
      <c r="H462" s="59">
        <v>430481</v>
      </c>
      <c r="I462" s="59" t="str">
        <f t="shared" si="53"/>
        <v>430481</v>
      </c>
      <c r="J462" s="59">
        <f t="shared" si="54"/>
        <v>0</v>
      </c>
      <c r="K462" s="70">
        <v>3.976</v>
      </c>
      <c r="L462" s="55" t="s">
        <v>1830</v>
      </c>
      <c r="M462" s="71" t="s">
        <v>1831</v>
      </c>
      <c r="N462" s="59"/>
      <c r="O462" s="70"/>
      <c r="P462" s="59"/>
      <c r="Q462" s="70"/>
      <c r="R462" s="73" t="s">
        <v>1831</v>
      </c>
      <c r="S462" s="70">
        <v>3.976</v>
      </c>
      <c r="T462" s="59">
        <v>15</v>
      </c>
      <c r="U462" s="82">
        <v>106.5</v>
      </c>
      <c r="V462" s="83">
        <v>59.64</v>
      </c>
      <c r="W462" s="83">
        <v>39.76</v>
      </c>
      <c r="X462" s="83">
        <v>19.88</v>
      </c>
      <c r="Y462" s="82">
        <f t="shared" si="55"/>
        <v>46.86</v>
      </c>
      <c r="Z462" s="82"/>
      <c r="AA462" s="91"/>
      <c r="AB462" s="91"/>
      <c r="AC462" s="82"/>
      <c r="AD462" s="82"/>
      <c r="AE462" s="82"/>
      <c r="AF462" s="82"/>
      <c r="AG462" s="59" t="s">
        <v>1710</v>
      </c>
      <c r="AH462" s="59">
        <v>1</v>
      </c>
      <c r="AI462" s="58"/>
      <c r="AJ462" s="27"/>
    </row>
    <row r="463" ht="20.15" customHeight="1" outlineLevel="4" spans="1:36">
      <c r="A463" s="59">
        <v>38</v>
      </c>
      <c r="B463" s="60" t="s">
        <v>75</v>
      </c>
      <c r="C463" s="56" t="s">
        <v>94</v>
      </c>
      <c r="D463" s="57" t="s">
        <v>1832</v>
      </c>
      <c r="E463" s="58" t="s">
        <v>1833</v>
      </c>
      <c r="F463" s="59" t="s">
        <v>354</v>
      </c>
      <c r="G463" s="59" t="s">
        <v>355</v>
      </c>
      <c r="H463" s="59">
        <v>430481</v>
      </c>
      <c r="I463" s="59" t="str">
        <f t="shared" si="53"/>
        <v>430481</v>
      </c>
      <c r="J463" s="59">
        <f t="shared" si="54"/>
        <v>0</v>
      </c>
      <c r="K463" s="70">
        <v>2.648</v>
      </c>
      <c r="L463" s="55" t="s">
        <v>1834</v>
      </c>
      <c r="M463" s="71" t="s">
        <v>1835</v>
      </c>
      <c r="N463" s="59"/>
      <c r="O463" s="70"/>
      <c r="P463" s="59"/>
      <c r="Q463" s="70"/>
      <c r="R463" s="73" t="s">
        <v>1835</v>
      </c>
      <c r="S463" s="70">
        <v>2.648</v>
      </c>
      <c r="T463" s="59">
        <v>15</v>
      </c>
      <c r="U463" s="82">
        <v>70.93</v>
      </c>
      <c r="V463" s="83">
        <v>39.72</v>
      </c>
      <c r="W463" s="83">
        <v>26.48</v>
      </c>
      <c r="X463" s="83">
        <v>13.24</v>
      </c>
      <c r="Y463" s="82">
        <f t="shared" si="55"/>
        <v>31.21</v>
      </c>
      <c r="Z463" s="82"/>
      <c r="AA463" s="91"/>
      <c r="AB463" s="91"/>
      <c r="AC463" s="82"/>
      <c r="AD463" s="82"/>
      <c r="AE463" s="82"/>
      <c r="AF463" s="82"/>
      <c r="AG463" s="59" t="s">
        <v>1710</v>
      </c>
      <c r="AH463" s="59">
        <v>1</v>
      </c>
      <c r="AI463" s="58"/>
      <c r="AJ463" s="27"/>
    </row>
    <row r="464" ht="20.15" customHeight="1" outlineLevel="4" spans="1:36">
      <c r="A464" s="59">
        <v>39</v>
      </c>
      <c r="B464" s="60" t="s">
        <v>75</v>
      </c>
      <c r="C464" s="56" t="s">
        <v>94</v>
      </c>
      <c r="D464" s="57" t="s">
        <v>1722</v>
      </c>
      <c r="E464" s="58" t="s">
        <v>1395</v>
      </c>
      <c r="F464" s="59" t="s">
        <v>354</v>
      </c>
      <c r="G464" s="59" t="s">
        <v>355</v>
      </c>
      <c r="H464" s="59">
        <v>430481</v>
      </c>
      <c r="I464" s="59" t="str">
        <f t="shared" si="53"/>
        <v>430481</v>
      </c>
      <c r="J464" s="59">
        <f t="shared" si="54"/>
        <v>0</v>
      </c>
      <c r="K464" s="70">
        <v>1.415</v>
      </c>
      <c r="L464" s="55" t="s">
        <v>1836</v>
      </c>
      <c r="M464" s="71" t="s">
        <v>1837</v>
      </c>
      <c r="N464" s="59"/>
      <c r="O464" s="70"/>
      <c r="P464" s="59"/>
      <c r="Q464" s="70"/>
      <c r="R464" s="73" t="s">
        <v>1837</v>
      </c>
      <c r="S464" s="70">
        <v>1.415</v>
      </c>
      <c r="T464" s="59">
        <v>15</v>
      </c>
      <c r="U464" s="82">
        <v>37.9</v>
      </c>
      <c r="V464" s="83">
        <v>21.225</v>
      </c>
      <c r="W464" s="83">
        <v>14.15</v>
      </c>
      <c r="X464" s="83">
        <v>7.075</v>
      </c>
      <c r="Y464" s="82">
        <f t="shared" si="55"/>
        <v>16.675</v>
      </c>
      <c r="Z464" s="82"/>
      <c r="AA464" s="91"/>
      <c r="AB464" s="91"/>
      <c r="AC464" s="82"/>
      <c r="AD464" s="82"/>
      <c r="AE464" s="82"/>
      <c r="AF464" s="82"/>
      <c r="AG464" s="59" t="s">
        <v>1710</v>
      </c>
      <c r="AH464" s="59">
        <v>1</v>
      </c>
      <c r="AI464" s="58"/>
      <c r="AJ464" s="27"/>
    </row>
    <row r="465" ht="20.15" customHeight="1" outlineLevel="4" spans="1:36">
      <c r="A465" s="59">
        <v>40</v>
      </c>
      <c r="B465" s="60" t="s">
        <v>75</v>
      </c>
      <c r="C465" s="56" t="s">
        <v>94</v>
      </c>
      <c r="D465" s="57" t="s">
        <v>1750</v>
      </c>
      <c r="E465" s="58" t="s">
        <v>1838</v>
      </c>
      <c r="F465" s="59" t="s">
        <v>354</v>
      </c>
      <c r="G465" s="59" t="s">
        <v>355</v>
      </c>
      <c r="H465" s="59">
        <v>430481</v>
      </c>
      <c r="I465" s="59" t="str">
        <f t="shared" si="53"/>
        <v>430481</v>
      </c>
      <c r="J465" s="59">
        <f t="shared" si="54"/>
        <v>0</v>
      </c>
      <c r="K465" s="70">
        <v>3.492</v>
      </c>
      <c r="L465" s="55" t="s">
        <v>1839</v>
      </c>
      <c r="M465" s="71" t="s">
        <v>1840</v>
      </c>
      <c r="N465" s="59"/>
      <c r="O465" s="70"/>
      <c r="P465" s="59"/>
      <c r="Q465" s="70"/>
      <c r="R465" s="73" t="s">
        <v>1840</v>
      </c>
      <c r="S465" s="70">
        <v>3.492</v>
      </c>
      <c r="T465" s="59">
        <v>15</v>
      </c>
      <c r="U465" s="82">
        <v>93.54</v>
      </c>
      <c r="V465" s="83">
        <v>52.38</v>
      </c>
      <c r="W465" s="83">
        <v>34.92</v>
      </c>
      <c r="X465" s="83">
        <v>17.46</v>
      </c>
      <c r="Y465" s="82">
        <f t="shared" si="55"/>
        <v>41.16</v>
      </c>
      <c r="Z465" s="82"/>
      <c r="AA465" s="91"/>
      <c r="AB465" s="91"/>
      <c r="AC465" s="82"/>
      <c r="AD465" s="82"/>
      <c r="AE465" s="82"/>
      <c r="AF465" s="82"/>
      <c r="AG465" s="59" t="s">
        <v>1710</v>
      </c>
      <c r="AH465" s="59">
        <v>1</v>
      </c>
      <c r="AI465" s="58"/>
      <c r="AJ465" s="27"/>
    </row>
    <row r="466" ht="20.15" customHeight="1" outlineLevel="4" spans="1:36">
      <c r="A466" s="59">
        <v>41</v>
      </c>
      <c r="B466" s="60" t="s">
        <v>75</v>
      </c>
      <c r="C466" s="56" t="s">
        <v>94</v>
      </c>
      <c r="D466" s="57" t="s">
        <v>1828</v>
      </c>
      <c r="E466" s="58" t="s">
        <v>1829</v>
      </c>
      <c r="F466" s="59" t="s">
        <v>354</v>
      </c>
      <c r="G466" s="59" t="s">
        <v>355</v>
      </c>
      <c r="H466" s="59">
        <v>430481</v>
      </c>
      <c r="I466" s="59" t="str">
        <f t="shared" si="53"/>
        <v>430481</v>
      </c>
      <c r="J466" s="59">
        <f t="shared" si="54"/>
        <v>0</v>
      </c>
      <c r="K466" s="70">
        <v>1.234</v>
      </c>
      <c r="L466" s="55" t="s">
        <v>1841</v>
      </c>
      <c r="M466" s="71" t="s">
        <v>1842</v>
      </c>
      <c r="N466" s="59"/>
      <c r="O466" s="70"/>
      <c r="P466" s="59"/>
      <c r="Q466" s="70"/>
      <c r="R466" s="73" t="s">
        <v>1842</v>
      </c>
      <c r="S466" s="70">
        <v>1.234</v>
      </c>
      <c r="T466" s="59">
        <v>15</v>
      </c>
      <c r="U466" s="82">
        <v>33.05</v>
      </c>
      <c r="V466" s="83">
        <v>18.51</v>
      </c>
      <c r="W466" s="83">
        <v>12.34</v>
      </c>
      <c r="X466" s="83">
        <v>6.17</v>
      </c>
      <c r="Y466" s="82">
        <f t="shared" si="55"/>
        <v>14.54</v>
      </c>
      <c r="Z466" s="82"/>
      <c r="AA466" s="91"/>
      <c r="AB466" s="91"/>
      <c r="AC466" s="82"/>
      <c r="AD466" s="82"/>
      <c r="AE466" s="82"/>
      <c r="AF466" s="82"/>
      <c r="AG466" s="59" t="s">
        <v>1710</v>
      </c>
      <c r="AH466" s="59">
        <v>1</v>
      </c>
      <c r="AI466" s="58"/>
      <c r="AJ466" s="27"/>
    </row>
    <row r="467" ht="20.15" customHeight="1" outlineLevel="3" spans="1:36">
      <c r="A467" s="59"/>
      <c r="B467" s="60"/>
      <c r="C467" s="51" t="s">
        <v>97</v>
      </c>
      <c r="D467" s="57"/>
      <c r="E467" s="58"/>
      <c r="F467" s="59"/>
      <c r="G467" s="59"/>
      <c r="H467" s="59"/>
      <c r="I467" s="59"/>
      <c r="J467" s="59"/>
      <c r="K467" s="70">
        <f>SUBTOTAL(9,K468:K480)</f>
        <v>65.412</v>
      </c>
      <c r="L467" s="55"/>
      <c r="M467" s="71"/>
      <c r="N467" s="59"/>
      <c r="O467" s="70"/>
      <c r="P467" s="59"/>
      <c r="Q467" s="70"/>
      <c r="R467" s="73"/>
      <c r="S467" s="70"/>
      <c r="T467" s="59"/>
      <c r="U467" s="82">
        <f>SUBTOTAL(9,U468:U480)</f>
        <v>1752.11</v>
      </c>
      <c r="V467" s="83">
        <f>SUBTOTAL(9,V468:V480)</f>
        <v>981.18</v>
      </c>
      <c r="W467" s="83">
        <f>SUBTOTAL(9,W468:W480)</f>
        <v>654.12</v>
      </c>
      <c r="X467" s="83">
        <f>SUBTOTAL(9,X468:X480)</f>
        <v>327.06</v>
      </c>
      <c r="Y467" s="82">
        <f>SUBTOTAL(9,Y468:Y480)</f>
        <v>770.93</v>
      </c>
      <c r="Z467" s="82">
        <v>42</v>
      </c>
      <c r="AA467" s="91">
        <v>1485</v>
      </c>
      <c r="AB467" s="82">
        <f>U467-AA467</f>
        <v>267.11</v>
      </c>
      <c r="AC467" s="82">
        <v>183</v>
      </c>
      <c r="AD467" s="82">
        <f>V467-AC467</f>
        <v>798.18</v>
      </c>
      <c r="AE467" s="82">
        <v>1302</v>
      </c>
      <c r="AF467" s="82">
        <v>1302</v>
      </c>
      <c r="AG467" s="59"/>
      <c r="AH467" s="59"/>
      <c r="AI467" s="58"/>
      <c r="AJ467" s="27"/>
    </row>
    <row r="468" ht="20.15" customHeight="1" outlineLevel="4" spans="1:36">
      <c r="A468" s="59">
        <v>1</v>
      </c>
      <c r="B468" s="60" t="s">
        <v>75</v>
      </c>
      <c r="C468" s="56" t="s">
        <v>96</v>
      </c>
      <c r="D468" s="57" t="s">
        <v>1843</v>
      </c>
      <c r="E468" s="58" t="s">
        <v>1844</v>
      </c>
      <c r="F468" s="59" t="s">
        <v>354</v>
      </c>
      <c r="G468" s="59" t="s">
        <v>355</v>
      </c>
      <c r="H468" s="59">
        <v>430482</v>
      </c>
      <c r="I468" s="59" t="str">
        <f t="shared" ref="I468:I480" si="56">RIGHT(M468,6)</f>
        <v>430482</v>
      </c>
      <c r="J468" s="59">
        <f t="shared" ref="J468:J480" si="57">H468-I468</f>
        <v>0</v>
      </c>
      <c r="K468" s="70">
        <v>12.067</v>
      </c>
      <c r="L468" s="55" t="s">
        <v>1845</v>
      </c>
      <c r="M468" s="71" t="s">
        <v>1846</v>
      </c>
      <c r="N468" s="59"/>
      <c r="O468" s="70"/>
      <c r="P468" s="59"/>
      <c r="Q468" s="70"/>
      <c r="R468" s="73" t="s">
        <v>1846</v>
      </c>
      <c r="S468" s="70">
        <v>12.067</v>
      </c>
      <c r="T468" s="59">
        <v>15</v>
      </c>
      <c r="U468" s="82">
        <v>323.22</v>
      </c>
      <c r="V468" s="83">
        <v>181.005</v>
      </c>
      <c r="W468" s="83">
        <v>120.67</v>
      </c>
      <c r="X468" s="83">
        <v>60.335</v>
      </c>
      <c r="Y468" s="82">
        <f t="shared" ref="Y468:Y480" si="58">U468-V468</f>
        <v>142.215</v>
      </c>
      <c r="Z468" s="82"/>
      <c r="AA468" s="91"/>
      <c r="AB468" s="91"/>
      <c r="AC468" s="82"/>
      <c r="AD468" s="82"/>
      <c r="AE468" s="82"/>
      <c r="AF468" s="82"/>
      <c r="AG468" s="59" t="s">
        <v>1847</v>
      </c>
      <c r="AH468" s="59">
        <v>1</v>
      </c>
      <c r="AI468" s="58"/>
      <c r="AJ468" s="27"/>
    </row>
    <row r="469" ht="20.15" customHeight="1" outlineLevel="4" spans="1:36">
      <c r="A469" s="59">
        <v>2</v>
      </c>
      <c r="B469" s="60" t="s">
        <v>75</v>
      </c>
      <c r="C469" s="56" t="s">
        <v>96</v>
      </c>
      <c r="D469" s="57" t="s">
        <v>1843</v>
      </c>
      <c r="E469" s="58" t="s">
        <v>1848</v>
      </c>
      <c r="F469" s="59" t="s">
        <v>354</v>
      </c>
      <c r="G469" s="59" t="s">
        <v>355</v>
      </c>
      <c r="H469" s="59">
        <v>430482</v>
      </c>
      <c r="I469" s="59" t="str">
        <f t="shared" si="56"/>
        <v>430482</v>
      </c>
      <c r="J469" s="59">
        <f t="shared" si="57"/>
        <v>0</v>
      </c>
      <c r="K469" s="70">
        <v>4.26</v>
      </c>
      <c r="L469" s="55" t="s">
        <v>1849</v>
      </c>
      <c r="M469" s="71" t="s">
        <v>1850</v>
      </c>
      <c r="N469" s="59"/>
      <c r="O469" s="70"/>
      <c r="P469" s="59"/>
      <c r="Q469" s="70"/>
      <c r="R469" s="73" t="s">
        <v>1850</v>
      </c>
      <c r="S469" s="70">
        <v>4.26</v>
      </c>
      <c r="T469" s="59">
        <v>15</v>
      </c>
      <c r="U469" s="82">
        <v>114.11</v>
      </c>
      <c r="V469" s="83">
        <v>63.9</v>
      </c>
      <c r="W469" s="83">
        <v>42.6</v>
      </c>
      <c r="X469" s="83">
        <v>21.3</v>
      </c>
      <c r="Y469" s="82">
        <f t="shared" si="58"/>
        <v>50.21</v>
      </c>
      <c r="Z469" s="82"/>
      <c r="AA469" s="91"/>
      <c r="AB469" s="91"/>
      <c r="AC469" s="82"/>
      <c r="AD469" s="82"/>
      <c r="AE469" s="82"/>
      <c r="AF469" s="82"/>
      <c r="AG469" s="59" t="s">
        <v>1847</v>
      </c>
      <c r="AH469" s="59">
        <v>1</v>
      </c>
      <c r="AI469" s="58"/>
      <c r="AJ469" s="27"/>
    </row>
    <row r="470" ht="20.15" customHeight="1" outlineLevel="4" spans="1:36">
      <c r="A470" s="59">
        <v>12</v>
      </c>
      <c r="B470" s="60" t="s">
        <v>75</v>
      </c>
      <c r="C470" s="56" t="s">
        <v>96</v>
      </c>
      <c r="D470" s="57" t="s">
        <v>1851</v>
      </c>
      <c r="E470" s="58" t="s">
        <v>1852</v>
      </c>
      <c r="F470" s="59" t="s">
        <v>354</v>
      </c>
      <c r="G470" s="59" t="s">
        <v>355</v>
      </c>
      <c r="H470" s="59">
        <v>430482</v>
      </c>
      <c r="I470" s="59" t="str">
        <f t="shared" si="56"/>
        <v>430482</v>
      </c>
      <c r="J470" s="59">
        <f t="shared" si="57"/>
        <v>0</v>
      </c>
      <c r="K470" s="70">
        <v>1.378</v>
      </c>
      <c r="L470" s="55" t="s">
        <v>1853</v>
      </c>
      <c r="M470" s="71" t="s">
        <v>1854</v>
      </c>
      <c r="N470" s="59"/>
      <c r="O470" s="70"/>
      <c r="P470" s="59"/>
      <c r="Q470" s="70"/>
      <c r="R470" s="73" t="s">
        <v>1854</v>
      </c>
      <c r="S470" s="70">
        <v>1.378</v>
      </c>
      <c r="T470" s="59">
        <v>15</v>
      </c>
      <c r="U470" s="82">
        <v>36.91</v>
      </c>
      <c r="V470" s="83">
        <v>20.67</v>
      </c>
      <c r="W470" s="83">
        <v>13.78</v>
      </c>
      <c r="X470" s="83">
        <v>6.89</v>
      </c>
      <c r="Y470" s="82">
        <f t="shared" si="58"/>
        <v>16.24</v>
      </c>
      <c r="Z470" s="82"/>
      <c r="AA470" s="91"/>
      <c r="AB470" s="91"/>
      <c r="AC470" s="82"/>
      <c r="AD470" s="82"/>
      <c r="AE470" s="82"/>
      <c r="AF470" s="82"/>
      <c r="AG470" s="59" t="s">
        <v>1847</v>
      </c>
      <c r="AH470" s="59">
        <v>1</v>
      </c>
      <c r="AI470" s="58"/>
      <c r="AJ470" s="27"/>
    </row>
    <row r="471" ht="20.15" customHeight="1" outlineLevel="4" spans="1:36">
      <c r="A471" s="59">
        <v>9</v>
      </c>
      <c r="B471" s="60" t="s">
        <v>75</v>
      </c>
      <c r="C471" s="56" t="s">
        <v>96</v>
      </c>
      <c r="D471" s="57" t="s">
        <v>1855</v>
      </c>
      <c r="E471" s="58" t="s">
        <v>1856</v>
      </c>
      <c r="F471" s="59" t="s">
        <v>354</v>
      </c>
      <c r="G471" s="59" t="s">
        <v>355</v>
      </c>
      <c r="H471" s="59">
        <v>430482</v>
      </c>
      <c r="I471" s="59" t="str">
        <f t="shared" si="56"/>
        <v>430482</v>
      </c>
      <c r="J471" s="59">
        <f t="shared" si="57"/>
        <v>0</v>
      </c>
      <c r="K471" s="70">
        <v>0.898</v>
      </c>
      <c r="L471" s="55" t="s">
        <v>1857</v>
      </c>
      <c r="M471" s="71" t="s">
        <v>1858</v>
      </c>
      <c r="N471" s="59"/>
      <c r="O471" s="70"/>
      <c r="P471" s="59"/>
      <c r="Q471" s="70"/>
      <c r="R471" s="73" t="s">
        <v>1858</v>
      </c>
      <c r="S471" s="70">
        <v>0.898</v>
      </c>
      <c r="T471" s="59">
        <v>15</v>
      </c>
      <c r="U471" s="82">
        <v>24.05</v>
      </c>
      <c r="V471" s="83">
        <v>13.47</v>
      </c>
      <c r="W471" s="83">
        <v>8.98</v>
      </c>
      <c r="X471" s="83">
        <v>4.49</v>
      </c>
      <c r="Y471" s="82">
        <f t="shared" si="58"/>
        <v>10.58</v>
      </c>
      <c r="Z471" s="82"/>
      <c r="AA471" s="91"/>
      <c r="AB471" s="91"/>
      <c r="AC471" s="82"/>
      <c r="AD471" s="82"/>
      <c r="AE471" s="82"/>
      <c r="AF471" s="82"/>
      <c r="AG471" s="59" t="s">
        <v>1847</v>
      </c>
      <c r="AH471" s="59">
        <v>1</v>
      </c>
      <c r="AI471" s="58"/>
      <c r="AJ471" s="27"/>
    </row>
    <row r="472" ht="20.15" customHeight="1" outlineLevel="4" spans="1:36">
      <c r="A472" s="59">
        <v>5</v>
      </c>
      <c r="B472" s="60" t="s">
        <v>75</v>
      </c>
      <c r="C472" s="56" t="s">
        <v>96</v>
      </c>
      <c r="D472" s="57" t="s">
        <v>1859</v>
      </c>
      <c r="E472" s="58" t="s">
        <v>1860</v>
      </c>
      <c r="F472" s="59" t="s">
        <v>354</v>
      </c>
      <c r="G472" s="59" t="s">
        <v>355</v>
      </c>
      <c r="H472" s="59">
        <v>430482</v>
      </c>
      <c r="I472" s="59" t="str">
        <f t="shared" si="56"/>
        <v>430482</v>
      </c>
      <c r="J472" s="59">
        <f t="shared" si="57"/>
        <v>0</v>
      </c>
      <c r="K472" s="70">
        <v>1.42</v>
      </c>
      <c r="L472" s="55" t="s">
        <v>1861</v>
      </c>
      <c r="M472" s="71" t="s">
        <v>1862</v>
      </c>
      <c r="N472" s="59"/>
      <c r="O472" s="70"/>
      <c r="P472" s="59"/>
      <c r="Q472" s="70"/>
      <c r="R472" s="73" t="s">
        <v>1862</v>
      </c>
      <c r="S472" s="70">
        <v>1.42</v>
      </c>
      <c r="T472" s="59">
        <v>15</v>
      </c>
      <c r="U472" s="82">
        <v>38.04</v>
      </c>
      <c r="V472" s="83">
        <v>21.3</v>
      </c>
      <c r="W472" s="83">
        <v>14.2</v>
      </c>
      <c r="X472" s="83">
        <v>7.1</v>
      </c>
      <c r="Y472" s="82">
        <f t="shared" si="58"/>
        <v>16.74</v>
      </c>
      <c r="Z472" s="82"/>
      <c r="AA472" s="91"/>
      <c r="AB472" s="91"/>
      <c r="AC472" s="82"/>
      <c r="AD472" s="82"/>
      <c r="AE472" s="82"/>
      <c r="AF472" s="82"/>
      <c r="AG472" s="59" t="s">
        <v>1847</v>
      </c>
      <c r="AH472" s="59">
        <v>1</v>
      </c>
      <c r="AI472" s="58"/>
      <c r="AJ472" s="27"/>
    </row>
    <row r="473" ht="20.15" customHeight="1" outlineLevel="4" spans="1:36">
      <c r="A473" s="59">
        <v>6</v>
      </c>
      <c r="B473" s="60" t="s">
        <v>75</v>
      </c>
      <c r="C473" s="56" t="s">
        <v>96</v>
      </c>
      <c r="D473" s="57" t="s">
        <v>1859</v>
      </c>
      <c r="E473" s="58" t="s">
        <v>1863</v>
      </c>
      <c r="F473" s="59" t="s">
        <v>354</v>
      </c>
      <c r="G473" s="59" t="s">
        <v>355</v>
      </c>
      <c r="H473" s="59">
        <v>430482</v>
      </c>
      <c r="I473" s="59" t="str">
        <f t="shared" si="56"/>
        <v>430482</v>
      </c>
      <c r="J473" s="59">
        <f t="shared" si="57"/>
        <v>0</v>
      </c>
      <c r="K473" s="70">
        <v>3.106</v>
      </c>
      <c r="L473" s="55" t="s">
        <v>1864</v>
      </c>
      <c r="M473" s="71" t="s">
        <v>1865</v>
      </c>
      <c r="N473" s="59"/>
      <c r="O473" s="70"/>
      <c r="P473" s="59"/>
      <c r="Q473" s="70"/>
      <c r="R473" s="73" t="s">
        <v>1865</v>
      </c>
      <c r="S473" s="70">
        <v>3.106</v>
      </c>
      <c r="T473" s="59">
        <v>15</v>
      </c>
      <c r="U473" s="82">
        <v>83.2</v>
      </c>
      <c r="V473" s="83">
        <v>46.59</v>
      </c>
      <c r="W473" s="83">
        <v>31.06</v>
      </c>
      <c r="X473" s="83">
        <v>15.53</v>
      </c>
      <c r="Y473" s="82">
        <f t="shared" si="58"/>
        <v>36.61</v>
      </c>
      <c r="Z473" s="82"/>
      <c r="AA473" s="91"/>
      <c r="AB473" s="91"/>
      <c r="AC473" s="82"/>
      <c r="AD473" s="82"/>
      <c r="AE473" s="82"/>
      <c r="AF473" s="82"/>
      <c r="AG473" s="59" t="s">
        <v>1847</v>
      </c>
      <c r="AH473" s="59">
        <v>1</v>
      </c>
      <c r="AI473" s="58"/>
      <c r="AJ473" s="27"/>
    </row>
    <row r="474" ht="20.15" customHeight="1" outlineLevel="4" spans="1:36">
      <c r="A474" s="59">
        <v>10</v>
      </c>
      <c r="B474" s="60" t="s">
        <v>75</v>
      </c>
      <c r="C474" s="56" t="s">
        <v>96</v>
      </c>
      <c r="D474" s="57" t="s">
        <v>1866</v>
      </c>
      <c r="E474" s="58" t="s">
        <v>1867</v>
      </c>
      <c r="F474" s="59" t="s">
        <v>354</v>
      </c>
      <c r="G474" s="59" t="s">
        <v>355</v>
      </c>
      <c r="H474" s="59">
        <v>430482</v>
      </c>
      <c r="I474" s="59" t="str">
        <f t="shared" si="56"/>
        <v>430482</v>
      </c>
      <c r="J474" s="59">
        <f t="shared" si="57"/>
        <v>0</v>
      </c>
      <c r="K474" s="70">
        <v>3.377</v>
      </c>
      <c r="L474" s="55" t="s">
        <v>1868</v>
      </c>
      <c r="M474" s="71" t="s">
        <v>1869</v>
      </c>
      <c r="N474" s="59"/>
      <c r="O474" s="70"/>
      <c r="P474" s="59"/>
      <c r="Q474" s="70"/>
      <c r="R474" s="73" t="s">
        <v>1869</v>
      </c>
      <c r="S474" s="70">
        <v>3.377</v>
      </c>
      <c r="T474" s="59">
        <v>15</v>
      </c>
      <c r="U474" s="82">
        <v>90.46</v>
      </c>
      <c r="V474" s="83">
        <v>50.655</v>
      </c>
      <c r="W474" s="83">
        <v>33.77</v>
      </c>
      <c r="X474" s="83">
        <v>16.885</v>
      </c>
      <c r="Y474" s="82">
        <f t="shared" si="58"/>
        <v>39.805</v>
      </c>
      <c r="Z474" s="82"/>
      <c r="AA474" s="91"/>
      <c r="AB474" s="91"/>
      <c r="AC474" s="82"/>
      <c r="AD474" s="82"/>
      <c r="AE474" s="82"/>
      <c r="AF474" s="82"/>
      <c r="AG474" s="59" t="s">
        <v>1847</v>
      </c>
      <c r="AH474" s="59">
        <v>1</v>
      </c>
      <c r="AI474" s="58"/>
      <c r="AJ474" s="27"/>
    </row>
    <row r="475" ht="20.15" customHeight="1" outlineLevel="4" spans="1:36">
      <c r="A475" s="59">
        <v>3</v>
      </c>
      <c r="B475" s="60" t="s">
        <v>75</v>
      </c>
      <c r="C475" s="56" t="s">
        <v>96</v>
      </c>
      <c r="D475" s="57" t="s">
        <v>1851</v>
      </c>
      <c r="E475" s="58" t="s">
        <v>1870</v>
      </c>
      <c r="F475" s="59" t="s">
        <v>354</v>
      </c>
      <c r="G475" s="59" t="s">
        <v>355</v>
      </c>
      <c r="H475" s="59">
        <v>430482</v>
      </c>
      <c r="I475" s="59" t="str">
        <f t="shared" si="56"/>
        <v>430482</v>
      </c>
      <c r="J475" s="59">
        <f t="shared" si="57"/>
        <v>0</v>
      </c>
      <c r="K475" s="70">
        <v>9.034</v>
      </c>
      <c r="L475" s="55" t="s">
        <v>1871</v>
      </c>
      <c r="M475" s="71" t="s">
        <v>1872</v>
      </c>
      <c r="N475" s="59"/>
      <c r="O475" s="70"/>
      <c r="P475" s="73" t="s">
        <v>1872</v>
      </c>
      <c r="Q475" s="70">
        <v>9.034</v>
      </c>
      <c r="R475" s="59"/>
      <c r="S475" s="70"/>
      <c r="T475" s="59">
        <v>15</v>
      </c>
      <c r="U475" s="82">
        <v>241.98</v>
      </c>
      <c r="V475" s="83">
        <v>135.51</v>
      </c>
      <c r="W475" s="83">
        <v>90.34</v>
      </c>
      <c r="X475" s="83">
        <v>45.17</v>
      </c>
      <c r="Y475" s="82">
        <f t="shared" si="58"/>
        <v>106.47</v>
      </c>
      <c r="Z475" s="82"/>
      <c r="AA475" s="91"/>
      <c r="AB475" s="91"/>
      <c r="AC475" s="82"/>
      <c r="AD475" s="82"/>
      <c r="AE475" s="82"/>
      <c r="AF475" s="82"/>
      <c r="AG475" s="59" t="s">
        <v>1847</v>
      </c>
      <c r="AH475" s="59">
        <v>1</v>
      </c>
      <c r="AI475" s="58"/>
      <c r="AJ475" s="27"/>
    </row>
    <row r="476" ht="20.15" customHeight="1" outlineLevel="4" spans="1:36">
      <c r="A476" s="59">
        <v>13</v>
      </c>
      <c r="B476" s="60" t="s">
        <v>75</v>
      </c>
      <c r="C476" s="56" t="s">
        <v>96</v>
      </c>
      <c r="D476" s="57" t="s">
        <v>1855</v>
      </c>
      <c r="E476" s="58" t="s">
        <v>1873</v>
      </c>
      <c r="F476" s="59" t="s">
        <v>354</v>
      </c>
      <c r="G476" s="59" t="s">
        <v>355</v>
      </c>
      <c r="H476" s="59">
        <v>430482</v>
      </c>
      <c r="I476" s="59" t="str">
        <f t="shared" si="56"/>
        <v>430482</v>
      </c>
      <c r="J476" s="59">
        <f t="shared" si="57"/>
        <v>0</v>
      </c>
      <c r="K476" s="70">
        <v>7.168</v>
      </c>
      <c r="L476" s="55" t="s">
        <v>1874</v>
      </c>
      <c r="M476" s="71" t="s">
        <v>1875</v>
      </c>
      <c r="N476" s="59"/>
      <c r="O476" s="70"/>
      <c r="P476" s="73" t="s">
        <v>1875</v>
      </c>
      <c r="Q476" s="70">
        <v>7.168</v>
      </c>
      <c r="R476" s="59"/>
      <c r="S476" s="70"/>
      <c r="T476" s="59">
        <v>15</v>
      </c>
      <c r="U476" s="82">
        <v>192</v>
      </c>
      <c r="V476" s="83">
        <v>107.52</v>
      </c>
      <c r="W476" s="83">
        <v>71.68</v>
      </c>
      <c r="X476" s="83">
        <v>35.84</v>
      </c>
      <c r="Y476" s="82">
        <f t="shared" si="58"/>
        <v>84.48</v>
      </c>
      <c r="Z476" s="82"/>
      <c r="AA476" s="91"/>
      <c r="AB476" s="91"/>
      <c r="AC476" s="82"/>
      <c r="AD476" s="82"/>
      <c r="AE476" s="82"/>
      <c r="AF476" s="82"/>
      <c r="AG476" s="59" t="s">
        <v>1847</v>
      </c>
      <c r="AH476" s="59">
        <v>1</v>
      </c>
      <c r="AI476" s="58"/>
      <c r="AJ476" s="27"/>
    </row>
    <row r="477" ht="20.15" customHeight="1" outlineLevel="4" spans="1:36">
      <c r="A477" s="59">
        <v>11</v>
      </c>
      <c r="B477" s="60" t="s">
        <v>75</v>
      </c>
      <c r="C477" s="56" t="s">
        <v>96</v>
      </c>
      <c r="D477" s="57" t="s">
        <v>1855</v>
      </c>
      <c r="E477" s="58" t="s">
        <v>1876</v>
      </c>
      <c r="F477" s="59" t="s">
        <v>354</v>
      </c>
      <c r="G477" s="59" t="s">
        <v>355</v>
      </c>
      <c r="H477" s="59">
        <v>430482</v>
      </c>
      <c r="I477" s="59" t="str">
        <f t="shared" si="56"/>
        <v>430482</v>
      </c>
      <c r="J477" s="59">
        <f t="shared" si="57"/>
        <v>0</v>
      </c>
      <c r="K477" s="70">
        <v>2.766</v>
      </c>
      <c r="L477" s="55" t="s">
        <v>1877</v>
      </c>
      <c r="M477" s="71" t="s">
        <v>1878</v>
      </c>
      <c r="N477" s="59"/>
      <c r="O477" s="70"/>
      <c r="P477" s="73" t="s">
        <v>1878</v>
      </c>
      <c r="Q477" s="70">
        <v>2.766</v>
      </c>
      <c r="R477" s="59"/>
      <c r="S477" s="70"/>
      <c r="T477" s="59">
        <v>15</v>
      </c>
      <c r="U477" s="82">
        <v>74.09</v>
      </c>
      <c r="V477" s="83">
        <v>41.49</v>
      </c>
      <c r="W477" s="83">
        <v>27.66</v>
      </c>
      <c r="X477" s="83">
        <v>13.83</v>
      </c>
      <c r="Y477" s="82">
        <f t="shared" si="58"/>
        <v>32.6</v>
      </c>
      <c r="Z477" s="82"/>
      <c r="AA477" s="91"/>
      <c r="AB477" s="91"/>
      <c r="AC477" s="82"/>
      <c r="AD477" s="82"/>
      <c r="AE477" s="82"/>
      <c r="AF477" s="82"/>
      <c r="AG477" s="59" t="s">
        <v>1847</v>
      </c>
      <c r="AH477" s="59">
        <v>1</v>
      </c>
      <c r="AI477" s="58"/>
      <c r="AJ477" s="27"/>
    </row>
    <row r="478" ht="20.15" customHeight="1" outlineLevel="4" spans="1:36">
      <c r="A478" s="59">
        <v>7</v>
      </c>
      <c r="B478" s="60" t="s">
        <v>75</v>
      </c>
      <c r="C478" s="56" t="s">
        <v>96</v>
      </c>
      <c r="D478" s="57" t="s">
        <v>1879</v>
      </c>
      <c r="E478" s="58" t="s">
        <v>1880</v>
      </c>
      <c r="F478" s="59" t="s">
        <v>354</v>
      </c>
      <c r="G478" s="59" t="s">
        <v>355</v>
      </c>
      <c r="H478" s="59">
        <v>430482</v>
      </c>
      <c r="I478" s="59" t="str">
        <f t="shared" si="56"/>
        <v>430482</v>
      </c>
      <c r="J478" s="59">
        <f t="shared" si="57"/>
        <v>0</v>
      </c>
      <c r="K478" s="70">
        <v>6.731</v>
      </c>
      <c r="L478" s="55" t="s">
        <v>1881</v>
      </c>
      <c r="M478" s="71" t="s">
        <v>1882</v>
      </c>
      <c r="N478" s="59"/>
      <c r="O478" s="70"/>
      <c r="P478" s="73" t="s">
        <v>1882</v>
      </c>
      <c r="Q478" s="70">
        <v>6.731</v>
      </c>
      <c r="R478" s="59"/>
      <c r="S478" s="70"/>
      <c r="T478" s="59">
        <v>15</v>
      </c>
      <c r="U478" s="82">
        <v>180.3</v>
      </c>
      <c r="V478" s="83">
        <v>100.965</v>
      </c>
      <c r="W478" s="83">
        <v>67.31</v>
      </c>
      <c r="X478" s="83">
        <v>33.655</v>
      </c>
      <c r="Y478" s="82">
        <f t="shared" si="58"/>
        <v>79.335</v>
      </c>
      <c r="Z478" s="82"/>
      <c r="AA478" s="91"/>
      <c r="AB478" s="91"/>
      <c r="AC478" s="82"/>
      <c r="AD478" s="82"/>
      <c r="AE478" s="82"/>
      <c r="AF478" s="82"/>
      <c r="AG478" s="59" t="s">
        <v>1847</v>
      </c>
      <c r="AH478" s="59">
        <v>1</v>
      </c>
      <c r="AI478" s="58"/>
      <c r="AJ478" s="27"/>
    </row>
    <row r="479" ht="20.15" customHeight="1" outlineLevel="4" spans="1:36">
      <c r="A479" s="59">
        <v>4</v>
      </c>
      <c r="B479" s="60" t="s">
        <v>75</v>
      </c>
      <c r="C479" s="56" t="s">
        <v>96</v>
      </c>
      <c r="D479" s="57" t="s">
        <v>1855</v>
      </c>
      <c r="E479" s="58" t="s">
        <v>1883</v>
      </c>
      <c r="F479" s="59" t="s">
        <v>354</v>
      </c>
      <c r="G479" s="59" t="s">
        <v>355</v>
      </c>
      <c r="H479" s="59">
        <v>430482</v>
      </c>
      <c r="I479" s="59" t="str">
        <f t="shared" si="56"/>
        <v>430482</v>
      </c>
      <c r="J479" s="59">
        <f t="shared" si="57"/>
        <v>0</v>
      </c>
      <c r="K479" s="70">
        <v>5.493</v>
      </c>
      <c r="L479" s="55" t="s">
        <v>1884</v>
      </c>
      <c r="M479" s="71" t="s">
        <v>1885</v>
      </c>
      <c r="N479" s="59"/>
      <c r="O479" s="70"/>
      <c r="P479" s="73" t="s">
        <v>1885</v>
      </c>
      <c r="Q479" s="70">
        <v>5.493</v>
      </c>
      <c r="R479" s="59"/>
      <c r="S479" s="70"/>
      <c r="T479" s="59">
        <v>15</v>
      </c>
      <c r="U479" s="82">
        <v>147.13</v>
      </c>
      <c r="V479" s="83">
        <v>82.395</v>
      </c>
      <c r="W479" s="83">
        <v>54.93</v>
      </c>
      <c r="X479" s="83">
        <v>27.465</v>
      </c>
      <c r="Y479" s="82">
        <f t="shared" si="58"/>
        <v>64.735</v>
      </c>
      <c r="Z479" s="82"/>
      <c r="AA479" s="91"/>
      <c r="AB479" s="91"/>
      <c r="AC479" s="82"/>
      <c r="AD479" s="82"/>
      <c r="AE479" s="82"/>
      <c r="AF479" s="82"/>
      <c r="AG479" s="59" t="s">
        <v>1847</v>
      </c>
      <c r="AH479" s="59">
        <v>1</v>
      </c>
      <c r="AI479" s="58"/>
      <c r="AJ479" s="27"/>
    </row>
    <row r="480" ht="20.15" customHeight="1" outlineLevel="4" spans="1:36">
      <c r="A480" s="59">
        <v>8</v>
      </c>
      <c r="B480" s="60" t="s">
        <v>75</v>
      </c>
      <c r="C480" s="56" t="s">
        <v>96</v>
      </c>
      <c r="D480" s="57" t="s">
        <v>1886</v>
      </c>
      <c r="E480" s="58" t="s">
        <v>1887</v>
      </c>
      <c r="F480" s="59" t="s">
        <v>354</v>
      </c>
      <c r="G480" s="59" t="s">
        <v>355</v>
      </c>
      <c r="H480" s="59">
        <v>430482</v>
      </c>
      <c r="I480" s="59" t="str">
        <f t="shared" si="56"/>
        <v>430482</v>
      </c>
      <c r="J480" s="59">
        <f t="shared" si="57"/>
        <v>0</v>
      </c>
      <c r="K480" s="70">
        <v>7.714</v>
      </c>
      <c r="L480" s="55" t="s">
        <v>1888</v>
      </c>
      <c r="M480" s="71" t="s">
        <v>1889</v>
      </c>
      <c r="N480" s="59"/>
      <c r="O480" s="70"/>
      <c r="P480" s="73" t="s">
        <v>1889</v>
      </c>
      <c r="Q480" s="70">
        <v>7.714</v>
      </c>
      <c r="R480" s="59"/>
      <c r="S480" s="70"/>
      <c r="T480" s="59">
        <v>15</v>
      </c>
      <c r="U480" s="82">
        <v>206.62</v>
      </c>
      <c r="V480" s="83">
        <v>115.71</v>
      </c>
      <c r="W480" s="83">
        <v>77.14</v>
      </c>
      <c r="X480" s="83">
        <v>38.57</v>
      </c>
      <c r="Y480" s="82">
        <f t="shared" si="58"/>
        <v>90.91</v>
      </c>
      <c r="Z480" s="82"/>
      <c r="AA480" s="91"/>
      <c r="AB480" s="91"/>
      <c r="AC480" s="82"/>
      <c r="AD480" s="82"/>
      <c r="AE480" s="82"/>
      <c r="AF480" s="82"/>
      <c r="AG480" s="59" t="s">
        <v>1847</v>
      </c>
      <c r="AH480" s="59">
        <v>1</v>
      </c>
      <c r="AI480" s="58"/>
      <c r="AJ480" s="27"/>
    </row>
    <row r="481" ht="20.15" customHeight="1" outlineLevel="2" spans="1:36">
      <c r="A481" s="55"/>
      <c r="B481" s="50" t="s">
        <v>98</v>
      </c>
      <c r="C481" s="56"/>
      <c r="D481" s="57"/>
      <c r="E481" s="58"/>
      <c r="F481" s="59"/>
      <c r="G481" s="59"/>
      <c r="H481" s="59"/>
      <c r="I481" s="59"/>
      <c r="J481" s="59"/>
      <c r="K481" s="70">
        <f>SUBTOTAL(9,K483:K810)</f>
        <v>1110.26</v>
      </c>
      <c r="L481" s="55"/>
      <c r="M481" s="71"/>
      <c r="N481" s="59"/>
      <c r="O481" s="70"/>
      <c r="P481" s="59"/>
      <c r="Q481" s="70"/>
      <c r="R481" s="73"/>
      <c r="S481" s="70"/>
      <c r="T481" s="59"/>
      <c r="U481" s="82">
        <f>SUBTOTAL(9,U483:U810)</f>
        <v>47166.885</v>
      </c>
      <c r="V481" s="83">
        <f>SUBTOTAL(9,V483:V810)</f>
        <v>19548.87</v>
      </c>
      <c r="W481" s="83">
        <f>SUBTOTAL(9,W483:W810)</f>
        <v>13779.665</v>
      </c>
      <c r="X481" s="83">
        <f>SUBTOTAL(9,X483:X810)</f>
        <v>5769.205</v>
      </c>
      <c r="Y481" s="82">
        <f>SUBTOTAL(9,Y483:Y810)</f>
        <v>27618.015</v>
      </c>
      <c r="Z481" s="82">
        <f t="shared" ref="Z481:AF481" si="59">SUBTOTAL(9,Z482:Z810)</f>
        <v>800</v>
      </c>
      <c r="AA481" s="82">
        <f t="shared" si="59"/>
        <v>39981</v>
      </c>
      <c r="AB481" s="82">
        <f t="shared" si="59"/>
        <v>7185.885</v>
      </c>
      <c r="AC481" s="82">
        <f t="shared" si="59"/>
        <v>9190</v>
      </c>
      <c r="AD481" s="82">
        <f t="shared" si="59"/>
        <v>10359.474</v>
      </c>
      <c r="AE481" s="82">
        <f t="shared" si="59"/>
        <v>30791</v>
      </c>
      <c r="AF481" s="82">
        <f t="shared" si="59"/>
        <v>30791</v>
      </c>
      <c r="AG481" s="59"/>
      <c r="AH481" s="59"/>
      <c r="AI481" s="58"/>
      <c r="AJ481" s="27"/>
    </row>
    <row r="482" ht="20.15" customHeight="1" outlineLevel="3" spans="1:36">
      <c r="A482" s="55"/>
      <c r="B482" s="60"/>
      <c r="C482" s="51" t="s">
        <v>101</v>
      </c>
      <c r="D482" s="57"/>
      <c r="E482" s="58"/>
      <c r="F482" s="59"/>
      <c r="G482" s="59"/>
      <c r="H482" s="59"/>
      <c r="I482" s="59"/>
      <c r="J482" s="59"/>
      <c r="K482" s="70">
        <f>SUBTOTAL(9,K483:K486)</f>
        <v>9.323</v>
      </c>
      <c r="L482" s="55"/>
      <c r="M482" s="71"/>
      <c r="N482" s="59"/>
      <c r="O482" s="70"/>
      <c r="P482" s="59"/>
      <c r="Q482" s="70"/>
      <c r="R482" s="73"/>
      <c r="S482" s="70"/>
      <c r="T482" s="59"/>
      <c r="U482" s="82">
        <f>SUBTOTAL(9,U483:U486)</f>
        <v>399.07</v>
      </c>
      <c r="V482" s="83">
        <f>SUBTOTAL(9,V483:V486)</f>
        <v>149.168</v>
      </c>
      <c r="W482" s="83">
        <f>SUBTOTAL(9,W483:W486)</f>
        <v>93.23</v>
      </c>
      <c r="X482" s="83">
        <f>SUBTOTAL(9,X483:X486)</f>
        <v>55.938</v>
      </c>
      <c r="Y482" s="82">
        <f>SUBTOTAL(9,Y483:Y486)</f>
        <v>249.902</v>
      </c>
      <c r="Z482" s="82">
        <v>6</v>
      </c>
      <c r="AA482" s="91">
        <v>338</v>
      </c>
      <c r="AB482" s="82">
        <f>U482-AA482</f>
        <v>61.07</v>
      </c>
      <c r="AC482" s="82">
        <v>28</v>
      </c>
      <c r="AD482" s="82">
        <f>V482-AC482</f>
        <v>121.168</v>
      </c>
      <c r="AE482" s="82">
        <v>310</v>
      </c>
      <c r="AF482" s="82">
        <v>310</v>
      </c>
      <c r="AG482" s="59"/>
      <c r="AH482" s="59"/>
      <c r="AI482" s="58"/>
      <c r="AJ482" s="27"/>
    </row>
    <row r="483" ht="20.15" customHeight="1" outlineLevel="4" spans="1:36">
      <c r="A483" s="55">
        <v>1</v>
      </c>
      <c r="B483" s="60" t="s">
        <v>99</v>
      </c>
      <c r="C483" s="56" t="s">
        <v>100</v>
      </c>
      <c r="D483" s="57" t="s">
        <v>1890</v>
      </c>
      <c r="E483" s="58" t="s">
        <v>1891</v>
      </c>
      <c r="F483" s="59" t="s">
        <v>1482</v>
      </c>
      <c r="G483" s="59" t="s">
        <v>355</v>
      </c>
      <c r="H483" s="59">
        <v>430502</v>
      </c>
      <c r="I483" s="59" t="str">
        <f>RIGHT(M483,6)</f>
        <v>430502</v>
      </c>
      <c r="J483" s="59">
        <f>H483-I483</f>
        <v>0</v>
      </c>
      <c r="K483" s="70">
        <v>3.107</v>
      </c>
      <c r="L483" s="55" t="s">
        <v>1892</v>
      </c>
      <c r="M483" s="71" t="s">
        <v>1893</v>
      </c>
      <c r="N483" s="59"/>
      <c r="O483" s="70"/>
      <c r="P483" s="59"/>
      <c r="Q483" s="70"/>
      <c r="R483" s="73" t="s">
        <v>1893</v>
      </c>
      <c r="S483" s="70">
        <v>3.107</v>
      </c>
      <c r="T483" s="59">
        <v>16</v>
      </c>
      <c r="U483" s="82">
        <v>132.98</v>
      </c>
      <c r="V483" s="83">
        <v>49.712</v>
      </c>
      <c r="W483" s="83">
        <v>31.07</v>
      </c>
      <c r="X483" s="83">
        <v>18.642</v>
      </c>
      <c r="Y483" s="82">
        <f>U483-V483</f>
        <v>83.268</v>
      </c>
      <c r="Z483" s="82"/>
      <c r="AA483" s="91"/>
      <c r="AB483" s="91"/>
      <c r="AC483" s="82"/>
      <c r="AD483" s="82"/>
      <c r="AE483" s="82"/>
      <c r="AF483" s="82"/>
      <c r="AG483" s="59" t="s">
        <v>1894</v>
      </c>
      <c r="AH483" s="59">
        <v>1</v>
      </c>
      <c r="AI483" s="58"/>
      <c r="AJ483" s="27"/>
    </row>
    <row r="484" ht="20.15" customHeight="1" outlineLevel="4" spans="1:36">
      <c r="A484" s="55">
        <v>2</v>
      </c>
      <c r="B484" s="60" t="s">
        <v>99</v>
      </c>
      <c r="C484" s="56" t="s">
        <v>100</v>
      </c>
      <c r="D484" s="57" t="s">
        <v>1895</v>
      </c>
      <c r="E484" s="58" t="s">
        <v>1896</v>
      </c>
      <c r="F484" s="59" t="s">
        <v>1482</v>
      </c>
      <c r="G484" s="59" t="s">
        <v>355</v>
      </c>
      <c r="H484" s="59">
        <v>430502</v>
      </c>
      <c r="I484" s="59" t="str">
        <f>RIGHT(M484,6)</f>
        <v>430502</v>
      </c>
      <c r="J484" s="59">
        <f>H484-I484</f>
        <v>0</v>
      </c>
      <c r="K484" s="70">
        <v>3.493</v>
      </c>
      <c r="L484" s="55" t="s">
        <v>1897</v>
      </c>
      <c r="M484" s="71" t="s">
        <v>1898</v>
      </c>
      <c r="N484" s="59"/>
      <c r="O484" s="70"/>
      <c r="P484" s="73" t="s">
        <v>1898</v>
      </c>
      <c r="Q484" s="70">
        <v>3.493</v>
      </c>
      <c r="R484" s="59"/>
      <c r="S484" s="70"/>
      <c r="T484" s="59">
        <v>16</v>
      </c>
      <c r="U484" s="82">
        <v>149.55</v>
      </c>
      <c r="V484" s="83">
        <v>55.888</v>
      </c>
      <c r="W484" s="83">
        <v>34.93</v>
      </c>
      <c r="X484" s="83">
        <v>20.958</v>
      </c>
      <c r="Y484" s="82">
        <f>U484-V484</f>
        <v>93.662</v>
      </c>
      <c r="Z484" s="82"/>
      <c r="AA484" s="91"/>
      <c r="AB484" s="91"/>
      <c r="AC484" s="82"/>
      <c r="AD484" s="82"/>
      <c r="AE484" s="82"/>
      <c r="AF484" s="82"/>
      <c r="AG484" s="59" t="s">
        <v>1894</v>
      </c>
      <c r="AH484" s="59">
        <v>1</v>
      </c>
      <c r="AI484" s="58"/>
      <c r="AJ484" s="27"/>
    </row>
    <row r="485" ht="20.15" customHeight="1" outlineLevel="4" spans="1:36">
      <c r="A485" s="55">
        <v>3</v>
      </c>
      <c r="B485" s="60" t="s">
        <v>99</v>
      </c>
      <c r="C485" s="56" t="s">
        <v>100</v>
      </c>
      <c r="D485" s="57" t="s">
        <v>1899</v>
      </c>
      <c r="E485" s="58" t="s">
        <v>1900</v>
      </c>
      <c r="F485" s="59" t="s">
        <v>1482</v>
      </c>
      <c r="G485" s="59" t="s">
        <v>355</v>
      </c>
      <c r="H485" s="59">
        <v>430502</v>
      </c>
      <c r="I485" s="59" t="str">
        <f>RIGHT(M485,6)</f>
        <v>430502</v>
      </c>
      <c r="J485" s="59">
        <f>H485-I485</f>
        <v>0</v>
      </c>
      <c r="K485" s="70">
        <v>0.79</v>
      </c>
      <c r="L485" s="55" t="s">
        <v>1901</v>
      </c>
      <c r="M485" s="71" t="s">
        <v>1902</v>
      </c>
      <c r="N485" s="59"/>
      <c r="O485" s="70"/>
      <c r="P485" s="73" t="s">
        <v>1902</v>
      </c>
      <c r="Q485" s="70">
        <v>0.79</v>
      </c>
      <c r="R485" s="59"/>
      <c r="S485" s="70"/>
      <c r="T485" s="59">
        <v>16</v>
      </c>
      <c r="U485" s="82">
        <v>33.81</v>
      </c>
      <c r="V485" s="83">
        <v>12.64</v>
      </c>
      <c r="W485" s="83">
        <v>7.9</v>
      </c>
      <c r="X485" s="83">
        <v>4.74</v>
      </c>
      <c r="Y485" s="82">
        <f>U485-V485</f>
        <v>21.17</v>
      </c>
      <c r="Z485" s="82"/>
      <c r="AA485" s="91"/>
      <c r="AB485" s="91"/>
      <c r="AC485" s="82"/>
      <c r="AD485" s="82"/>
      <c r="AE485" s="82"/>
      <c r="AF485" s="82"/>
      <c r="AG485" s="59" t="s">
        <v>1894</v>
      </c>
      <c r="AH485" s="59">
        <v>1</v>
      </c>
      <c r="AI485" s="58"/>
      <c r="AJ485" s="27"/>
    </row>
    <row r="486" ht="20.15" customHeight="1" outlineLevel="4" spans="1:36">
      <c r="A486" s="55">
        <v>4</v>
      </c>
      <c r="B486" s="60" t="s">
        <v>99</v>
      </c>
      <c r="C486" s="56" t="s">
        <v>100</v>
      </c>
      <c r="D486" s="57" t="s">
        <v>1903</v>
      </c>
      <c r="E486" s="58" t="s">
        <v>1904</v>
      </c>
      <c r="F486" s="59" t="s">
        <v>1482</v>
      </c>
      <c r="G486" s="59" t="s">
        <v>355</v>
      </c>
      <c r="H486" s="59">
        <v>430502</v>
      </c>
      <c r="I486" s="59" t="str">
        <f>RIGHT(M486,6)</f>
        <v>430502</v>
      </c>
      <c r="J486" s="59">
        <f>H486-I486</f>
        <v>0</v>
      </c>
      <c r="K486" s="70">
        <v>1.933</v>
      </c>
      <c r="L486" s="55" t="s">
        <v>1905</v>
      </c>
      <c r="M486" s="71" t="s">
        <v>1906</v>
      </c>
      <c r="N486" s="59"/>
      <c r="O486" s="70"/>
      <c r="P486" s="73" t="s">
        <v>1906</v>
      </c>
      <c r="Q486" s="70">
        <v>1.933</v>
      </c>
      <c r="R486" s="59"/>
      <c r="S486" s="70"/>
      <c r="T486" s="59">
        <v>16</v>
      </c>
      <c r="U486" s="82">
        <v>82.73</v>
      </c>
      <c r="V486" s="83">
        <v>30.928</v>
      </c>
      <c r="W486" s="83">
        <v>19.33</v>
      </c>
      <c r="X486" s="83">
        <v>11.598</v>
      </c>
      <c r="Y486" s="82">
        <f>U486-V486</f>
        <v>51.802</v>
      </c>
      <c r="Z486" s="82"/>
      <c r="AA486" s="91"/>
      <c r="AB486" s="91"/>
      <c r="AC486" s="82"/>
      <c r="AD486" s="82"/>
      <c r="AE486" s="82"/>
      <c r="AF486" s="82"/>
      <c r="AG486" s="59" t="s">
        <v>1894</v>
      </c>
      <c r="AH486" s="59">
        <v>1</v>
      </c>
      <c r="AI486" s="58"/>
      <c r="AJ486" s="27"/>
    </row>
    <row r="487" ht="20.15" customHeight="1" outlineLevel="3" spans="1:36">
      <c r="A487" s="55"/>
      <c r="B487" s="60"/>
      <c r="C487" s="51" t="s">
        <v>103</v>
      </c>
      <c r="D487" s="57"/>
      <c r="E487" s="58"/>
      <c r="F487" s="59"/>
      <c r="G487" s="59"/>
      <c r="H487" s="59"/>
      <c r="I487" s="59"/>
      <c r="J487" s="59"/>
      <c r="K487" s="70">
        <f>SUBTOTAL(9,K488:K490)</f>
        <v>13.972</v>
      </c>
      <c r="L487" s="55"/>
      <c r="M487" s="71"/>
      <c r="N487" s="59"/>
      <c r="O487" s="70"/>
      <c r="P487" s="73"/>
      <c r="Q487" s="70"/>
      <c r="R487" s="59"/>
      <c r="S487" s="70"/>
      <c r="T487" s="59"/>
      <c r="U487" s="82">
        <f>SUBTOTAL(9,U488:U490)</f>
        <v>705.687</v>
      </c>
      <c r="V487" s="83">
        <f>SUBTOTAL(9,V488:V490)</f>
        <v>223.552</v>
      </c>
      <c r="W487" s="83">
        <f>SUBTOTAL(9,W488:W490)</f>
        <v>139.72</v>
      </c>
      <c r="X487" s="83">
        <f>SUBTOTAL(9,X488:X490)</f>
        <v>83.832</v>
      </c>
      <c r="Y487" s="82">
        <f>SUBTOTAL(9,Y488:Y490)</f>
        <v>482.135</v>
      </c>
      <c r="Z487" s="82">
        <v>8</v>
      </c>
      <c r="AA487" s="91">
        <v>598</v>
      </c>
      <c r="AB487" s="82">
        <f>U487-AA487</f>
        <v>107.687</v>
      </c>
      <c r="AC487" s="82">
        <v>42</v>
      </c>
      <c r="AD487" s="82">
        <f>V487-AC487</f>
        <v>181.552</v>
      </c>
      <c r="AE487" s="82">
        <v>556</v>
      </c>
      <c r="AF487" s="82">
        <v>556</v>
      </c>
      <c r="AG487" s="59"/>
      <c r="AH487" s="59"/>
      <c r="AI487" s="58"/>
      <c r="AJ487" s="27"/>
    </row>
    <row r="488" ht="20.15" customHeight="1" outlineLevel="4" spans="1:36">
      <c r="A488" s="55">
        <v>1</v>
      </c>
      <c r="B488" s="60" t="s">
        <v>99</v>
      </c>
      <c r="C488" s="56" t="s">
        <v>102</v>
      </c>
      <c r="D488" s="57" t="s">
        <v>1907</v>
      </c>
      <c r="E488" s="58" t="s">
        <v>1908</v>
      </c>
      <c r="F488" s="59" t="s">
        <v>1482</v>
      </c>
      <c r="G488" s="59" t="s">
        <v>355</v>
      </c>
      <c r="H488" s="59">
        <v>430503</v>
      </c>
      <c r="I488" s="59" t="str">
        <f>RIGHT(M488,6)</f>
        <v>430503</v>
      </c>
      <c r="J488" s="59">
        <f>H488-I488</f>
        <v>0</v>
      </c>
      <c r="K488" s="70">
        <v>3.973</v>
      </c>
      <c r="L488" s="55" t="s">
        <v>1909</v>
      </c>
      <c r="M488" s="71" t="s">
        <v>1910</v>
      </c>
      <c r="N488" s="59"/>
      <c r="O488" s="70"/>
      <c r="P488" s="73" t="s">
        <v>1910</v>
      </c>
      <c r="Q488" s="70">
        <v>3.973</v>
      </c>
      <c r="R488" s="59"/>
      <c r="S488" s="70"/>
      <c r="T488" s="59">
        <v>16</v>
      </c>
      <c r="U488" s="82">
        <v>200.6365</v>
      </c>
      <c r="V488" s="83">
        <v>63.568</v>
      </c>
      <c r="W488" s="83">
        <v>39.73</v>
      </c>
      <c r="X488" s="83">
        <v>23.838</v>
      </c>
      <c r="Y488" s="82">
        <f>U488-V488</f>
        <v>137.0685</v>
      </c>
      <c r="Z488" s="82"/>
      <c r="AA488" s="91"/>
      <c r="AB488" s="91"/>
      <c r="AC488" s="82"/>
      <c r="AD488" s="82"/>
      <c r="AE488" s="82"/>
      <c r="AF488" s="82"/>
      <c r="AG488" s="59" t="s">
        <v>1911</v>
      </c>
      <c r="AH488" s="59">
        <v>1</v>
      </c>
      <c r="AI488" s="58"/>
      <c r="AJ488" s="27"/>
    </row>
    <row r="489" ht="20.15" customHeight="1" outlineLevel="4" spans="1:36">
      <c r="A489" s="55">
        <v>3</v>
      </c>
      <c r="B489" s="60" t="s">
        <v>99</v>
      </c>
      <c r="C489" s="56" t="s">
        <v>102</v>
      </c>
      <c r="D489" s="57" t="s">
        <v>1907</v>
      </c>
      <c r="E489" s="58" t="s">
        <v>1912</v>
      </c>
      <c r="F489" s="59" t="s">
        <v>1482</v>
      </c>
      <c r="G489" s="59" t="s">
        <v>355</v>
      </c>
      <c r="H489" s="59">
        <v>430503</v>
      </c>
      <c r="I489" s="59" t="str">
        <f>RIGHT(M489,6)</f>
        <v>430503</v>
      </c>
      <c r="J489" s="59">
        <f>H489-I489</f>
        <v>0</v>
      </c>
      <c r="K489" s="70">
        <v>5.954</v>
      </c>
      <c r="L489" s="55" t="s">
        <v>1913</v>
      </c>
      <c r="M489" s="71" t="s">
        <v>1914</v>
      </c>
      <c r="N489" s="59"/>
      <c r="O489" s="70"/>
      <c r="P489" s="73" t="s">
        <v>1914</v>
      </c>
      <c r="Q489" s="70">
        <v>5.954</v>
      </c>
      <c r="R489" s="59"/>
      <c r="S489" s="70"/>
      <c r="T489" s="59">
        <v>16</v>
      </c>
      <c r="U489" s="82">
        <v>300.778</v>
      </c>
      <c r="V489" s="83">
        <v>95.264</v>
      </c>
      <c r="W489" s="83">
        <v>59.54</v>
      </c>
      <c r="X489" s="83">
        <v>35.724</v>
      </c>
      <c r="Y489" s="82">
        <f>U489-V489</f>
        <v>205.514</v>
      </c>
      <c r="Z489" s="82"/>
      <c r="AA489" s="91"/>
      <c r="AB489" s="91"/>
      <c r="AC489" s="82"/>
      <c r="AD489" s="82"/>
      <c r="AE489" s="82"/>
      <c r="AF489" s="82"/>
      <c r="AG489" s="59" t="s">
        <v>1911</v>
      </c>
      <c r="AH489" s="59">
        <v>1</v>
      </c>
      <c r="AI489" s="58"/>
      <c r="AJ489" s="27"/>
    </row>
    <row r="490" ht="20.15" customHeight="1" outlineLevel="4" spans="1:36">
      <c r="A490" s="55">
        <v>2</v>
      </c>
      <c r="B490" s="60" t="s">
        <v>99</v>
      </c>
      <c r="C490" s="56" t="s">
        <v>102</v>
      </c>
      <c r="D490" s="57" t="s">
        <v>1915</v>
      </c>
      <c r="E490" s="58" t="s">
        <v>1916</v>
      </c>
      <c r="F490" s="59" t="s">
        <v>1482</v>
      </c>
      <c r="G490" s="59" t="s">
        <v>355</v>
      </c>
      <c r="H490" s="59">
        <v>430503</v>
      </c>
      <c r="I490" s="59" t="str">
        <f>RIGHT(M490,6)</f>
        <v>430503</v>
      </c>
      <c r="J490" s="59">
        <f>H490-I490</f>
        <v>0</v>
      </c>
      <c r="K490" s="70">
        <v>4.045</v>
      </c>
      <c r="L490" s="55" t="s">
        <v>1917</v>
      </c>
      <c r="M490" s="71" t="s">
        <v>1918</v>
      </c>
      <c r="N490" s="59"/>
      <c r="O490" s="70"/>
      <c r="P490" s="73" t="s">
        <v>1918</v>
      </c>
      <c r="Q490" s="70">
        <v>4.045</v>
      </c>
      <c r="R490" s="59"/>
      <c r="S490" s="70"/>
      <c r="T490" s="59">
        <v>16</v>
      </c>
      <c r="U490" s="82">
        <v>204.2725</v>
      </c>
      <c r="V490" s="83">
        <v>64.72</v>
      </c>
      <c r="W490" s="83">
        <v>40.45</v>
      </c>
      <c r="X490" s="83">
        <v>24.27</v>
      </c>
      <c r="Y490" s="82">
        <f>U490-V490</f>
        <v>139.5525</v>
      </c>
      <c r="Z490" s="82"/>
      <c r="AA490" s="91"/>
      <c r="AB490" s="91"/>
      <c r="AC490" s="82"/>
      <c r="AD490" s="82"/>
      <c r="AE490" s="82"/>
      <c r="AF490" s="82"/>
      <c r="AG490" s="59" t="s">
        <v>1911</v>
      </c>
      <c r="AH490" s="59">
        <v>1</v>
      </c>
      <c r="AI490" s="58"/>
      <c r="AJ490" s="27"/>
    </row>
    <row r="491" ht="20.15" customHeight="1" outlineLevel="3" spans="1:36">
      <c r="A491" s="55"/>
      <c r="B491" s="60"/>
      <c r="C491" s="51" t="s">
        <v>105</v>
      </c>
      <c r="D491" s="57"/>
      <c r="E491" s="58"/>
      <c r="F491" s="59"/>
      <c r="G491" s="59"/>
      <c r="H491" s="59"/>
      <c r="I491" s="59"/>
      <c r="J491" s="59"/>
      <c r="K491" s="70">
        <f>SUBTOTAL(9,K492:K492)</f>
        <v>6.674</v>
      </c>
      <c r="L491" s="55"/>
      <c r="M491" s="71"/>
      <c r="N491" s="59"/>
      <c r="O491" s="70"/>
      <c r="P491" s="73"/>
      <c r="Q491" s="70"/>
      <c r="R491" s="59"/>
      <c r="S491" s="70"/>
      <c r="T491" s="59"/>
      <c r="U491" s="82">
        <f>SUBTOTAL(9,U492:U492)</f>
        <v>365.45</v>
      </c>
      <c r="V491" s="83">
        <f>SUBTOTAL(9,V492:V492)</f>
        <v>106.784</v>
      </c>
      <c r="W491" s="83">
        <f>SUBTOTAL(9,W492:W492)</f>
        <v>66.74</v>
      </c>
      <c r="X491" s="83">
        <f>SUBTOTAL(9,X492:X492)</f>
        <v>40.044</v>
      </c>
      <c r="Y491" s="82">
        <f>SUBTOTAL(9,Y492:Y492)</f>
        <v>258.666</v>
      </c>
      <c r="Z491" s="82">
        <v>6</v>
      </c>
      <c r="AA491" s="91">
        <v>309</v>
      </c>
      <c r="AB491" s="82">
        <f>U491-AA491</f>
        <v>56.45</v>
      </c>
      <c r="AC491" s="82">
        <v>20</v>
      </c>
      <c r="AD491" s="82">
        <f>V491-AC491</f>
        <v>86.784</v>
      </c>
      <c r="AE491" s="82">
        <v>289</v>
      </c>
      <c r="AF491" s="82">
        <v>289</v>
      </c>
      <c r="AG491" s="59"/>
      <c r="AH491" s="59"/>
      <c r="AI491" s="58"/>
      <c r="AJ491" s="27"/>
    </row>
    <row r="492" ht="20.15" customHeight="1" outlineLevel="3" spans="1:36">
      <c r="A492" s="55">
        <v>1</v>
      </c>
      <c r="B492" s="60" t="s">
        <v>99</v>
      </c>
      <c r="C492" s="56" t="s">
        <v>104</v>
      </c>
      <c r="D492" s="57" t="s">
        <v>1919</v>
      </c>
      <c r="E492" s="58" t="s">
        <v>1920</v>
      </c>
      <c r="F492" s="59" t="s">
        <v>1482</v>
      </c>
      <c r="G492" s="59" t="s">
        <v>355</v>
      </c>
      <c r="H492" s="59">
        <v>430511</v>
      </c>
      <c r="I492" s="59" t="str">
        <f>RIGHT(M492,6)</f>
        <v>430511</v>
      </c>
      <c r="J492" s="59">
        <f>H492-I492</f>
        <v>0</v>
      </c>
      <c r="K492" s="70">
        <v>6.674</v>
      </c>
      <c r="L492" s="55" t="s">
        <v>1921</v>
      </c>
      <c r="M492" s="71" t="s">
        <v>1922</v>
      </c>
      <c r="N492" s="59"/>
      <c r="O492" s="70"/>
      <c r="P492" s="73" t="s">
        <v>1922</v>
      </c>
      <c r="Q492" s="70">
        <v>6.674</v>
      </c>
      <c r="R492" s="59"/>
      <c r="S492" s="70"/>
      <c r="T492" s="59">
        <v>16</v>
      </c>
      <c r="U492" s="82">
        <v>365.45</v>
      </c>
      <c r="V492" s="83">
        <v>106.784</v>
      </c>
      <c r="W492" s="83">
        <v>66.74</v>
      </c>
      <c r="X492" s="83">
        <v>40.044</v>
      </c>
      <c r="Y492" s="82">
        <f>U492-V492</f>
        <v>258.666</v>
      </c>
      <c r="Z492" s="82"/>
      <c r="AA492" s="91"/>
      <c r="AB492" s="91"/>
      <c r="AC492" s="82"/>
      <c r="AD492" s="82"/>
      <c r="AE492" s="82"/>
      <c r="AF492" s="82"/>
      <c r="AG492" s="59" t="s">
        <v>1923</v>
      </c>
      <c r="AH492" s="59">
        <v>1</v>
      </c>
      <c r="AI492" s="58"/>
      <c r="AJ492" s="27"/>
    </row>
    <row r="493" ht="20.15" customHeight="1" outlineLevel="3" spans="1:36">
      <c r="A493" s="55"/>
      <c r="B493" s="60"/>
      <c r="C493" s="51" t="s">
        <v>107</v>
      </c>
      <c r="D493" s="57"/>
      <c r="E493" s="58"/>
      <c r="F493" s="59"/>
      <c r="G493" s="59"/>
      <c r="H493" s="59"/>
      <c r="I493" s="59"/>
      <c r="J493" s="59"/>
      <c r="K493" s="70">
        <f>SUBTOTAL(9,K494:K556)</f>
        <v>187.936</v>
      </c>
      <c r="L493" s="55"/>
      <c r="M493" s="71"/>
      <c r="N493" s="59"/>
      <c r="O493" s="70"/>
      <c r="P493" s="73"/>
      <c r="Q493" s="70"/>
      <c r="R493" s="59"/>
      <c r="S493" s="70"/>
      <c r="T493" s="59"/>
      <c r="U493" s="82">
        <f>SUBTOTAL(9,U494:U556)</f>
        <v>9082.424</v>
      </c>
      <c r="V493" s="83">
        <f>SUBTOTAL(9,V494:V556)</f>
        <v>3006.976</v>
      </c>
      <c r="W493" s="83">
        <f>SUBTOTAL(9,W494:W556)</f>
        <v>1879.36</v>
      </c>
      <c r="X493" s="83">
        <f>SUBTOTAL(9,X494:X556)</f>
        <v>1127.616</v>
      </c>
      <c r="Y493" s="82">
        <f>SUBTOTAL(9,Y494:Y556)</f>
        <v>6075.448</v>
      </c>
      <c r="Z493" s="82">
        <v>100</v>
      </c>
      <c r="AA493" s="91">
        <v>7699</v>
      </c>
      <c r="AB493" s="82">
        <f>U493-AA493</f>
        <v>1383.424</v>
      </c>
      <c r="AC493" s="82">
        <v>561</v>
      </c>
      <c r="AD493" s="82">
        <f>V493-AC493</f>
        <v>2445.976</v>
      </c>
      <c r="AE493" s="82">
        <v>7138</v>
      </c>
      <c r="AF493" s="82">
        <v>7138</v>
      </c>
      <c r="AG493" s="59"/>
      <c r="AH493" s="59"/>
      <c r="AI493" s="58"/>
      <c r="AJ493" s="27"/>
    </row>
    <row r="494" ht="20.15" customHeight="1" outlineLevel="4" spans="1:36">
      <c r="A494" s="55">
        <v>1</v>
      </c>
      <c r="B494" s="60" t="s">
        <v>99</v>
      </c>
      <c r="C494" s="56" t="s">
        <v>106</v>
      </c>
      <c r="D494" s="57" t="s">
        <v>1924</v>
      </c>
      <c r="E494" s="58" t="s">
        <v>1925</v>
      </c>
      <c r="F494" s="59" t="s">
        <v>1482</v>
      </c>
      <c r="G494" s="59" t="s">
        <v>355</v>
      </c>
      <c r="H494" s="59">
        <v>430521</v>
      </c>
      <c r="I494" s="59" t="str">
        <f t="shared" ref="I494:I556" si="60">RIGHT(M494,6)</f>
        <v>430521</v>
      </c>
      <c r="J494" s="59">
        <f t="shared" ref="J494:J556" si="61">H494-I494</f>
        <v>0</v>
      </c>
      <c r="K494" s="70">
        <v>5.653</v>
      </c>
      <c r="L494" s="55" t="s">
        <v>1926</v>
      </c>
      <c r="M494" s="71" t="s">
        <v>1927</v>
      </c>
      <c r="N494" s="59"/>
      <c r="O494" s="70"/>
      <c r="P494" s="73" t="s">
        <v>1927</v>
      </c>
      <c r="Q494" s="70">
        <v>5.653</v>
      </c>
      <c r="R494" s="59"/>
      <c r="S494" s="70"/>
      <c r="T494" s="59">
        <v>16</v>
      </c>
      <c r="U494" s="82">
        <v>248.732</v>
      </c>
      <c r="V494" s="83">
        <v>90.448</v>
      </c>
      <c r="W494" s="83">
        <v>56.53</v>
      </c>
      <c r="X494" s="83">
        <v>33.918</v>
      </c>
      <c r="Y494" s="82">
        <f t="shared" ref="Y494:Y556" si="62">U494-V494</f>
        <v>158.284</v>
      </c>
      <c r="Z494" s="82"/>
      <c r="AA494" s="91"/>
      <c r="AB494" s="91"/>
      <c r="AC494" s="82"/>
      <c r="AD494" s="82"/>
      <c r="AE494" s="82"/>
      <c r="AF494" s="82"/>
      <c r="AG494" s="59" t="s">
        <v>1928</v>
      </c>
      <c r="AH494" s="59">
        <v>1</v>
      </c>
      <c r="AI494" s="58"/>
      <c r="AJ494" s="27"/>
    </row>
    <row r="495" ht="20.15" customHeight="1" outlineLevel="4" spans="1:36">
      <c r="A495" s="55">
        <v>2</v>
      </c>
      <c r="B495" s="60" t="s">
        <v>99</v>
      </c>
      <c r="C495" s="56" t="s">
        <v>106</v>
      </c>
      <c r="D495" s="57" t="s">
        <v>1929</v>
      </c>
      <c r="E495" s="58" t="s">
        <v>1930</v>
      </c>
      <c r="F495" s="59" t="s">
        <v>1482</v>
      </c>
      <c r="G495" s="59" t="s">
        <v>355</v>
      </c>
      <c r="H495" s="59">
        <v>430521</v>
      </c>
      <c r="I495" s="59" t="str">
        <f t="shared" si="60"/>
        <v>430521</v>
      </c>
      <c r="J495" s="59">
        <f t="shared" si="61"/>
        <v>0</v>
      </c>
      <c r="K495" s="70">
        <v>6.339</v>
      </c>
      <c r="L495" s="55" t="s">
        <v>1931</v>
      </c>
      <c r="M495" s="71" t="s">
        <v>1932</v>
      </c>
      <c r="N495" s="59"/>
      <c r="O495" s="70"/>
      <c r="P495" s="73" t="s">
        <v>1932</v>
      </c>
      <c r="Q495" s="70">
        <v>6.339</v>
      </c>
      <c r="R495" s="59"/>
      <c r="S495" s="70"/>
      <c r="T495" s="59">
        <v>16</v>
      </c>
      <c r="U495" s="82">
        <v>278.916</v>
      </c>
      <c r="V495" s="83">
        <v>101.424</v>
      </c>
      <c r="W495" s="83">
        <v>63.39</v>
      </c>
      <c r="X495" s="83">
        <v>38.034</v>
      </c>
      <c r="Y495" s="82">
        <f t="shared" si="62"/>
        <v>177.492</v>
      </c>
      <c r="Z495" s="82"/>
      <c r="AA495" s="91"/>
      <c r="AB495" s="91"/>
      <c r="AC495" s="82"/>
      <c r="AD495" s="82"/>
      <c r="AE495" s="82"/>
      <c r="AF495" s="82"/>
      <c r="AG495" s="59" t="s">
        <v>1928</v>
      </c>
      <c r="AH495" s="59">
        <v>1</v>
      </c>
      <c r="AI495" s="58"/>
      <c r="AJ495" s="27"/>
    </row>
    <row r="496" ht="20.15" customHeight="1" outlineLevel="4" spans="1:36">
      <c r="A496" s="55">
        <v>3</v>
      </c>
      <c r="B496" s="60" t="s">
        <v>99</v>
      </c>
      <c r="C496" s="56" t="s">
        <v>106</v>
      </c>
      <c r="D496" s="57" t="s">
        <v>1933</v>
      </c>
      <c r="E496" s="58" t="s">
        <v>1934</v>
      </c>
      <c r="F496" s="59" t="s">
        <v>1482</v>
      </c>
      <c r="G496" s="59" t="s">
        <v>355</v>
      </c>
      <c r="H496" s="59">
        <v>430521</v>
      </c>
      <c r="I496" s="59" t="str">
        <f t="shared" si="60"/>
        <v>430521</v>
      </c>
      <c r="J496" s="59">
        <f t="shared" si="61"/>
        <v>0</v>
      </c>
      <c r="K496" s="70">
        <v>7.381</v>
      </c>
      <c r="L496" s="55" t="s">
        <v>1935</v>
      </c>
      <c r="M496" s="71" t="s">
        <v>1936</v>
      </c>
      <c r="N496" s="59"/>
      <c r="O496" s="70"/>
      <c r="P496" s="73" t="s">
        <v>1936</v>
      </c>
      <c r="Q496" s="70">
        <v>7.381</v>
      </c>
      <c r="R496" s="59"/>
      <c r="S496" s="70"/>
      <c r="T496" s="59">
        <v>16</v>
      </c>
      <c r="U496" s="82">
        <v>324.764</v>
      </c>
      <c r="V496" s="83">
        <v>118.096</v>
      </c>
      <c r="W496" s="83">
        <v>73.81</v>
      </c>
      <c r="X496" s="83">
        <v>44.286</v>
      </c>
      <c r="Y496" s="82">
        <f t="shared" si="62"/>
        <v>206.668</v>
      </c>
      <c r="Z496" s="82"/>
      <c r="AA496" s="91"/>
      <c r="AB496" s="91"/>
      <c r="AC496" s="82"/>
      <c r="AD496" s="82"/>
      <c r="AE496" s="82"/>
      <c r="AF496" s="82"/>
      <c r="AG496" s="59" t="s">
        <v>1928</v>
      </c>
      <c r="AH496" s="59">
        <v>1</v>
      </c>
      <c r="AI496" s="58"/>
      <c r="AJ496" s="27"/>
    </row>
    <row r="497" ht="20.15" customHeight="1" outlineLevel="4" spans="1:36">
      <c r="A497" s="55">
        <v>4</v>
      </c>
      <c r="B497" s="60" t="s">
        <v>99</v>
      </c>
      <c r="C497" s="56" t="s">
        <v>106</v>
      </c>
      <c r="D497" s="57" t="s">
        <v>1937</v>
      </c>
      <c r="E497" s="58" t="s">
        <v>1938</v>
      </c>
      <c r="F497" s="59" t="s">
        <v>1482</v>
      </c>
      <c r="G497" s="59" t="s">
        <v>355</v>
      </c>
      <c r="H497" s="59">
        <v>430521</v>
      </c>
      <c r="I497" s="59" t="str">
        <f t="shared" si="60"/>
        <v>430521</v>
      </c>
      <c r="J497" s="59">
        <f t="shared" si="61"/>
        <v>0</v>
      </c>
      <c r="K497" s="70">
        <v>0.073</v>
      </c>
      <c r="L497" s="55" t="s">
        <v>1939</v>
      </c>
      <c r="M497" s="71" t="s">
        <v>1940</v>
      </c>
      <c r="N497" s="59"/>
      <c r="O497" s="70"/>
      <c r="P497" s="59"/>
      <c r="Q497" s="70"/>
      <c r="R497" s="73" t="s">
        <v>1940</v>
      </c>
      <c r="S497" s="70">
        <v>0.073</v>
      </c>
      <c r="T497" s="59">
        <v>16</v>
      </c>
      <c r="U497" s="82">
        <v>3.212</v>
      </c>
      <c r="V497" s="83">
        <v>1.168</v>
      </c>
      <c r="W497" s="83">
        <v>0.73</v>
      </c>
      <c r="X497" s="83">
        <v>0.438</v>
      </c>
      <c r="Y497" s="82">
        <f t="shared" si="62"/>
        <v>2.044</v>
      </c>
      <c r="Z497" s="82"/>
      <c r="AA497" s="91"/>
      <c r="AB497" s="91"/>
      <c r="AC497" s="82"/>
      <c r="AD497" s="82"/>
      <c r="AE497" s="82"/>
      <c r="AF497" s="82"/>
      <c r="AG497" s="59" t="s">
        <v>1928</v>
      </c>
      <c r="AH497" s="59">
        <v>1</v>
      </c>
      <c r="AI497" s="58"/>
      <c r="AJ497" s="27"/>
    </row>
    <row r="498" ht="20.15" customHeight="1" outlineLevel="4" spans="1:36">
      <c r="A498" s="55">
        <v>5</v>
      </c>
      <c r="B498" s="60" t="s">
        <v>99</v>
      </c>
      <c r="C498" s="56" t="s">
        <v>106</v>
      </c>
      <c r="D498" s="57" t="s">
        <v>1937</v>
      </c>
      <c r="E498" s="58" t="s">
        <v>1941</v>
      </c>
      <c r="F498" s="59" t="s">
        <v>1482</v>
      </c>
      <c r="G498" s="59" t="s">
        <v>355</v>
      </c>
      <c r="H498" s="59">
        <v>430521</v>
      </c>
      <c r="I498" s="59" t="str">
        <f t="shared" si="60"/>
        <v>430521</v>
      </c>
      <c r="J498" s="59">
        <f t="shared" si="61"/>
        <v>0</v>
      </c>
      <c r="K498" s="70">
        <v>0.283</v>
      </c>
      <c r="L498" s="55" t="s">
        <v>1942</v>
      </c>
      <c r="M498" s="71" t="s">
        <v>1943</v>
      </c>
      <c r="N498" s="59"/>
      <c r="O498" s="70"/>
      <c r="P498" s="59"/>
      <c r="Q498" s="70"/>
      <c r="R498" s="73" t="s">
        <v>1943</v>
      </c>
      <c r="S498" s="70">
        <v>0.283</v>
      </c>
      <c r="T498" s="59">
        <v>16</v>
      </c>
      <c r="U498" s="82">
        <v>12.452</v>
      </c>
      <c r="V498" s="83">
        <v>4.528</v>
      </c>
      <c r="W498" s="83">
        <v>2.83</v>
      </c>
      <c r="X498" s="83">
        <v>1.698</v>
      </c>
      <c r="Y498" s="82">
        <f t="shared" si="62"/>
        <v>7.924</v>
      </c>
      <c r="Z498" s="82"/>
      <c r="AA498" s="91"/>
      <c r="AB498" s="91"/>
      <c r="AC498" s="82"/>
      <c r="AD498" s="82"/>
      <c r="AE498" s="82"/>
      <c r="AF498" s="82"/>
      <c r="AG498" s="59" t="s">
        <v>1928</v>
      </c>
      <c r="AH498" s="59">
        <v>1</v>
      </c>
      <c r="AI498" s="58"/>
      <c r="AJ498" s="27"/>
    </row>
    <row r="499" ht="20.15" customHeight="1" outlineLevel="4" spans="1:36">
      <c r="A499" s="55">
        <v>6</v>
      </c>
      <c r="B499" s="60" t="s">
        <v>99</v>
      </c>
      <c r="C499" s="56" t="s">
        <v>106</v>
      </c>
      <c r="D499" s="57" t="s">
        <v>1944</v>
      </c>
      <c r="E499" s="58" t="s">
        <v>1945</v>
      </c>
      <c r="F499" s="59" t="s">
        <v>1482</v>
      </c>
      <c r="G499" s="59" t="s">
        <v>355</v>
      </c>
      <c r="H499" s="59">
        <v>430521</v>
      </c>
      <c r="I499" s="59" t="str">
        <f t="shared" si="60"/>
        <v>430521</v>
      </c>
      <c r="J499" s="59">
        <f t="shared" si="61"/>
        <v>0</v>
      </c>
      <c r="K499" s="70">
        <v>0.453</v>
      </c>
      <c r="L499" s="55" t="s">
        <v>1946</v>
      </c>
      <c r="M499" s="71" t="s">
        <v>1947</v>
      </c>
      <c r="N499" s="59"/>
      <c r="O499" s="70"/>
      <c r="P499" s="59"/>
      <c r="Q499" s="70"/>
      <c r="R499" s="73" t="s">
        <v>1947</v>
      </c>
      <c r="S499" s="70">
        <v>0.453</v>
      </c>
      <c r="T499" s="59">
        <v>16</v>
      </c>
      <c r="U499" s="82">
        <v>19.932</v>
      </c>
      <c r="V499" s="83">
        <v>7.248</v>
      </c>
      <c r="W499" s="83">
        <v>4.53</v>
      </c>
      <c r="X499" s="83">
        <v>2.718</v>
      </c>
      <c r="Y499" s="82">
        <f t="shared" si="62"/>
        <v>12.684</v>
      </c>
      <c r="Z499" s="82"/>
      <c r="AA499" s="91"/>
      <c r="AB499" s="91"/>
      <c r="AC499" s="82"/>
      <c r="AD499" s="82"/>
      <c r="AE499" s="82"/>
      <c r="AF499" s="82"/>
      <c r="AG499" s="59" t="s">
        <v>1928</v>
      </c>
      <c r="AH499" s="59">
        <v>1</v>
      </c>
      <c r="AI499" s="58"/>
      <c r="AJ499" s="27"/>
    </row>
    <row r="500" ht="20.15" customHeight="1" outlineLevel="4" spans="1:36">
      <c r="A500" s="55">
        <v>7</v>
      </c>
      <c r="B500" s="60" t="s">
        <v>99</v>
      </c>
      <c r="C500" s="56" t="s">
        <v>106</v>
      </c>
      <c r="D500" s="57" t="s">
        <v>1948</v>
      </c>
      <c r="E500" s="58" t="s">
        <v>1949</v>
      </c>
      <c r="F500" s="59" t="s">
        <v>1482</v>
      </c>
      <c r="G500" s="59" t="s">
        <v>355</v>
      </c>
      <c r="H500" s="59">
        <v>430521</v>
      </c>
      <c r="I500" s="59" t="str">
        <f t="shared" si="60"/>
        <v>430521</v>
      </c>
      <c r="J500" s="59">
        <f t="shared" si="61"/>
        <v>0</v>
      </c>
      <c r="K500" s="70">
        <v>0.053</v>
      </c>
      <c r="L500" s="55" t="s">
        <v>1950</v>
      </c>
      <c r="M500" s="71" t="s">
        <v>1951</v>
      </c>
      <c r="N500" s="59"/>
      <c r="O500" s="70"/>
      <c r="P500" s="59"/>
      <c r="Q500" s="70"/>
      <c r="R500" s="73" t="s">
        <v>1951</v>
      </c>
      <c r="S500" s="70">
        <v>0.053</v>
      </c>
      <c r="T500" s="59">
        <v>16</v>
      </c>
      <c r="U500" s="82">
        <v>2.332</v>
      </c>
      <c r="V500" s="83">
        <v>0.848</v>
      </c>
      <c r="W500" s="83">
        <v>0.53</v>
      </c>
      <c r="X500" s="83">
        <v>0.318</v>
      </c>
      <c r="Y500" s="82">
        <f t="shared" si="62"/>
        <v>1.484</v>
      </c>
      <c r="Z500" s="82"/>
      <c r="AA500" s="91"/>
      <c r="AB500" s="91"/>
      <c r="AC500" s="82"/>
      <c r="AD500" s="82"/>
      <c r="AE500" s="82"/>
      <c r="AF500" s="82"/>
      <c r="AG500" s="59" t="s">
        <v>1928</v>
      </c>
      <c r="AH500" s="59">
        <v>1</v>
      </c>
      <c r="AI500" s="58"/>
      <c r="AJ500" s="27"/>
    </row>
    <row r="501" ht="20.15" customHeight="1" outlineLevel="4" spans="1:36">
      <c r="A501" s="55">
        <v>8</v>
      </c>
      <c r="B501" s="60" t="s">
        <v>99</v>
      </c>
      <c r="C501" s="56" t="s">
        <v>106</v>
      </c>
      <c r="D501" s="57" t="s">
        <v>1948</v>
      </c>
      <c r="E501" s="58" t="s">
        <v>1952</v>
      </c>
      <c r="F501" s="59" t="s">
        <v>1482</v>
      </c>
      <c r="G501" s="59" t="s">
        <v>355</v>
      </c>
      <c r="H501" s="59">
        <v>430521</v>
      </c>
      <c r="I501" s="59" t="str">
        <f t="shared" si="60"/>
        <v>430521</v>
      </c>
      <c r="J501" s="59">
        <f t="shared" si="61"/>
        <v>0</v>
      </c>
      <c r="K501" s="70">
        <v>0.612</v>
      </c>
      <c r="L501" s="55" t="s">
        <v>1953</v>
      </c>
      <c r="M501" s="71" t="s">
        <v>1954</v>
      </c>
      <c r="N501" s="59"/>
      <c r="O501" s="70"/>
      <c r="P501" s="59"/>
      <c r="Q501" s="70"/>
      <c r="R501" s="73" t="s">
        <v>1954</v>
      </c>
      <c r="S501" s="70">
        <v>0.612</v>
      </c>
      <c r="T501" s="59">
        <v>16</v>
      </c>
      <c r="U501" s="82">
        <v>26.928</v>
      </c>
      <c r="V501" s="83">
        <v>9.792</v>
      </c>
      <c r="W501" s="83">
        <v>6.12</v>
      </c>
      <c r="X501" s="83">
        <v>3.672</v>
      </c>
      <c r="Y501" s="82">
        <f t="shared" si="62"/>
        <v>17.136</v>
      </c>
      <c r="Z501" s="82"/>
      <c r="AA501" s="91"/>
      <c r="AB501" s="91"/>
      <c r="AC501" s="82"/>
      <c r="AD501" s="82"/>
      <c r="AE501" s="82"/>
      <c r="AF501" s="82"/>
      <c r="AG501" s="59" t="s">
        <v>1928</v>
      </c>
      <c r="AH501" s="59">
        <v>1</v>
      </c>
      <c r="AI501" s="58"/>
      <c r="AJ501" s="27"/>
    </row>
    <row r="502" ht="20.15" customHeight="1" outlineLevel="4" spans="1:36">
      <c r="A502" s="55">
        <v>9</v>
      </c>
      <c r="B502" s="60" t="s">
        <v>99</v>
      </c>
      <c r="C502" s="56" t="s">
        <v>106</v>
      </c>
      <c r="D502" s="57" t="s">
        <v>1955</v>
      </c>
      <c r="E502" s="58" t="s">
        <v>1956</v>
      </c>
      <c r="F502" s="59" t="s">
        <v>1482</v>
      </c>
      <c r="G502" s="59" t="s">
        <v>355</v>
      </c>
      <c r="H502" s="59">
        <v>430521</v>
      </c>
      <c r="I502" s="59" t="str">
        <f t="shared" si="60"/>
        <v>430521</v>
      </c>
      <c r="J502" s="59">
        <f t="shared" si="61"/>
        <v>0</v>
      </c>
      <c r="K502" s="70">
        <v>0.999</v>
      </c>
      <c r="L502" s="55" t="s">
        <v>1957</v>
      </c>
      <c r="M502" s="71" t="s">
        <v>1958</v>
      </c>
      <c r="N502" s="59"/>
      <c r="O502" s="70"/>
      <c r="P502" s="59"/>
      <c r="Q502" s="70"/>
      <c r="R502" s="73" t="s">
        <v>1958</v>
      </c>
      <c r="S502" s="70">
        <v>0.999</v>
      </c>
      <c r="T502" s="59">
        <v>16</v>
      </c>
      <c r="U502" s="82">
        <v>43.956</v>
      </c>
      <c r="V502" s="83">
        <v>15.984</v>
      </c>
      <c r="W502" s="83">
        <v>9.99</v>
      </c>
      <c r="X502" s="83">
        <v>5.994</v>
      </c>
      <c r="Y502" s="82">
        <f t="shared" si="62"/>
        <v>27.972</v>
      </c>
      <c r="Z502" s="82"/>
      <c r="AA502" s="91"/>
      <c r="AB502" s="91"/>
      <c r="AC502" s="82"/>
      <c r="AD502" s="82"/>
      <c r="AE502" s="82"/>
      <c r="AF502" s="82"/>
      <c r="AG502" s="59" t="s">
        <v>1928</v>
      </c>
      <c r="AH502" s="59">
        <v>1</v>
      </c>
      <c r="AI502" s="58"/>
      <c r="AJ502" s="27"/>
    </row>
    <row r="503" ht="20.15" customHeight="1" outlineLevel="4" spans="1:36">
      <c r="A503" s="55">
        <v>10</v>
      </c>
      <c r="B503" s="60" t="s">
        <v>99</v>
      </c>
      <c r="C503" s="56" t="s">
        <v>106</v>
      </c>
      <c r="D503" s="57" t="s">
        <v>1955</v>
      </c>
      <c r="E503" s="58" t="s">
        <v>1959</v>
      </c>
      <c r="F503" s="59" t="s">
        <v>1482</v>
      </c>
      <c r="G503" s="59" t="s">
        <v>355</v>
      </c>
      <c r="H503" s="59">
        <v>430521</v>
      </c>
      <c r="I503" s="59" t="str">
        <f t="shared" si="60"/>
        <v>430521</v>
      </c>
      <c r="J503" s="59">
        <f t="shared" si="61"/>
        <v>0</v>
      </c>
      <c r="K503" s="70">
        <v>1.864</v>
      </c>
      <c r="L503" s="55" t="s">
        <v>1960</v>
      </c>
      <c r="M503" s="71" t="s">
        <v>1961</v>
      </c>
      <c r="N503" s="73" t="s">
        <v>1961</v>
      </c>
      <c r="O503" s="70">
        <v>1.864</v>
      </c>
      <c r="P503" s="59"/>
      <c r="Q503" s="70"/>
      <c r="R503" s="59"/>
      <c r="S503" s="70"/>
      <c r="T503" s="59">
        <v>16</v>
      </c>
      <c r="U503" s="82">
        <v>115.568</v>
      </c>
      <c r="V503" s="83">
        <v>29.824</v>
      </c>
      <c r="W503" s="83">
        <v>18.64</v>
      </c>
      <c r="X503" s="83">
        <v>11.184</v>
      </c>
      <c r="Y503" s="82">
        <f t="shared" si="62"/>
        <v>85.744</v>
      </c>
      <c r="Z503" s="82"/>
      <c r="AA503" s="91"/>
      <c r="AB503" s="91"/>
      <c r="AC503" s="82"/>
      <c r="AD503" s="82"/>
      <c r="AE503" s="82"/>
      <c r="AF503" s="82"/>
      <c r="AG503" s="59" t="s">
        <v>1928</v>
      </c>
      <c r="AH503" s="59">
        <v>1</v>
      </c>
      <c r="AI503" s="58"/>
      <c r="AJ503" s="27"/>
    </row>
    <row r="504" ht="20.15" customHeight="1" outlineLevel="4" spans="1:36">
      <c r="A504" s="55">
        <v>11</v>
      </c>
      <c r="B504" s="60" t="s">
        <v>99</v>
      </c>
      <c r="C504" s="56" t="s">
        <v>106</v>
      </c>
      <c r="D504" s="57" t="s">
        <v>1962</v>
      </c>
      <c r="E504" s="58" t="s">
        <v>1963</v>
      </c>
      <c r="F504" s="59" t="s">
        <v>1482</v>
      </c>
      <c r="G504" s="59" t="s">
        <v>355</v>
      </c>
      <c r="H504" s="59">
        <v>430521</v>
      </c>
      <c r="I504" s="59" t="str">
        <f t="shared" si="60"/>
        <v>430521</v>
      </c>
      <c r="J504" s="59">
        <f t="shared" si="61"/>
        <v>0</v>
      </c>
      <c r="K504" s="70">
        <v>2.072</v>
      </c>
      <c r="L504" s="55" t="s">
        <v>1964</v>
      </c>
      <c r="M504" s="71" t="s">
        <v>1965</v>
      </c>
      <c r="N504" s="59"/>
      <c r="O504" s="70"/>
      <c r="P504" s="59"/>
      <c r="Q504" s="70"/>
      <c r="R504" s="73" t="s">
        <v>1965</v>
      </c>
      <c r="S504" s="70">
        <v>2.072</v>
      </c>
      <c r="T504" s="59">
        <v>16</v>
      </c>
      <c r="U504" s="82">
        <v>91.168</v>
      </c>
      <c r="V504" s="83">
        <v>33.152</v>
      </c>
      <c r="W504" s="83">
        <v>20.72</v>
      </c>
      <c r="X504" s="83">
        <v>12.432</v>
      </c>
      <c r="Y504" s="82">
        <f t="shared" si="62"/>
        <v>58.016</v>
      </c>
      <c r="Z504" s="82"/>
      <c r="AA504" s="91"/>
      <c r="AB504" s="91"/>
      <c r="AC504" s="82"/>
      <c r="AD504" s="82"/>
      <c r="AE504" s="82"/>
      <c r="AF504" s="82"/>
      <c r="AG504" s="59" t="s">
        <v>1928</v>
      </c>
      <c r="AH504" s="59">
        <v>1</v>
      </c>
      <c r="AI504" s="58"/>
      <c r="AJ504" s="27"/>
    </row>
    <row r="505" ht="20.15" customHeight="1" outlineLevel="4" spans="1:36">
      <c r="A505" s="55">
        <v>12</v>
      </c>
      <c r="B505" s="60" t="s">
        <v>99</v>
      </c>
      <c r="C505" s="56" t="s">
        <v>106</v>
      </c>
      <c r="D505" s="57" t="s">
        <v>1962</v>
      </c>
      <c r="E505" s="58" t="s">
        <v>1966</v>
      </c>
      <c r="F505" s="59" t="s">
        <v>1482</v>
      </c>
      <c r="G505" s="59" t="s">
        <v>355</v>
      </c>
      <c r="H505" s="59">
        <v>430521</v>
      </c>
      <c r="I505" s="59" t="str">
        <f t="shared" si="60"/>
        <v>430521</v>
      </c>
      <c r="J505" s="59">
        <f t="shared" si="61"/>
        <v>0</v>
      </c>
      <c r="K505" s="70">
        <v>2.123</v>
      </c>
      <c r="L505" s="55" t="s">
        <v>1967</v>
      </c>
      <c r="M505" s="71" t="s">
        <v>1968</v>
      </c>
      <c r="N505" s="59"/>
      <c r="O505" s="70"/>
      <c r="P505" s="59"/>
      <c r="Q505" s="70"/>
      <c r="R505" s="73" t="s">
        <v>1968</v>
      </c>
      <c r="S505" s="70">
        <v>2.123</v>
      </c>
      <c r="T505" s="59">
        <v>16</v>
      </c>
      <c r="U505" s="82">
        <v>93.412</v>
      </c>
      <c r="V505" s="83">
        <v>33.968</v>
      </c>
      <c r="W505" s="83">
        <v>21.23</v>
      </c>
      <c r="X505" s="83">
        <v>12.738</v>
      </c>
      <c r="Y505" s="82">
        <f t="shared" si="62"/>
        <v>59.444</v>
      </c>
      <c r="Z505" s="82"/>
      <c r="AA505" s="91"/>
      <c r="AB505" s="91"/>
      <c r="AC505" s="82"/>
      <c r="AD505" s="82"/>
      <c r="AE505" s="82"/>
      <c r="AF505" s="82"/>
      <c r="AG505" s="59" t="s">
        <v>1928</v>
      </c>
      <c r="AH505" s="59">
        <v>1</v>
      </c>
      <c r="AI505" s="58"/>
      <c r="AJ505" s="27"/>
    </row>
    <row r="506" ht="20.15" customHeight="1" outlineLevel="4" spans="1:36">
      <c r="A506" s="55">
        <v>13</v>
      </c>
      <c r="B506" s="60" t="s">
        <v>99</v>
      </c>
      <c r="C506" s="56" t="s">
        <v>106</v>
      </c>
      <c r="D506" s="57" t="s">
        <v>1962</v>
      </c>
      <c r="E506" s="58" t="s">
        <v>1969</v>
      </c>
      <c r="F506" s="59" t="s">
        <v>1482</v>
      </c>
      <c r="G506" s="59" t="s">
        <v>355</v>
      </c>
      <c r="H506" s="59">
        <v>430521</v>
      </c>
      <c r="I506" s="59" t="str">
        <f t="shared" si="60"/>
        <v>430521</v>
      </c>
      <c r="J506" s="59">
        <f t="shared" si="61"/>
        <v>0</v>
      </c>
      <c r="K506" s="70">
        <v>1.918</v>
      </c>
      <c r="L506" s="55" t="s">
        <v>1970</v>
      </c>
      <c r="M506" s="71" t="s">
        <v>1971</v>
      </c>
      <c r="N506" s="59"/>
      <c r="O506" s="70"/>
      <c r="P506" s="59"/>
      <c r="Q506" s="70"/>
      <c r="R506" s="73" t="s">
        <v>1971</v>
      </c>
      <c r="S506" s="70">
        <v>1.918</v>
      </c>
      <c r="T506" s="59">
        <v>16</v>
      </c>
      <c r="U506" s="82">
        <v>84.392</v>
      </c>
      <c r="V506" s="83">
        <v>30.688</v>
      </c>
      <c r="W506" s="83">
        <v>19.18</v>
      </c>
      <c r="X506" s="83">
        <v>11.508</v>
      </c>
      <c r="Y506" s="82">
        <f t="shared" si="62"/>
        <v>53.704</v>
      </c>
      <c r="Z506" s="82"/>
      <c r="AA506" s="91"/>
      <c r="AB506" s="91"/>
      <c r="AC506" s="82"/>
      <c r="AD506" s="82"/>
      <c r="AE506" s="82"/>
      <c r="AF506" s="82"/>
      <c r="AG506" s="59" t="s">
        <v>1928</v>
      </c>
      <c r="AH506" s="59">
        <v>1</v>
      </c>
      <c r="AI506" s="58"/>
      <c r="AJ506" s="27"/>
    </row>
    <row r="507" ht="20.15" customHeight="1" outlineLevel="4" spans="1:36">
      <c r="A507" s="55">
        <v>14</v>
      </c>
      <c r="B507" s="60" t="s">
        <v>99</v>
      </c>
      <c r="C507" s="56" t="s">
        <v>106</v>
      </c>
      <c r="D507" s="57" t="s">
        <v>1972</v>
      </c>
      <c r="E507" s="58" t="s">
        <v>1973</v>
      </c>
      <c r="F507" s="59" t="s">
        <v>1482</v>
      </c>
      <c r="G507" s="59" t="s">
        <v>355</v>
      </c>
      <c r="H507" s="59">
        <v>430521</v>
      </c>
      <c r="I507" s="59" t="str">
        <f t="shared" si="60"/>
        <v>430521</v>
      </c>
      <c r="J507" s="59">
        <f t="shared" si="61"/>
        <v>0</v>
      </c>
      <c r="K507" s="70">
        <v>1.605</v>
      </c>
      <c r="L507" s="55" t="s">
        <v>1974</v>
      </c>
      <c r="M507" s="71" t="s">
        <v>1975</v>
      </c>
      <c r="N507" s="59"/>
      <c r="O507" s="70"/>
      <c r="P507" s="59"/>
      <c r="Q507" s="70"/>
      <c r="R507" s="73" t="s">
        <v>1975</v>
      </c>
      <c r="S507" s="70">
        <v>1.605</v>
      </c>
      <c r="T507" s="59">
        <v>16</v>
      </c>
      <c r="U507" s="82">
        <v>70.62</v>
      </c>
      <c r="V507" s="83">
        <v>25.68</v>
      </c>
      <c r="W507" s="83">
        <v>16.05</v>
      </c>
      <c r="X507" s="83">
        <v>9.63</v>
      </c>
      <c r="Y507" s="82">
        <f t="shared" si="62"/>
        <v>44.94</v>
      </c>
      <c r="Z507" s="82"/>
      <c r="AA507" s="91"/>
      <c r="AB507" s="91"/>
      <c r="AC507" s="82"/>
      <c r="AD507" s="82"/>
      <c r="AE507" s="82"/>
      <c r="AF507" s="82"/>
      <c r="AG507" s="59" t="s">
        <v>1928</v>
      </c>
      <c r="AH507" s="59">
        <v>1</v>
      </c>
      <c r="AI507" s="58"/>
      <c r="AJ507" s="27"/>
    </row>
    <row r="508" ht="20.15" customHeight="1" outlineLevel="4" spans="1:36">
      <c r="A508" s="55">
        <v>15</v>
      </c>
      <c r="B508" s="60" t="s">
        <v>99</v>
      </c>
      <c r="C508" s="56" t="s">
        <v>106</v>
      </c>
      <c r="D508" s="57" t="s">
        <v>1976</v>
      </c>
      <c r="E508" s="58" t="s">
        <v>1977</v>
      </c>
      <c r="F508" s="59" t="s">
        <v>1482</v>
      </c>
      <c r="G508" s="59" t="s">
        <v>355</v>
      </c>
      <c r="H508" s="59">
        <v>430521</v>
      </c>
      <c r="I508" s="59" t="str">
        <f t="shared" si="60"/>
        <v>430521</v>
      </c>
      <c r="J508" s="59">
        <f t="shared" si="61"/>
        <v>0</v>
      </c>
      <c r="K508" s="70">
        <v>1.612</v>
      </c>
      <c r="L508" s="55" t="s">
        <v>1978</v>
      </c>
      <c r="M508" s="71" t="s">
        <v>1979</v>
      </c>
      <c r="N508" s="59"/>
      <c r="O508" s="70"/>
      <c r="P508" s="59"/>
      <c r="Q508" s="70"/>
      <c r="R508" s="73" t="s">
        <v>1979</v>
      </c>
      <c r="S508" s="70">
        <v>1.612</v>
      </c>
      <c r="T508" s="59">
        <v>16</v>
      </c>
      <c r="U508" s="82">
        <v>70.928</v>
      </c>
      <c r="V508" s="83">
        <v>25.792</v>
      </c>
      <c r="W508" s="83">
        <v>16.12</v>
      </c>
      <c r="X508" s="83">
        <v>9.672</v>
      </c>
      <c r="Y508" s="82">
        <f t="shared" si="62"/>
        <v>45.136</v>
      </c>
      <c r="Z508" s="82"/>
      <c r="AA508" s="91"/>
      <c r="AB508" s="91"/>
      <c r="AC508" s="82"/>
      <c r="AD508" s="82"/>
      <c r="AE508" s="82"/>
      <c r="AF508" s="82"/>
      <c r="AG508" s="59" t="s">
        <v>1928</v>
      </c>
      <c r="AH508" s="59">
        <v>1</v>
      </c>
      <c r="AI508" s="58"/>
      <c r="AJ508" s="27"/>
    </row>
    <row r="509" ht="20.15" customHeight="1" outlineLevel="4" spans="1:36">
      <c r="A509" s="55">
        <v>16</v>
      </c>
      <c r="B509" s="60" t="s">
        <v>99</v>
      </c>
      <c r="C509" s="56" t="s">
        <v>106</v>
      </c>
      <c r="D509" s="57" t="s">
        <v>1980</v>
      </c>
      <c r="E509" s="58" t="s">
        <v>1981</v>
      </c>
      <c r="F509" s="59" t="s">
        <v>1482</v>
      </c>
      <c r="G509" s="59" t="s">
        <v>355</v>
      </c>
      <c r="H509" s="59">
        <v>430521</v>
      </c>
      <c r="I509" s="59" t="str">
        <f t="shared" si="60"/>
        <v>430521</v>
      </c>
      <c r="J509" s="59">
        <f t="shared" si="61"/>
        <v>0</v>
      </c>
      <c r="K509" s="70">
        <v>5.758</v>
      </c>
      <c r="L509" s="55" t="s">
        <v>1982</v>
      </c>
      <c r="M509" s="71" t="s">
        <v>1983</v>
      </c>
      <c r="N509" s="59"/>
      <c r="O509" s="70"/>
      <c r="P509" s="73" t="s">
        <v>1983</v>
      </c>
      <c r="Q509" s="70">
        <v>5.758</v>
      </c>
      <c r="R509" s="59"/>
      <c r="S509" s="70"/>
      <c r="T509" s="59">
        <v>16</v>
      </c>
      <c r="U509" s="82">
        <v>253.352</v>
      </c>
      <c r="V509" s="83">
        <v>92.128</v>
      </c>
      <c r="W509" s="83">
        <v>57.58</v>
      </c>
      <c r="X509" s="83">
        <v>34.548</v>
      </c>
      <c r="Y509" s="82">
        <f t="shared" si="62"/>
        <v>161.224</v>
      </c>
      <c r="Z509" s="82"/>
      <c r="AA509" s="91"/>
      <c r="AB509" s="91"/>
      <c r="AC509" s="82"/>
      <c r="AD509" s="82"/>
      <c r="AE509" s="82"/>
      <c r="AF509" s="82"/>
      <c r="AG509" s="59" t="s">
        <v>1928</v>
      </c>
      <c r="AH509" s="59">
        <v>1</v>
      </c>
      <c r="AI509" s="58"/>
      <c r="AJ509" s="27"/>
    </row>
    <row r="510" ht="20.15" customHeight="1" outlineLevel="4" spans="1:36">
      <c r="A510" s="55">
        <v>17</v>
      </c>
      <c r="B510" s="60" t="s">
        <v>99</v>
      </c>
      <c r="C510" s="56" t="s">
        <v>106</v>
      </c>
      <c r="D510" s="57" t="s">
        <v>1980</v>
      </c>
      <c r="E510" s="58" t="s">
        <v>1984</v>
      </c>
      <c r="F510" s="59" t="s">
        <v>1482</v>
      </c>
      <c r="G510" s="59" t="s">
        <v>355</v>
      </c>
      <c r="H510" s="59">
        <v>430521</v>
      </c>
      <c r="I510" s="59" t="str">
        <f t="shared" si="60"/>
        <v>430521</v>
      </c>
      <c r="J510" s="59">
        <f t="shared" si="61"/>
        <v>0</v>
      </c>
      <c r="K510" s="70">
        <v>2.186</v>
      </c>
      <c r="L510" s="55" t="s">
        <v>1985</v>
      </c>
      <c r="M510" s="71" t="s">
        <v>1986</v>
      </c>
      <c r="N510" s="59"/>
      <c r="O510" s="70"/>
      <c r="P510" s="59"/>
      <c r="Q510" s="70"/>
      <c r="R510" s="73" t="s">
        <v>1986</v>
      </c>
      <c r="S510" s="70">
        <v>2.186</v>
      </c>
      <c r="T510" s="59">
        <v>16</v>
      </c>
      <c r="U510" s="82">
        <v>96.184</v>
      </c>
      <c r="V510" s="83">
        <v>34.976</v>
      </c>
      <c r="W510" s="83">
        <v>21.86</v>
      </c>
      <c r="X510" s="83">
        <v>13.116</v>
      </c>
      <c r="Y510" s="82">
        <f t="shared" si="62"/>
        <v>61.208</v>
      </c>
      <c r="Z510" s="82"/>
      <c r="AA510" s="91"/>
      <c r="AB510" s="91"/>
      <c r="AC510" s="82"/>
      <c r="AD510" s="82"/>
      <c r="AE510" s="82"/>
      <c r="AF510" s="82"/>
      <c r="AG510" s="59" t="s">
        <v>1928</v>
      </c>
      <c r="AH510" s="59">
        <v>1</v>
      </c>
      <c r="AI510" s="58"/>
      <c r="AJ510" s="27"/>
    </row>
    <row r="511" ht="20.15" customHeight="1" outlineLevel="4" spans="1:36">
      <c r="A511" s="55">
        <v>18</v>
      </c>
      <c r="B511" s="60" t="s">
        <v>99</v>
      </c>
      <c r="C511" s="56" t="s">
        <v>106</v>
      </c>
      <c r="D511" s="57" t="s">
        <v>1980</v>
      </c>
      <c r="E511" s="58" t="s">
        <v>1987</v>
      </c>
      <c r="F511" s="59" t="s">
        <v>1482</v>
      </c>
      <c r="G511" s="59" t="s">
        <v>355</v>
      </c>
      <c r="H511" s="59">
        <v>430521</v>
      </c>
      <c r="I511" s="59" t="str">
        <f t="shared" si="60"/>
        <v>430521</v>
      </c>
      <c r="J511" s="59">
        <f t="shared" si="61"/>
        <v>0</v>
      </c>
      <c r="K511" s="70">
        <v>1.862</v>
      </c>
      <c r="L511" s="55" t="s">
        <v>1988</v>
      </c>
      <c r="M511" s="71" t="s">
        <v>1989</v>
      </c>
      <c r="N511" s="59"/>
      <c r="O511" s="70"/>
      <c r="P511" s="59"/>
      <c r="Q511" s="70"/>
      <c r="R511" s="73" t="s">
        <v>1989</v>
      </c>
      <c r="S511" s="70">
        <v>1.862</v>
      </c>
      <c r="T511" s="59">
        <v>16</v>
      </c>
      <c r="U511" s="82">
        <v>81.928</v>
      </c>
      <c r="V511" s="83">
        <v>29.792</v>
      </c>
      <c r="W511" s="83">
        <v>18.62</v>
      </c>
      <c r="X511" s="83">
        <v>11.172</v>
      </c>
      <c r="Y511" s="82">
        <f t="shared" si="62"/>
        <v>52.136</v>
      </c>
      <c r="Z511" s="82"/>
      <c r="AA511" s="91"/>
      <c r="AB511" s="91"/>
      <c r="AC511" s="82"/>
      <c r="AD511" s="82"/>
      <c r="AE511" s="82"/>
      <c r="AF511" s="82"/>
      <c r="AG511" s="59" t="s">
        <v>1928</v>
      </c>
      <c r="AH511" s="59">
        <v>1</v>
      </c>
      <c r="AI511" s="58"/>
      <c r="AJ511" s="27"/>
    </row>
    <row r="512" ht="20.15" customHeight="1" outlineLevel="4" spans="1:36">
      <c r="A512" s="55">
        <v>19</v>
      </c>
      <c r="B512" s="60" t="s">
        <v>99</v>
      </c>
      <c r="C512" s="56" t="s">
        <v>106</v>
      </c>
      <c r="D512" s="57" t="s">
        <v>1980</v>
      </c>
      <c r="E512" s="58" t="s">
        <v>1990</v>
      </c>
      <c r="F512" s="59" t="s">
        <v>1482</v>
      </c>
      <c r="G512" s="59" t="s">
        <v>355</v>
      </c>
      <c r="H512" s="59">
        <v>430521</v>
      </c>
      <c r="I512" s="59" t="str">
        <f t="shared" si="60"/>
        <v>430521</v>
      </c>
      <c r="J512" s="59">
        <f t="shared" si="61"/>
        <v>0</v>
      </c>
      <c r="K512" s="70">
        <v>1.93</v>
      </c>
      <c r="L512" s="55" t="s">
        <v>1991</v>
      </c>
      <c r="M512" s="71" t="s">
        <v>1992</v>
      </c>
      <c r="N512" s="59"/>
      <c r="O512" s="70"/>
      <c r="P512" s="59"/>
      <c r="Q512" s="70"/>
      <c r="R512" s="73" t="s">
        <v>1992</v>
      </c>
      <c r="S512" s="70">
        <v>1.93</v>
      </c>
      <c r="T512" s="59">
        <v>16</v>
      </c>
      <c r="U512" s="82">
        <v>84.92</v>
      </c>
      <c r="V512" s="83">
        <v>30.88</v>
      </c>
      <c r="W512" s="83">
        <v>19.3</v>
      </c>
      <c r="X512" s="83">
        <v>11.58</v>
      </c>
      <c r="Y512" s="82">
        <f t="shared" si="62"/>
        <v>54.04</v>
      </c>
      <c r="Z512" s="82"/>
      <c r="AA512" s="91"/>
      <c r="AB512" s="91"/>
      <c r="AC512" s="82"/>
      <c r="AD512" s="82"/>
      <c r="AE512" s="82"/>
      <c r="AF512" s="82"/>
      <c r="AG512" s="59" t="s">
        <v>1928</v>
      </c>
      <c r="AH512" s="59">
        <v>1</v>
      </c>
      <c r="AI512" s="58"/>
      <c r="AJ512" s="27"/>
    </row>
    <row r="513" ht="20.15" customHeight="1" outlineLevel="4" spans="1:36">
      <c r="A513" s="55">
        <v>20</v>
      </c>
      <c r="B513" s="60" t="s">
        <v>99</v>
      </c>
      <c r="C513" s="56" t="s">
        <v>106</v>
      </c>
      <c r="D513" s="57" t="s">
        <v>1993</v>
      </c>
      <c r="E513" s="58" t="s">
        <v>1994</v>
      </c>
      <c r="F513" s="59" t="s">
        <v>1482</v>
      </c>
      <c r="G513" s="59" t="s">
        <v>355</v>
      </c>
      <c r="H513" s="59">
        <v>430521</v>
      </c>
      <c r="I513" s="59" t="str">
        <f t="shared" si="60"/>
        <v>430521</v>
      </c>
      <c r="J513" s="59">
        <f t="shared" si="61"/>
        <v>0</v>
      </c>
      <c r="K513" s="70">
        <v>1.032</v>
      </c>
      <c r="L513" s="55" t="s">
        <v>1995</v>
      </c>
      <c r="M513" s="71" t="s">
        <v>1996</v>
      </c>
      <c r="N513" s="59"/>
      <c r="O513" s="70"/>
      <c r="P513" s="59"/>
      <c r="Q513" s="70"/>
      <c r="R513" s="73" t="s">
        <v>1996</v>
      </c>
      <c r="S513" s="70">
        <v>1.032</v>
      </c>
      <c r="T513" s="59">
        <v>16</v>
      </c>
      <c r="U513" s="82">
        <v>45.408</v>
      </c>
      <c r="V513" s="83">
        <v>16.512</v>
      </c>
      <c r="W513" s="83">
        <v>10.32</v>
      </c>
      <c r="X513" s="83">
        <v>6.192</v>
      </c>
      <c r="Y513" s="82">
        <f t="shared" si="62"/>
        <v>28.896</v>
      </c>
      <c r="Z513" s="82"/>
      <c r="AA513" s="91"/>
      <c r="AB513" s="91"/>
      <c r="AC513" s="82"/>
      <c r="AD513" s="82"/>
      <c r="AE513" s="82"/>
      <c r="AF513" s="82"/>
      <c r="AG513" s="59" t="s">
        <v>1928</v>
      </c>
      <c r="AH513" s="59">
        <v>1</v>
      </c>
      <c r="AI513" s="58"/>
      <c r="AJ513" s="27"/>
    </row>
    <row r="514" ht="20.15" customHeight="1" outlineLevel="4" spans="1:36">
      <c r="A514" s="55">
        <v>21</v>
      </c>
      <c r="B514" s="60" t="s">
        <v>99</v>
      </c>
      <c r="C514" s="56" t="s">
        <v>106</v>
      </c>
      <c r="D514" s="57" t="s">
        <v>1993</v>
      </c>
      <c r="E514" s="58" t="s">
        <v>1997</v>
      </c>
      <c r="F514" s="59" t="s">
        <v>1482</v>
      </c>
      <c r="G514" s="59" t="s">
        <v>355</v>
      </c>
      <c r="H514" s="59">
        <v>430521</v>
      </c>
      <c r="I514" s="59" t="str">
        <f t="shared" si="60"/>
        <v>430521</v>
      </c>
      <c r="J514" s="59">
        <f t="shared" si="61"/>
        <v>0</v>
      </c>
      <c r="K514" s="70">
        <v>5.078</v>
      </c>
      <c r="L514" s="55" t="s">
        <v>1998</v>
      </c>
      <c r="M514" s="71" t="s">
        <v>1999</v>
      </c>
      <c r="N514" s="73" t="s">
        <v>1999</v>
      </c>
      <c r="O514" s="70">
        <v>5.078</v>
      </c>
      <c r="P514" s="59"/>
      <c r="Q514" s="70"/>
      <c r="R514" s="59"/>
      <c r="S514" s="70"/>
      <c r="T514" s="59">
        <v>16</v>
      </c>
      <c r="U514" s="82">
        <v>314.836</v>
      </c>
      <c r="V514" s="83">
        <v>81.248</v>
      </c>
      <c r="W514" s="83">
        <v>50.78</v>
      </c>
      <c r="X514" s="83">
        <v>30.468</v>
      </c>
      <c r="Y514" s="82">
        <f t="shared" si="62"/>
        <v>233.588</v>
      </c>
      <c r="Z514" s="82"/>
      <c r="AA514" s="91"/>
      <c r="AB514" s="91"/>
      <c r="AC514" s="82"/>
      <c r="AD514" s="82"/>
      <c r="AE514" s="82"/>
      <c r="AF514" s="82"/>
      <c r="AG514" s="59" t="s">
        <v>1928</v>
      </c>
      <c r="AH514" s="59">
        <v>1</v>
      </c>
      <c r="AI514" s="58"/>
      <c r="AJ514" s="27"/>
    </row>
    <row r="515" ht="20.15" customHeight="1" outlineLevel="4" spans="1:36">
      <c r="A515" s="55">
        <v>22</v>
      </c>
      <c r="B515" s="60" t="s">
        <v>99</v>
      </c>
      <c r="C515" s="56" t="s">
        <v>106</v>
      </c>
      <c r="D515" s="57" t="s">
        <v>2000</v>
      </c>
      <c r="E515" s="58" t="s">
        <v>2001</v>
      </c>
      <c r="F515" s="59" t="s">
        <v>1482</v>
      </c>
      <c r="G515" s="59" t="s">
        <v>355</v>
      </c>
      <c r="H515" s="59">
        <v>430521</v>
      </c>
      <c r="I515" s="59" t="str">
        <f t="shared" si="60"/>
        <v>430521</v>
      </c>
      <c r="J515" s="59">
        <f t="shared" si="61"/>
        <v>0</v>
      </c>
      <c r="K515" s="70">
        <v>1.52</v>
      </c>
      <c r="L515" s="55" t="s">
        <v>2002</v>
      </c>
      <c r="M515" s="71" t="s">
        <v>2003</v>
      </c>
      <c r="N515" s="59"/>
      <c r="O515" s="70"/>
      <c r="P515" s="59"/>
      <c r="Q515" s="70"/>
      <c r="R515" s="73" t="s">
        <v>2003</v>
      </c>
      <c r="S515" s="70">
        <v>1.52</v>
      </c>
      <c r="T515" s="59">
        <v>16</v>
      </c>
      <c r="U515" s="82">
        <v>66.88</v>
      </c>
      <c r="V515" s="83">
        <v>24.32</v>
      </c>
      <c r="W515" s="83">
        <v>15.2</v>
      </c>
      <c r="X515" s="83">
        <v>9.12</v>
      </c>
      <c r="Y515" s="82">
        <f t="shared" si="62"/>
        <v>42.56</v>
      </c>
      <c r="Z515" s="82"/>
      <c r="AA515" s="91"/>
      <c r="AB515" s="91"/>
      <c r="AC515" s="82"/>
      <c r="AD515" s="82"/>
      <c r="AE515" s="82"/>
      <c r="AF515" s="82"/>
      <c r="AG515" s="59" t="s">
        <v>1928</v>
      </c>
      <c r="AH515" s="59">
        <v>1</v>
      </c>
      <c r="AI515" s="58"/>
      <c r="AJ515" s="27"/>
    </row>
    <row r="516" ht="20.15" customHeight="1" outlineLevel="4" spans="1:36">
      <c r="A516" s="55">
        <v>23</v>
      </c>
      <c r="B516" s="60" t="s">
        <v>99</v>
      </c>
      <c r="C516" s="56" t="s">
        <v>106</v>
      </c>
      <c r="D516" s="57" t="s">
        <v>2000</v>
      </c>
      <c r="E516" s="58" t="s">
        <v>2004</v>
      </c>
      <c r="F516" s="59" t="s">
        <v>1482</v>
      </c>
      <c r="G516" s="59" t="s">
        <v>355</v>
      </c>
      <c r="H516" s="59">
        <v>430521</v>
      </c>
      <c r="I516" s="59" t="str">
        <f t="shared" si="60"/>
        <v>430521</v>
      </c>
      <c r="J516" s="59">
        <f t="shared" si="61"/>
        <v>0</v>
      </c>
      <c r="K516" s="70">
        <v>5.465</v>
      </c>
      <c r="L516" s="55" t="s">
        <v>2005</v>
      </c>
      <c r="M516" s="71" t="s">
        <v>2006</v>
      </c>
      <c r="N516" s="59"/>
      <c r="O516" s="70"/>
      <c r="P516" s="73" t="s">
        <v>2006</v>
      </c>
      <c r="Q516" s="70">
        <v>5.465</v>
      </c>
      <c r="R516" s="59"/>
      <c r="S516" s="70"/>
      <c r="T516" s="59">
        <v>16</v>
      </c>
      <c r="U516" s="82">
        <v>240.46</v>
      </c>
      <c r="V516" s="83">
        <v>87.44</v>
      </c>
      <c r="W516" s="83">
        <v>54.65</v>
      </c>
      <c r="X516" s="83">
        <v>32.79</v>
      </c>
      <c r="Y516" s="82">
        <f t="shared" si="62"/>
        <v>153.02</v>
      </c>
      <c r="Z516" s="82"/>
      <c r="AA516" s="91"/>
      <c r="AB516" s="91"/>
      <c r="AC516" s="82"/>
      <c r="AD516" s="82"/>
      <c r="AE516" s="82"/>
      <c r="AF516" s="82"/>
      <c r="AG516" s="59" t="s">
        <v>1928</v>
      </c>
      <c r="AH516" s="59">
        <v>1</v>
      </c>
      <c r="AI516" s="58"/>
      <c r="AJ516" s="27"/>
    </row>
    <row r="517" ht="20.15" customHeight="1" outlineLevel="4" spans="1:36">
      <c r="A517" s="55">
        <v>24</v>
      </c>
      <c r="B517" s="60" t="s">
        <v>99</v>
      </c>
      <c r="C517" s="56" t="s">
        <v>106</v>
      </c>
      <c r="D517" s="57" t="s">
        <v>2007</v>
      </c>
      <c r="E517" s="58" t="s">
        <v>2008</v>
      </c>
      <c r="F517" s="59" t="s">
        <v>1482</v>
      </c>
      <c r="G517" s="59" t="s">
        <v>355</v>
      </c>
      <c r="H517" s="59">
        <v>430521</v>
      </c>
      <c r="I517" s="59" t="str">
        <f t="shared" si="60"/>
        <v>430521</v>
      </c>
      <c r="J517" s="59">
        <f t="shared" si="61"/>
        <v>0</v>
      </c>
      <c r="K517" s="70">
        <v>8.347</v>
      </c>
      <c r="L517" s="55" t="s">
        <v>2009</v>
      </c>
      <c r="M517" s="71" t="s">
        <v>2010</v>
      </c>
      <c r="N517" s="73" t="s">
        <v>2010</v>
      </c>
      <c r="O517" s="70">
        <v>8.347</v>
      </c>
      <c r="P517" s="59"/>
      <c r="Q517" s="70"/>
      <c r="R517" s="59"/>
      <c r="S517" s="70"/>
      <c r="T517" s="59">
        <v>16</v>
      </c>
      <c r="U517" s="82">
        <v>517.514</v>
      </c>
      <c r="V517" s="83">
        <v>133.552</v>
      </c>
      <c r="W517" s="83">
        <v>83.47</v>
      </c>
      <c r="X517" s="83">
        <v>50.082</v>
      </c>
      <c r="Y517" s="82">
        <f t="shared" si="62"/>
        <v>383.962</v>
      </c>
      <c r="Z517" s="82"/>
      <c r="AA517" s="91"/>
      <c r="AB517" s="91"/>
      <c r="AC517" s="82"/>
      <c r="AD517" s="82"/>
      <c r="AE517" s="82"/>
      <c r="AF517" s="82"/>
      <c r="AG517" s="59" t="s">
        <v>1928</v>
      </c>
      <c r="AH517" s="59">
        <v>1</v>
      </c>
      <c r="AI517" s="58"/>
      <c r="AJ517" s="27"/>
    </row>
    <row r="518" ht="20.15" customHeight="1" outlineLevel="4" spans="1:36">
      <c r="A518" s="55">
        <v>25</v>
      </c>
      <c r="B518" s="60" t="s">
        <v>99</v>
      </c>
      <c r="C518" s="56" t="s">
        <v>106</v>
      </c>
      <c r="D518" s="57" t="s">
        <v>2011</v>
      </c>
      <c r="E518" s="58" t="s">
        <v>2012</v>
      </c>
      <c r="F518" s="59" t="s">
        <v>1482</v>
      </c>
      <c r="G518" s="59" t="s">
        <v>355</v>
      </c>
      <c r="H518" s="59">
        <v>430521</v>
      </c>
      <c r="I518" s="59" t="str">
        <f t="shared" si="60"/>
        <v>430521</v>
      </c>
      <c r="J518" s="59">
        <f t="shared" si="61"/>
        <v>0</v>
      </c>
      <c r="K518" s="70">
        <v>4.193</v>
      </c>
      <c r="L518" s="55" t="s">
        <v>2013</v>
      </c>
      <c r="M518" s="71" t="s">
        <v>2014</v>
      </c>
      <c r="N518" s="59"/>
      <c r="O518" s="70"/>
      <c r="P518" s="73" t="s">
        <v>2014</v>
      </c>
      <c r="Q518" s="70">
        <v>4.193</v>
      </c>
      <c r="R518" s="59"/>
      <c r="S518" s="70"/>
      <c r="T518" s="59">
        <v>16</v>
      </c>
      <c r="U518" s="82">
        <v>184.492</v>
      </c>
      <c r="V518" s="83">
        <v>67.088</v>
      </c>
      <c r="W518" s="83">
        <v>41.93</v>
      </c>
      <c r="X518" s="83">
        <v>25.158</v>
      </c>
      <c r="Y518" s="82">
        <f t="shared" si="62"/>
        <v>117.404</v>
      </c>
      <c r="Z518" s="82"/>
      <c r="AA518" s="91"/>
      <c r="AB518" s="91"/>
      <c r="AC518" s="82"/>
      <c r="AD518" s="82"/>
      <c r="AE518" s="82"/>
      <c r="AF518" s="82"/>
      <c r="AG518" s="59" t="s">
        <v>1928</v>
      </c>
      <c r="AH518" s="59">
        <v>1</v>
      </c>
      <c r="AI518" s="58"/>
      <c r="AJ518" s="27"/>
    </row>
    <row r="519" ht="20.15" customHeight="1" outlineLevel="4" spans="1:36">
      <c r="A519" s="55">
        <v>26</v>
      </c>
      <c r="B519" s="60" t="s">
        <v>99</v>
      </c>
      <c r="C519" s="56" t="s">
        <v>106</v>
      </c>
      <c r="D519" s="57" t="s">
        <v>2015</v>
      </c>
      <c r="E519" s="58" t="s">
        <v>2016</v>
      </c>
      <c r="F519" s="59" t="s">
        <v>1482</v>
      </c>
      <c r="G519" s="59" t="s">
        <v>355</v>
      </c>
      <c r="H519" s="59">
        <v>430521</v>
      </c>
      <c r="I519" s="59" t="str">
        <f t="shared" si="60"/>
        <v>430521</v>
      </c>
      <c r="J519" s="59">
        <f t="shared" si="61"/>
        <v>0</v>
      </c>
      <c r="K519" s="70">
        <v>1.429</v>
      </c>
      <c r="L519" s="55" t="s">
        <v>2017</v>
      </c>
      <c r="M519" s="71" t="s">
        <v>2018</v>
      </c>
      <c r="N519" s="59"/>
      <c r="O519" s="70"/>
      <c r="P519" s="73" t="s">
        <v>2018</v>
      </c>
      <c r="Q519" s="70">
        <v>1.429</v>
      </c>
      <c r="R519" s="59"/>
      <c r="S519" s="70"/>
      <c r="T519" s="59">
        <v>16</v>
      </c>
      <c r="U519" s="82">
        <v>62.876</v>
      </c>
      <c r="V519" s="83">
        <v>22.864</v>
      </c>
      <c r="W519" s="83">
        <v>14.29</v>
      </c>
      <c r="X519" s="83">
        <v>8.574</v>
      </c>
      <c r="Y519" s="82">
        <f t="shared" si="62"/>
        <v>40.012</v>
      </c>
      <c r="Z519" s="82"/>
      <c r="AA519" s="91"/>
      <c r="AB519" s="91"/>
      <c r="AC519" s="82"/>
      <c r="AD519" s="82"/>
      <c r="AE519" s="82"/>
      <c r="AF519" s="82"/>
      <c r="AG519" s="59" t="s">
        <v>1928</v>
      </c>
      <c r="AH519" s="59">
        <v>1</v>
      </c>
      <c r="AI519" s="58"/>
      <c r="AJ519" s="27"/>
    </row>
    <row r="520" ht="20.15" customHeight="1" outlineLevel="4" spans="1:36">
      <c r="A520" s="55">
        <v>27</v>
      </c>
      <c r="B520" s="60" t="s">
        <v>99</v>
      </c>
      <c r="C520" s="56" t="s">
        <v>106</v>
      </c>
      <c r="D520" s="57" t="s">
        <v>2015</v>
      </c>
      <c r="E520" s="58" t="s">
        <v>2019</v>
      </c>
      <c r="F520" s="59" t="s">
        <v>1482</v>
      </c>
      <c r="G520" s="59" t="s">
        <v>355</v>
      </c>
      <c r="H520" s="59">
        <v>430521</v>
      </c>
      <c r="I520" s="59" t="str">
        <f t="shared" si="60"/>
        <v>430521</v>
      </c>
      <c r="J520" s="59">
        <f t="shared" si="61"/>
        <v>0</v>
      </c>
      <c r="K520" s="70">
        <v>2.827</v>
      </c>
      <c r="L520" s="55" t="s">
        <v>2020</v>
      </c>
      <c r="M520" s="71" t="s">
        <v>2021</v>
      </c>
      <c r="N520" s="59"/>
      <c r="O520" s="70"/>
      <c r="P520" s="73" t="s">
        <v>2021</v>
      </c>
      <c r="Q520" s="70">
        <v>2.827</v>
      </c>
      <c r="R520" s="59"/>
      <c r="S520" s="70"/>
      <c r="T520" s="59">
        <v>16</v>
      </c>
      <c r="U520" s="82">
        <v>124.388</v>
      </c>
      <c r="V520" s="83">
        <v>45.232</v>
      </c>
      <c r="W520" s="83">
        <v>28.27</v>
      </c>
      <c r="X520" s="83">
        <v>16.962</v>
      </c>
      <c r="Y520" s="82">
        <f t="shared" si="62"/>
        <v>79.156</v>
      </c>
      <c r="Z520" s="82"/>
      <c r="AA520" s="91"/>
      <c r="AB520" s="91"/>
      <c r="AC520" s="82"/>
      <c r="AD520" s="82"/>
      <c r="AE520" s="82"/>
      <c r="AF520" s="82"/>
      <c r="AG520" s="59" t="s">
        <v>1928</v>
      </c>
      <c r="AH520" s="59">
        <v>1</v>
      </c>
      <c r="AI520" s="58"/>
      <c r="AJ520" s="27"/>
    </row>
    <row r="521" ht="20.15" customHeight="1" outlineLevel="4" spans="1:36">
      <c r="A521" s="55">
        <v>28</v>
      </c>
      <c r="B521" s="60" t="s">
        <v>99</v>
      </c>
      <c r="C521" s="56" t="s">
        <v>106</v>
      </c>
      <c r="D521" s="57" t="s">
        <v>2022</v>
      </c>
      <c r="E521" s="58" t="s">
        <v>2023</v>
      </c>
      <c r="F521" s="59" t="s">
        <v>1482</v>
      </c>
      <c r="G521" s="59" t="s">
        <v>355</v>
      </c>
      <c r="H521" s="59">
        <v>430521</v>
      </c>
      <c r="I521" s="59" t="str">
        <f t="shared" si="60"/>
        <v>430521</v>
      </c>
      <c r="J521" s="59">
        <f t="shared" si="61"/>
        <v>0</v>
      </c>
      <c r="K521" s="70">
        <v>5.435</v>
      </c>
      <c r="L521" s="55" t="s">
        <v>2024</v>
      </c>
      <c r="M521" s="71" t="s">
        <v>2025</v>
      </c>
      <c r="N521" s="59"/>
      <c r="O521" s="70"/>
      <c r="P521" s="73" t="s">
        <v>2025</v>
      </c>
      <c r="Q521" s="70">
        <v>5.435</v>
      </c>
      <c r="R521" s="59"/>
      <c r="S521" s="70"/>
      <c r="T521" s="59">
        <v>16</v>
      </c>
      <c r="U521" s="82">
        <v>239.14</v>
      </c>
      <c r="V521" s="83">
        <v>86.96</v>
      </c>
      <c r="W521" s="83">
        <v>54.35</v>
      </c>
      <c r="X521" s="83">
        <v>32.61</v>
      </c>
      <c r="Y521" s="82">
        <f t="shared" si="62"/>
        <v>152.18</v>
      </c>
      <c r="Z521" s="82"/>
      <c r="AA521" s="91"/>
      <c r="AB521" s="91"/>
      <c r="AC521" s="82"/>
      <c r="AD521" s="82"/>
      <c r="AE521" s="82"/>
      <c r="AF521" s="82"/>
      <c r="AG521" s="59" t="s">
        <v>1928</v>
      </c>
      <c r="AH521" s="59">
        <v>1</v>
      </c>
      <c r="AI521" s="58"/>
      <c r="AJ521" s="27"/>
    </row>
    <row r="522" ht="20.15" customHeight="1" outlineLevel="4" spans="1:36">
      <c r="A522" s="55">
        <v>29</v>
      </c>
      <c r="B522" s="60" t="s">
        <v>99</v>
      </c>
      <c r="C522" s="56" t="s">
        <v>106</v>
      </c>
      <c r="D522" s="57" t="s">
        <v>2026</v>
      </c>
      <c r="E522" s="58" t="s">
        <v>2027</v>
      </c>
      <c r="F522" s="59" t="s">
        <v>1482</v>
      </c>
      <c r="G522" s="59" t="s">
        <v>355</v>
      </c>
      <c r="H522" s="59">
        <v>430521</v>
      </c>
      <c r="I522" s="59" t="str">
        <f t="shared" si="60"/>
        <v>430521</v>
      </c>
      <c r="J522" s="59">
        <f t="shared" si="61"/>
        <v>0</v>
      </c>
      <c r="K522" s="70">
        <v>11.261</v>
      </c>
      <c r="L522" s="55" t="s">
        <v>2028</v>
      </c>
      <c r="M522" s="71" t="s">
        <v>2029</v>
      </c>
      <c r="N522" s="73" t="s">
        <v>2029</v>
      </c>
      <c r="O522" s="70">
        <v>11.261</v>
      </c>
      <c r="P522" s="59"/>
      <c r="Q522" s="70"/>
      <c r="R522" s="59"/>
      <c r="S522" s="70"/>
      <c r="T522" s="59">
        <v>16</v>
      </c>
      <c r="U522" s="82">
        <v>698.182</v>
      </c>
      <c r="V522" s="83">
        <v>180.176</v>
      </c>
      <c r="W522" s="83">
        <v>112.61</v>
      </c>
      <c r="X522" s="83">
        <v>67.566</v>
      </c>
      <c r="Y522" s="82">
        <f t="shared" si="62"/>
        <v>518.006</v>
      </c>
      <c r="Z522" s="82"/>
      <c r="AA522" s="91"/>
      <c r="AB522" s="91"/>
      <c r="AC522" s="82"/>
      <c r="AD522" s="82"/>
      <c r="AE522" s="82"/>
      <c r="AF522" s="82"/>
      <c r="AG522" s="59" t="s">
        <v>1928</v>
      </c>
      <c r="AH522" s="59">
        <v>1</v>
      </c>
      <c r="AI522" s="58"/>
      <c r="AJ522" s="27"/>
    </row>
    <row r="523" ht="20.15" customHeight="1" outlineLevel="4" spans="1:36">
      <c r="A523" s="55">
        <v>30</v>
      </c>
      <c r="B523" s="60" t="s">
        <v>99</v>
      </c>
      <c r="C523" s="56" t="s">
        <v>106</v>
      </c>
      <c r="D523" s="57" t="s">
        <v>2030</v>
      </c>
      <c r="E523" s="58" t="s">
        <v>2031</v>
      </c>
      <c r="F523" s="59" t="s">
        <v>1482</v>
      </c>
      <c r="G523" s="59" t="s">
        <v>355</v>
      </c>
      <c r="H523" s="59">
        <v>430521</v>
      </c>
      <c r="I523" s="59" t="str">
        <f t="shared" si="60"/>
        <v>430521</v>
      </c>
      <c r="J523" s="59">
        <f t="shared" si="61"/>
        <v>0</v>
      </c>
      <c r="K523" s="70">
        <v>3.353</v>
      </c>
      <c r="L523" s="55" t="s">
        <v>2032</v>
      </c>
      <c r="M523" s="71" t="s">
        <v>2033</v>
      </c>
      <c r="N523" s="59"/>
      <c r="O523" s="70"/>
      <c r="P523" s="73" t="s">
        <v>2033</v>
      </c>
      <c r="Q523" s="70">
        <v>3.353</v>
      </c>
      <c r="R523" s="59"/>
      <c r="S523" s="70"/>
      <c r="T523" s="59">
        <v>16</v>
      </c>
      <c r="U523" s="82">
        <v>147.532</v>
      </c>
      <c r="V523" s="83">
        <v>53.648</v>
      </c>
      <c r="W523" s="83">
        <v>33.53</v>
      </c>
      <c r="X523" s="83">
        <v>20.118</v>
      </c>
      <c r="Y523" s="82">
        <f t="shared" si="62"/>
        <v>93.884</v>
      </c>
      <c r="Z523" s="82"/>
      <c r="AA523" s="91"/>
      <c r="AB523" s="91"/>
      <c r="AC523" s="82"/>
      <c r="AD523" s="82"/>
      <c r="AE523" s="82"/>
      <c r="AF523" s="82"/>
      <c r="AG523" s="59" t="s">
        <v>1928</v>
      </c>
      <c r="AH523" s="59">
        <v>1</v>
      </c>
      <c r="AI523" s="58"/>
      <c r="AJ523" s="27"/>
    </row>
    <row r="524" ht="20.15" customHeight="1" outlineLevel="4" spans="1:36">
      <c r="A524" s="55">
        <v>31</v>
      </c>
      <c r="B524" s="60" t="s">
        <v>99</v>
      </c>
      <c r="C524" s="56" t="s">
        <v>106</v>
      </c>
      <c r="D524" s="57" t="s">
        <v>2030</v>
      </c>
      <c r="E524" s="58" t="s">
        <v>2034</v>
      </c>
      <c r="F524" s="59" t="s">
        <v>1482</v>
      </c>
      <c r="G524" s="59" t="s">
        <v>355</v>
      </c>
      <c r="H524" s="59">
        <v>430521</v>
      </c>
      <c r="I524" s="59" t="str">
        <f t="shared" si="60"/>
        <v>430521</v>
      </c>
      <c r="J524" s="59">
        <f t="shared" si="61"/>
        <v>0</v>
      </c>
      <c r="K524" s="70">
        <v>0.68</v>
      </c>
      <c r="L524" s="55" t="s">
        <v>2035</v>
      </c>
      <c r="M524" s="71" t="s">
        <v>2036</v>
      </c>
      <c r="N524" s="59"/>
      <c r="O524" s="70"/>
      <c r="P524" s="59"/>
      <c r="Q524" s="70"/>
      <c r="R524" s="73" t="s">
        <v>2036</v>
      </c>
      <c r="S524" s="70">
        <v>0.68</v>
      </c>
      <c r="T524" s="59">
        <v>16</v>
      </c>
      <c r="U524" s="82">
        <v>29.92</v>
      </c>
      <c r="V524" s="83">
        <v>10.88</v>
      </c>
      <c r="W524" s="83">
        <v>6.8</v>
      </c>
      <c r="X524" s="83">
        <v>4.08</v>
      </c>
      <c r="Y524" s="82">
        <f t="shared" si="62"/>
        <v>19.04</v>
      </c>
      <c r="Z524" s="82"/>
      <c r="AA524" s="91"/>
      <c r="AB524" s="91"/>
      <c r="AC524" s="82"/>
      <c r="AD524" s="82"/>
      <c r="AE524" s="82"/>
      <c r="AF524" s="82"/>
      <c r="AG524" s="59" t="s">
        <v>1928</v>
      </c>
      <c r="AH524" s="59">
        <v>1</v>
      </c>
      <c r="AI524" s="58"/>
      <c r="AJ524" s="27"/>
    </row>
    <row r="525" ht="20.15" customHeight="1" outlineLevel="4" spans="1:36">
      <c r="A525" s="55">
        <v>32</v>
      </c>
      <c r="B525" s="60" t="s">
        <v>99</v>
      </c>
      <c r="C525" s="56" t="s">
        <v>106</v>
      </c>
      <c r="D525" s="57" t="s">
        <v>2030</v>
      </c>
      <c r="E525" s="58" t="s">
        <v>2031</v>
      </c>
      <c r="F525" s="59" t="s">
        <v>1482</v>
      </c>
      <c r="G525" s="59" t="s">
        <v>355</v>
      </c>
      <c r="H525" s="59">
        <v>430521</v>
      </c>
      <c r="I525" s="59" t="str">
        <f t="shared" si="60"/>
        <v>430521</v>
      </c>
      <c r="J525" s="59">
        <f t="shared" si="61"/>
        <v>0</v>
      </c>
      <c r="K525" s="70">
        <v>0.397</v>
      </c>
      <c r="L525" s="55" t="s">
        <v>2037</v>
      </c>
      <c r="M525" s="71" t="s">
        <v>2038</v>
      </c>
      <c r="N525" s="59"/>
      <c r="O525" s="70"/>
      <c r="P525" s="59"/>
      <c r="Q525" s="70"/>
      <c r="R525" s="73" t="s">
        <v>2038</v>
      </c>
      <c r="S525" s="70">
        <v>0.397</v>
      </c>
      <c r="T525" s="59">
        <v>16</v>
      </c>
      <c r="U525" s="82">
        <v>17.468</v>
      </c>
      <c r="V525" s="83">
        <v>6.352</v>
      </c>
      <c r="W525" s="83">
        <v>3.97</v>
      </c>
      <c r="X525" s="83">
        <v>2.382</v>
      </c>
      <c r="Y525" s="82">
        <f t="shared" si="62"/>
        <v>11.116</v>
      </c>
      <c r="Z525" s="82"/>
      <c r="AA525" s="91"/>
      <c r="AB525" s="91"/>
      <c r="AC525" s="82"/>
      <c r="AD525" s="82"/>
      <c r="AE525" s="82"/>
      <c r="AF525" s="82"/>
      <c r="AG525" s="59" t="s">
        <v>1928</v>
      </c>
      <c r="AH525" s="59">
        <v>1</v>
      </c>
      <c r="AI525" s="58"/>
      <c r="AJ525" s="27"/>
    </row>
    <row r="526" ht="20.15" customHeight="1" outlineLevel="4" spans="1:36">
      <c r="A526" s="55">
        <v>33</v>
      </c>
      <c r="B526" s="60" t="s">
        <v>99</v>
      </c>
      <c r="C526" s="56" t="s">
        <v>106</v>
      </c>
      <c r="D526" s="57" t="s">
        <v>2030</v>
      </c>
      <c r="E526" s="58" t="s">
        <v>2039</v>
      </c>
      <c r="F526" s="59" t="s">
        <v>1482</v>
      </c>
      <c r="G526" s="59" t="s">
        <v>355</v>
      </c>
      <c r="H526" s="59">
        <v>430521</v>
      </c>
      <c r="I526" s="59" t="str">
        <f t="shared" si="60"/>
        <v>430521</v>
      </c>
      <c r="J526" s="59">
        <f t="shared" si="61"/>
        <v>0</v>
      </c>
      <c r="K526" s="70">
        <v>0.439</v>
      </c>
      <c r="L526" s="55" t="s">
        <v>2040</v>
      </c>
      <c r="M526" s="71" t="s">
        <v>2041</v>
      </c>
      <c r="N526" s="59"/>
      <c r="O526" s="70"/>
      <c r="P526" s="59"/>
      <c r="Q526" s="70"/>
      <c r="R526" s="73" t="s">
        <v>2041</v>
      </c>
      <c r="S526" s="70">
        <v>0.439</v>
      </c>
      <c r="T526" s="59">
        <v>16</v>
      </c>
      <c r="U526" s="82">
        <v>19.316</v>
      </c>
      <c r="V526" s="83">
        <v>7.024</v>
      </c>
      <c r="W526" s="83">
        <v>4.39</v>
      </c>
      <c r="X526" s="83">
        <v>2.634</v>
      </c>
      <c r="Y526" s="82">
        <f t="shared" si="62"/>
        <v>12.292</v>
      </c>
      <c r="Z526" s="82"/>
      <c r="AA526" s="91"/>
      <c r="AB526" s="91"/>
      <c r="AC526" s="82"/>
      <c r="AD526" s="82"/>
      <c r="AE526" s="82"/>
      <c r="AF526" s="82"/>
      <c r="AG526" s="59" t="s">
        <v>1928</v>
      </c>
      <c r="AH526" s="59">
        <v>1</v>
      </c>
      <c r="AI526" s="58"/>
      <c r="AJ526" s="27"/>
    </row>
    <row r="527" ht="20.15" customHeight="1" outlineLevel="4" spans="1:36">
      <c r="A527" s="55">
        <v>34</v>
      </c>
      <c r="B527" s="60" t="s">
        <v>99</v>
      </c>
      <c r="C527" s="56" t="s">
        <v>106</v>
      </c>
      <c r="D527" s="57" t="s">
        <v>2042</v>
      </c>
      <c r="E527" s="58" t="s">
        <v>2043</v>
      </c>
      <c r="F527" s="59" t="s">
        <v>1482</v>
      </c>
      <c r="G527" s="59" t="s">
        <v>355</v>
      </c>
      <c r="H527" s="59">
        <v>430521</v>
      </c>
      <c r="I527" s="59" t="str">
        <f t="shared" si="60"/>
        <v>430521</v>
      </c>
      <c r="J527" s="59">
        <f t="shared" si="61"/>
        <v>0</v>
      </c>
      <c r="K527" s="70">
        <v>1.37</v>
      </c>
      <c r="L527" s="55" t="s">
        <v>2044</v>
      </c>
      <c r="M527" s="71" t="s">
        <v>2045</v>
      </c>
      <c r="N527" s="59"/>
      <c r="O527" s="70"/>
      <c r="P527" s="59"/>
      <c r="Q527" s="70"/>
      <c r="R527" s="73" t="s">
        <v>2045</v>
      </c>
      <c r="S527" s="70">
        <v>1.37</v>
      </c>
      <c r="T527" s="59">
        <v>16</v>
      </c>
      <c r="U527" s="82">
        <v>60.28</v>
      </c>
      <c r="V527" s="83">
        <v>21.92</v>
      </c>
      <c r="W527" s="83">
        <v>13.7</v>
      </c>
      <c r="X527" s="83">
        <v>8.22</v>
      </c>
      <c r="Y527" s="82">
        <f t="shared" si="62"/>
        <v>38.36</v>
      </c>
      <c r="Z527" s="82"/>
      <c r="AA527" s="91"/>
      <c r="AB527" s="91"/>
      <c r="AC527" s="82"/>
      <c r="AD527" s="82"/>
      <c r="AE527" s="82"/>
      <c r="AF527" s="82"/>
      <c r="AG527" s="59" t="s">
        <v>1928</v>
      </c>
      <c r="AH527" s="59">
        <v>1</v>
      </c>
      <c r="AI527" s="58"/>
      <c r="AJ527" s="27"/>
    </row>
    <row r="528" ht="20.15" customHeight="1" outlineLevel="4" spans="1:36">
      <c r="A528" s="55">
        <v>35</v>
      </c>
      <c r="B528" s="60" t="s">
        <v>99</v>
      </c>
      <c r="C528" s="56" t="s">
        <v>106</v>
      </c>
      <c r="D528" s="57" t="s">
        <v>2042</v>
      </c>
      <c r="E528" s="58" t="s">
        <v>2046</v>
      </c>
      <c r="F528" s="59" t="s">
        <v>1482</v>
      </c>
      <c r="G528" s="59" t="s">
        <v>355</v>
      </c>
      <c r="H528" s="59">
        <v>430521</v>
      </c>
      <c r="I528" s="59" t="str">
        <f t="shared" si="60"/>
        <v>430521</v>
      </c>
      <c r="J528" s="59">
        <f t="shared" si="61"/>
        <v>0</v>
      </c>
      <c r="K528" s="70">
        <v>1.9</v>
      </c>
      <c r="L528" s="55" t="s">
        <v>2047</v>
      </c>
      <c r="M528" s="71" t="s">
        <v>2048</v>
      </c>
      <c r="N528" s="73" t="s">
        <v>2048</v>
      </c>
      <c r="O528" s="70">
        <v>1.9</v>
      </c>
      <c r="P528" s="59"/>
      <c r="Q528" s="70"/>
      <c r="R528" s="59"/>
      <c r="S528" s="70"/>
      <c r="T528" s="59">
        <v>16</v>
      </c>
      <c r="U528" s="82">
        <v>117.8</v>
      </c>
      <c r="V528" s="83">
        <v>30.4</v>
      </c>
      <c r="W528" s="83">
        <v>19</v>
      </c>
      <c r="X528" s="83">
        <v>11.4</v>
      </c>
      <c r="Y528" s="82">
        <f t="shared" si="62"/>
        <v>87.4</v>
      </c>
      <c r="Z528" s="82"/>
      <c r="AA528" s="91"/>
      <c r="AB528" s="91"/>
      <c r="AC528" s="82"/>
      <c r="AD528" s="82"/>
      <c r="AE528" s="82"/>
      <c r="AF528" s="82"/>
      <c r="AG528" s="59" t="s">
        <v>1928</v>
      </c>
      <c r="AH528" s="59">
        <v>1</v>
      </c>
      <c r="AI528" s="58"/>
      <c r="AJ528" s="27"/>
    </row>
    <row r="529" ht="20.15" customHeight="1" outlineLevel="4" spans="1:36">
      <c r="A529" s="55">
        <v>36</v>
      </c>
      <c r="B529" s="60" t="s">
        <v>99</v>
      </c>
      <c r="C529" s="56" t="s">
        <v>106</v>
      </c>
      <c r="D529" s="57" t="s">
        <v>2049</v>
      </c>
      <c r="E529" s="58" t="s">
        <v>2050</v>
      </c>
      <c r="F529" s="59" t="s">
        <v>1482</v>
      </c>
      <c r="G529" s="59" t="s">
        <v>355</v>
      </c>
      <c r="H529" s="59">
        <v>430521</v>
      </c>
      <c r="I529" s="59" t="str">
        <f t="shared" si="60"/>
        <v>430521</v>
      </c>
      <c r="J529" s="59">
        <f t="shared" si="61"/>
        <v>0</v>
      </c>
      <c r="K529" s="70">
        <v>0.405</v>
      </c>
      <c r="L529" s="55" t="s">
        <v>2051</v>
      </c>
      <c r="M529" s="71" t="s">
        <v>2052</v>
      </c>
      <c r="N529" s="59"/>
      <c r="O529" s="70"/>
      <c r="P529" s="59"/>
      <c r="Q529" s="70"/>
      <c r="R529" s="73" t="s">
        <v>2052</v>
      </c>
      <c r="S529" s="70">
        <v>0.405</v>
      </c>
      <c r="T529" s="59">
        <v>16</v>
      </c>
      <c r="U529" s="82">
        <v>17.82</v>
      </c>
      <c r="V529" s="83">
        <v>6.48</v>
      </c>
      <c r="W529" s="83">
        <v>4.05</v>
      </c>
      <c r="X529" s="83">
        <v>2.43</v>
      </c>
      <c r="Y529" s="82">
        <f t="shared" si="62"/>
        <v>11.34</v>
      </c>
      <c r="Z529" s="82"/>
      <c r="AA529" s="91"/>
      <c r="AB529" s="91"/>
      <c r="AC529" s="82"/>
      <c r="AD529" s="82"/>
      <c r="AE529" s="82"/>
      <c r="AF529" s="82"/>
      <c r="AG529" s="59" t="s">
        <v>1928</v>
      </c>
      <c r="AH529" s="59">
        <v>1</v>
      </c>
      <c r="AI529" s="58"/>
      <c r="AJ529" s="27"/>
    </row>
    <row r="530" ht="20.15" customHeight="1" outlineLevel="4" spans="1:36">
      <c r="A530" s="55">
        <v>37</v>
      </c>
      <c r="B530" s="60" t="s">
        <v>99</v>
      </c>
      <c r="C530" s="56" t="s">
        <v>106</v>
      </c>
      <c r="D530" s="57" t="s">
        <v>2053</v>
      </c>
      <c r="E530" s="58" t="s">
        <v>2054</v>
      </c>
      <c r="F530" s="59" t="s">
        <v>1482</v>
      </c>
      <c r="G530" s="59" t="s">
        <v>355</v>
      </c>
      <c r="H530" s="59">
        <v>430521</v>
      </c>
      <c r="I530" s="59" t="str">
        <f t="shared" si="60"/>
        <v>430521</v>
      </c>
      <c r="J530" s="59">
        <f t="shared" si="61"/>
        <v>0</v>
      </c>
      <c r="K530" s="70">
        <v>2.259</v>
      </c>
      <c r="L530" s="55" t="s">
        <v>2055</v>
      </c>
      <c r="M530" s="71" t="s">
        <v>2056</v>
      </c>
      <c r="N530" s="59"/>
      <c r="O530" s="70"/>
      <c r="P530" s="73" t="s">
        <v>2056</v>
      </c>
      <c r="Q530" s="70">
        <v>2.259</v>
      </c>
      <c r="R530" s="59"/>
      <c r="S530" s="70"/>
      <c r="T530" s="59">
        <v>16</v>
      </c>
      <c r="U530" s="82">
        <v>99.396</v>
      </c>
      <c r="V530" s="83">
        <v>36.144</v>
      </c>
      <c r="W530" s="83">
        <v>22.59</v>
      </c>
      <c r="X530" s="83">
        <v>13.554</v>
      </c>
      <c r="Y530" s="82">
        <f t="shared" si="62"/>
        <v>63.252</v>
      </c>
      <c r="Z530" s="82"/>
      <c r="AA530" s="91"/>
      <c r="AB530" s="91"/>
      <c r="AC530" s="82"/>
      <c r="AD530" s="82"/>
      <c r="AE530" s="82"/>
      <c r="AF530" s="82"/>
      <c r="AG530" s="59" t="s">
        <v>1928</v>
      </c>
      <c r="AH530" s="59">
        <v>1</v>
      </c>
      <c r="AI530" s="58"/>
      <c r="AJ530" s="27"/>
    </row>
    <row r="531" ht="20.15" customHeight="1" outlineLevel="4" spans="1:36">
      <c r="A531" s="55">
        <v>38</v>
      </c>
      <c r="B531" s="60" t="s">
        <v>99</v>
      </c>
      <c r="C531" s="56" t="s">
        <v>106</v>
      </c>
      <c r="D531" s="57" t="s">
        <v>2057</v>
      </c>
      <c r="E531" s="58" t="s">
        <v>2058</v>
      </c>
      <c r="F531" s="59" t="s">
        <v>1482</v>
      </c>
      <c r="G531" s="59" t="s">
        <v>355</v>
      </c>
      <c r="H531" s="59">
        <v>430521</v>
      </c>
      <c r="I531" s="59" t="str">
        <f t="shared" si="60"/>
        <v>430521</v>
      </c>
      <c r="J531" s="59">
        <f t="shared" si="61"/>
        <v>0</v>
      </c>
      <c r="K531" s="70">
        <v>2.782</v>
      </c>
      <c r="L531" s="55" t="s">
        <v>2059</v>
      </c>
      <c r="M531" s="71" t="s">
        <v>2060</v>
      </c>
      <c r="N531" s="59"/>
      <c r="O531" s="70"/>
      <c r="P531" s="59"/>
      <c r="Q531" s="70"/>
      <c r="R531" s="73" t="s">
        <v>2060</v>
      </c>
      <c r="S531" s="70">
        <v>2.782</v>
      </c>
      <c r="T531" s="59">
        <v>16</v>
      </c>
      <c r="U531" s="82">
        <v>122.408</v>
      </c>
      <c r="V531" s="83">
        <v>44.512</v>
      </c>
      <c r="W531" s="83">
        <v>27.82</v>
      </c>
      <c r="X531" s="83">
        <v>16.692</v>
      </c>
      <c r="Y531" s="82">
        <f t="shared" si="62"/>
        <v>77.896</v>
      </c>
      <c r="Z531" s="82"/>
      <c r="AA531" s="91"/>
      <c r="AB531" s="91"/>
      <c r="AC531" s="82"/>
      <c r="AD531" s="82"/>
      <c r="AE531" s="82"/>
      <c r="AF531" s="82"/>
      <c r="AG531" s="59" t="s">
        <v>1928</v>
      </c>
      <c r="AH531" s="59">
        <v>1</v>
      </c>
      <c r="AI531" s="58"/>
      <c r="AJ531" s="27"/>
    </row>
    <row r="532" ht="20.15" customHeight="1" outlineLevel="4" spans="1:36">
      <c r="A532" s="55">
        <v>39</v>
      </c>
      <c r="B532" s="60" t="s">
        <v>99</v>
      </c>
      <c r="C532" s="56" t="s">
        <v>106</v>
      </c>
      <c r="D532" s="57" t="s">
        <v>2057</v>
      </c>
      <c r="E532" s="58" t="s">
        <v>2061</v>
      </c>
      <c r="F532" s="59" t="s">
        <v>1482</v>
      </c>
      <c r="G532" s="59" t="s">
        <v>355</v>
      </c>
      <c r="H532" s="59">
        <v>430521</v>
      </c>
      <c r="I532" s="59" t="str">
        <f t="shared" si="60"/>
        <v>430521</v>
      </c>
      <c r="J532" s="59">
        <f t="shared" si="61"/>
        <v>0</v>
      </c>
      <c r="K532" s="70">
        <v>2.788</v>
      </c>
      <c r="L532" s="55" t="s">
        <v>2062</v>
      </c>
      <c r="M532" s="71" t="s">
        <v>2063</v>
      </c>
      <c r="N532" s="59"/>
      <c r="O532" s="70"/>
      <c r="P532" s="59"/>
      <c r="Q532" s="70"/>
      <c r="R532" s="73" t="s">
        <v>2063</v>
      </c>
      <c r="S532" s="70">
        <v>2.788</v>
      </c>
      <c r="T532" s="59">
        <v>16</v>
      </c>
      <c r="U532" s="82">
        <v>122.672</v>
      </c>
      <c r="V532" s="83">
        <v>44.608</v>
      </c>
      <c r="W532" s="83">
        <v>27.88</v>
      </c>
      <c r="X532" s="83">
        <v>16.728</v>
      </c>
      <c r="Y532" s="82">
        <f t="shared" si="62"/>
        <v>78.064</v>
      </c>
      <c r="Z532" s="82"/>
      <c r="AA532" s="91"/>
      <c r="AB532" s="91"/>
      <c r="AC532" s="82"/>
      <c r="AD532" s="82"/>
      <c r="AE532" s="82"/>
      <c r="AF532" s="82"/>
      <c r="AG532" s="59" t="s">
        <v>1928</v>
      </c>
      <c r="AH532" s="59">
        <v>1</v>
      </c>
      <c r="AI532" s="58"/>
      <c r="AJ532" s="27"/>
    </row>
    <row r="533" ht="20.15" customHeight="1" outlineLevel="4" spans="1:36">
      <c r="A533" s="55">
        <v>40</v>
      </c>
      <c r="B533" s="60" t="s">
        <v>99</v>
      </c>
      <c r="C533" s="56" t="s">
        <v>106</v>
      </c>
      <c r="D533" s="57" t="s">
        <v>2064</v>
      </c>
      <c r="E533" s="58" t="s">
        <v>2065</v>
      </c>
      <c r="F533" s="59" t="s">
        <v>1482</v>
      </c>
      <c r="G533" s="59" t="s">
        <v>355</v>
      </c>
      <c r="H533" s="59">
        <v>430521</v>
      </c>
      <c r="I533" s="59" t="str">
        <f t="shared" si="60"/>
        <v>430521</v>
      </c>
      <c r="J533" s="59">
        <f t="shared" si="61"/>
        <v>0</v>
      </c>
      <c r="K533" s="70">
        <v>2.188</v>
      </c>
      <c r="L533" s="55" t="s">
        <v>2066</v>
      </c>
      <c r="M533" s="71" t="s">
        <v>2067</v>
      </c>
      <c r="N533" s="59"/>
      <c r="O533" s="70"/>
      <c r="P533" s="59"/>
      <c r="Q533" s="70"/>
      <c r="R533" s="73" t="s">
        <v>2067</v>
      </c>
      <c r="S533" s="70">
        <v>2.188</v>
      </c>
      <c r="T533" s="59">
        <v>16</v>
      </c>
      <c r="U533" s="82">
        <v>96.272</v>
      </c>
      <c r="V533" s="83">
        <v>35.008</v>
      </c>
      <c r="W533" s="83">
        <v>21.88</v>
      </c>
      <c r="X533" s="83">
        <v>13.128</v>
      </c>
      <c r="Y533" s="82">
        <f t="shared" si="62"/>
        <v>61.264</v>
      </c>
      <c r="Z533" s="82"/>
      <c r="AA533" s="91"/>
      <c r="AB533" s="91"/>
      <c r="AC533" s="82"/>
      <c r="AD533" s="82"/>
      <c r="AE533" s="82"/>
      <c r="AF533" s="82"/>
      <c r="AG533" s="59" t="s">
        <v>1928</v>
      </c>
      <c r="AH533" s="59">
        <v>1</v>
      </c>
      <c r="AI533" s="58"/>
      <c r="AJ533" s="27"/>
    </row>
    <row r="534" ht="20.15" customHeight="1" outlineLevel="4" spans="1:36">
      <c r="A534" s="55">
        <v>41</v>
      </c>
      <c r="B534" s="60" t="s">
        <v>99</v>
      </c>
      <c r="C534" s="56" t="s">
        <v>106</v>
      </c>
      <c r="D534" s="57" t="s">
        <v>2068</v>
      </c>
      <c r="E534" s="58" t="s">
        <v>2069</v>
      </c>
      <c r="F534" s="59" t="s">
        <v>1482</v>
      </c>
      <c r="G534" s="59" t="s">
        <v>355</v>
      </c>
      <c r="H534" s="59">
        <v>430521</v>
      </c>
      <c r="I534" s="59" t="str">
        <f t="shared" si="60"/>
        <v>430521</v>
      </c>
      <c r="J534" s="59">
        <f t="shared" si="61"/>
        <v>0</v>
      </c>
      <c r="K534" s="70">
        <v>0.948</v>
      </c>
      <c r="L534" s="55" t="s">
        <v>2070</v>
      </c>
      <c r="M534" s="71" t="s">
        <v>2071</v>
      </c>
      <c r="N534" s="59"/>
      <c r="O534" s="70"/>
      <c r="P534" s="73" t="s">
        <v>2071</v>
      </c>
      <c r="Q534" s="70">
        <v>0.948</v>
      </c>
      <c r="R534" s="59"/>
      <c r="S534" s="70"/>
      <c r="T534" s="59">
        <v>16</v>
      </c>
      <c r="U534" s="82">
        <v>41.712</v>
      </c>
      <c r="V534" s="83">
        <v>15.168</v>
      </c>
      <c r="W534" s="83">
        <v>9.48</v>
      </c>
      <c r="X534" s="83">
        <v>5.688</v>
      </c>
      <c r="Y534" s="82">
        <f t="shared" si="62"/>
        <v>26.544</v>
      </c>
      <c r="Z534" s="82"/>
      <c r="AA534" s="91"/>
      <c r="AB534" s="91"/>
      <c r="AC534" s="82"/>
      <c r="AD534" s="82"/>
      <c r="AE534" s="82"/>
      <c r="AF534" s="82"/>
      <c r="AG534" s="59" t="s">
        <v>1928</v>
      </c>
      <c r="AH534" s="59">
        <v>1</v>
      </c>
      <c r="AI534" s="58"/>
      <c r="AJ534" s="27"/>
    </row>
    <row r="535" ht="20.15" customHeight="1" outlineLevel="4" spans="1:36">
      <c r="A535" s="55">
        <v>42</v>
      </c>
      <c r="B535" s="60" t="s">
        <v>99</v>
      </c>
      <c r="C535" s="56" t="s">
        <v>106</v>
      </c>
      <c r="D535" s="57" t="s">
        <v>2068</v>
      </c>
      <c r="E535" s="58" t="s">
        <v>2072</v>
      </c>
      <c r="F535" s="59" t="s">
        <v>1482</v>
      </c>
      <c r="G535" s="59" t="s">
        <v>355</v>
      </c>
      <c r="H535" s="59">
        <v>430521</v>
      </c>
      <c r="I535" s="59" t="str">
        <f t="shared" si="60"/>
        <v>430521</v>
      </c>
      <c r="J535" s="59">
        <f t="shared" si="61"/>
        <v>0</v>
      </c>
      <c r="K535" s="70">
        <v>5.371</v>
      </c>
      <c r="L535" s="55" t="s">
        <v>2073</v>
      </c>
      <c r="M535" s="71" t="s">
        <v>2074</v>
      </c>
      <c r="N535" s="59"/>
      <c r="O535" s="70"/>
      <c r="P535" s="73" t="s">
        <v>2074</v>
      </c>
      <c r="Q535" s="70">
        <v>5.371</v>
      </c>
      <c r="R535" s="59"/>
      <c r="S535" s="70"/>
      <c r="T535" s="59">
        <v>16</v>
      </c>
      <c r="U535" s="82">
        <v>236.324</v>
      </c>
      <c r="V535" s="83">
        <v>85.936</v>
      </c>
      <c r="W535" s="83">
        <v>53.71</v>
      </c>
      <c r="X535" s="83">
        <v>32.226</v>
      </c>
      <c r="Y535" s="82">
        <f t="shared" si="62"/>
        <v>150.388</v>
      </c>
      <c r="Z535" s="82"/>
      <c r="AA535" s="91"/>
      <c r="AB535" s="91"/>
      <c r="AC535" s="82"/>
      <c r="AD535" s="82"/>
      <c r="AE535" s="82"/>
      <c r="AF535" s="82"/>
      <c r="AG535" s="59" t="s">
        <v>1928</v>
      </c>
      <c r="AH535" s="59">
        <v>1</v>
      </c>
      <c r="AI535" s="58"/>
      <c r="AJ535" s="27"/>
    </row>
    <row r="536" ht="20.15" customHeight="1" outlineLevel="4" spans="1:36">
      <c r="A536" s="55">
        <v>43</v>
      </c>
      <c r="B536" s="60" t="s">
        <v>99</v>
      </c>
      <c r="C536" s="56" t="s">
        <v>106</v>
      </c>
      <c r="D536" s="57" t="s">
        <v>2068</v>
      </c>
      <c r="E536" s="58" t="s">
        <v>2075</v>
      </c>
      <c r="F536" s="59" t="s">
        <v>1482</v>
      </c>
      <c r="G536" s="59" t="s">
        <v>355</v>
      </c>
      <c r="H536" s="59">
        <v>430521</v>
      </c>
      <c r="I536" s="59" t="str">
        <f t="shared" si="60"/>
        <v>430521</v>
      </c>
      <c r="J536" s="59">
        <f t="shared" si="61"/>
        <v>0</v>
      </c>
      <c r="K536" s="70">
        <v>4.897</v>
      </c>
      <c r="L536" s="55" t="s">
        <v>2076</v>
      </c>
      <c r="M536" s="71" t="s">
        <v>2077</v>
      </c>
      <c r="N536" s="73" t="s">
        <v>2077</v>
      </c>
      <c r="O536" s="70">
        <v>4.897</v>
      </c>
      <c r="P536" s="59"/>
      <c r="Q536" s="70"/>
      <c r="R536" s="59"/>
      <c r="S536" s="70"/>
      <c r="T536" s="59">
        <v>16</v>
      </c>
      <c r="U536" s="82">
        <v>303.614</v>
      </c>
      <c r="V536" s="83">
        <v>78.352</v>
      </c>
      <c r="W536" s="83">
        <v>48.97</v>
      </c>
      <c r="X536" s="83">
        <v>29.382</v>
      </c>
      <c r="Y536" s="82">
        <f t="shared" si="62"/>
        <v>225.262</v>
      </c>
      <c r="Z536" s="82"/>
      <c r="AA536" s="91"/>
      <c r="AB536" s="91"/>
      <c r="AC536" s="82"/>
      <c r="AD536" s="82"/>
      <c r="AE536" s="82"/>
      <c r="AF536" s="82"/>
      <c r="AG536" s="59" t="s">
        <v>1928</v>
      </c>
      <c r="AH536" s="59">
        <v>1</v>
      </c>
      <c r="AI536" s="58"/>
      <c r="AJ536" s="27"/>
    </row>
    <row r="537" ht="20.15" customHeight="1" outlineLevel="4" spans="1:36">
      <c r="A537" s="55">
        <v>44</v>
      </c>
      <c r="B537" s="60" t="s">
        <v>99</v>
      </c>
      <c r="C537" s="56" t="s">
        <v>106</v>
      </c>
      <c r="D537" s="57" t="s">
        <v>2078</v>
      </c>
      <c r="E537" s="58" t="s">
        <v>2079</v>
      </c>
      <c r="F537" s="59" t="s">
        <v>1482</v>
      </c>
      <c r="G537" s="59" t="s">
        <v>355</v>
      </c>
      <c r="H537" s="59">
        <v>430521</v>
      </c>
      <c r="I537" s="59" t="str">
        <f t="shared" si="60"/>
        <v>430521</v>
      </c>
      <c r="J537" s="59">
        <f t="shared" si="61"/>
        <v>0</v>
      </c>
      <c r="K537" s="70">
        <v>2.18</v>
      </c>
      <c r="L537" s="55" t="s">
        <v>2080</v>
      </c>
      <c r="M537" s="71" t="s">
        <v>2081</v>
      </c>
      <c r="N537" s="59"/>
      <c r="O537" s="70"/>
      <c r="P537" s="59"/>
      <c r="Q537" s="70"/>
      <c r="R537" s="73" t="s">
        <v>2081</v>
      </c>
      <c r="S537" s="70">
        <v>2.18</v>
      </c>
      <c r="T537" s="59">
        <v>16</v>
      </c>
      <c r="U537" s="82">
        <v>95.92</v>
      </c>
      <c r="V537" s="83">
        <v>34.88</v>
      </c>
      <c r="W537" s="83">
        <v>21.8</v>
      </c>
      <c r="X537" s="83">
        <v>13.08</v>
      </c>
      <c r="Y537" s="82">
        <f t="shared" si="62"/>
        <v>61.04</v>
      </c>
      <c r="Z537" s="82"/>
      <c r="AA537" s="91"/>
      <c r="AB537" s="91"/>
      <c r="AC537" s="82"/>
      <c r="AD537" s="82"/>
      <c r="AE537" s="82"/>
      <c r="AF537" s="82"/>
      <c r="AG537" s="59" t="s">
        <v>1928</v>
      </c>
      <c r="AH537" s="59">
        <v>1</v>
      </c>
      <c r="AI537" s="58"/>
      <c r="AJ537" s="27"/>
    </row>
    <row r="538" ht="20.15" customHeight="1" outlineLevel="4" spans="1:36">
      <c r="A538" s="55">
        <v>45</v>
      </c>
      <c r="B538" s="60" t="s">
        <v>99</v>
      </c>
      <c r="C538" s="56" t="s">
        <v>106</v>
      </c>
      <c r="D538" s="57" t="s">
        <v>2078</v>
      </c>
      <c r="E538" s="58" t="s">
        <v>2082</v>
      </c>
      <c r="F538" s="59" t="s">
        <v>1482</v>
      </c>
      <c r="G538" s="59" t="s">
        <v>355</v>
      </c>
      <c r="H538" s="59">
        <v>430521</v>
      </c>
      <c r="I538" s="59" t="str">
        <f t="shared" si="60"/>
        <v>430521</v>
      </c>
      <c r="J538" s="59">
        <f t="shared" si="61"/>
        <v>0</v>
      </c>
      <c r="K538" s="70">
        <v>1.562</v>
      </c>
      <c r="L538" s="55" t="s">
        <v>2083</v>
      </c>
      <c r="M538" s="71" t="s">
        <v>2084</v>
      </c>
      <c r="N538" s="59"/>
      <c r="O538" s="70"/>
      <c r="P538" s="59"/>
      <c r="Q538" s="70"/>
      <c r="R538" s="73" t="s">
        <v>2084</v>
      </c>
      <c r="S538" s="70">
        <v>1.562</v>
      </c>
      <c r="T538" s="59">
        <v>16</v>
      </c>
      <c r="U538" s="82">
        <v>68.728</v>
      </c>
      <c r="V538" s="83">
        <v>24.992</v>
      </c>
      <c r="W538" s="83">
        <v>15.62</v>
      </c>
      <c r="X538" s="83">
        <v>9.372</v>
      </c>
      <c r="Y538" s="82">
        <f t="shared" si="62"/>
        <v>43.736</v>
      </c>
      <c r="Z538" s="82"/>
      <c r="AA538" s="91"/>
      <c r="AB538" s="91"/>
      <c r="AC538" s="82"/>
      <c r="AD538" s="82"/>
      <c r="AE538" s="82"/>
      <c r="AF538" s="82"/>
      <c r="AG538" s="59" t="s">
        <v>1928</v>
      </c>
      <c r="AH538" s="59">
        <v>1</v>
      </c>
      <c r="AI538" s="58"/>
      <c r="AJ538" s="27"/>
    </row>
    <row r="539" ht="20.15" customHeight="1" outlineLevel="4" spans="1:36">
      <c r="A539" s="55">
        <v>46</v>
      </c>
      <c r="B539" s="60" t="s">
        <v>99</v>
      </c>
      <c r="C539" s="56" t="s">
        <v>106</v>
      </c>
      <c r="D539" s="57" t="s">
        <v>2085</v>
      </c>
      <c r="E539" s="58" t="s">
        <v>2086</v>
      </c>
      <c r="F539" s="59" t="s">
        <v>1482</v>
      </c>
      <c r="G539" s="59" t="s">
        <v>355</v>
      </c>
      <c r="H539" s="59">
        <v>430521</v>
      </c>
      <c r="I539" s="59" t="str">
        <f t="shared" si="60"/>
        <v>430521</v>
      </c>
      <c r="J539" s="59">
        <f t="shared" si="61"/>
        <v>0</v>
      </c>
      <c r="K539" s="70">
        <v>3.192</v>
      </c>
      <c r="L539" s="55" t="s">
        <v>2087</v>
      </c>
      <c r="M539" s="71" t="s">
        <v>2088</v>
      </c>
      <c r="N539" s="59"/>
      <c r="O539" s="70"/>
      <c r="P539" s="59"/>
      <c r="Q539" s="70"/>
      <c r="R539" s="73" t="s">
        <v>2088</v>
      </c>
      <c r="S539" s="70">
        <v>3.192</v>
      </c>
      <c r="T539" s="59">
        <v>16</v>
      </c>
      <c r="U539" s="82">
        <v>140.448</v>
      </c>
      <c r="V539" s="83">
        <v>51.072</v>
      </c>
      <c r="W539" s="83">
        <v>31.92</v>
      </c>
      <c r="X539" s="83">
        <v>19.152</v>
      </c>
      <c r="Y539" s="82">
        <f t="shared" si="62"/>
        <v>89.376</v>
      </c>
      <c r="Z539" s="82"/>
      <c r="AA539" s="91"/>
      <c r="AB539" s="91"/>
      <c r="AC539" s="82"/>
      <c r="AD539" s="82"/>
      <c r="AE539" s="82"/>
      <c r="AF539" s="82"/>
      <c r="AG539" s="59" t="s">
        <v>1928</v>
      </c>
      <c r="AH539" s="59">
        <v>1</v>
      </c>
      <c r="AI539" s="58"/>
      <c r="AJ539" s="27"/>
    </row>
    <row r="540" ht="20.15" customHeight="1" outlineLevel="4" spans="1:36">
      <c r="A540" s="55">
        <v>47</v>
      </c>
      <c r="B540" s="60" t="s">
        <v>99</v>
      </c>
      <c r="C540" s="56" t="s">
        <v>106</v>
      </c>
      <c r="D540" s="57" t="s">
        <v>2085</v>
      </c>
      <c r="E540" s="58" t="s">
        <v>2089</v>
      </c>
      <c r="F540" s="59" t="s">
        <v>1482</v>
      </c>
      <c r="G540" s="59" t="s">
        <v>355</v>
      </c>
      <c r="H540" s="59">
        <v>430521</v>
      </c>
      <c r="I540" s="59" t="str">
        <f t="shared" si="60"/>
        <v>430521</v>
      </c>
      <c r="J540" s="59">
        <f t="shared" si="61"/>
        <v>0</v>
      </c>
      <c r="K540" s="70">
        <v>3.081</v>
      </c>
      <c r="L540" s="55" t="s">
        <v>2090</v>
      </c>
      <c r="M540" s="71" t="s">
        <v>2091</v>
      </c>
      <c r="N540" s="59"/>
      <c r="O540" s="70"/>
      <c r="P540" s="59"/>
      <c r="Q540" s="70"/>
      <c r="R540" s="73" t="s">
        <v>2091</v>
      </c>
      <c r="S540" s="70">
        <v>3.081</v>
      </c>
      <c r="T540" s="59">
        <v>16</v>
      </c>
      <c r="U540" s="82">
        <v>135.564</v>
      </c>
      <c r="V540" s="83">
        <v>49.296</v>
      </c>
      <c r="W540" s="83">
        <v>30.81</v>
      </c>
      <c r="X540" s="83">
        <v>18.486</v>
      </c>
      <c r="Y540" s="82">
        <f t="shared" si="62"/>
        <v>86.268</v>
      </c>
      <c r="Z540" s="82"/>
      <c r="AA540" s="91"/>
      <c r="AB540" s="91"/>
      <c r="AC540" s="82"/>
      <c r="AD540" s="82"/>
      <c r="AE540" s="82"/>
      <c r="AF540" s="82"/>
      <c r="AG540" s="59" t="s">
        <v>1928</v>
      </c>
      <c r="AH540" s="59">
        <v>1</v>
      </c>
      <c r="AI540" s="58"/>
      <c r="AJ540" s="27"/>
    </row>
    <row r="541" ht="20.15" customHeight="1" outlineLevel="4" spans="1:36">
      <c r="A541" s="55">
        <v>48</v>
      </c>
      <c r="B541" s="60" t="s">
        <v>99</v>
      </c>
      <c r="C541" s="56" t="s">
        <v>106</v>
      </c>
      <c r="D541" s="57" t="s">
        <v>2085</v>
      </c>
      <c r="E541" s="58" t="s">
        <v>2092</v>
      </c>
      <c r="F541" s="59" t="s">
        <v>1482</v>
      </c>
      <c r="G541" s="59" t="s">
        <v>355</v>
      </c>
      <c r="H541" s="59">
        <v>430521</v>
      </c>
      <c r="I541" s="59" t="str">
        <f t="shared" si="60"/>
        <v>430521</v>
      </c>
      <c r="J541" s="59">
        <f t="shared" si="61"/>
        <v>0</v>
      </c>
      <c r="K541" s="70">
        <v>2.177</v>
      </c>
      <c r="L541" s="55" t="s">
        <v>2093</v>
      </c>
      <c r="M541" s="71" t="s">
        <v>2094</v>
      </c>
      <c r="N541" s="59"/>
      <c r="O541" s="70"/>
      <c r="P541" s="59"/>
      <c r="Q541" s="70"/>
      <c r="R541" s="73" t="s">
        <v>2094</v>
      </c>
      <c r="S541" s="70">
        <v>2.177</v>
      </c>
      <c r="T541" s="59">
        <v>16</v>
      </c>
      <c r="U541" s="82">
        <v>95.788</v>
      </c>
      <c r="V541" s="83">
        <v>34.832</v>
      </c>
      <c r="W541" s="83">
        <v>21.77</v>
      </c>
      <c r="X541" s="83">
        <v>13.062</v>
      </c>
      <c r="Y541" s="82">
        <f t="shared" si="62"/>
        <v>60.956</v>
      </c>
      <c r="Z541" s="82"/>
      <c r="AA541" s="91"/>
      <c r="AB541" s="91"/>
      <c r="AC541" s="82"/>
      <c r="AD541" s="82"/>
      <c r="AE541" s="82"/>
      <c r="AF541" s="82"/>
      <c r="AG541" s="59" t="s">
        <v>1928</v>
      </c>
      <c r="AH541" s="59">
        <v>1</v>
      </c>
      <c r="AI541" s="58"/>
      <c r="AJ541" s="27"/>
    </row>
    <row r="542" ht="20.15" customHeight="1" outlineLevel="4" spans="1:36">
      <c r="A542" s="55">
        <v>49</v>
      </c>
      <c r="B542" s="60" t="s">
        <v>99</v>
      </c>
      <c r="C542" s="56" t="s">
        <v>106</v>
      </c>
      <c r="D542" s="57" t="s">
        <v>2085</v>
      </c>
      <c r="E542" s="58" t="s">
        <v>2095</v>
      </c>
      <c r="F542" s="59" t="s">
        <v>1482</v>
      </c>
      <c r="G542" s="59" t="s">
        <v>355</v>
      </c>
      <c r="H542" s="59">
        <v>430521</v>
      </c>
      <c r="I542" s="59" t="str">
        <f t="shared" si="60"/>
        <v>430521</v>
      </c>
      <c r="J542" s="59">
        <f t="shared" si="61"/>
        <v>0</v>
      </c>
      <c r="K542" s="70">
        <v>6.054</v>
      </c>
      <c r="L542" s="55" t="s">
        <v>2096</v>
      </c>
      <c r="M542" s="71" t="s">
        <v>2097</v>
      </c>
      <c r="N542" s="59"/>
      <c r="O542" s="70"/>
      <c r="P542" s="73" t="s">
        <v>2097</v>
      </c>
      <c r="Q542" s="70">
        <v>6.054</v>
      </c>
      <c r="R542" s="59"/>
      <c r="S542" s="70"/>
      <c r="T542" s="59">
        <v>16</v>
      </c>
      <c r="U542" s="82">
        <v>266.376</v>
      </c>
      <c r="V542" s="83">
        <v>96.864</v>
      </c>
      <c r="W542" s="83">
        <v>60.54</v>
      </c>
      <c r="X542" s="83">
        <v>36.324</v>
      </c>
      <c r="Y542" s="82">
        <f t="shared" si="62"/>
        <v>169.512</v>
      </c>
      <c r="Z542" s="82"/>
      <c r="AA542" s="91"/>
      <c r="AB542" s="91"/>
      <c r="AC542" s="82"/>
      <c r="AD542" s="82"/>
      <c r="AE542" s="82"/>
      <c r="AF542" s="82"/>
      <c r="AG542" s="59" t="s">
        <v>1928</v>
      </c>
      <c r="AH542" s="59">
        <v>1</v>
      </c>
      <c r="AI542" s="58"/>
      <c r="AJ542" s="27"/>
    </row>
    <row r="543" ht="20.15" customHeight="1" outlineLevel="4" spans="1:36">
      <c r="A543" s="55">
        <v>50</v>
      </c>
      <c r="B543" s="60" t="s">
        <v>99</v>
      </c>
      <c r="C543" s="56" t="s">
        <v>106</v>
      </c>
      <c r="D543" s="57" t="s">
        <v>2098</v>
      </c>
      <c r="E543" s="58" t="s">
        <v>2099</v>
      </c>
      <c r="F543" s="59" t="s">
        <v>1482</v>
      </c>
      <c r="G543" s="59" t="s">
        <v>355</v>
      </c>
      <c r="H543" s="59">
        <v>430521</v>
      </c>
      <c r="I543" s="59" t="str">
        <f t="shared" si="60"/>
        <v>430521</v>
      </c>
      <c r="J543" s="59">
        <f t="shared" si="61"/>
        <v>0</v>
      </c>
      <c r="K543" s="70">
        <v>2.981</v>
      </c>
      <c r="L543" s="55" t="s">
        <v>2100</v>
      </c>
      <c r="M543" s="71" t="s">
        <v>2101</v>
      </c>
      <c r="N543" s="59"/>
      <c r="O543" s="70"/>
      <c r="P543" s="73" t="s">
        <v>2101</v>
      </c>
      <c r="Q543" s="70">
        <v>2.981</v>
      </c>
      <c r="R543" s="59"/>
      <c r="S543" s="70"/>
      <c r="T543" s="59">
        <v>16</v>
      </c>
      <c r="U543" s="82">
        <v>131.164</v>
      </c>
      <c r="V543" s="83">
        <v>47.696</v>
      </c>
      <c r="W543" s="83">
        <v>29.81</v>
      </c>
      <c r="X543" s="83">
        <v>17.886</v>
      </c>
      <c r="Y543" s="82">
        <f t="shared" si="62"/>
        <v>83.468</v>
      </c>
      <c r="Z543" s="82"/>
      <c r="AA543" s="91"/>
      <c r="AB543" s="91"/>
      <c r="AC543" s="82"/>
      <c r="AD543" s="82"/>
      <c r="AE543" s="82"/>
      <c r="AF543" s="82"/>
      <c r="AG543" s="59" t="s">
        <v>1928</v>
      </c>
      <c r="AH543" s="59">
        <v>1</v>
      </c>
      <c r="AI543" s="58"/>
      <c r="AJ543" s="27"/>
    </row>
    <row r="544" ht="20.15" customHeight="1" outlineLevel="4" spans="1:36">
      <c r="A544" s="55">
        <v>51</v>
      </c>
      <c r="B544" s="60" t="s">
        <v>99</v>
      </c>
      <c r="C544" s="56" t="s">
        <v>106</v>
      </c>
      <c r="D544" s="57" t="s">
        <v>2098</v>
      </c>
      <c r="E544" s="58" t="s">
        <v>2102</v>
      </c>
      <c r="F544" s="59" t="s">
        <v>1482</v>
      </c>
      <c r="G544" s="59" t="s">
        <v>355</v>
      </c>
      <c r="H544" s="59">
        <v>430521</v>
      </c>
      <c r="I544" s="59" t="str">
        <f t="shared" si="60"/>
        <v>430521</v>
      </c>
      <c r="J544" s="59">
        <f t="shared" si="61"/>
        <v>0</v>
      </c>
      <c r="K544" s="70">
        <v>2.507</v>
      </c>
      <c r="L544" s="55" t="s">
        <v>2103</v>
      </c>
      <c r="M544" s="71" t="s">
        <v>2104</v>
      </c>
      <c r="N544" s="59"/>
      <c r="O544" s="70"/>
      <c r="P544" s="59"/>
      <c r="Q544" s="70"/>
      <c r="R544" s="73" t="s">
        <v>2104</v>
      </c>
      <c r="S544" s="70">
        <v>2.507</v>
      </c>
      <c r="T544" s="59">
        <v>16</v>
      </c>
      <c r="U544" s="82">
        <v>110.308</v>
      </c>
      <c r="V544" s="83">
        <v>40.112</v>
      </c>
      <c r="W544" s="83">
        <v>25.07</v>
      </c>
      <c r="X544" s="83">
        <v>15.042</v>
      </c>
      <c r="Y544" s="82">
        <f t="shared" si="62"/>
        <v>70.196</v>
      </c>
      <c r="Z544" s="82"/>
      <c r="AA544" s="91"/>
      <c r="AB544" s="91"/>
      <c r="AC544" s="82"/>
      <c r="AD544" s="82"/>
      <c r="AE544" s="82"/>
      <c r="AF544" s="82"/>
      <c r="AG544" s="59" t="s">
        <v>1928</v>
      </c>
      <c r="AH544" s="59">
        <v>1</v>
      </c>
      <c r="AI544" s="58"/>
      <c r="AJ544" s="27"/>
    </row>
    <row r="545" ht="20.15" customHeight="1" outlineLevel="4" spans="1:36">
      <c r="A545" s="55">
        <v>52</v>
      </c>
      <c r="B545" s="60" t="s">
        <v>99</v>
      </c>
      <c r="C545" s="56" t="s">
        <v>106</v>
      </c>
      <c r="D545" s="57" t="s">
        <v>2105</v>
      </c>
      <c r="E545" s="58" t="s">
        <v>2106</v>
      </c>
      <c r="F545" s="59" t="s">
        <v>1482</v>
      </c>
      <c r="G545" s="59" t="s">
        <v>355</v>
      </c>
      <c r="H545" s="59">
        <v>430521</v>
      </c>
      <c r="I545" s="59" t="str">
        <f t="shared" si="60"/>
        <v>430521</v>
      </c>
      <c r="J545" s="59">
        <f t="shared" si="61"/>
        <v>0</v>
      </c>
      <c r="K545" s="70">
        <v>11.318</v>
      </c>
      <c r="L545" s="55" t="s">
        <v>2107</v>
      </c>
      <c r="M545" s="71" t="s">
        <v>2108</v>
      </c>
      <c r="N545" s="73" t="s">
        <v>2108</v>
      </c>
      <c r="O545" s="70">
        <v>11.318</v>
      </c>
      <c r="P545" s="59"/>
      <c r="Q545" s="70"/>
      <c r="R545" s="59"/>
      <c r="S545" s="70"/>
      <c r="T545" s="59">
        <v>16</v>
      </c>
      <c r="U545" s="82">
        <v>701.716</v>
      </c>
      <c r="V545" s="83">
        <v>181.088</v>
      </c>
      <c r="W545" s="83">
        <v>113.18</v>
      </c>
      <c r="X545" s="83">
        <v>67.908</v>
      </c>
      <c r="Y545" s="82">
        <f t="shared" si="62"/>
        <v>520.628</v>
      </c>
      <c r="Z545" s="82"/>
      <c r="AA545" s="91"/>
      <c r="AB545" s="91"/>
      <c r="AC545" s="82"/>
      <c r="AD545" s="82"/>
      <c r="AE545" s="82"/>
      <c r="AF545" s="82"/>
      <c r="AG545" s="59" t="s">
        <v>1928</v>
      </c>
      <c r="AH545" s="59">
        <v>1</v>
      </c>
      <c r="AI545" s="58"/>
      <c r="AJ545" s="27"/>
    </row>
    <row r="546" ht="20.15" customHeight="1" outlineLevel="4" spans="1:36">
      <c r="A546" s="55">
        <v>53</v>
      </c>
      <c r="B546" s="60" t="s">
        <v>99</v>
      </c>
      <c r="C546" s="56" t="s">
        <v>106</v>
      </c>
      <c r="D546" s="57" t="s">
        <v>2109</v>
      </c>
      <c r="E546" s="58" t="s">
        <v>2110</v>
      </c>
      <c r="F546" s="59" t="s">
        <v>1482</v>
      </c>
      <c r="G546" s="59" t="s">
        <v>355</v>
      </c>
      <c r="H546" s="59">
        <v>430521</v>
      </c>
      <c r="I546" s="59" t="str">
        <f t="shared" si="60"/>
        <v>430521</v>
      </c>
      <c r="J546" s="59">
        <f t="shared" si="61"/>
        <v>0</v>
      </c>
      <c r="K546" s="70">
        <v>0.515</v>
      </c>
      <c r="L546" s="55" t="s">
        <v>2111</v>
      </c>
      <c r="M546" s="71" t="s">
        <v>2112</v>
      </c>
      <c r="N546" s="73" t="s">
        <v>2112</v>
      </c>
      <c r="O546" s="70">
        <v>0.515</v>
      </c>
      <c r="P546" s="59"/>
      <c r="Q546" s="70"/>
      <c r="R546" s="59"/>
      <c r="S546" s="70"/>
      <c r="T546" s="59">
        <v>16</v>
      </c>
      <c r="U546" s="82">
        <v>31.93</v>
      </c>
      <c r="V546" s="83">
        <v>8.24</v>
      </c>
      <c r="W546" s="83">
        <v>5.15</v>
      </c>
      <c r="X546" s="83">
        <v>3.09</v>
      </c>
      <c r="Y546" s="82">
        <f t="shared" si="62"/>
        <v>23.69</v>
      </c>
      <c r="Z546" s="82"/>
      <c r="AA546" s="91"/>
      <c r="AB546" s="91"/>
      <c r="AC546" s="82"/>
      <c r="AD546" s="82"/>
      <c r="AE546" s="82"/>
      <c r="AF546" s="82"/>
      <c r="AG546" s="59" t="s">
        <v>1928</v>
      </c>
      <c r="AH546" s="59">
        <v>1</v>
      </c>
      <c r="AI546" s="58"/>
      <c r="AJ546" s="27"/>
    </row>
    <row r="547" ht="20.15" customHeight="1" outlineLevel="4" spans="1:36">
      <c r="A547" s="55">
        <v>54</v>
      </c>
      <c r="B547" s="60" t="s">
        <v>99</v>
      </c>
      <c r="C547" s="56" t="s">
        <v>106</v>
      </c>
      <c r="D547" s="57" t="s">
        <v>2109</v>
      </c>
      <c r="E547" s="58" t="s">
        <v>2113</v>
      </c>
      <c r="F547" s="59" t="s">
        <v>1482</v>
      </c>
      <c r="G547" s="59" t="s">
        <v>355</v>
      </c>
      <c r="H547" s="59">
        <v>430521</v>
      </c>
      <c r="I547" s="59" t="str">
        <f t="shared" si="60"/>
        <v>430521</v>
      </c>
      <c r="J547" s="59">
        <f t="shared" si="61"/>
        <v>0</v>
      </c>
      <c r="K547" s="70">
        <v>2.123</v>
      </c>
      <c r="L547" s="55" t="s">
        <v>2114</v>
      </c>
      <c r="M547" s="71" t="s">
        <v>2115</v>
      </c>
      <c r="N547" s="59"/>
      <c r="O547" s="70"/>
      <c r="P547" s="59"/>
      <c r="Q547" s="70"/>
      <c r="R547" s="73" t="s">
        <v>2115</v>
      </c>
      <c r="S547" s="70">
        <v>2.123</v>
      </c>
      <c r="T547" s="59">
        <v>16</v>
      </c>
      <c r="U547" s="82">
        <v>93.412</v>
      </c>
      <c r="V547" s="83">
        <v>33.968</v>
      </c>
      <c r="W547" s="83">
        <v>21.23</v>
      </c>
      <c r="X547" s="83">
        <v>12.738</v>
      </c>
      <c r="Y547" s="82">
        <f t="shared" si="62"/>
        <v>59.444</v>
      </c>
      <c r="Z547" s="82"/>
      <c r="AA547" s="91"/>
      <c r="AB547" s="91"/>
      <c r="AC547" s="82"/>
      <c r="AD547" s="82"/>
      <c r="AE547" s="82"/>
      <c r="AF547" s="82"/>
      <c r="AG547" s="59" t="s">
        <v>1928</v>
      </c>
      <c r="AH547" s="59">
        <v>1</v>
      </c>
      <c r="AI547" s="58"/>
      <c r="AJ547" s="27"/>
    </row>
    <row r="548" ht="20.15" customHeight="1" outlineLevel="4" spans="1:36">
      <c r="A548" s="55">
        <v>55</v>
      </c>
      <c r="B548" s="60" t="s">
        <v>99</v>
      </c>
      <c r="C548" s="56" t="s">
        <v>106</v>
      </c>
      <c r="D548" s="57" t="s">
        <v>2109</v>
      </c>
      <c r="E548" s="58" t="s">
        <v>2116</v>
      </c>
      <c r="F548" s="59" t="s">
        <v>1482</v>
      </c>
      <c r="G548" s="59" t="s">
        <v>355</v>
      </c>
      <c r="H548" s="59">
        <v>430521</v>
      </c>
      <c r="I548" s="59" t="str">
        <f t="shared" si="60"/>
        <v>430521</v>
      </c>
      <c r="J548" s="59">
        <f t="shared" si="61"/>
        <v>0</v>
      </c>
      <c r="K548" s="70">
        <v>0.919</v>
      </c>
      <c r="L548" s="55" t="s">
        <v>2117</v>
      </c>
      <c r="M548" s="71" t="s">
        <v>2118</v>
      </c>
      <c r="N548" s="59"/>
      <c r="O548" s="70"/>
      <c r="P548" s="59"/>
      <c r="Q548" s="70"/>
      <c r="R548" s="73" t="s">
        <v>2118</v>
      </c>
      <c r="S548" s="70">
        <v>0.919</v>
      </c>
      <c r="T548" s="59">
        <v>16</v>
      </c>
      <c r="U548" s="82">
        <v>40.436</v>
      </c>
      <c r="V548" s="83">
        <v>14.704</v>
      </c>
      <c r="W548" s="83">
        <v>9.19</v>
      </c>
      <c r="X548" s="83">
        <v>5.514</v>
      </c>
      <c r="Y548" s="82">
        <f t="shared" si="62"/>
        <v>25.732</v>
      </c>
      <c r="Z548" s="82"/>
      <c r="AA548" s="91"/>
      <c r="AB548" s="91"/>
      <c r="AC548" s="82"/>
      <c r="AD548" s="82"/>
      <c r="AE548" s="82"/>
      <c r="AF548" s="82"/>
      <c r="AG548" s="59" t="s">
        <v>1928</v>
      </c>
      <c r="AH548" s="59">
        <v>1</v>
      </c>
      <c r="AI548" s="58"/>
      <c r="AJ548" s="27"/>
    </row>
    <row r="549" ht="20.15" customHeight="1" outlineLevel="4" spans="1:36">
      <c r="A549" s="55">
        <v>56</v>
      </c>
      <c r="B549" s="60" t="s">
        <v>99</v>
      </c>
      <c r="C549" s="56" t="s">
        <v>106</v>
      </c>
      <c r="D549" s="57" t="s">
        <v>2119</v>
      </c>
      <c r="E549" s="58" t="s">
        <v>2120</v>
      </c>
      <c r="F549" s="59" t="s">
        <v>1482</v>
      </c>
      <c r="G549" s="59" t="s">
        <v>355</v>
      </c>
      <c r="H549" s="59">
        <v>430521</v>
      </c>
      <c r="I549" s="59" t="str">
        <f t="shared" si="60"/>
        <v>430521</v>
      </c>
      <c r="J549" s="59">
        <f t="shared" si="61"/>
        <v>0</v>
      </c>
      <c r="K549" s="70">
        <v>8.005</v>
      </c>
      <c r="L549" s="55" t="s">
        <v>2121</v>
      </c>
      <c r="M549" s="71" t="s">
        <v>2122</v>
      </c>
      <c r="N549" s="59"/>
      <c r="O549" s="70"/>
      <c r="P549" s="73" t="s">
        <v>2122</v>
      </c>
      <c r="Q549" s="70">
        <v>8.005</v>
      </c>
      <c r="R549" s="59"/>
      <c r="S549" s="70"/>
      <c r="T549" s="59">
        <v>16</v>
      </c>
      <c r="U549" s="82">
        <v>352.22</v>
      </c>
      <c r="V549" s="83">
        <v>128.08</v>
      </c>
      <c r="W549" s="83">
        <v>80.05</v>
      </c>
      <c r="X549" s="83">
        <v>48.03</v>
      </c>
      <c r="Y549" s="82">
        <f t="shared" si="62"/>
        <v>224.14</v>
      </c>
      <c r="Z549" s="82"/>
      <c r="AA549" s="91"/>
      <c r="AB549" s="91"/>
      <c r="AC549" s="82"/>
      <c r="AD549" s="82"/>
      <c r="AE549" s="82"/>
      <c r="AF549" s="82"/>
      <c r="AG549" s="59" t="s">
        <v>1928</v>
      </c>
      <c r="AH549" s="59">
        <v>1</v>
      </c>
      <c r="AI549" s="58"/>
      <c r="AJ549" s="27"/>
    </row>
    <row r="550" ht="20.15" customHeight="1" outlineLevel="4" spans="1:36">
      <c r="A550" s="55">
        <v>57</v>
      </c>
      <c r="B550" s="60" t="s">
        <v>99</v>
      </c>
      <c r="C550" s="56" t="s">
        <v>106</v>
      </c>
      <c r="D550" s="57" t="s">
        <v>2119</v>
      </c>
      <c r="E550" s="58" t="s">
        <v>2123</v>
      </c>
      <c r="F550" s="59" t="s">
        <v>1482</v>
      </c>
      <c r="G550" s="59" t="s">
        <v>355</v>
      </c>
      <c r="H550" s="59">
        <v>430521</v>
      </c>
      <c r="I550" s="59" t="str">
        <f t="shared" si="60"/>
        <v>430521</v>
      </c>
      <c r="J550" s="59">
        <f t="shared" si="61"/>
        <v>0</v>
      </c>
      <c r="K550" s="70">
        <v>6.183</v>
      </c>
      <c r="L550" s="55" t="s">
        <v>2124</v>
      </c>
      <c r="M550" s="71" t="s">
        <v>2125</v>
      </c>
      <c r="N550" s="59"/>
      <c r="O550" s="70"/>
      <c r="P550" s="73" t="s">
        <v>2125</v>
      </c>
      <c r="Q550" s="70">
        <v>6.183</v>
      </c>
      <c r="R550" s="59"/>
      <c r="S550" s="70"/>
      <c r="T550" s="59">
        <v>16</v>
      </c>
      <c r="U550" s="82">
        <v>272.052</v>
      </c>
      <c r="V550" s="83">
        <v>98.928</v>
      </c>
      <c r="W550" s="83">
        <v>61.83</v>
      </c>
      <c r="X550" s="83">
        <v>37.098</v>
      </c>
      <c r="Y550" s="82">
        <f t="shared" si="62"/>
        <v>173.124</v>
      </c>
      <c r="Z550" s="82"/>
      <c r="AA550" s="91"/>
      <c r="AB550" s="91"/>
      <c r="AC550" s="82"/>
      <c r="AD550" s="82"/>
      <c r="AE550" s="82"/>
      <c r="AF550" s="82"/>
      <c r="AG550" s="59" t="s">
        <v>1928</v>
      </c>
      <c r="AH550" s="59">
        <v>1</v>
      </c>
      <c r="AI550" s="58"/>
      <c r="AJ550" s="27"/>
    </row>
    <row r="551" ht="20.15" customHeight="1" outlineLevel="4" spans="1:36">
      <c r="A551" s="55">
        <v>58</v>
      </c>
      <c r="B551" s="60" t="s">
        <v>99</v>
      </c>
      <c r="C551" s="56" t="s">
        <v>106</v>
      </c>
      <c r="D551" s="57" t="s">
        <v>2119</v>
      </c>
      <c r="E551" s="58" t="s">
        <v>2126</v>
      </c>
      <c r="F551" s="59" t="s">
        <v>1482</v>
      </c>
      <c r="G551" s="59" t="s">
        <v>355</v>
      </c>
      <c r="H551" s="59">
        <v>430521</v>
      </c>
      <c r="I551" s="59" t="str">
        <f t="shared" si="60"/>
        <v>430521</v>
      </c>
      <c r="J551" s="59">
        <f t="shared" si="61"/>
        <v>0</v>
      </c>
      <c r="K551" s="70">
        <v>1.205</v>
      </c>
      <c r="L551" s="55" t="s">
        <v>2127</v>
      </c>
      <c r="M551" s="71" t="s">
        <v>2128</v>
      </c>
      <c r="N551" s="59"/>
      <c r="O551" s="70"/>
      <c r="P551" s="59"/>
      <c r="Q551" s="70"/>
      <c r="R551" s="73" t="s">
        <v>2128</v>
      </c>
      <c r="S551" s="70">
        <v>1.205</v>
      </c>
      <c r="T551" s="59">
        <v>16</v>
      </c>
      <c r="U551" s="82">
        <v>53.02</v>
      </c>
      <c r="V551" s="83">
        <v>19.28</v>
      </c>
      <c r="W551" s="83">
        <v>12.05</v>
      </c>
      <c r="X551" s="83">
        <v>7.23</v>
      </c>
      <c r="Y551" s="82">
        <f t="shared" si="62"/>
        <v>33.74</v>
      </c>
      <c r="Z551" s="82"/>
      <c r="AA551" s="91"/>
      <c r="AB551" s="91"/>
      <c r="AC551" s="82"/>
      <c r="AD551" s="82"/>
      <c r="AE551" s="82"/>
      <c r="AF551" s="82"/>
      <c r="AG551" s="59" t="s">
        <v>1928</v>
      </c>
      <c r="AH551" s="59">
        <v>1</v>
      </c>
      <c r="AI551" s="58"/>
      <c r="AJ551" s="27"/>
    </row>
    <row r="552" ht="20.15" customHeight="1" outlineLevel="4" spans="1:36">
      <c r="A552" s="55">
        <v>59</v>
      </c>
      <c r="B552" s="60" t="s">
        <v>99</v>
      </c>
      <c r="C552" s="56" t="s">
        <v>106</v>
      </c>
      <c r="D552" s="57" t="s">
        <v>2129</v>
      </c>
      <c r="E552" s="58" t="s">
        <v>2130</v>
      </c>
      <c r="F552" s="59" t="s">
        <v>1482</v>
      </c>
      <c r="G552" s="59" t="s">
        <v>355</v>
      </c>
      <c r="H552" s="59">
        <v>430521</v>
      </c>
      <c r="I552" s="59" t="str">
        <f t="shared" si="60"/>
        <v>430521</v>
      </c>
      <c r="J552" s="59">
        <f t="shared" si="61"/>
        <v>0</v>
      </c>
      <c r="K552" s="70">
        <v>0.961</v>
      </c>
      <c r="L552" s="55" t="s">
        <v>2131</v>
      </c>
      <c r="M552" s="71" t="s">
        <v>2132</v>
      </c>
      <c r="N552" s="59"/>
      <c r="O552" s="70"/>
      <c r="P552" s="73" t="s">
        <v>2132</v>
      </c>
      <c r="Q552" s="70">
        <v>0.961</v>
      </c>
      <c r="R552" s="59"/>
      <c r="S552" s="70"/>
      <c r="T552" s="59">
        <v>16</v>
      </c>
      <c r="U552" s="82">
        <v>42.284</v>
      </c>
      <c r="V552" s="83">
        <v>15.376</v>
      </c>
      <c r="W552" s="83">
        <v>9.61</v>
      </c>
      <c r="X552" s="83">
        <v>5.766</v>
      </c>
      <c r="Y552" s="82">
        <f t="shared" si="62"/>
        <v>26.908</v>
      </c>
      <c r="Z552" s="82"/>
      <c r="AA552" s="91"/>
      <c r="AB552" s="91"/>
      <c r="AC552" s="82"/>
      <c r="AD552" s="82"/>
      <c r="AE552" s="82"/>
      <c r="AF552" s="82"/>
      <c r="AG552" s="59" t="s">
        <v>1928</v>
      </c>
      <c r="AH552" s="59">
        <v>1</v>
      </c>
      <c r="AI552" s="58"/>
      <c r="AJ552" s="27"/>
    </row>
    <row r="553" ht="20.15" customHeight="1" outlineLevel="4" spans="1:36">
      <c r="A553" s="55">
        <v>60</v>
      </c>
      <c r="B553" s="60" t="s">
        <v>99</v>
      </c>
      <c r="C553" s="56" t="s">
        <v>106</v>
      </c>
      <c r="D553" s="57" t="s">
        <v>2129</v>
      </c>
      <c r="E553" s="58" t="s">
        <v>2133</v>
      </c>
      <c r="F553" s="59" t="s">
        <v>1482</v>
      </c>
      <c r="G553" s="59" t="s">
        <v>355</v>
      </c>
      <c r="H553" s="59">
        <v>430521</v>
      </c>
      <c r="I553" s="59" t="str">
        <f t="shared" si="60"/>
        <v>430521</v>
      </c>
      <c r="J553" s="59">
        <f t="shared" si="61"/>
        <v>0</v>
      </c>
      <c r="K553" s="70">
        <v>0.669</v>
      </c>
      <c r="L553" s="55" t="s">
        <v>2134</v>
      </c>
      <c r="M553" s="71" t="s">
        <v>2135</v>
      </c>
      <c r="N553" s="59"/>
      <c r="O553" s="70"/>
      <c r="P553" s="59"/>
      <c r="Q553" s="70"/>
      <c r="R553" s="73" t="s">
        <v>2135</v>
      </c>
      <c r="S553" s="70">
        <v>0.669</v>
      </c>
      <c r="T553" s="59">
        <v>16</v>
      </c>
      <c r="U553" s="82">
        <v>29.436</v>
      </c>
      <c r="V553" s="83">
        <v>10.704</v>
      </c>
      <c r="W553" s="83">
        <v>6.69</v>
      </c>
      <c r="X553" s="83">
        <v>4.014</v>
      </c>
      <c r="Y553" s="82">
        <f t="shared" si="62"/>
        <v>18.732</v>
      </c>
      <c r="Z553" s="82"/>
      <c r="AA553" s="91"/>
      <c r="AB553" s="91"/>
      <c r="AC553" s="82"/>
      <c r="AD553" s="82"/>
      <c r="AE553" s="82"/>
      <c r="AF553" s="82"/>
      <c r="AG553" s="59" t="s">
        <v>1928</v>
      </c>
      <c r="AH553" s="59">
        <v>1</v>
      </c>
      <c r="AI553" s="58"/>
      <c r="AJ553" s="27"/>
    </row>
    <row r="554" ht="20.15" customHeight="1" outlineLevel="4" spans="1:36">
      <c r="A554" s="55">
        <v>61</v>
      </c>
      <c r="B554" s="60" t="s">
        <v>99</v>
      </c>
      <c r="C554" s="56" t="s">
        <v>106</v>
      </c>
      <c r="D554" s="57" t="s">
        <v>2136</v>
      </c>
      <c r="E554" s="58" t="s">
        <v>2137</v>
      </c>
      <c r="F554" s="59" t="s">
        <v>1482</v>
      </c>
      <c r="G554" s="59" t="s">
        <v>355</v>
      </c>
      <c r="H554" s="59">
        <v>430521</v>
      </c>
      <c r="I554" s="59" t="str">
        <f t="shared" si="60"/>
        <v>430521</v>
      </c>
      <c r="J554" s="59">
        <f t="shared" si="61"/>
        <v>0</v>
      </c>
      <c r="K554" s="70">
        <v>7.76</v>
      </c>
      <c r="L554" s="55" t="s">
        <v>2138</v>
      </c>
      <c r="M554" s="71" t="s">
        <v>2139</v>
      </c>
      <c r="N554" s="59"/>
      <c r="O554" s="70"/>
      <c r="P554" s="73" t="s">
        <v>2139</v>
      </c>
      <c r="Q554" s="70">
        <v>7.76</v>
      </c>
      <c r="R554" s="59"/>
      <c r="S554" s="70"/>
      <c r="T554" s="59">
        <v>16</v>
      </c>
      <c r="U554" s="82">
        <v>341.44</v>
      </c>
      <c r="V554" s="83">
        <v>124.16</v>
      </c>
      <c r="W554" s="83">
        <v>77.6</v>
      </c>
      <c r="X554" s="83">
        <v>46.56</v>
      </c>
      <c r="Y554" s="82">
        <f t="shared" si="62"/>
        <v>217.28</v>
      </c>
      <c r="Z554" s="82"/>
      <c r="AA554" s="91"/>
      <c r="AB554" s="91"/>
      <c r="AC554" s="82"/>
      <c r="AD554" s="82"/>
      <c r="AE554" s="82"/>
      <c r="AF554" s="82"/>
      <c r="AG554" s="59" t="s">
        <v>1928</v>
      </c>
      <c r="AH554" s="59">
        <v>1</v>
      </c>
      <c r="AI554" s="58"/>
      <c r="AJ554" s="27"/>
    </row>
    <row r="555" ht="20.15" customHeight="1" outlineLevel="4" spans="1:36">
      <c r="A555" s="55">
        <v>62</v>
      </c>
      <c r="B555" s="60" t="s">
        <v>99</v>
      </c>
      <c r="C555" s="56" t="s">
        <v>106</v>
      </c>
      <c r="D555" s="57" t="s">
        <v>2068</v>
      </c>
      <c r="E555" s="58" t="s">
        <v>2140</v>
      </c>
      <c r="F555" s="59" t="s">
        <v>1482</v>
      </c>
      <c r="G555" s="59" t="s">
        <v>355</v>
      </c>
      <c r="H555" s="59">
        <v>430521</v>
      </c>
      <c r="I555" s="59" t="str">
        <f t="shared" si="60"/>
        <v>430521</v>
      </c>
      <c r="J555" s="59">
        <f t="shared" si="61"/>
        <v>0</v>
      </c>
      <c r="K555" s="70">
        <v>2.482</v>
      </c>
      <c r="L555" s="55" t="s">
        <v>2141</v>
      </c>
      <c r="M555" s="71" t="s">
        <v>2142</v>
      </c>
      <c r="N555" s="59"/>
      <c r="O555" s="70"/>
      <c r="P555" s="59"/>
      <c r="Q555" s="70"/>
      <c r="R555" s="73" t="s">
        <v>2142</v>
      </c>
      <c r="S555" s="70">
        <v>2.482</v>
      </c>
      <c r="T555" s="59">
        <v>16</v>
      </c>
      <c r="U555" s="82">
        <v>109.208</v>
      </c>
      <c r="V555" s="83">
        <v>39.712</v>
      </c>
      <c r="W555" s="83">
        <v>24.82</v>
      </c>
      <c r="X555" s="83">
        <v>14.892</v>
      </c>
      <c r="Y555" s="82">
        <f t="shared" si="62"/>
        <v>69.496</v>
      </c>
      <c r="Z555" s="82"/>
      <c r="AA555" s="91"/>
      <c r="AB555" s="91"/>
      <c r="AC555" s="82"/>
      <c r="AD555" s="82"/>
      <c r="AE555" s="82"/>
      <c r="AF555" s="82"/>
      <c r="AG555" s="59" t="s">
        <v>1928</v>
      </c>
      <c r="AH555" s="59">
        <v>1</v>
      </c>
      <c r="AI555" s="58"/>
      <c r="AJ555" s="27"/>
    </row>
    <row r="556" ht="20.15" customHeight="1" outlineLevel="4" spans="1:36">
      <c r="A556" s="55">
        <v>63</v>
      </c>
      <c r="B556" s="60" t="s">
        <v>99</v>
      </c>
      <c r="C556" s="56" t="s">
        <v>106</v>
      </c>
      <c r="D556" s="57" t="s">
        <v>1955</v>
      </c>
      <c r="E556" s="58" t="s">
        <v>2143</v>
      </c>
      <c r="F556" s="59" t="s">
        <v>1482</v>
      </c>
      <c r="G556" s="59" t="s">
        <v>355</v>
      </c>
      <c r="H556" s="59">
        <v>430521</v>
      </c>
      <c r="I556" s="59" t="str">
        <f t="shared" si="60"/>
        <v>430521</v>
      </c>
      <c r="J556" s="59">
        <f t="shared" si="61"/>
        <v>0</v>
      </c>
      <c r="K556" s="70">
        <v>0.922</v>
      </c>
      <c r="L556" s="55" t="s">
        <v>2144</v>
      </c>
      <c r="M556" s="71" t="s">
        <v>2145</v>
      </c>
      <c r="N556" s="59"/>
      <c r="O556" s="70"/>
      <c r="P556" s="73" t="s">
        <v>2145</v>
      </c>
      <c r="Q556" s="70">
        <v>0.922</v>
      </c>
      <c r="R556" s="59"/>
      <c r="S556" s="70"/>
      <c r="T556" s="59">
        <v>16</v>
      </c>
      <c r="U556" s="82">
        <v>40.568</v>
      </c>
      <c r="V556" s="83">
        <v>14.752</v>
      </c>
      <c r="W556" s="83">
        <v>9.22</v>
      </c>
      <c r="X556" s="83">
        <v>5.532</v>
      </c>
      <c r="Y556" s="82">
        <f t="shared" si="62"/>
        <v>25.816</v>
      </c>
      <c r="Z556" s="82"/>
      <c r="AA556" s="91"/>
      <c r="AB556" s="91"/>
      <c r="AC556" s="82"/>
      <c r="AD556" s="82"/>
      <c r="AE556" s="82"/>
      <c r="AF556" s="82"/>
      <c r="AG556" s="59" t="s">
        <v>1928</v>
      </c>
      <c r="AH556" s="59">
        <v>1</v>
      </c>
      <c r="AI556" s="58"/>
      <c r="AJ556" s="27"/>
    </row>
    <row r="557" ht="20.15" customHeight="1" outlineLevel="3" spans="1:36">
      <c r="A557" s="55"/>
      <c r="B557" s="60"/>
      <c r="C557" s="51" t="s">
        <v>109</v>
      </c>
      <c r="D557" s="57"/>
      <c r="E557" s="58"/>
      <c r="F557" s="59"/>
      <c r="G557" s="59"/>
      <c r="H557" s="59"/>
      <c r="I557" s="59"/>
      <c r="J557" s="59"/>
      <c r="K557" s="70">
        <f>SUBTOTAL(9,K558:K574)</f>
        <v>62.892</v>
      </c>
      <c r="L557" s="55"/>
      <c r="M557" s="71"/>
      <c r="N557" s="59"/>
      <c r="O557" s="70"/>
      <c r="P557" s="73"/>
      <c r="Q557" s="70"/>
      <c r="R557" s="59"/>
      <c r="S557" s="70"/>
      <c r="T557" s="59"/>
      <c r="U557" s="82">
        <f>SUBTOTAL(9,U558:U574)</f>
        <v>2581.94</v>
      </c>
      <c r="V557" s="83">
        <f>SUBTOTAL(9,V558:V574)</f>
        <v>1132.056</v>
      </c>
      <c r="W557" s="83">
        <f>SUBTOTAL(9,W558:W574)</f>
        <v>817.596</v>
      </c>
      <c r="X557" s="83">
        <f>SUBTOTAL(9,X558:X574)</f>
        <v>314.46</v>
      </c>
      <c r="Y557" s="82">
        <f>SUBTOTAL(9,Y558:Y574)</f>
        <v>1449.884</v>
      </c>
      <c r="Z557" s="82">
        <v>40</v>
      </c>
      <c r="AA557" s="91">
        <v>2189</v>
      </c>
      <c r="AB557" s="82">
        <f>U557-AA557</f>
        <v>392.94</v>
      </c>
      <c r="AC557" s="82">
        <v>244</v>
      </c>
      <c r="AD557" s="82">
        <f>V557-AC557</f>
        <v>888.056</v>
      </c>
      <c r="AE557" s="82">
        <v>1945</v>
      </c>
      <c r="AF557" s="82">
        <v>1945</v>
      </c>
      <c r="AG557" s="59"/>
      <c r="AH557" s="59"/>
      <c r="AI557" s="58"/>
      <c r="AJ557" s="27" t="s">
        <v>110</v>
      </c>
    </row>
    <row r="558" ht="20.15" customHeight="1" outlineLevel="4" spans="1:36">
      <c r="A558" s="55">
        <v>7</v>
      </c>
      <c r="B558" s="60" t="s">
        <v>99</v>
      </c>
      <c r="C558" s="56" t="s">
        <v>108</v>
      </c>
      <c r="D558" s="57" t="s">
        <v>2146</v>
      </c>
      <c r="E558" s="58" t="s">
        <v>1219</v>
      </c>
      <c r="F558" s="59" t="s">
        <v>554</v>
      </c>
      <c r="G558" s="59" t="s">
        <v>110</v>
      </c>
      <c r="H558" s="59">
        <v>430522</v>
      </c>
      <c r="I558" s="59" t="str">
        <f t="shared" ref="I558:I574" si="63">RIGHT(M558,6)</f>
        <v>430522</v>
      </c>
      <c r="J558" s="59">
        <f t="shared" ref="J558:J574" si="64">H558-I558</f>
        <v>0</v>
      </c>
      <c r="K558" s="70">
        <v>1.605</v>
      </c>
      <c r="L558" s="55" t="s">
        <v>2147</v>
      </c>
      <c r="M558" s="71" t="s">
        <v>2148</v>
      </c>
      <c r="N558" s="59"/>
      <c r="O558" s="70"/>
      <c r="P558" s="73" t="s">
        <v>2148</v>
      </c>
      <c r="Q558" s="70">
        <v>1.605</v>
      </c>
      <c r="R558" s="59"/>
      <c r="S558" s="70"/>
      <c r="T558" s="59">
        <v>18</v>
      </c>
      <c r="U558" s="82">
        <v>72.23</v>
      </c>
      <c r="V558" s="83">
        <v>28.89</v>
      </c>
      <c r="W558" s="83">
        <v>20.865</v>
      </c>
      <c r="X558" s="83">
        <v>8.025</v>
      </c>
      <c r="Y558" s="82">
        <f t="shared" ref="Y558:Y574" si="65">U558-V558</f>
        <v>43.34</v>
      </c>
      <c r="Z558" s="82"/>
      <c r="AA558" s="91"/>
      <c r="AB558" s="91"/>
      <c r="AC558" s="82"/>
      <c r="AD558" s="82"/>
      <c r="AE558" s="82"/>
      <c r="AF558" s="82"/>
      <c r="AG558" s="59" t="s">
        <v>2149</v>
      </c>
      <c r="AH558" s="59">
        <v>1</v>
      </c>
      <c r="AI558" s="58"/>
      <c r="AJ558" s="27"/>
    </row>
    <row r="559" ht="20.15" customHeight="1" outlineLevel="4" spans="1:36">
      <c r="A559" s="55">
        <v>8</v>
      </c>
      <c r="B559" s="60" t="s">
        <v>99</v>
      </c>
      <c r="C559" s="56" t="s">
        <v>108</v>
      </c>
      <c r="D559" s="57" t="s">
        <v>2146</v>
      </c>
      <c r="E559" s="58" t="s">
        <v>2150</v>
      </c>
      <c r="F559" s="59" t="s">
        <v>554</v>
      </c>
      <c r="G559" s="59" t="s">
        <v>110</v>
      </c>
      <c r="H559" s="59">
        <v>430522</v>
      </c>
      <c r="I559" s="59" t="str">
        <f t="shared" si="63"/>
        <v>430522</v>
      </c>
      <c r="J559" s="59">
        <f t="shared" si="64"/>
        <v>0</v>
      </c>
      <c r="K559" s="70">
        <v>3.641</v>
      </c>
      <c r="L559" s="55" t="s">
        <v>2151</v>
      </c>
      <c r="M559" s="71" t="s">
        <v>2152</v>
      </c>
      <c r="N559" s="59"/>
      <c r="O559" s="70"/>
      <c r="P559" s="73" t="s">
        <v>2152</v>
      </c>
      <c r="Q559" s="70">
        <v>3.641</v>
      </c>
      <c r="R559" s="59"/>
      <c r="S559" s="70"/>
      <c r="T559" s="59">
        <v>18</v>
      </c>
      <c r="U559" s="82">
        <v>163.85</v>
      </c>
      <c r="V559" s="83">
        <v>65.538</v>
      </c>
      <c r="W559" s="83">
        <v>47.333</v>
      </c>
      <c r="X559" s="83">
        <v>18.205</v>
      </c>
      <c r="Y559" s="82">
        <f t="shared" si="65"/>
        <v>98.312</v>
      </c>
      <c r="Z559" s="82"/>
      <c r="AA559" s="91"/>
      <c r="AB559" s="91"/>
      <c r="AC559" s="82"/>
      <c r="AD559" s="82"/>
      <c r="AE559" s="82"/>
      <c r="AF559" s="82"/>
      <c r="AG559" s="59" t="s">
        <v>2149</v>
      </c>
      <c r="AH559" s="59">
        <v>1</v>
      </c>
      <c r="AI559" s="58"/>
      <c r="AJ559" s="27"/>
    </row>
    <row r="560" ht="20.15" customHeight="1" outlineLevel="4" spans="1:36">
      <c r="A560" s="55">
        <v>6</v>
      </c>
      <c r="B560" s="60" t="s">
        <v>99</v>
      </c>
      <c r="C560" s="56" t="s">
        <v>108</v>
      </c>
      <c r="D560" s="57" t="s">
        <v>2153</v>
      </c>
      <c r="E560" s="58" t="s">
        <v>2154</v>
      </c>
      <c r="F560" s="59" t="s">
        <v>554</v>
      </c>
      <c r="G560" s="59" t="s">
        <v>110</v>
      </c>
      <c r="H560" s="59">
        <v>430522</v>
      </c>
      <c r="I560" s="59" t="str">
        <f t="shared" si="63"/>
        <v>430522</v>
      </c>
      <c r="J560" s="59">
        <f t="shared" si="64"/>
        <v>0</v>
      </c>
      <c r="K560" s="70">
        <v>1.834</v>
      </c>
      <c r="L560" s="55" t="s">
        <v>2155</v>
      </c>
      <c r="M560" s="71" t="s">
        <v>2156</v>
      </c>
      <c r="N560" s="59"/>
      <c r="O560" s="70"/>
      <c r="P560" s="59"/>
      <c r="Q560" s="70"/>
      <c r="R560" s="73" t="s">
        <v>2156</v>
      </c>
      <c r="S560" s="70">
        <v>1.834</v>
      </c>
      <c r="T560" s="59">
        <v>18</v>
      </c>
      <c r="U560" s="82">
        <v>64.19</v>
      </c>
      <c r="V560" s="83">
        <v>33.012</v>
      </c>
      <c r="W560" s="83">
        <v>23.842</v>
      </c>
      <c r="X560" s="83">
        <v>9.17</v>
      </c>
      <c r="Y560" s="82">
        <f t="shared" si="65"/>
        <v>31.178</v>
      </c>
      <c r="Z560" s="82"/>
      <c r="AA560" s="91"/>
      <c r="AB560" s="91"/>
      <c r="AC560" s="82"/>
      <c r="AD560" s="82"/>
      <c r="AE560" s="82"/>
      <c r="AF560" s="82"/>
      <c r="AG560" s="59" t="s">
        <v>2149</v>
      </c>
      <c r="AH560" s="59">
        <v>1</v>
      </c>
      <c r="AI560" s="58"/>
      <c r="AJ560" s="27"/>
    </row>
    <row r="561" ht="20.15" customHeight="1" outlineLevel="4" spans="1:36">
      <c r="A561" s="55">
        <v>9</v>
      </c>
      <c r="B561" s="60" t="s">
        <v>99</v>
      </c>
      <c r="C561" s="56" t="s">
        <v>108</v>
      </c>
      <c r="D561" s="57" t="s">
        <v>2157</v>
      </c>
      <c r="E561" s="58" t="s">
        <v>2158</v>
      </c>
      <c r="F561" s="59" t="s">
        <v>554</v>
      </c>
      <c r="G561" s="59" t="s">
        <v>110</v>
      </c>
      <c r="H561" s="59">
        <v>430522</v>
      </c>
      <c r="I561" s="59" t="str">
        <f t="shared" si="63"/>
        <v>430522</v>
      </c>
      <c r="J561" s="59">
        <f t="shared" si="64"/>
        <v>0</v>
      </c>
      <c r="K561" s="70">
        <v>12.905</v>
      </c>
      <c r="L561" s="55" t="s">
        <v>2159</v>
      </c>
      <c r="M561" s="71" t="s">
        <v>2160</v>
      </c>
      <c r="N561" s="59"/>
      <c r="O561" s="70"/>
      <c r="P561" s="73" t="s">
        <v>2160</v>
      </c>
      <c r="Q561" s="70">
        <v>12.905</v>
      </c>
      <c r="R561" s="59"/>
      <c r="S561" s="70"/>
      <c r="T561" s="59">
        <v>18</v>
      </c>
      <c r="U561" s="82">
        <v>580.73</v>
      </c>
      <c r="V561" s="83">
        <v>232.29</v>
      </c>
      <c r="W561" s="83">
        <v>167.765</v>
      </c>
      <c r="X561" s="83">
        <v>64.525</v>
      </c>
      <c r="Y561" s="82">
        <f t="shared" si="65"/>
        <v>348.44</v>
      </c>
      <c r="Z561" s="82"/>
      <c r="AA561" s="91"/>
      <c r="AB561" s="91"/>
      <c r="AC561" s="82"/>
      <c r="AD561" s="82"/>
      <c r="AE561" s="82"/>
      <c r="AF561" s="82"/>
      <c r="AG561" s="59" t="s">
        <v>2149</v>
      </c>
      <c r="AH561" s="59">
        <v>1</v>
      </c>
      <c r="AI561" s="58"/>
      <c r="AJ561" s="27"/>
    </row>
    <row r="562" ht="20.15" customHeight="1" outlineLevel="4" spans="1:36">
      <c r="A562" s="55">
        <v>10</v>
      </c>
      <c r="B562" s="60" t="s">
        <v>99</v>
      </c>
      <c r="C562" s="56" t="s">
        <v>108</v>
      </c>
      <c r="D562" s="57" t="s">
        <v>2157</v>
      </c>
      <c r="E562" s="58" t="s">
        <v>2161</v>
      </c>
      <c r="F562" s="59" t="s">
        <v>554</v>
      </c>
      <c r="G562" s="59" t="s">
        <v>110</v>
      </c>
      <c r="H562" s="59">
        <v>430522</v>
      </c>
      <c r="I562" s="59" t="str">
        <f t="shared" si="63"/>
        <v>430522</v>
      </c>
      <c r="J562" s="59">
        <f t="shared" si="64"/>
        <v>0</v>
      </c>
      <c r="K562" s="70">
        <v>3.151</v>
      </c>
      <c r="L562" s="55" t="s">
        <v>2162</v>
      </c>
      <c r="M562" s="71" t="s">
        <v>2163</v>
      </c>
      <c r="N562" s="59"/>
      <c r="O562" s="70"/>
      <c r="P562" s="59"/>
      <c r="Q562" s="70"/>
      <c r="R562" s="73" t="s">
        <v>2163</v>
      </c>
      <c r="S562" s="70">
        <v>3.151</v>
      </c>
      <c r="T562" s="59">
        <v>18</v>
      </c>
      <c r="U562" s="82">
        <v>110.29</v>
      </c>
      <c r="V562" s="83">
        <v>56.718</v>
      </c>
      <c r="W562" s="83">
        <v>40.963</v>
      </c>
      <c r="X562" s="83">
        <v>15.755</v>
      </c>
      <c r="Y562" s="82">
        <f t="shared" si="65"/>
        <v>53.572</v>
      </c>
      <c r="Z562" s="82"/>
      <c r="AA562" s="91"/>
      <c r="AB562" s="91"/>
      <c r="AC562" s="82"/>
      <c r="AD562" s="82"/>
      <c r="AE562" s="82"/>
      <c r="AF562" s="82"/>
      <c r="AG562" s="59" t="s">
        <v>2149</v>
      </c>
      <c r="AH562" s="59">
        <v>1</v>
      </c>
      <c r="AI562" s="58"/>
      <c r="AJ562" s="27"/>
    </row>
    <row r="563" ht="20.15" customHeight="1" outlineLevel="4" spans="1:36">
      <c r="A563" s="55">
        <v>11</v>
      </c>
      <c r="B563" s="60" t="s">
        <v>99</v>
      </c>
      <c r="C563" s="56" t="s">
        <v>108</v>
      </c>
      <c r="D563" s="57" t="s">
        <v>2157</v>
      </c>
      <c r="E563" s="58" t="s">
        <v>2164</v>
      </c>
      <c r="F563" s="59" t="s">
        <v>554</v>
      </c>
      <c r="G563" s="59" t="s">
        <v>110</v>
      </c>
      <c r="H563" s="59">
        <v>430522</v>
      </c>
      <c r="I563" s="59" t="str">
        <f t="shared" si="63"/>
        <v>430522</v>
      </c>
      <c r="J563" s="59">
        <f t="shared" si="64"/>
        <v>0</v>
      </c>
      <c r="K563" s="70">
        <v>1.922</v>
      </c>
      <c r="L563" s="55" t="s">
        <v>2165</v>
      </c>
      <c r="M563" s="71" t="s">
        <v>2166</v>
      </c>
      <c r="N563" s="59"/>
      <c r="O563" s="70"/>
      <c r="P563" s="59"/>
      <c r="Q563" s="70"/>
      <c r="R563" s="73" t="s">
        <v>2166</v>
      </c>
      <c r="S563" s="70">
        <v>1.922</v>
      </c>
      <c r="T563" s="59">
        <v>18</v>
      </c>
      <c r="U563" s="82">
        <v>67.27</v>
      </c>
      <c r="V563" s="83">
        <v>34.596</v>
      </c>
      <c r="W563" s="83">
        <v>24.986</v>
      </c>
      <c r="X563" s="83">
        <v>9.61</v>
      </c>
      <c r="Y563" s="82">
        <f t="shared" si="65"/>
        <v>32.674</v>
      </c>
      <c r="Z563" s="82"/>
      <c r="AA563" s="91"/>
      <c r="AB563" s="91"/>
      <c r="AC563" s="82"/>
      <c r="AD563" s="82"/>
      <c r="AE563" s="82"/>
      <c r="AF563" s="82"/>
      <c r="AG563" s="59" t="s">
        <v>2149</v>
      </c>
      <c r="AH563" s="59">
        <v>1</v>
      </c>
      <c r="AI563" s="58"/>
      <c r="AJ563" s="27"/>
    </row>
    <row r="564" ht="20.15" customHeight="1" outlineLevel="4" spans="1:36">
      <c r="A564" s="55">
        <v>12</v>
      </c>
      <c r="B564" s="60" t="s">
        <v>99</v>
      </c>
      <c r="C564" s="56" t="s">
        <v>108</v>
      </c>
      <c r="D564" s="57" t="s">
        <v>2146</v>
      </c>
      <c r="E564" s="58" t="s">
        <v>2167</v>
      </c>
      <c r="F564" s="59" t="s">
        <v>554</v>
      </c>
      <c r="G564" s="59" t="s">
        <v>110</v>
      </c>
      <c r="H564" s="59">
        <v>430522</v>
      </c>
      <c r="I564" s="59" t="str">
        <f t="shared" si="63"/>
        <v>430522</v>
      </c>
      <c r="J564" s="59">
        <f t="shared" si="64"/>
        <v>0</v>
      </c>
      <c r="K564" s="70">
        <v>3.838</v>
      </c>
      <c r="L564" s="55" t="s">
        <v>2168</v>
      </c>
      <c r="M564" s="71" t="s">
        <v>2169</v>
      </c>
      <c r="N564" s="59"/>
      <c r="O564" s="70"/>
      <c r="P564" s="59"/>
      <c r="Q564" s="70"/>
      <c r="R564" s="73" t="s">
        <v>2169</v>
      </c>
      <c r="S564" s="70">
        <v>3.838</v>
      </c>
      <c r="T564" s="59">
        <v>18</v>
      </c>
      <c r="U564" s="82">
        <v>134.33</v>
      </c>
      <c r="V564" s="83">
        <v>69.084</v>
      </c>
      <c r="W564" s="83">
        <v>49.894</v>
      </c>
      <c r="X564" s="83">
        <v>19.19</v>
      </c>
      <c r="Y564" s="82">
        <f t="shared" si="65"/>
        <v>65.246</v>
      </c>
      <c r="Z564" s="82"/>
      <c r="AA564" s="91"/>
      <c r="AB564" s="91"/>
      <c r="AC564" s="82"/>
      <c r="AD564" s="82"/>
      <c r="AE564" s="82"/>
      <c r="AF564" s="82"/>
      <c r="AG564" s="59" t="s">
        <v>2149</v>
      </c>
      <c r="AH564" s="59">
        <v>1</v>
      </c>
      <c r="AI564" s="58"/>
      <c r="AJ564" s="27"/>
    </row>
    <row r="565" ht="20.15" customHeight="1" outlineLevel="4" spans="1:36">
      <c r="A565" s="55">
        <v>13</v>
      </c>
      <c r="B565" s="60" t="s">
        <v>99</v>
      </c>
      <c r="C565" s="56" t="s">
        <v>108</v>
      </c>
      <c r="D565" s="57" t="s">
        <v>2146</v>
      </c>
      <c r="E565" s="58" t="s">
        <v>2170</v>
      </c>
      <c r="F565" s="59" t="s">
        <v>554</v>
      </c>
      <c r="G565" s="59" t="s">
        <v>110</v>
      </c>
      <c r="H565" s="59">
        <v>430522</v>
      </c>
      <c r="I565" s="59" t="str">
        <f t="shared" si="63"/>
        <v>430522</v>
      </c>
      <c r="J565" s="59">
        <f t="shared" si="64"/>
        <v>0</v>
      </c>
      <c r="K565" s="70">
        <v>3.161</v>
      </c>
      <c r="L565" s="55" t="s">
        <v>2171</v>
      </c>
      <c r="M565" s="71" t="s">
        <v>2172</v>
      </c>
      <c r="N565" s="59"/>
      <c r="O565" s="70"/>
      <c r="P565" s="73" t="s">
        <v>2172</v>
      </c>
      <c r="Q565" s="70">
        <v>3.161</v>
      </c>
      <c r="R565" s="59"/>
      <c r="S565" s="70"/>
      <c r="T565" s="59">
        <v>18</v>
      </c>
      <c r="U565" s="82">
        <v>142.25</v>
      </c>
      <c r="V565" s="83">
        <v>56.898</v>
      </c>
      <c r="W565" s="83">
        <v>41.093</v>
      </c>
      <c r="X565" s="83">
        <v>15.805</v>
      </c>
      <c r="Y565" s="82">
        <f t="shared" si="65"/>
        <v>85.352</v>
      </c>
      <c r="Z565" s="82"/>
      <c r="AA565" s="91"/>
      <c r="AB565" s="91"/>
      <c r="AC565" s="82"/>
      <c r="AD565" s="82"/>
      <c r="AE565" s="82"/>
      <c r="AF565" s="82"/>
      <c r="AG565" s="59" t="s">
        <v>2149</v>
      </c>
      <c r="AH565" s="59">
        <v>1</v>
      </c>
      <c r="AI565" s="58"/>
      <c r="AJ565" s="27"/>
    </row>
    <row r="566" ht="20.15" customHeight="1" outlineLevel="4" spans="1:36">
      <c r="A566" s="55">
        <v>14</v>
      </c>
      <c r="B566" s="60" t="s">
        <v>99</v>
      </c>
      <c r="C566" s="56" t="s">
        <v>108</v>
      </c>
      <c r="D566" s="57" t="s">
        <v>2173</v>
      </c>
      <c r="E566" s="58" t="s">
        <v>2174</v>
      </c>
      <c r="F566" s="59" t="s">
        <v>554</v>
      </c>
      <c r="G566" s="59" t="s">
        <v>110</v>
      </c>
      <c r="H566" s="59">
        <v>430522</v>
      </c>
      <c r="I566" s="59" t="str">
        <f t="shared" si="63"/>
        <v>430522</v>
      </c>
      <c r="J566" s="59">
        <f t="shared" si="64"/>
        <v>0</v>
      </c>
      <c r="K566" s="70">
        <v>0.705</v>
      </c>
      <c r="L566" s="55" t="s">
        <v>2175</v>
      </c>
      <c r="M566" s="71" t="s">
        <v>2176</v>
      </c>
      <c r="N566" s="59"/>
      <c r="O566" s="70"/>
      <c r="P566" s="73" t="s">
        <v>2176</v>
      </c>
      <c r="Q566" s="70">
        <v>0.705</v>
      </c>
      <c r="R566" s="59"/>
      <c r="S566" s="70"/>
      <c r="T566" s="59">
        <v>18</v>
      </c>
      <c r="U566" s="82">
        <v>31.73</v>
      </c>
      <c r="V566" s="83">
        <v>12.69</v>
      </c>
      <c r="W566" s="83">
        <v>9.165</v>
      </c>
      <c r="X566" s="83">
        <v>3.525</v>
      </c>
      <c r="Y566" s="82">
        <f t="shared" si="65"/>
        <v>19.04</v>
      </c>
      <c r="Z566" s="82"/>
      <c r="AA566" s="91"/>
      <c r="AB566" s="91"/>
      <c r="AC566" s="82"/>
      <c r="AD566" s="82"/>
      <c r="AE566" s="82"/>
      <c r="AF566" s="82"/>
      <c r="AG566" s="59" t="s">
        <v>2149</v>
      </c>
      <c r="AH566" s="59">
        <v>1</v>
      </c>
      <c r="AI566" s="58"/>
      <c r="AJ566" s="27"/>
    </row>
    <row r="567" ht="20.15" customHeight="1" outlineLevel="4" spans="1:36">
      <c r="A567" s="55">
        <v>3</v>
      </c>
      <c r="B567" s="60" t="s">
        <v>99</v>
      </c>
      <c r="C567" s="56" t="s">
        <v>108</v>
      </c>
      <c r="D567" s="57" t="s">
        <v>2177</v>
      </c>
      <c r="E567" s="58" t="s">
        <v>2178</v>
      </c>
      <c r="F567" s="59" t="s">
        <v>554</v>
      </c>
      <c r="G567" s="59" t="s">
        <v>110</v>
      </c>
      <c r="H567" s="59">
        <v>430522</v>
      </c>
      <c r="I567" s="59" t="str">
        <f t="shared" si="63"/>
        <v>430522</v>
      </c>
      <c r="J567" s="59">
        <f t="shared" si="64"/>
        <v>0</v>
      </c>
      <c r="K567" s="70">
        <v>1.81</v>
      </c>
      <c r="L567" s="55" t="s">
        <v>2179</v>
      </c>
      <c r="M567" s="71" t="s">
        <v>2180</v>
      </c>
      <c r="N567" s="59"/>
      <c r="O567" s="70"/>
      <c r="P567" s="59"/>
      <c r="Q567" s="70"/>
      <c r="R567" s="73" t="s">
        <v>2180</v>
      </c>
      <c r="S567" s="70">
        <v>1.81</v>
      </c>
      <c r="T567" s="59">
        <v>18</v>
      </c>
      <c r="U567" s="82">
        <v>63.35</v>
      </c>
      <c r="V567" s="83">
        <v>32.58</v>
      </c>
      <c r="W567" s="83">
        <v>23.53</v>
      </c>
      <c r="X567" s="83">
        <v>9.05</v>
      </c>
      <c r="Y567" s="82">
        <f t="shared" si="65"/>
        <v>30.77</v>
      </c>
      <c r="Z567" s="82"/>
      <c r="AA567" s="91"/>
      <c r="AB567" s="91"/>
      <c r="AC567" s="82"/>
      <c r="AD567" s="82"/>
      <c r="AE567" s="82"/>
      <c r="AF567" s="82"/>
      <c r="AG567" s="59" t="s">
        <v>2149</v>
      </c>
      <c r="AH567" s="59">
        <v>1</v>
      </c>
      <c r="AI567" s="58"/>
      <c r="AJ567" s="27"/>
    </row>
    <row r="568" ht="20.15" customHeight="1" outlineLevel="4" spans="1:36">
      <c r="A568" s="55">
        <v>15</v>
      </c>
      <c r="B568" s="60" t="s">
        <v>99</v>
      </c>
      <c r="C568" s="56" t="s">
        <v>108</v>
      </c>
      <c r="D568" s="57" t="s">
        <v>2181</v>
      </c>
      <c r="E568" s="58" t="s">
        <v>2182</v>
      </c>
      <c r="F568" s="59" t="s">
        <v>554</v>
      </c>
      <c r="G568" s="59" t="s">
        <v>110</v>
      </c>
      <c r="H568" s="59">
        <v>430522</v>
      </c>
      <c r="I568" s="59" t="str">
        <f t="shared" si="63"/>
        <v>430522</v>
      </c>
      <c r="J568" s="59">
        <f t="shared" si="64"/>
        <v>0</v>
      </c>
      <c r="K568" s="70">
        <v>5.692</v>
      </c>
      <c r="L568" s="55" t="s">
        <v>2183</v>
      </c>
      <c r="M568" s="71" t="s">
        <v>2184</v>
      </c>
      <c r="N568" s="59"/>
      <c r="O568" s="70"/>
      <c r="P568" s="73" t="s">
        <v>2184</v>
      </c>
      <c r="Q568" s="70">
        <v>5.692</v>
      </c>
      <c r="R568" s="59"/>
      <c r="S568" s="70"/>
      <c r="T568" s="59">
        <v>18</v>
      </c>
      <c r="U568" s="82">
        <v>256.14</v>
      </c>
      <c r="V568" s="83">
        <v>102.456</v>
      </c>
      <c r="W568" s="83">
        <v>73.996</v>
      </c>
      <c r="X568" s="83">
        <v>28.46</v>
      </c>
      <c r="Y568" s="82">
        <f t="shared" si="65"/>
        <v>153.684</v>
      </c>
      <c r="Z568" s="82"/>
      <c r="AA568" s="91"/>
      <c r="AB568" s="91"/>
      <c r="AC568" s="82"/>
      <c r="AD568" s="82"/>
      <c r="AE568" s="82"/>
      <c r="AF568" s="82"/>
      <c r="AG568" s="59" t="s">
        <v>2149</v>
      </c>
      <c r="AH568" s="59">
        <v>1</v>
      </c>
      <c r="AI568" s="58"/>
      <c r="AJ568" s="27"/>
    </row>
    <row r="569" ht="20.15" customHeight="1" outlineLevel="4" spans="1:36">
      <c r="A569" s="55">
        <v>2</v>
      </c>
      <c r="B569" s="60" t="s">
        <v>99</v>
      </c>
      <c r="C569" s="56" t="s">
        <v>108</v>
      </c>
      <c r="D569" s="57" t="s">
        <v>2177</v>
      </c>
      <c r="E569" s="58" t="s">
        <v>2185</v>
      </c>
      <c r="F569" s="59" t="s">
        <v>554</v>
      </c>
      <c r="G569" s="59" t="s">
        <v>110</v>
      </c>
      <c r="H569" s="59">
        <v>430522</v>
      </c>
      <c r="I569" s="59" t="str">
        <f t="shared" si="63"/>
        <v>430522</v>
      </c>
      <c r="J569" s="59">
        <f t="shared" si="64"/>
        <v>0</v>
      </c>
      <c r="K569" s="70">
        <v>5.492</v>
      </c>
      <c r="L569" s="55" t="s">
        <v>2186</v>
      </c>
      <c r="M569" s="71" t="s">
        <v>2187</v>
      </c>
      <c r="N569" s="59"/>
      <c r="O569" s="70"/>
      <c r="P569" s="59"/>
      <c r="Q569" s="70"/>
      <c r="R569" s="73" t="s">
        <v>2187</v>
      </c>
      <c r="S569" s="70">
        <v>5.492</v>
      </c>
      <c r="T569" s="59">
        <v>18</v>
      </c>
      <c r="U569" s="82">
        <v>192.22</v>
      </c>
      <c r="V569" s="83">
        <v>98.856</v>
      </c>
      <c r="W569" s="83">
        <v>71.396</v>
      </c>
      <c r="X569" s="83">
        <v>27.46</v>
      </c>
      <c r="Y569" s="82">
        <f t="shared" si="65"/>
        <v>93.364</v>
      </c>
      <c r="Z569" s="82"/>
      <c r="AA569" s="91"/>
      <c r="AB569" s="91"/>
      <c r="AC569" s="82"/>
      <c r="AD569" s="82"/>
      <c r="AE569" s="82"/>
      <c r="AF569" s="82"/>
      <c r="AG569" s="59" t="s">
        <v>2149</v>
      </c>
      <c r="AH569" s="59">
        <v>1</v>
      </c>
      <c r="AI569" s="58"/>
      <c r="AJ569" s="27"/>
    </row>
    <row r="570" ht="20.15" customHeight="1" outlineLevel="4" spans="1:36">
      <c r="A570" s="55">
        <v>1</v>
      </c>
      <c r="B570" s="60" t="s">
        <v>99</v>
      </c>
      <c r="C570" s="56" t="s">
        <v>108</v>
      </c>
      <c r="D570" s="57" t="s">
        <v>2177</v>
      </c>
      <c r="E570" s="58" t="s">
        <v>1276</v>
      </c>
      <c r="F570" s="59" t="s">
        <v>554</v>
      </c>
      <c r="G570" s="59" t="s">
        <v>110</v>
      </c>
      <c r="H570" s="59">
        <v>430522</v>
      </c>
      <c r="I570" s="59" t="str">
        <f t="shared" si="63"/>
        <v>430522</v>
      </c>
      <c r="J570" s="59">
        <f t="shared" si="64"/>
        <v>0</v>
      </c>
      <c r="K570" s="70">
        <v>4.927</v>
      </c>
      <c r="L570" s="55" t="s">
        <v>2188</v>
      </c>
      <c r="M570" s="71" t="s">
        <v>2189</v>
      </c>
      <c r="N570" s="59"/>
      <c r="O570" s="70"/>
      <c r="P570" s="73" t="s">
        <v>2189</v>
      </c>
      <c r="Q570" s="70">
        <v>4.927</v>
      </c>
      <c r="R570" s="59"/>
      <c r="S570" s="70"/>
      <c r="T570" s="59">
        <v>18</v>
      </c>
      <c r="U570" s="82">
        <v>221.72</v>
      </c>
      <c r="V570" s="83">
        <v>88.686</v>
      </c>
      <c r="W570" s="83">
        <v>64.051</v>
      </c>
      <c r="X570" s="83">
        <v>24.635</v>
      </c>
      <c r="Y570" s="82">
        <f t="shared" si="65"/>
        <v>133.034</v>
      </c>
      <c r="Z570" s="82"/>
      <c r="AA570" s="91"/>
      <c r="AB570" s="91"/>
      <c r="AC570" s="82"/>
      <c r="AD570" s="82"/>
      <c r="AE570" s="82"/>
      <c r="AF570" s="82"/>
      <c r="AG570" s="59" t="s">
        <v>2149</v>
      </c>
      <c r="AH570" s="59">
        <v>1</v>
      </c>
      <c r="AI570" s="58"/>
      <c r="AJ570" s="27"/>
    </row>
    <row r="571" ht="20.15" customHeight="1" outlineLevel="4" spans="1:36">
      <c r="A571" s="55">
        <v>16</v>
      </c>
      <c r="B571" s="60" t="s">
        <v>99</v>
      </c>
      <c r="C571" s="56" t="s">
        <v>108</v>
      </c>
      <c r="D571" s="57" t="s">
        <v>2190</v>
      </c>
      <c r="E571" s="58" t="s">
        <v>2191</v>
      </c>
      <c r="F571" s="59" t="s">
        <v>554</v>
      </c>
      <c r="G571" s="59" t="s">
        <v>110</v>
      </c>
      <c r="H571" s="59">
        <v>430522</v>
      </c>
      <c r="I571" s="59" t="str">
        <f t="shared" si="63"/>
        <v>430522</v>
      </c>
      <c r="J571" s="59">
        <f t="shared" si="64"/>
        <v>0</v>
      </c>
      <c r="K571" s="70">
        <v>5.431</v>
      </c>
      <c r="L571" s="55" t="s">
        <v>2192</v>
      </c>
      <c r="M571" s="71" t="s">
        <v>2193</v>
      </c>
      <c r="N571" s="59"/>
      <c r="O571" s="70"/>
      <c r="P571" s="73" t="s">
        <v>2193</v>
      </c>
      <c r="Q571" s="70">
        <v>5.431</v>
      </c>
      <c r="R571" s="59"/>
      <c r="S571" s="70"/>
      <c r="T571" s="59">
        <v>18</v>
      </c>
      <c r="U571" s="82">
        <v>244.4</v>
      </c>
      <c r="V571" s="83">
        <v>97.758</v>
      </c>
      <c r="W571" s="83">
        <v>70.603</v>
      </c>
      <c r="X571" s="83">
        <v>27.155</v>
      </c>
      <c r="Y571" s="82">
        <f t="shared" si="65"/>
        <v>146.642</v>
      </c>
      <c r="Z571" s="82"/>
      <c r="AA571" s="91"/>
      <c r="AB571" s="91"/>
      <c r="AC571" s="82"/>
      <c r="AD571" s="82"/>
      <c r="AE571" s="82"/>
      <c r="AF571" s="82"/>
      <c r="AG571" s="59" t="s">
        <v>2149</v>
      </c>
      <c r="AH571" s="59">
        <v>1</v>
      </c>
      <c r="AI571" s="58"/>
      <c r="AJ571" s="27"/>
    </row>
    <row r="572" ht="20.15" customHeight="1" outlineLevel="4" spans="1:36">
      <c r="A572" s="55">
        <v>4</v>
      </c>
      <c r="B572" s="60" t="s">
        <v>99</v>
      </c>
      <c r="C572" s="56" t="s">
        <v>108</v>
      </c>
      <c r="D572" s="57" t="s">
        <v>2194</v>
      </c>
      <c r="E572" s="58" t="s">
        <v>2195</v>
      </c>
      <c r="F572" s="59" t="s">
        <v>554</v>
      </c>
      <c r="G572" s="59" t="s">
        <v>110</v>
      </c>
      <c r="H572" s="59">
        <v>430522</v>
      </c>
      <c r="I572" s="59" t="str">
        <f t="shared" si="63"/>
        <v>430522</v>
      </c>
      <c r="J572" s="59">
        <f t="shared" si="64"/>
        <v>0</v>
      </c>
      <c r="K572" s="70">
        <v>2.023</v>
      </c>
      <c r="L572" s="55" t="s">
        <v>2196</v>
      </c>
      <c r="M572" s="71" t="s">
        <v>2197</v>
      </c>
      <c r="N572" s="59"/>
      <c r="O572" s="70"/>
      <c r="P572" s="59"/>
      <c r="Q572" s="70"/>
      <c r="R572" s="73" t="s">
        <v>2197</v>
      </c>
      <c r="S572" s="70">
        <v>2.023</v>
      </c>
      <c r="T572" s="59">
        <v>18</v>
      </c>
      <c r="U572" s="82">
        <v>70.81</v>
      </c>
      <c r="V572" s="83">
        <v>36.414</v>
      </c>
      <c r="W572" s="83">
        <v>26.299</v>
      </c>
      <c r="X572" s="83">
        <v>10.115</v>
      </c>
      <c r="Y572" s="82">
        <f t="shared" si="65"/>
        <v>34.396</v>
      </c>
      <c r="Z572" s="82"/>
      <c r="AA572" s="91"/>
      <c r="AB572" s="91"/>
      <c r="AC572" s="82"/>
      <c r="AD572" s="82"/>
      <c r="AE572" s="82"/>
      <c r="AF572" s="82"/>
      <c r="AG572" s="59" t="s">
        <v>2149</v>
      </c>
      <c r="AH572" s="59">
        <v>1</v>
      </c>
      <c r="AI572" s="58"/>
      <c r="AJ572" s="27"/>
    </row>
    <row r="573" ht="20.15" customHeight="1" outlineLevel="4" spans="1:36">
      <c r="A573" s="55">
        <v>5</v>
      </c>
      <c r="B573" s="60" t="s">
        <v>99</v>
      </c>
      <c r="C573" s="56" t="s">
        <v>108</v>
      </c>
      <c r="D573" s="57" t="s">
        <v>2194</v>
      </c>
      <c r="E573" s="58" t="s">
        <v>643</v>
      </c>
      <c r="F573" s="59" t="s">
        <v>554</v>
      </c>
      <c r="G573" s="59" t="s">
        <v>110</v>
      </c>
      <c r="H573" s="59">
        <v>430522</v>
      </c>
      <c r="I573" s="59" t="str">
        <f t="shared" si="63"/>
        <v>430522</v>
      </c>
      <c r="J573" s="59">
        <f t="shared" si="64"/>
        <v>0</v>
      </c>
      <c r="K573" s="70">
        <v>1.761</v>
      </c>
      <c r="L573" s="55" t="s">
        <v>2198</v>
      </c>
      <c r="M573" s="71" t="s">
        <v>2199</v>
      </c>
      <c r="N573" s="59"/>
      <c r="O573" s="70"/>
      <c r="P573" s="59"/>
      <c r="Q573" s="70"/>
      <c r="R573" s="73" t="s">
        <v>2199</v>
      </c>
      <c r="S573" s="70">
        <v>1.761</v>
      </c>
      <c r="T573" s="59">
        <v>18</v>
      </c>
      <c r="U573" s="82">
        <v>61.64</v>
      </c>
      <c r="V573" s="83">
        <v>31.698</v>
      </c>
      <c r="W573" s="83">
        <v>22.893</v>
      </c>
      <c r="X573" s="83">
        <v>8.805</v>
      </c>
      <c r="Y573" s="82">
        <f t="shared" si="65"/>
        <v>29.942</v>
      </c>
      <c r="Z573" s="82"/>
      <c r="AA573" s="91"/>
      <c r="AB573" s="91"/>
      <c r="AC573" s="82"/>
      <c r="AD573" s="82"/>
      <c r="AE573" s="82"/>
      <c r="AF573" s="82"/>
      <c r="AG573" s="59" t="s">
        <v>2149</v>
      </c>
      <c r="AH573" s="59">
        <v>1</v>
      </c>
      <c r="AI573" s="58"/>
      <c r="AJ573" s="27"/>
    </row>
    <row r="574" ht="20.15" customHeight="1" outlineLevel="4" spans="1:36">
      <c r="A574" s="55">
        <v>17</v>
      </c>
      <c r="B574" s="60" t="s">
        <v>99</v>
      </c>
      <c r="C574" s="56" t="s">
        <v>108</v>
      </c>
      <c r="D574" s="57" t="s">
        <v>2200</v>
      </c>
      <c r="E574" s="58" t="s">
        <v>373</v>
      </c>
      <c r="F574" s="59" t="s">
        <v>554</v>
      </c>
      <c r="G574" s="59" t="s">
        <v>110</v>
      </c>
      <c r="H574" s="59">
        <v>430522</v>
      </c>
      <c r="I574" s="59" t="str">
        <f t="shared" si="63"/>
        <v>430522</v>
      </c>
      <c r="J574" s="59">
        <f t="shared" si="64"/>
        <v>0</v>
      </c>
      <c r="K574" s="70">
        <v>2.994</v>
      </c>
      <c r="L574" s="55" t="s">
        <v>2201</v>
      </c>
      <c r="M574" s="71" t="s">
        <v>2202</v>
      </c>
      <c r="N574" s="59"/>
      <c r="O574" s="70"/>
      <c r="P574" s="59"/>
      <c r="Q574" s="70"/>
      <c r="R574" s="73" t="s">
        <v>2202</v>
      </c>
      <c r="S574" s="70">
        <v>2.994</v>
      </c>
      <c r="T574" s="59">
        <v>18</v>
      </c>
      <c r="U574" s="82">
        <v>104.79</v>
      </c>
      <c r="V574" s="83">
        <v>53.892</v>
      </c>
      <c r="W574" s="83">
        <v>38.922</v>
      </c>
      <c r="X574" s="83">
        <v>14.97</v>
      </c>
      <c r="Y574" s="82">
        <f t="shared" si="65"/>
        <v>50.898</v>
      </c>
      <c r="Z574" s="82"/>
      <c r="AA574" s="91"/>
      <c r="AB574" s="91"/>
      <c r="AC574" s="82"/>
      <c r="AD574" s="82"/>
      <c r="AE574" s="82"/>
      <c r="AF574" s="82"/>
      <c r="AG574" s="59" t="s">
        <v>2149</v>
      </c>
      <c r="AH574" s="59">
        <v>1</v>
      </c>
      <c r="AI574" s="58"/>
      <c r="AJ574" s="27"/>
    </row>
    <row r="575" ht="20.15" customHeight="1" outlineLevel="3" spans="1:36">
      <c r="A575" s="55"/>
      <c r="B575" s="60"/>
      <c r="C575" s="51" t="s">
        <v>112</v>
      </c>
      <c r="D575" s="57"/>
      <c r="E575" s="58"/>
      <c r="F575" s="59"/>
      <c r="G575" s="59"/>
      <c r="H575" s="59"/>
      <c r="I575" s="59"/>
      <c r="J575" s="59"/>
      <c r="K575" s="70">
        <f>SUBTOTAL(9,K576:K586)</f>
        <v>45.348</v>
      </c>
      <c r="L575" s="55"/>
      <c r="M575" s="71"/>
      <c r="N575" s="59"/>
      <c r="O575" s="70"/>
      <c r="P575" s="73"/>
      <c r="Q575" s="70"/>
      <c r="R575" s="59"/>
      <c r="S575" s="70"/>
      <c r="T575" s="59"/>
      <c r="U575" s="82">
        <f>SUBTOTAL(9,U576:U586)</f>
        <v>1295.65</v>
      </c>
      <c r="V575" s="83">
        <f>SUBTOTAL(9,V576:V586)</f>
        <v>816.264</v>
      </c>
      <c r="W575" s="83">
        <f>SUBTOTAL(9,W576:W586)</f>
        <v>589.524</v>
      </c>
      <c r="X575" s="83">
        <f>SUBTOTAL(9,X576:X586)</f>
        <v>226.74</v>
      </c>
      <c r="Y575" s="82">
        <f>SUBTOTAL(9,Y576:Y586)</f>
        <v>479.386</v>
      </c>
      <c r="Z575" s="82">
        <v>30</v>
      </c>
      <c r="AA575" s="91">
        <v>1098</v>
      </c>
      <c r="AB575" s="82">
        <f>U575-AA575</f>
        <v>197.65</v>
      </c>
      <c r="AC575" s="82">
        <v>293</v>
      </c>
      <c r="AD575" s="82">
        <f>V575-AC575</f>
        <v>523.264</v>
      </c>
      <c r="AE575" s="82">
        <v>805</v>
      </c>
      <c r="AF575" s="82">
        <v>805</v>
      </c>
      <c r="AG575" s="59"/>
      <c r="AH575" s="59"/>
      <c r="AI575" s="58"/>
      <c r="AJ575" s="27" t="s">
        <v>110</v>
      </c>
    </row>
    <row r="576" ht="20.15" customHeight="1" outlineLevel="4" spans="1:36">
      <c r="A576" s="55">
        <v>1</v>
      </c>
      <c r="B576" s="60" t="s">
        <v>99</v>
      </c>
      <c r="C576" s="56" t="s">
        <v>111</v>
      </c>
      <c r="D576" s="57" t="s">
        <v>2203</v>
      </c>
      <c r="E576" s="58" t="s">
        <v>2204</v>
      </c>
      <c r="F576" s="59" t="s">
        <v>554</v>
      </c>
      <c r="G576" s="59" t="s">
        <v>110</v>
      </c>
      <c r="H576" s="59">
        <v>430523</v>
      </c>
      <c r="I576" s="59" t="str">
        <f t="shared" ref="I576:I586" si="66">RIGHT(M576,6)</f>
        <v>430523</v>
      </c>
      <c r="J576" s="59">
        <f t="shared" ref="J576:J586" si="67">H576-I576</f>
        <v>0</v>
      </c>
      <c r="K576" s="70">
        <v>3.888</v>
      </c>
      <c r="L576" s="55" t="s">
        <v>2205</v>
      </c>
      <c r="M576" s="71" t="s">
        <v>2206</v>
      </c>
      <c r="N576" s="59"/>
      <c r="O576" s="70"/>
      <c r="P576" s="73" t="s">
        <v>2206</v>
      </c>
      <c r="Q576" s="70">
        <v>3.888</v>
      </c>
      <c r="R576" s="59"/>
      <c r="S576" s="70"/>
      <c r="T576" s="59">
        <v>18</v>
      </c>
      <c r="U576" s="82">
        <v>111.09</v>
      </c>
      <c r="V576" s="83">
        <v>69.984</v>
      </c>
      <c r="W576" s="83">
        <v>50.544</v>
      </c>
      <c r="X576" s="83">
        <v>19.44</v>
      </c>
      <c r="Y576" s="82">
        <f t="shared" ref="Y576:Y586" si="68">U576-V576</f>
        <v>41.106</v>
      </c>
      <c r="Z576" s="82"/>
      <c r="AA576" s="91"/>
      <c r="AB576" s="91"/>
      <c r="AC576" s="82"/>
      <c r="AD576" s="82"/>
      <c r="AE576" s="82"/>
      <c r="AF576" s="82"/>
      <c r="AG576" s="59" t="s">
        <v>2207</v>
      </c>
      <c r="AH576" s="59">
        <v>1</v>
      </c>
      <c r="AI576" s="58"/>
      <c r="AJ576" s="27"/>
    </row>
    <row r="577" ht="20.15" customHeight="1" outlineLevel="4" spans="1:36">
      <c r="A577" s="55">
        <v>2</v>
      </c>
      <c r="B577" s="60" t="s">
        <v>99</v>
      </c>
      <c r="C577" s="56" t="s">
        <v>111</v>
      </c>
      <c r="D577" s="57" t="s">
        <v>2208</v>
      </c>
      <c r="E577" s="58" t="s">
        <v>2209</v>
      </c>
      <c r="F577" s="59" t="s">
        <v>554</v>
      </c>
      <c r="G577" s="59" t="s">
        <v>110</v>
      </c>
      <c r="H577" s="59">
        <v>430523</v>
      </c>
      <c r="I577" s="59" t="str">
        <f t="shared" si="66"/>
        <v>430523</v>
      </c>
      <c r="J577" s="59">
        <f t="shared" si="67"/>
        <v>0</v>
      </c>
      <c r="K577" s="70">
        <v>5.177</v>
      </c>
      <c r="L577" s="55" t="s">
        <v>2210</v>
      </c>
      <c r="M577" s="71" t="s">
        <v>2211</v>
      </c>
      <c r="N577" s="59"/>
      <c r="O577" s="70"/>
      <c r="P577" s="73" t="s">
        <v>2211</v>
      </c>
      <c r="Q577" s="70">
        <v>5.177</v>
      </c>
      <c r="R577" s="59"/>
      <c r="S577" s="70"/>
      <c r="T577" s="59">
        <v>18</v>
      </c>
      <c r="U577" s="82">
        <v>147.91</v>
      </c>
      <c r="V577" s="83">
        <v>93.186</v>
      </c>
      <c r="W577" s="83">
        <v>67.301</v>
      </c>
      <c r="X577" s="83">
        <v>25.885</v>
      </c>
      <c r="Y577" s="82">
        <f t="shared" si="68"/>
        <v>54.724</v>
      </c>
      <c r="Z577" s="82"/>
      <c r="AA577" s="91"/>
      <c r="AB577" s="91"/>
      <c r="AC577" s="82"/>
      <c r="AD577" s="82"/>
      <c r="AE577" s="82"/>
      <c r="AF577" s="82"/>
      <c r="AG577" s="59" t="s">
        <v>2207</v>
      </c>
      <c r="AH577" s="59">
        <v>1</v>
      </c>
      <c r="AI577" s="58"/>
      <c r="AJ577" s="27"/>
    </row>
    <row r="578" ht="20.15" customHeight="1" outlineLevel="4" spans="1:36">
      <c r="A578" s="55">
        <v>3</v>
      </c>
      <c r="B578" s="60" t="s">
        <v>99</v>
      </c>
      <c r="C578" s="56" t="s">
        <v>111</v>
      </c>
      <c r="D578" s="57" t="s">
        <v>2212</v>
      </c>
      <c r="E578" s="58" t="s">
        <v>2213</v>
      </c>
      <c r="F578" s="59" t="s">
        <v>554</v>
      </c>
      <c r="G578" s="59" t="s">
        <v>110</v>
      </c>
      <c r="H578" s="59">
        <v>430523</v>
      </c>
      <c r="I578" s="59" t="str">
        <f t="shared" si="66"/>
        <v>430523</v>
      </c>
      <c r="J578" s="59">
        <f t="shared" si="67"/>
        <v>0</v>
      </c>
      <c r="K578" s="70">
        <v>2.492</v>
      </c>
      <c r="L578" s="55" t="s">
        <v>2214</v>
      </c>
      <c r="M578" s="71" t="s">
        <v>2215</v>
      </c>
      <c r="N578" s="59"/>
      <c r="O578" s="70"/>
      <c r="P578" s="59"/>
      <c r="Q578" s="70"/>
      <c r="R578" s="73" t="s">
        <v>2215</v>
      </c>
      <c r="S578" s="70">
        <v>2.492</v>
      </c>
      <c r="T578" s="59">
        <v>18</v>
      </c>
      <c r="U578" s="82">
        <v>71.2</v>
      </c>
      <c r="V578" s="83">
        <v>44.856</v>
      </c>
      <c r="W578" s="83">
        <v>32.396</v>
      </c>
      <c r="X578" s="83">
        <v>12.46</v>
      </c>
      <c r="Y578" s="82">
        <f t="shared" si="68"/>
        <v>26.344</v>
      </c>
      <c r="Z578" s="82"/>
      <c r="AA578" s="91"/>
      <c r="AB578" s="91"/>
      <c r="AC578" s="82"/>
      <c r="AD578" s="82"/>
      <c r="AE578" s="82"/>
      <c r="AF578" s="82"/>
      <c r="AG578" s="59" t="s">
        <v>2207</v>
      </c>
      <c r="AH578" s="59">
        <v>1</v>
      </c>
      <c r="AI578" s="58"/>
      <c r="AJ578" s="27"/>
    </row>
    <row r="579" ht="20.15" customHeight="1" outlineLevel="4" spans="1:36">
      <c r="A579" s="55">
        <v>4</v>
      </c>
      <c r="B579" s="60" t="s">
        <v>99</v>
      </c>
      <c r="C579" s="56" t="s">
        <v>111</v>
      </c>
      <c r="D579" s="57" t="s">
        <v>2216</v>
      </c>
      <c r="E579" s="58" t="s">
        <v>2217</v>
      </c>
      <c r="F579" s="59" t="s">
        <v>554</v>
      </c>
      <c r="G579" s="59" t="s">
        <v>110</v>
      </c>
      <c r="H579" s="59">
        <v>430523</v>
      </c>
      <c r="I579" s="59" t="str">
        <f t="shared" si="66"/>
        <v>430523</v>
      </c>
      <c r="J579" s="59">
        <f t="shared" si="67"/>
        <v>0</v>
      </c>
      <c r="K579" s="70">
        <v>2.209</v>
      </c>
      <c r="L579" s="55" t="s">
        <v>2218</v>
      </c>
      <c r="M579" s="71" t="s">
        <v>2219</v>
      </c>
      <c r="N579" s="59"/>
      <c r="O579" s="70"/>
      <c r="P579" s="59"/>
      <c r="Q579" s="70"/>
      <c r="R579" s="73" t="s">
        <v>2219</v>
      </c>
      <c r="S579" s="70">
        <v>2.209</v>
      </c>
      <c r="T579" s="59">
        <v>18</v>
      </c>
      <c r="U579" s="82">
        <v>63.11</v>
      </c>
      <c r="V579" s="83">
        <v>39.762</v>
      </c>
      <c r="W579" s="83">
        <v>28.717</v>
      </c>
      <c r="X579" s="83">
        <v>11.045</v>
      </c>
      <c r="Y579" s="82">
        <f t="shared" si="68"/>
        <v>23.348</v>
      </c>
      <c r="Z579" s="82"/>
      <c r="AA579" s="91"/>
      <c r="AB579" s="91"/>
      <c r="AC579" s="82"/>
      <c r="AD579" s="82"/>
      <c r="AE579" s="82"/>
      <c r="AF579" s="82"/>
      <c r="AG579" s="59" t="s">
        <v>2207</v>
      </c>
      <c r="AH579" s="59">
        <v>1</v>
      </c>
      <c r="AI579" s="58"/>
      <c r="AJ579" s="27"/>
    </row>
    <row r="580" ht="20.15" customHeight="1" outlineLevel="4" spans="1:36">
      <c r="A580" s="55">
        <v>5</v>
      </c>
      <c r="B580" s="60" t="s">
        <v>99</v>
      </c>
      <c r="C580" s="56" t="s">
        <v>111</v>
      </c>
      <c r="D580" s="57" t="s">
        <v>2220</v>
      </c>
      <c r="E580" s="58" t="s">
        <v>2221</v>
      </c>
      <c r="F580" s="59" t="s">
        <v>554</v>
      </c>
      <c r="G580" s="59" t="s">
        <v>110</v>
      </c>
      <c r="H580" s="59">
        <v>430523</v>
      </c>
      <c r="I580" s="59" t="str">
        <f t="shared" si="66"/>
        <v>430523</v>
      </c>
      <c r="J580" s="59">
        <f t="shared" si="67"/>
        <v>0</v>
      </c>
      <c r="K580" s="70">
        <v>3.531</v>
      </c>
      <c r="L580" s="55" t="s">
        <v>2222</v>
      </c>
      <c r="M580" s="71" t="s">
        <v>2223</v>
      </c>
      <c r="N580" s="59"/>
      <c r="O580" s="70"/>
      <c r="P580" s="59"/>
      <c r="Q580" s="70"/>
      <c r="R580" s="73" t="s">
        <v>2223</v>
      </c>
      <c r="S580" s="70">
        <v>3.531</v>
      </c>
      <c r="T580" s="59">
        <v>18</v>
      </c>
      <c r="U580" s="82">
        <v>100.89</v>
      </c>
      <c r="V580" s="83">
        <v>63.558</v>
      </c>
      <c r="W580" s="83">
        <v>45.903</v>
      </c>
      <c r="X580" s="83">
        <v>17.655</v>
      </c>
      <c r="Y580" s="82">
        <f t="shared" si="68"/>
        <v>37.332</v>
      </c>
      <c r="Z580" s="82"/>
      <c r="AA580" s="91"/>
      <c r="AB580" s="91"/>
      <c r="AC580" s="82"/>
      <c r="AD580" s="82"/>
      <c r="AE580" s="82"/>
      <c r="AF580" s="82"/>
      <c r="AG580" s="59" t="s">
        <v>2207</v>
      </c>
      <c r="AH580" s="59">
        <v>1</v>
      </c>
      <c r="AI580" s="58"/>
      <c r="AJ580" s="27"/>
    </row>
    <row r="581" ht="20.15" customHeight="1" outlineLevel="4" spans="1:36">
      <c r="A581" s="55">
        <v>6</v>
      </c>
      <c r="B581" s="60" t="s">
        <v>99</v>
      </c>
      <c r="C581" s="56" t="s">
        <v>111</v>
      </c>
      <c r="D581" s="57" t="s">
        <v>2216</v>
      </c>
      <c r="E581" s="58" t="s">
        <v>2224</v>
      </c>
      <c r="F581" s="59" t="s">
        <v>554</v>
      </c>
      <c r="G581" s="59" t="s">
        <v>110</v>
      </c>
      <c r="H581" s="59">
        <v>430523</v>
      </c>
      <c r="I581" s="59" t="str">
        <f t="shared" si="66"/>
        <v>430523</v>
      </c>
      <c r="J581" s="59">
        <f t="shared" si="67"/>
        <v>0</v>
      </c>
      <c r="K581" s="70">
        <v>8.376</v>
      </c>
      <c r="L581" s="55" t="s">
        <v>2225</v>
      </c>
      <c r="M581" s="71" t="s">
        <v>2226</v>
      </c>
      <c r="N581" s="73" t="s">
        <v>2226</v>
      </c>
      <c r="O581" s="70">
        <v>8.376</v>
      </c>
      <c r="P581" s="59"/>
      <c r="Q581" s="70"/>
      <c r="R581" s="59"/>
      <c r="S581" s="70"/>
      <c r="T581" s="59">
        <v>18</v>
      </c>
      <c r="U581" s="82">
        <v>239.31</v>
      </c>
      <c r="V581" s="83">
        <v>150.768</v>
      </c>
      <c r="W581" s="83">
        <v>108.888</v>
      </c>
      <c r="X581" s="83">
        <v>41.88</v>
      </c>
      <c r="Y581" s="82">
        <f t="shared" si="68"/>
        <v>88.542</v>
      </c>
      <c r="Z581" s="82"/>
      <c r="AA581" s="91"/>
      <c r="AB581" s="91"/>
      <c r="AC581" s="82"/>
      <c r="AD581" s="82"/>
      <c r="AE581" s="82"/>
      <c r="AF581" s="82"/>
      <c r="AG581" s="59" t="s">
        <v>2207</v>
      </c>
      <c r="AH581" s="59">
        <v>1</v>
      </c>
      <c r="AI581" s="58"/>
      <c r="AJ581" s="27"/>
    </row>
    <row r="582" ht="20.15" customHeight="1" outlineLevel="4" spans="1:36">
      <c r="A582" s="55">
        <v>7</v>
      </c>
      <c r="B582" s="60" t="s">
        <v>99</v>
      </c>
      <c r="C582" s="56" t="s">
        <v>111</v>
      </c>
      <c r="D582" s="57" t="s">
        <v>2227</v>
      </c>
      <c r="E582" s="58" t="s">
        <v>2228</v>
      </c>
      <c r="F582" s="59" t="s">
        <v>554</v>
      </c>
      <c r="G582" s="59" t="s">
        <v>110</v>
      </c>
      <c r="H582" s="59">
        <v>430523</v>
      </c>
      <c r="I582" s="59" t="str">
        <f t="shared" si="66"/>
        <v>430523</v>
      </c>
      <c r="J582" s="59">
        <f t="shared" si="67"/>
        <v>0</v>
      </c>
      <c r="K582" s="70">
        <v>2.3</v>
      </c>
      <c r="L582" s="55" t="s">
        <v>2229</v>
      </c>
      <c r="M582" s="71" t="s">
        <v>2230</v>
      </c>
      <c r="N582" s="59"/>
      <c r="O582" s="70"/>
      <c r="P582" s="59"/>
      <c r="Q582" s="70"/>
      <c r="R582" s="73" t="s">
        <v>2230</v>
      </c>
      <c r="S582" s="70">
        <v>2.3</v>
      </c>
      <c r="T582" s="59">
        <v>18</v>
      </c>
      <c r="U582" s="82">
        <v>65.71</v>
      </c>
      <c r="V582" s="83">
        <v>41.4</v>
      </c>
      <c r="W582" s="83">
        <v>29.9</v>
      </c>
      <c r="X582" s="83">
        <v>11.5</v>
      </c>
      <c r="Y582" s="82">
        <f t="shared" si="68"/>
        <v>24.31</v>
      </c>
      <c r="Z582" s="82"/>
      <c r="AA582" s="91"/>
      <c r="AB582" s="91"/>
      <c r="AC582" s="82"/>
      <c r="AD582" s="82"/>
      <c r="AE582" s="82"/>
      <c r="AF582" s="82"/>
      <c r="AG582" s="59" t="s">
        <v>2207</v>
      </c>
      <c r="AH582" s="59">
        <v>1</v>
      </c>
      <c r="AI582" s="58"/>
      <c r="AJ582" s="27"/>
    </row>
    <row r="583" ht="20.15" customHeight="1" outlineLevel="4" spans="1:36">
      <c r="A583" s="55">
        <v>8</v>
      </c>
      <c r="B583" s="60" t="s">
        <v>99</v>
      </c>
      <c r="C583" s="56" t="s">
        <v>111</v>
      </c>
      <c r="D583" s="57" t="s">
        <v>2212</v>
      </c>
      <c r="E583" s="58" t="s">
        <v>2231</v>
      </c>
      <c r="F583" s="59" t="s">
        <v>554</v>
      </c>
      <c r="G583" s="59" t="s">
        <v>110</v>
      </c>
      <c r="H583" s="59">
        <v>430523</v>
      </c>
      <c r="I583" s="59" t="str">
        <f t="shared" si="66"/>
        <v>430523</v>
      </c>
      <c r="J583" s="59">
        <f t="shared" si="67"/>
        <v>0</v>
      </c>
      <c r="K583" s="70">
        <v>2.003</v>
      </c>
      <c r="L583" s="55" t="s">
        <v>2232</v>
      </c>
      <c r="M583" s="71" t="s">
        <v>2233</v>
      </c>
      <c r="N583" s="59"/>
      <c r="O583" s="70"/>
      <c r="P583" s="73" t="s">
        <v>2233</v>
      </c>
      <c r="Q583" s="70">
        <v>2.003</v>
      </c>
      <c r="R583" s="59"/>
      <c r="S583" s="70"/>
      <c r="T583" s="59">
        <v>18</v>
      </c>
      <c r="U583" s="82">
        <v>57.23</v>
      </c>
      <c r="V583" s="83">
        <v>36.054</v>
      </c>
      <c r="W583" s="83">
        <v>26.039</v>
      </c>
      <c r="X583" s="83">
        <v>10.015</v>
      </c>
      <c r="Y583" s="82">
        <f t="shared" si="68"/>
        <v>21.176</v>
      </c>
      <c r="Z583" s="82"/>
      <c r="AA583" s="91"/>
      <c r="AB583" s="91"/>
      <c r="AC583" s="82"/>
      <c r="AD583" s="82"/>
      <c r="AE583" s="82"/>
      <c r="AF583" s="82"/>
      <c r="AG583" s="59" t="s">
        <v>2207</v>
      </c>
      <c r="AH583" s="59">
        <v>1</v>
      </c>
      <c r="AI583" s="58"/>
      <c r="AJ583" s="27"/>
    </row>
    <row r="584" ht="20.15" customHeight="1" outlineLevel="4" spans="1:36">
      <c r="A584" s="55">
        <v>9</v>
      </c>
      <c r="B584" s="60" t="s">
        <v>99</v>
      </c>
      <c r="C584" s="56" t="s">
        <v>111</v>
      </c>
      <c r="D584" s="57" t="s">
        <v>2234</v>
      </c>
      <c r="E584" s="58" t="s">
        <v>2235</v>
      </c>
      <c r="F584" s="59" t="s">
        <v>554</v>
      </c>
      <c r="G584" s="59" t="s">
        <v>110</v>
      </c>
      <c r="H584" s="59">
        <v>430523</v>
      </c>
      <c r="I584" s="59" t="str">
        <f t="shared" si="66"/>
        <v>430523</v>
      </c>
      <c r="J584" s="59">
        <f t="shared" si="67"/>
        <v>0</v>
      </c>
      <c r="K584" s="70">
        <v>11.263</v>
      </c>
      <c r="L584" s="55" t="s">
        <v>2236</v>
      </c>
      <c r="M584" s="71" t="s">
        <v>2237</v>
      </c>
      <c r="N584" s="59"/>
      <c r="O584" s="70"/>
      <c r="P584" s="73" t="s">
        <v>2237</v>
      </c>
      <c r="Q584" s="70">
        <v>11.263</v>
      </c>
      <c r="R584" s="59"/>
      <c r="S584" s="70"/>
      <c r="T584" s="59">
        <v>18</v>
      </c>
      <c r="U584" s="82">
        <v>321.8</v>
      </c>
      <c r="V584" s="83">
        <v>202.734</v>
      </c>
      <c r="W584" s="83">
        <v>146.419</v>
      </c>
      <c r="X584" s="83">
        <v>56.315</v>
      </c>
      <c r="Y584" s="82">
        <f t="shared" si="68"/>
        <v>119.066</v>
      </c>
      <c r="Z584" s="82"/>
      <c r="AA584" s="91"/>
      <c r="AB584" s="91"/>
      <c r="AC584" s="82"/>
      <c r="AD584" s="82"/>
      <c r="AE584" s="82"/>
      <c r="AF584" s="82"/>
      <c r="AG584" s="59" t="s">
        <v>2207</v>
      </c>
      <c r="AH584" s="59">
        <v>1</v>
      </c>
      <c r="AI584" s="58"/>
      <c r="AJ584" s="27"/>
    </row>
    <row r="585" ht="20.15" customHeight="1" outlineLevel="4" spans="1:36">
      <c r="A585" s="55">
        <v>10</v>
      </c>
      <c r="B585" s="60" t="s">
        <v>99</v>
      </c>
      <c r="C585" s="56" t="s">
        <v>111</v>
      </c>
      <c r="D585" s="57" t="s">
        <v>2238</v>
      </c>
      <c r="E585" s="58" t="s">
        <v>2239</v>
      </c>
      <c r="F585" s="59" t="s">
        <v>554</v>
      </c>
      <c r="G585" s="59" t="s">
        <v>110</v>
      </c>
      <c r="H585" s="59">
        <v>430523</v>
      </c>
      <c r="I585" s="59" t="str">
        <f t="shared" si="66"/>
        <v>430523</v>
      </c>
      <c r="J585" s="59">
        <f t="shared" si="67"/>
        <v>0</v>
      </c>
      <c r="K585" s="70">
        <v>1.181</v>
      </c>
      <c r="L585" s="55" t="s">
        <v>2240</v>
      </c>
      <c r="M585" s="71" t="s">
        <v>2241</v>
      </c>
      <c r="N585" s="59"/>
      <c r="O585" s="70"/>
      <c r="P585" s="59"/>
      <c r="Q585" s="70"/>
      <c r="R585" s="73" t="s">
        <v>2241</v>
      </c>
      <c r="S585" s="70">
        <v>1.181</v>
      </c>
      <c r="T585" s="59">
        <v>18</v>
      </c>
      <c r="U585" s="82">
        <v>33.74</v>
      </c>
      <c r="V585" s="83">
        <v>21.258</v>
      </c>
      <c r="W585" s="83">
        <v>15.353</v>
      </c>
      <c r="X585" s="83">
        <v>5.905</v>
      </c>
      <c r="Y585" s="82">
        <f t="shared" si="68"/>
        <v>12.482</v>
      </c>
      <c r="Z585" s="82"/>
      <c r="AA585" s="91"/>
      <c r="AB585" s="91"/>
      <c r="AC585" s="82"/>
      <c r="AD585" s="82"/>
      <c r="AE585" s="82"/>
      <c r="AF585" s="82"/>
      <c r="AG585" s="59" t="s">
        <v>2207</v>
      </c>
      <c r="AH585" s="59">
        <v>1</v>
      </c>
      <c r="AI585" s="58"/>
      <c r="AJ585" s="27"/>
    </row>
    <row r="586" ht="20.15" customHeight="1" outlineLevel="4" spans="1:36">
      <c r="A586" s="55">
        <v>11</v>
      </c>
      <c r="B586" s="60" t="s">
        <v>99</v>
      </c>
      <c r="C586" s="56" t="s">
        <v>111</v>
      </c>
      <c r="D586" s="57" t="s">
        <v>2220</v>
      </c>
      <c r="E586" s="58" t="s">
        <v>2242</v>
      </c>
      <c r="F586" s="59" t="s">
        <v>554</v>
      </c>
      <c r="G586" s="59" t="s">
        <v>110</v>
      </c>
      <c r="H586" s="59">
        <v>430523</v>
      </c>
      <c r="I586" s="59" t="str">
        <f t="shared" si="66"/>
        <v>430523</v>
      </c>
      <c r="J586" s="59">
        <f t="shared" si="67"/>
        <v>0</v>
      </c>
      <c r="K586" s="70">
        <v>2.928</v>
      </c>
      <c r="L586" s="55" t="s">
        <v>2243</v>
      </c>
      <c r="M586" s="71" t="s">
        <v>2244</v>
      </c>
      <c r="N586" s="59"/>
      <c r="O586" s="70"/>
      <c r="P586" s="59"/>
      <c r="Q586" s="70"/>
      <c r="R586" s="73" t="s">
        <v>2244</v>
      </c>
      <c r="S586" s="70">
        <v>2.928</v>
      </c>
      <c r="T586" s="59">
        <v>18</v>
      </c>
      <c r="U586" s="82">
        <v>83.66</v>
      </c>
      <c r="V586" s="83">
        <v>52.704</v>
      </c>
      <c r="W586" s="83">
        <v>38.064</v>
      </c>
      <c r="X586" s="83">
        <v>14.64</v>
      </c>
      <c r="Y586" s="82">
        <f t="shared" si="68"/>
        <v>30.956</v>
      </c>
      <c r="Z586" s="82"/>
      <c r="AA586" s="91"/>
      <c r="AB586" s="91"/>
      <c r="AC586" s="82"/>
      <c r="AD586" s="82"/>
      <c r="AE586" s="82"/>
      <c r="AF586" s="82"/>
      <c r="AG586" s="59" t="s">
        <v>2207</v>
      </c>
      <c r="AH586" s="59">
        <v>1</v>
      </c>
      <c r="AI586" s="58"/>
      <c r="AJ586" s="27"/>
    </row>
    <row r="587" ht="20.15" customHeight="1" outlineLevel="3" spans="1:36">
      <c r="A587" s="55"/>
      <c r="B587" s="60"/>
      <c r="C587" s="51" t="s">
        <v>114</v>
      </c>
      <c r="D587" s="57"/>
      <c r="E587" s="58"/>
      <c r="F587" s="59"/>
      <c r="G587" s="59"/>
      <c r="H587" s="59"/>
      <c r="I587" s="59"/>
      <c r="J587" s="59"/>
      <c r="K587" s="70">
        <f>SUBTOTAL(9,K588:K622)</f>
        <v>119.47</v>
      </c>
      <c r="L587" s="55"/>
      <c r="M587" s="71"/>
      <c r="N587" s="59"/>
      <c r="O587" s="70"/>
      <c r="P587" s="73"/>
      <c r="Q587" s="70"/>
      <c r="R587" s="59"/>
      <c r="S587" s="70"/>
      <c r="T587" s="59"/>
      <c r="U587" s="82">
        <f>SUBTOTAL(9,U588:U622)</f>
        <v>4399.24</v>
      </c>
      <c r="V587" s="83">
        <f>SUBTOTAL(9,V588:V622)</f>
        <v>2150.46</v>
      </c>
      <c r="W587" s="83">
        <f>SUBTOTAL(9,W588:W622)</f>
        <v>1553.11</v>
      </c>
      <c r="X587" s="83">
        <f>SUBTOTAL(9,X588:X622)</f>
        <v>597.35</v>
      </c>
      <c r="Y587" s="82">
        <f>SUBTOTAL(9,Y588:Y622)</f>
        <v>2248.78</v>
      </c>
      <c r="Z587" s="82">
        <v>80</v>
      </c>
      <c r="AA587" s="91">
        <v>3729</v>
      </c>
      <c r="AB587" s="82">
        <f>U587-AA587</f>
        <v>670.240000000002</v>
      </c>
      <c r="AC587" s="82">
        <v>353</v>
      </c>
      <c r="AD587" s="82">
        <f>V587-AC587</f>
        <v>1797.46</v>
      </c>
      <c r="AE587" s="82">
        <v>3376</v>
      </c>
      <c r="AF587" s="82">
        <v>3376</v>
      </c>
      <c r="AG587" s="59"/>
      <c r="AH587" s="59"/>
      <c r="AI587" s="58"/>
      <c r="AJ587" s="27" t="s">
        <v>110</v>
      </c>
    </row>
    <row r="588" ht="20.15" customHeight="1" outlineLevel="4" spans="1:36">
      <c r="A588" s="55">
        <v>5</v>
      </c>
      <c r="B588" s="60" t="s">
        <v>99</v>
      </c>
      <c r="C588" s="56" t="s">
        <v>113</v>
      </c>
      <c r="D588" s="57" t="s">
        <v>2245</v>
      </c>
      <c r="E588" s="58" t="s">
        <v>2246</v>
      </c>
      <c r="F588" s="59" t="s">
        <v>554</v>
      </c>
      <c r="G588" s="59" t="s">
        <v>110</v>
      </c>
      <c r="H588" s="59">
        <v>430524</v>
      </c>
      <c r="I588" s="59" t="str">
        <f t="shared" ref="I588:I622" si="69">RIGHT(M588,6)</f>
        <v>430524</v>
      </c>
      <c r="J588" s="59">
        <f t="shared" ref="J588:J622" si="70">H588-I588</f>
        <v>0</v>
      </c>
      <c r="K588" s="70">
        <v>3.601</v>
      </c>
      <c r="L588" s="55" t="s">
        <v>2247</v>
      </c>
      <c r="M588" s="71" t="s">
        <v>2248</v>
      </c>
      <c r="N588" s="59"/>
      <c r="O588" s="70"/>
      <c r="P588" s="73" t="s">
        <v>2248</v>
      </c>
      <c r="Q588" s="70">
        <v>3.601</v>
      </c>
      <c r="R588" s="59"/>
      <c r="S588" s="70"/>
      <c r="T588" s="59">
        <v>18</v>
      </c>
      <c r="U588" s="82">
        <v>144.04</v>
      </c>
      <c r="V588" s="83">
        <v>64.818</v>
      </c>
      <c r="W588" s="83">
        <v>46.813</v>
      </c>
      <c r="X588" s="83">
        <v>18.005</v>
      </c>
      <c r="Y588" s="82">
        <f t="shared" ref="Y588:Y622" si="71">U588-V588</f>
        <v>79.222</v>
      </c>
      <c r="Z588" s="82"/>
      <c r="AA588" s="91"/>
      <c r="AB588" s="91"/>
      <c r="AC588" s="82"/>
      <c r="AD588" s="82"/>
      <c r="AE588" s="82"/>
      <c r="AF588" s="82"/>
      <c r="AG588" s="59" t="s">
        <v>2249</v>
      </c>
      <c r="AH588" s="59">
        <v>1</v>
      </c>
      <c r="AI588" s="58"/>
      <c r="AJ588" s="27"/>
    </row>
    <row r="589" ht="20.15" customHeight="1" outlineLevel="4" spans="1:36">
      <c r="A589" s="55">
        <v>14</v>
      </c>
      <c r="B589" s="60" t="s">
        <v>99</v>
      </c>
      <c r="C589" s="56" t="s">
        <v>113</v>
      </c>
      <c r="D589" s="57" t="s">
        <v>2250</v>
      </c>
      <c r="E589" s="58" t="s">
        <v>2251</v>
      </c>
      <c r="F589" s="59" t="s">
        <v>554</v>
      </c>
      <c r="G589" s="59" t="s">
        <v>110</v>
      </c>
      <c r="H589" s="59">
        <v>430524</v>
      </c>
      <c r="I589" s="59" t="str">
        <f t="shared" si="69"/>
        <v>430524</v>
      </c>
      <c r="J589" s="59">
        <f t="shared" si="70"/>
        <v>0</v>
      </c>
      <c r="K589" s="70">
        <v>4.19</v>
      </c>
      <c r="L589" s="55" t="s">
        <v>2252</v>
      </c>
      <c r="M589" s="71" t="s">
        <v>2253</v>
      </c>
      <c r="N589" s="59"/>
      <c r="O589" s="70"/>
      <c r="P589" s="59"/>
      <c r="Q589" s="70"/>
      <c r="R589" s="73" t="s">
        <v>2253</v>
      </c>
      <c r="S589" s="70">
        <v>4.19</v>
      </c>
      <c r="T589" s="59">
        <v>18</v>
      </c>
      <c r="U589" s="82">
        <v>146.65</v>
      </c>
      <c r="V589" s="83">
        <v>75.42</v>
      </c>
      <c r="W589" s="83">
        <v>54.47</v>
      </c>
      <c r="X589" s="83">
        <v>20.95</v>
      </c>
      <c r="Y589" s="82">
        <f t="shared" si="71"/>
        <v>71.23</v>
      </c>
      <c r="Z589" s="82"/>
      <c r="AA589" s="91"/>
      <c r="AB589" s="91"/>
      <c r="AC589" s="82"/>
      <c r="AD589" s="82"/>
      <c r="AE589" s="82"/>
      <c r="AF589" s="82"/>
      <c r="AG589" s="59" t="s">
        <v>2249</v>
      </c>
      <c r="AH589" s="59">
        <v>1</v>
      </c>
      <c r="AI589" s="58"/>
      <c r="AJ589" s="27"/>
    </row>
    <row r="590" ht="20.15" customHeight="1" outlineLevel="4" spans="1:36">
      <c r="A590" s="55">
        <v>15</v>
      </c>
      <c r="B590" s="60" t="s">
        <v>99</v>
      </c>
      <c r="C590" s="56" t="s">
        <v>113</v>
      </c>
      <c r="D590" s="57" t="s">
        <v>2250</v>
      </c>
      <c r="E590" s="58" t="s">
        <v>2254</v>
      </c>
      <c r="F590" s="59" t="s">
        <v>554</v>
      </c>
      <c r="G590" s="59" t="s">
        <v>110</v>
      </c>
      <c r="H590" s="59">
        <v>430524</v>
      </c>
      <c r="I590" s="59" t="str">
        <f t="shared" si="69"/>
        <v>430524</v>
      </c>
      <c r="J590" s="59">
        <f t="shared" si="70"/>
        <v>0</v>
      </c>
      <c r="K590" s="70">
        <v>3.395</v>
      </c>
      <c r="L590" s="55" t="s">
        <v>2255</v>
      </c>
      <c r="M590" s="71" t="s">
        <v>2256</v>
      </c>
      <c r="N590" s="59"/>
      <c r="O590" s="70"/>
      <c r="P590" s="59"/>
      <c r="Q590" s="70"/>
      <c r="R590" s="73" t="s">
        <v>2256</v>
      </c>
      <c r="S590" s="70">
        <v>3.395</v>
      </c>
      <c r="T590" s="59">
        <v>18</v>
      </c>
      <c r="U590" s="82">
        <v>118.83</v>
      </c>
      <c r="V590" s="83">
        <v>61.11</v>
      </c>
      <c r="W590" s="83">
        <v>44.135</v>
      </c>
      <c r="X590" s="83">
        <v>16.975</v>
      </c>
      <c r="Y590" s="82">
        <f t="shared" si="71"/>
        <v>57.72</v>
      </c>
      <c r="Z590" s="82"/>
      <c r="AA590" s="91"/>
      <c r="AB590" s="91"/>
      <c r="AC590" s="82"/>
      <c r="AD590" s="82"/>
      <c r="AE590" s="82"/>
      <c r="AF590" s="82"/>
      <c r="AG590" s="59" t="s">
        <v>2249</v>
      </c>
      <c r="AH590" s="59">
        <v>1</v>
      </c>
      <c r="AI590" s="58"/>
      <c r="AJ590" s="27"/>
    </row>
    <row r="591" ht="20.15" customHeight="1" outlineLevel="4" spans="1:36">
      <c r="A591" s="55">
        <v>16</v>
      </c>
      <c r="B591" s="60" t="s">
        <v>99</v>
      </c>
      <c r="C591" s="56" t="s">
        <v>113</v>
      </c>
      <c r="D591" s="57" t="s">
        <v>2250</v>
      </c>
      <c r="E591" s="58" t="s">
        <v>2257</v>
      </c>
      <c r="F591" s="59" t="s">
        <v>554</v>
      </c>
      <c r="G591" s="59" t="s">
        <v>110</v>
      </c>
      <c r="H591" s="59">
        <v>430524</v>
      </c>
      <c r="I591" s="59" t="str">
        <f t="shared" si="69"/>
        <v>430524</v>
      </c>
      <c r="J591" s="59">
        <f t="shared" si="70"/>
        <v>0</v>
      </c>
      <c r="K591" s="70">
        <v>3.642</v>
      </c>
      <c r="L591" s="55" t="s">
        <v>2258</v>
      </c>
      <c r="M591" s="71" t="s">
        <v>2259</v>
      </c>
      <c r="N591" s="59"/>
      <c r="O591" s="70"/>
      <c r="P591" s="59"/>
      <c r="Q591" s="70"/>
      <c r="R591" s="73" t="s">
        <v>2259</v>
      </c>
      <c r="S591" s="70">
        <v>3.642</v>
      </c>
      <c r="T591" s="59">
        <v>18</v>
      </c>
      <c r="U591" s="82">
        <v>127.47</v>
      </c>
      <c r="V591" s="83">
        <v>65.556</v>
      </c>
      <c r="W591" s="83">
        <v>47.346</v>
      </c>
      <c r="X591" s="83">
        <v>18.21</v>
      </c>
      <c r="Y591" s="82">
        <f t="shared" si="71"/>
        <v>61.914</v>
      </c>
      <c r="Z591" s="82"/>
      <c r="AA591" s="91"/>
      <c r="AB591" s="91"/>
      <c r="AC591" s="82"/>
      <c r="AD591" s="82"/>
      <c r="AE591" s="82"/>
      <c r="AF591" s="82"/>
      <c r="AG591" s="59" t="s">
        <v>2249</v>
      </c>
      <c r="AH591" s="59">
        <v>1</v>
      </c>
      <c r="AI591" s="58"/>
      <c r="AJ591" s="27"/>
    </row>
    <row r="592" ht="20.15" customHeight="1" outlineLevel="4" spans="1:36">
      <c r="A592" s="55">
        <v>3</v>
      </c>
      <c r="B592" s="60" t="s">
        <v>99</v>
      </c>
      <c r="C592" s="56" t="s">
        <v>113</v>
      </c>
      <c r="D592" s="57" t="s">
        <v>2250</v>
      </c>
      <c r="E592" s="58" t="s">
        <v>2260</v>
      </c>
      <c r="F592" s="59" t="s">
        <v>554</v>
      </c>
      <c r="G592" s="59" t="s">
        <v>110</v>
      </c>
      <c r="H592" s="59">
        <v>430524</v>
      </c>
      <c r="I592" s="59" t="str">
        <f t="shared" si="69"/>
        <v>430524</v>
      </c>
      <c r="J592" s="59">
        <f t="shared" si="70"/>
        <v>0</v>
      </c>
      <c r="K592" s="70">
        <v>2.291</v>
      </c>
      <c r="L592" s="55" t="s">
        <v>2261</v>
      </c>
      <c r="M592" s="71" t="s">
        <v>2262</v>
      </c>
      <c r="N592" s="59"/>
      <c r="O592" s="70"/>
      <c r="P592" s="59"/>
      <c r="Q592" s="70"/>
      <c r="R592" s="73" t="s">
        <v>2262</v>
      </c>
      <c r="S592" s="70">
        <v>2.291</v>
      </c>
      <c r="T592" s="59">
        <v>18</v>
      </c>
      <c r="U592" s="82">
        <v>80.19</v>
      </c>
      <c r="V592" s="83">
        <v>41.238</v>
      </c>
      <c r="W592" s="83">
        <v>29.783</v>
      </c>
      <c r="X592" s="83">
        <v>11.455</v>
      </c>
      <c r="Y592" s="82">
        <f t="shared" si="71"/>
        <v>38.952</v>
      </c>
      <c r="Z592" s="82"/>
      <c r="AA592" s="91"/>
      <c r="AB592" s="91"/>
      <c r="AC592" s="82"/>
      <c r="AD592" s="82"/>
      <c r="AE592" s="82"/>
      <c r="AF592" s="82"/>
      <c r="AG592" s="59" t="s">
        <v>2249</v>
      </c>
      <c r="AH592" s="59">
        <v>1</v>
      </c>
      <c r="AI592" s="58"/>
      <c r="AJ592" s="27"/>
    </row>
    <row r="593" ht="20.15" customHeight="1" outlineLevel="4" spans="1:36">
      <c r="A593" s="55">
        <v>17</v>
      </c>
      <c r="B593" s="60" t="s">
        <v>99</v>
      </c>
      <c r="C593" s="56" t="s">
        <v>113</v>
      </c>
      <c r="D593" s="57" t="s">
        <v>2263</v>
      </c>
      <c r="E593" s="58" t="s">
        <v>2264</v>
      </c>
      <c r="F593" s="59" t="s">
        <v>554</v>
      </c>
      <c r="G593" s="59" t="s">
        <v>110</v>
      </c>
      <c r="H593" s="59">
        <v>430524</v>
      </c>
      <c r="I593" s="59" t="str">
        <f t="shared" si="69"/>
        <v>430524</v>
      </c>
      <c r="J593" s="59">
        <f t="shared" si="70"/>
        <v>0</v>
      </c>
      <c r="K593" s="70">
        <v>3.894</v>
      </c>
      <c r="L593" s="55" t="s">
        <v>2265</v>
      </c>
      <c r="M593" s="71" t="s">
        <v>2266</v>
      </c>
      <c r="N593" s="59"/>
      <c r="O593" s="70"/>
      <c r="P593" s="73" t="s">
        <v>2266</v>
      </c>
      <c r="Q593" s="70">
        <v>3.894</v>
      </c>
      <c r="R593" s="59"/>
      <c r="S593" s="70"/>
      <c r="T593" s="59">
        <v>18</v>
      </c>
      <c r="U593" s="82">
        <v>155.76</v>
      </c>
      <c r="V593" s="83">
        <v>70.092</v>
      </c>
      <c r="W593" s="83">
        <v>50.622</v>
      </c>
      <c r="X593" s="83">
        <v>19.47</v>
      </c>
      <c r="Y593" s="82">
        <f t="shared" si="71"/>
        <v>85.668</v>
      </c>
      <c r="Z593" s="82"/>
      <c r="AA593" s="91"/>
      <c r="AB593" s="91"/>
      <c r="AC593" s="82"/>
      <c r="AD593" s="82"/>
      <c r="AE593" s="82"/>
      <c r="AF593" s="82"/>
      <c r="AG593" s="59" t="s">
        <v>2249</v>
      </c>
      <c r="AH593" s="59">
        <v>1</v>
      </c>
      <c r="AI593" s="58"/>
      <c r="AJ593" s="27"/>
    </row>
    <row r="594" ht="20.15" customHeight="1" outlineLevel="4" spans="1:36">
      <c r="A594" s="55">
        <v>1</v>
      </c>
      <c r="B594" s="60" t="s">
        <v>99</v>
      </c>
      <c r="C594" s="56" t="s">
        <v>113</v>
      </c>
      <c r="D594" s="57" t="s">
        <v>2267</v>
      </c>
      <c r="E594" s="58" t="s">
        <v>2268</v>
      </c>
      <c r="F594" s="59" t="s">
        <v>554</v>
      </c>
      <c r="G594" s="59" t="s">
        <v>110</v>
      </c>
      <c r="H594" s="59">
        <v>430524</v>
      </c>
      <c r="I594" s="59" t="str">
        <f t="shared" si="69"/>
        <v>430524</v>
      </c>
      <c r="J594" s="59">
        <f t="shared" si="70"/>
        <v>0</v>
      </c>
      <c r="K594" s="70">
        <v>1.403</v>
      </c>
      <c r="L594" s="55" t="s">
        <v>2269</v>
      </c>
      <c r="M594" s="71" t="s">
        <v>2270</v>
      </c>
      <c r="N594" s="59"/>
      <c r="O594" s="70"/>
      <c r="P594" s="59"/>
      <c r="Q594" s="70"/>
      <c r="R594" s="73" t="s">
        <v>2270</v>
      </c>
      <c r="S594" s="70">
        <v>1.403</v>
      </c>
      <c r="T594" s="59">
        <v>18</v>
      </c>
      <c r="U594" s="82">
        <v>49.11</v>
      </c>
      <c r="V594" s="83">
        <v>25.254</v>
      </c>
      <c r="W594" s="83">
        <v>18.239</v>
      </c>
      <c r="X594" s="83">
        <v>7.015</v>
      </c>
      <c r="Y594" s="82">
        <f t="shared" si="71"/>
        <v>23.856</v>
      </c>
      <c r="Z594" s="82"/>
      <c r="AA594" s="91"/>
      <c r="AB594" s="91"/>
      <c r="AC594" s="82"/>
      <c r="AD594" s="82"/>
      <c r="AE594" s="82"/>
      <c r="AF594" s="82"/>
      <c r="AG594" s="59" t="s">
        <v>2249</v>
      </c>
      <c r="AH594" s="59">
        <v>1</v>
      </c>
      <c r="AI594" s="58"/>
      <c r="AJ594" s="27"/>
    </row>
    <row r="595" ht="20.15" customHeight="1" outlineLevel="4" spans="1:36">
      <c r="A595" s="55">
        <v>11</v>
      </c>
      <c r="B595" s="60" t="s">
        <v>99</v>
      </c>
      <c r="C595" s="56" t="s">
        <v>113</v>
      </c>
      <c r="D595" s="57" t="s">
        <v>2271</v>
      </c>
      <c r="E595" s="58" t="s">
        <v>2272</v>
      </c>
      <c r="F595" s="59" t="s">
        <v>554</v>
      </c>
      <c r="G595" s="59" t="s">
        <v>110</v>
      </c>
      <c r="H595" s="59">
        <v>430524</v>
      </c>
      <c r="I595" s="59" t="str">
        <f t="shared" si="69"/>
        <v>430524</v>
      </c>
      <c r="J595" s="59">
        <f t="shared" si="70"/>
        <v>0</v>
      </c>
      <c r="K595" s="70">
        <v>0.599</v>
      </c>
      <c r="L595" s="55" t="s">
        <v>2273</v>
      </c>
      <c r="M595" s="71" t="s">
        <v>2274</v>
      </c>
      <c r="N595" s="59"/>
      <c r="O595" s="70"/>
      <c r="P595" s="59"/>
      <c r="Q595" s="70"/>
      <c r="R595" s="73" t="s">
        <v>2274</v>
      </c>
      <c r="S595" s="70">
        <v>0.599</v>
      </c>
      <c r="T595" s="59">
        <v>18</v>
      </c>
      <c r="U595" s="82">
        <v>20.97</v>
      </c>
      <c r="V595" s="83">
        <v>10.782</v>
      </c>
      <c r="W595" s="83">
        <v>7.787</v>
      </c>
      <c r="X595" s="83">
        <v>2.995</v>
      </c>
      <c r="Y595" s="82">
        <f t="shared" si="71"/>
        <v>10.188</v>
      </c>
      <c r="Z595" s="82"/>
      <c r="AA595" s="91"/>
      <c r="AB595" s="91"/>
      <c r="AC595" s="82"/>
      <c r="AD595" s="82"/>
      <c r="AE595" s="82"/>
      <c r="AF595" s="82"/>
      <c r="AG595" s="59" t="s">
        <v>2249</v>
      </c>
      <c r="AH595" s="59">
        <v>1</v>
      </c>
      <c r="AI595" s="58"/>
      <c r="AJ595" s="27"/>
    </row>
    <row r="596" ht="20.15" customHeight="1" outlineLevel="4" spans="1:36">
      <c r="A596" s="55">
        <v>7</v>
      </c>
      <c r="B596" s="60" t="s">
        <v>99</v>
      </c>
      <c r="C596" s="56" t="s">
        <v>113</v>
      </c>
      <c r="D596" s="57" t="s">
        <v>2275</v>
      </c>
      <c r="E596" s="58" t="s">
        <v>2276</v>
      </c>
      <c r="F596" s="59" t="s">
        <v>554</v>
      </c>
      <c r="G596" s="59" t="s">
        <v>110</v>
      </c>
      <c r="H596" s="59">
        <v>430524</v>
      </c>
      <c r="I596" s="59" t="str">
        <f t="shared" si="69"/>
        <v>430524</v>
      </c>
      <c r="J596" s="59">
        <f t="shared" si="70"/>
        <v>0</v>
      </c>
      <c r="K596" s="70">
        <v>3.673</v>
      </c>
      <c r="L596" s="55" t="s">
        <v>2277</v>
      </c>
      <c r="M596" s="71" t="s">
        <v>2278</v>
      </c>
      <c r="N596" s="59"/>
      <c r="O596" s="70"/>
      <c r="P596" s="59"/>
      <c r="Q596" s="70"/>
      <c r="R596" s="73" t="s">
        <v>2278</v>
      </c>
      <c r="S596" s="70">
        <v>3.673</v>
      </c>
      <c r="T596" s="59">
        <v>18</v>
      </c>
      <c r="U596" s="82">
        <v>128.56</v>
      </c>
      <c r="V596" s="83">
        <v>66.114</v>
      </c>
      <c r="W596" s="83">
        <v>47.749</v>
      </c>
      <c r="X596" s="83">
        <v>18.365</v>
      </c>
      <c r="Y596" s="82">
        <f t="shared" si="71"/>
        <v>62.446</v>
      </c>
      <c r="Z596" s="82"/>
      <c r="AA596" s="91"/>
      <c r="AB596" s="91"/>
      <c r="AC596" s="82"/>
      <c r="AD596" s="82"/>
      <c r="AE596" s="82"/>
      <c r="AF596" s="82"/>
      <c r="AG596" s="59" t="s">
        <v>2249</v>
      </c>
      <c r="AH596" s="59">
        <v>1</v>
      </c>
      <c r="AI596" s="58"/>
      <c r="AJ596" s="27"/>
    </row>
    <row r="597" ht="20.15" customHeight="1" outlineLevel="4" spans="1:36">
      <c r="A597" s="55">
        <v>2</v>
      </c>
      <c r="B597" s="60" t="s">
        <v>99</v>
      </c>
      <c r="C597" s="56" t="s">
        <v>113</v>
      </c>
      <c r="D597" s="57" t="s">
        <v>2275</v>
      </c>
      <c r="E597" s="58" t="s">
        <v>2279</v>
      </c>
      <c r="F597" s="59" t="s">
        <v>554</v>
      </c>
      <c r="G597" s="59" t="s">
        <v>110</v>
      </c>
      <c r="H597" s="59">
        <v>430524</v>
      </c>
      <c r="I597" s="59" t="str">
        <f t="shared" si="69"/>
        <v>430524</v>
      </c>
      <c r="J597" s="59">
        <f t="shared" si="70"/>
        <v>0</v>
      </c>
      <c r="K597" s="70">
        <v>1.991</v>
      </c>
      <c r="L597" s="55" t="s">
        <v>2280</v>
      </c>
      <c r="M597" s="71" t="s">
        <v>2281</v>
      </c>
      <c r="N597" s="59"/>
      <c r="O597" s="70"/>
      <c r="P597" s="59"/>
      <c r="Q597" s="70"/>
      <c r="R597" s="73" t="s">
        <v>2281</v>
      </c>
      <c r="S597" s="70">
        <v>1.991</v>
      </c>
      <c r="T597" s="59">
        <v>18</v>
      </c>
      <c r="U597" s="82">
        <v>69.69</v>
      </c>
      <c r="V597" s="83">
        <v>35.838</v>
      </c>
      <c r="W597" s="83">
        <v>25.883</v>
      </c>
      <c r="X597" s="83">
        <v>9.955</v>
      </c>
      <c r="Y597" s="82">
        <f t="shared" si="71"/>
        <v>33.852</v>
      </c>
      <c r="Z597" s="82"/>
      <c r="AA597" s="91"/>
      <c r="AB597" s="91"/>
      <c r="AC597" s="82"/>
      <c r="AD597" s="82"/>
      <c r="AE597" s="82"/>
      <c r="AF597" s="82"/>
      <c r="AG597" s="59" t="s">
        <v>2249</v>
      </c>
      <c r="AH597" s="59">
        <v>1</v>
      </c>
      <c r="AI597" s="58"/>
      <c r="AJ597" s="27"/>
    </row>
    <row r="598" ht="20.15" customHeight="1" outlineLevel="4" spans="1:36">
      <c r="A598" s="55">
        <v>24</v>
      </c>
      <c r="B598" s="60" t="s">
        <v>99</v>
      </c>
      <c r="C598" s="56" t="s">
        <v>113</v>
      </c>
      <c r="D598" s="57" t="s">
        <v>2275</v>
      </c>
      <c r="E598" s="58" t="s">
        <v>2282</v>
      </c>
      <c r="F598" s="59" t="s">
        <v>554</v>
      </c>
      <c r="G598" s="59" t="s">
        <v>110</v>
      </c>
      <c r="H598" s="59">
        <v>430524</v>
      </c>
      <c r="I598" s="59" t="str">
        <f t="shared" si="69"/>
        <v>430524</v>
      </c>
      <c r="J598" s="59">
        <f t="shared" si="70"/>
        <v>0</v>
      </c>
      <c r="K598" s="70">
        <v>1.398</v>
      </c>
      <c r="L598" s="55" t="s">
        <v>2283</v>
      </c>
      <c r="M598" s="71" t="s">
        <v>2284</v>
      </c>
      <c r="N598" s="59"/>
      <c r="O598" s="70"/>
      <c r="P598" s="59"/>
      <c r="Q598" s="70"/>
      <c r="R598" s="73" t="s">
        <v>2284</v>
      </c>
      <c r="S598" s="70">
        <v>1.398</v>
      </c>
      <c r="T598" s="59">
        <v>18</v>
      </c>
      <c r="U598" s="82">
        <v>48.93</v>
      </c>
      <c r="V598" s="83">
        <v>25.164</v>
      </c>
      <c r="W598" s="83">
        <v>18.174</v>
      </c>
      <c r="X598" s="83">
        <v>6.99</v>
      </c>
      <c r="Y598" s="82">
        <f t="shared" si="71"/>
        <v>23.766</v>
      </c>
      <c r="Z598" s="82"/>
      <c r="AA598" s="91"/>
      <c r="AB598" s="91"/>
      <c r="AC598" s="82"/>
      <c r="AD598" s="82"/>
      <c r="AE598" s="82"/>
      <c r="AF598" s="82"/>
      <c r="AG598" s="59" t="s">
        <v>2249</v>
      </c>
      <c r="AH598" s="59">
        <v>1</v>
      </c>
      <c r="AI598" s="58"/>
      <c r="AJ598" s="27"/>
    </row>
    <row r="599" ht="20.15" customHeight="1" outlineLevel="4" spans="1:36">
      <c r="A599" s="55">
        <v>25</v>
      </c>
      <c r="B599" s="60" t="s">
        <v>99</v>
      </c>
      <c r="C599" s="56" t="s">
        <v>113</v>
      </c>
      <c r="D599" s="57" t="s">
        <v>2275</v>
      </c>
      <c r="E599" s="58" t="s">
        <v>2285</v>
      </c>
      <c r="F599" s="59" t="s">
        <v>554</v>
      </c>
      <c r="G599" s="59" t="s">
        <v>110</v>
      </c>
      <c r="H599" s="59">
        <v>430524</v>
      </c>
      <c r="I599" s="59" t="str">
        <f t="shared" si="69"/>
        <v>430524</v>
      </c>
      <c r="J599" s="59">
        <f t="shared" si="70"/>
        <v>0</v>
      </c>
      <c r="K599" s="70">
        <v>1.199</v>
      </c>
      <c r="L599" s="55" t="s">
        <v>2286</v>
      </c>
      <c r="M599" s="71" t="s">
        <v>2287</v>
      </c>
      <c r="N599" s="59"/>
      <c r="O599" s="70"/>
      <c r="P599" s="59"/>
      <c r="Q599" s="70"/>
      <c r="R599" s="73" t="s">
        <v>2287</v>
      </c>
      <c r="S599" s="70">
        <v>1.199</v>
      </c>
      <c r="T599" s="59">
        <v>18</v>
      </c>
      <c r="U599" s="82">
        <v>41.97</v>
      </c>
      <c r="V599" s="83">
        <v>21.582</v>
      </c>
      <c r="W599" s="83">
        <v>15.587</v>
      </c>
      <c r="X599" s="83">
        <v>5.995</v>
      </c>
      <c r="Y599" s="82">
        <f t="shared" si="71"/>
        <v>20.388</v>
      </c>
      <c r="Z599" s="82"/>
      <c r="AA599" s="91"/>
      <c r="AB599" s="91"/>
      <c r="AC599" s="82"/>
      <c r="AD599" s="82"/>
      <c r="AE599" s="82"/>
      <c r="AF599" s="82"/>
      <c r="AG599" s="59" t="s">
        <v>2249</v>
      </c>
      <c r="AH599" s="59">
        <v>1</v>
      </c>
      <c r="AI599" s="58"/>
      <c r="AJ599" s="27"/>
    </row>
    <row r="600" ht="20.15" customHeight="1" outlineLevel="4" spans="1:36">
      <c r="A600" s="55">
        <v>8</v>
      </c>
      <c r="B600" s="60" t="s">
        <v>99</v>
      </c>
      <c r="C600" s="56" t="s">
        <v>113</v>
      </c>
      <c r="D600" s="57" t="s">
        <v>2288</v>
      </c>
      <c r="E600" s="58" t="s">
        <v>2289</v>
      </c>
      <c r="F600" s="59" t="s">
        <v>554</v>
      </c>
      <c r="G600" s="59" t="s">
        <v>110</v>
      </c>
      <c r="H600" s="59">
        <v>430524</v>
      </c>
      <c r="I600" s="59" t="str">
        <f t="shared" si="69"/>
        <v>430524</v>
      </c>
      <c r="J600" s="59">
        <f t="shared" si="70"/>
        <v>0</v>
      </c>
      <c r="K600" s="70">
        <v>3.976</v>
      </c>
      <c r="L600" s="55" t="s">
        <v>2290</v>
      </c>
      <c r="M600" s="71" t="s">
        <v>2291</v>
      </c>
      <c r="N600" s="59"/>
      <c r="O600" s="70"/>
      <c r="P600" s="59"/>
      <c r="Q600" s="70"/>
      <c r="R600" s="73" t="s">
        <v>2291</v>
      </c>
      <c r="S600" s="70">
        <v>3.976</v>
      </c>
      <c r="T600" s="59">
        <v>18</v>
      </c>
      <c r="U600" s="82">
        <v>139.16</v>
      </c>
      <c r="V600" s="83">
        <v>71.568</v>
      </c>
      <c r="W600" s="83">
        <v>51.688</v>
      </c>
      <c r="X600" s="83">
        <v>19.88</v>
      </c>
      <c r="Y600" s="82">
        <f t="shared" si="71"/>
        <v>67.592</v>
      </c>
      <c r="Z600" s="82"/>
      <c r="AA600" s="91"/>
      <c r="AB600" s="91"/>
      <c r="AC600" s="82"/>
      <c r="AD600" s="82"/>
      <c r="AE600" s="82"/>
      <c r="AF600" s="82"/>
      <c r="AG600" s="59" t="s">
        <v>2249</v>
      </c>
      <c r="AH600" s="59">
        <v>1</v>
      </c>
      <c r="AI600" s="58"/>
      <c r="AJ600" s="27"/>
    </row>
    <row r="601" ht="20.15" customHeight="1" outlineLevel="4" spans="1:36">
      <c r="A601" s="55">
        <v>9</v>
      </c>
      <c r="B601" s="60" t="s">
        <v>99</v>
      </c>
      <c r="C601" s="56" t="s">
        <v>113</v>
      </c>
      <c r="D601" s="57" t="s">
        <v>2288</v>
      </c>
      <c r="E601" s="58" t="s">
        <v>2292</v>
      </c>
      <c r="F601" s="59" t="s">
        <v>554</v>
      </c>
      <c r="G601" s="59" t="s">
        <v>110</v>
      </c>
      <c r="H601" s="59">
        <v>430524</v>
      </c>
      <c r="I601" s="59" t="str">
        <f t="shared" si="69"/>
        <v>430524</v>
      </c>
      <c r="J601" s="59">
        <f t="shared" si="70"/>
        <v>0</v>
      </c>
      <c r="K601" s="70">
        <v>1.199</v>
      </c>
      <c r="L601" s="55" t="s">
        <v>2293</v>
      </c>
      <c r="M601" s="71" t="s">
        <v>2294</v>
      </c>
      <c r="N601" s="59"/>
      <c r="O601" s="70"/>
      <c r="P601" s="73" t="s">
        <v>2294</v>
      </c>
      <c r="Q601" s="70">
        <v>1.199</v>
      </c>
      <c r="R601" s="59"/>
      <c r="S601" s="70"/>
      <c r="T601" s="59">
        <v>18</v>
      </c>
      <c r="U601" s="82">
        <v>47.96</v>
      </c>
      <c r="V601" s="83">
        <v>21.582</v>
      </c>
      <c r="W601" s="83">
        <v>15.587</v>
      </c>
      <c r="X601" s="83">
        <v>5.995</v>
      </c>
      <c r="Y601" s="82">
        <f t="shared" si="71"/>
        <v>26.378</v>
      </c>
      <c r="Z601" s="82"/>
      <c r="AA601" s="91"/>
      <c r="AB601" s="91"/>
      <c r="AC601" s="82"/>
      <c r="AD601" s="82"/>
      <c r="AE601" s="82"/>
      <c r="AF601" s="82"/>
      <c r="AG601" s="59" t="s">
        <v>2249</v>
      </c>
      <c r="AH601" s="59">
        <v>1</v>
      </c>
      <c r="AI601" s="58"/>
      <c r="AJ601" s="27"/>
    </row>
    <row r="602" ht="20.15" customHeight="1" outlineLevel="4" spans="1:36">
      <c r="A602" s="55">
        <v>26</v>
      </c>
      <c r="B602" s="60" t="s">
        <v>99</v>
      </c>
      <c r="C602" s="56" t="s">
        <v>113</v>
      </c>
      <c r="D602" s="57" t="s">
        <v>2288</v>
      </c>
      <c r="E602" s="58" t="s">
        <v>2295</v>
      </c>
      <c r="F602" s="59" t="s">
        <v>554</v>
      </c>
      <c r="G602" s="59" t="s">
        <v>110</v>
      </c>
      <c r="H602" s="59">
        <v>430524</v>
      </c>
      <c r="I602" s="59" t="str">
        <f t="shared" si="69"/>
        <v>430524</v>
      </c>
      <c r="J602" s="59">
        <f t="shared" si="70"/>
        <v>0</v>
      </c>
      <c r="K602" s="70">
        <v>3.997</v>
      </c>
      <c r="L602" s="55" t="s">
        <v>2296</v>
      </c>
      <c r="M602" s="71" t="s">
        <v>2297</v>
      </c>
      <c r="N602" s="59"/>
      <c r="O602" s="70"/>
      <c r="P602" s="73" t="s">
        <v>2297</v>
      </c>
      <c r="Q602" s="70">
        <v>3.997</v>
      </c>
      <c r="R602" s="59"/>
      <c r="S602" s="70"/>
      <c r="T602" s="59">
        <v>18</v>
      </c>
      <c r="U602" s="82">
        <v>159.64</v>
      </c>
      <c r="V602" s="83">
        <v>71.946</v>
      </c>
      <c r="W602" s="83">
        <v>51.961</v>
      </c>
      <c r="X602" s="83">
        <v>19.985</v>
      </c>
      <c r="Y602" s="82">
        <f t="shared" si="71"/>
        <v>87.694</v>
      </c>
      <c r="Z602" s="82"/>
      <c r="AA602" s="91"/>
      <c r="AB602" s="91"/>
      <c r="AC602" s="82"/>
      <c r="AD602" s="82"/>
      <c r="AE602" s="82"/>
      <c r="AF602" s="82"/>
      <c r="AG602" s="59" t="s">
        <v>2249</v>
      </c>
      <c r="AH602" s="59">
        <v>1</v>
      </c>
      <c r="AI602" s="58"/>
      <c r="AJ602" s="27"/>
    </row>
    <row r="603" ht="20.15" customHeight="1" outlineLevel="4" spans="1:36">
      <c r="A603" s="55">
        <v>27</v>
      </c>
      <c r="B603" s="60" t="s">
        <v>99</v>
      </c>
      <c r="C603" s="56" t="s">
        <v>113</v>
      </c>
      <c r="D603" s="57" t="s">
        <v>2298</v>
      </c>
      <c r="E603" s="58" t="s">
        <v>2299</v>
      </c>
      <c r="F603" s="59" t="s">
        <v>554</v>
      </c>
      <c r="G603" s="59" t="s">
        <v>110</v>
      </c>
      <c r="H603" s="59">
        <v>430524</v>
      </c>
      <c r="I603" s="59" t="str">
        <f t="shared" si="69"/>
        <v>430524</v>
      </c>
      <c r="J603" s="59">
        <f t="shared" si="70"/>
        <v>0</v>
      </c>
      <c r="K603" s="70">
        <v>4.89</v>
      </c>
      <c r="L603" s="55" t="s">
        <v>2300</v>
      </c>
      <c r="M603" s="71" t="s">
        <v>2301</v>
      </c>
      <c r="N603" s="59"/>
      <c r="O603" s="70"/>
      <c r="P603" s="59"/>
      <c r="Q603" s="70"/>
      <c r="R603" s="73" t="s">
        <v>2301</v>
      </c>
      <c r="S603" s="70">
        <v>4.89</v>
      </c>
      <c r="T603" s="59">
        <v>18</v>
      </c>
      <c r="U603" s="82">
        <v>171.15</v>
      </c>
      <c r="V603" s="83">
        <v>88.02</v>
      </c>
      <c r="W603" s="83">
        <v>63.57</v>
      </c>
      <c r="X603" s="83">
        <v>24.45</v>
      </c>
      <c r="Y603" s="82">
        <f t="shared" si="71"/>
        <v>83.13</v>
      </c>
      <c r="Z603" s="82"/>
      <c r="AA603" s="91"/>
      <c r="AB603" s="91"/>
      <c r="AC603" s="82"/>
      <c r="AD603" s="82"/>
      <c r="AE603" s="82"/>
      <c r="AF603" s="82"/>
      <c r="AG603" s="59" t="s">
        <v>2249</v>
      </c>
      <c r="AH603" s="59">
        <v>1</v>
      </c>
      <c r="AI603" s="58"/>
      <c r="AJ603" s="27"/>
    </row>
    <row r="604" ht="20.15" customHeight="1" outlineLevel="4" spans="1:36">
      <c r="A604" s="55">
        <v>18</v>
      </c>
      <c r="B604" s="60" t="s">
        <v>99</v>
      </c>
      <c r="C604" s="56" t="s">
        <v>113</v>
      </c>
      <c r="D604" s="57" t="s">
        <v>2298</v>
      </c>
      <c r="E604" s="58" t="s">
        <v>2302</v>
      </c>
      <c r="F604" s="59" t="s">
        <v>554</v>
      </c>
      <c r="G604" s="59" t="s">
        <v>110</v>
      </c>
      <c r="H604" s="59">
        <v>430524</v>
      </c>
      <c r="I604" s="59" t="str">
        <f t="shared" si="69"/>
        <v>430524</v>
      </c>
      <c r="J604" s="59">
        <f t="shared" si="70"/>
        <v>0</v>
      </c>
      <c r="K604" s="70">
        <v>6.281</v>
      </c>
      <c r="L604" s="55" t="s">
        <v>2303</v>
      </c>
      <c r="M604" s="71" t="s">
        <v>2304</v>
      </c>
      <c r="N604" s="73" t="s">
        <v>2304</v>
      </c>
      <c r="O604" s="70">
        <v>6.281</v>
      </c>
      <c r="P604" s="59"/>
      <c r="Q604" s="70"/>
      <c r="R604" s="59"/>
      <c r="S604" s="70"/>
      <c r="T604" s="59">
        <v>18</v>
      </c>
      <c r="U604" s="82">
        <v>282.65</v>
      </c>
      <c r="V604" s="83">
        <v>113.058</v>
      </c>
      <c r="W604" s="83">
        <v>81.653</v>
      </c>
      <c r="X604" s="83">
        <v>31.405</v>
      </c>
      <c r="Y604" s="82">
        <f t="shared" si="71"/>
        <v>169.592</v>
      </c>
      <c r="Z604" s="82"/>
      <c r="AA604" s="91"/>
      <c r="AB604" s="91"/>
      <c r="AC604" s="82"/>
      <c r="AD604" s="82"/>
      <c r="AE604" s="82"/>
      <c r="AF604" s="82"/>
      <c r="AG604" s="59" t="s">
        <v>2249</v>
      </c>
      <c r="AH604" s="59">
        <v>1</v>
      </c>
      <c r="AI604" s="58"/>
      <c r="AJ604" s="27"/>
    </row>
    <row r="605" ht="20.15" customHeight="1" outlineLevel="4" spans="1:36">
      <c r="A605" s="55">
        <v>28</v>
      </c>
      <c r="B605" s="60" t="s">
        <v>99</v>
      </c>
      <c r="C605" s="56" t="s">
        <v>113</v>
      </c>
      <c r="D605" s="57" t="s">
        <v>2305</v>
      </c>
      <c r="E605" s="58" t="s">
        <v>2306</v>
      </c>
      <c r="F605" s="59" t="s">
        <v>554</v>
      </c>
      <c r="G605" s="59" t="s">
        <v>110</v>
      </c>
      <c r="H605" s="59">
        <v>430524</v>
      </c>
      <c r="I605" s="59" t="str">
        <f t="shared" si="69"/>
        <v>430524</v>
      </c>
      <c r="J605" s="59">
        <f t="shared" si="70"/>
        <v>0</v>
      </c>
      <c r="K605" s="70">
        <v>2.19</v>
      </c>
      <c r="L605" s="55" t="s">
        <v>2307</v>
      </c>
      <c r="M605" s="71" t="s">
        <v>2308</v>
      </c>
      <c r="N605" s="59"/>
      <c r="O605" s="70"/>
      <c r="P605" s="59"/>
      <c r="Q605" s="70"/>
      <c r="R605" s="73" t="s">
        <v>2308</v>
      </c>
      <c r="S605" s="70">
        <v>2.19</v>
      </c>
      <c r="T605" s="59">
        <v>18</v>
      </c>
      <c r="U605" s="82">
        <v>76.65</v>
      </c>
      <c r="V605" s="83">
        <v>39.42</v>
      </c>
      <c r="W605" s="83">
        <v>28.47</v>
      </c>
      <c r="X605" s="83">
        <v>10.95</v>
      </c>
      <c r="Y605" s="82">
        <f t="shared" si="71"/>
        <v>37.23</v>
      </c>
      <c r="Z605" s="82"/>
      <c r="AA605" s="91"/>
      <c r="AB605" s="91"/>
      <c r="AC605" s="82"/>
      <c r="AD605" s="82"/>
      <c r="AE605" s="82"/>
      <c r="AF605" s="82"/>
      <c r="AG605" s="59" t="s">
        <v>2249</v>
      </c>
      <c r="AH605" s="59">
        <v>1</v>
      </c>
      <c r="AI605" s="58"/>
      <c r="AJ605" s="27"/>
    </row>
    <row r="606" ht="20.15" customHeight="1" outlineLevel="4" spans="1:36">
      <c r="A606" s="55">
        <v>29</v>
      </c>
      <c r="B606" s="60" t="s">
        <v>99</v>
      </c>
      <c r="C606" s="56" t="s">
        <v>113</v>
      </c>
      <c r="D606" s="57" t="s">
        <v>2305</v>
      </c>
      <c r="E606" s="58" t="s">
        <v>2309</v>
      </c>
      <c r="F606" s="59" t="s">
        <v>554</v>
      </c>
      <c r="G606" s="59" t="s">
        <v>110</v>
      </c>
      <c r="H606" s="59">
        <v>430524</v>
      </c>
      <c r="I606" s="59" t="str">
        <f t="shared" si="69"/>
        <v>430524</v>
      </c>
      <c r="J606" s="59">
        <f t="shared" si="70"/>
        <v>0</v>
      </c>
      <c r="K606" s="70">
        <v>1.196</v>
      </c>
      <c r="L606" s="55" t="s">
        <v>2310</v>
      </c>
      <c r="M606" s="71" t="s">
        <v>2311</v>
      </c>
      <c r="N606" s="59"/>
      <c r="O606" s="70"/>
      <c r="P606" s="59"/>
      <c r="Q606" s="70"/>
      <c r="R606" s="73" t="s">
        <v>2311</v>
      </c>
      <c r="S606" s="70">
        <v>1.196</v>
      </c>
      <c r="T606" s="59">
        <v>18</v>
      </c>
      <c r="U606" s="82">
        <v>41.86</v>
      </c>
      <c r="V606" s="83">
        <v>21.528</v>
      </c>
      <c r="W606" s="83">
        <v>15.548</v>
      </c>
      <c r="X606" s="83">
        <v>5.98</v>
      </c>
      <c r="Y606" s="82">
        <f t="shared" si="71"/>
        <v>20.332</v>
      </c>
      <c r="Z606" s="82"/>
      <c r="AA606" s="91"/>
      <c r="AB606" s="91"/>
      <c r="AC606" s="82"/>
      <c r="AD606" s="82"/>
      <c r="AE606" s="82"/>
      <c r="AF606" s="82"/>
      <c r="AG606" s="59" t="s">
        <v>2249</v>
      </c>
      <c r="AH606" s="59">
        <v>1</v>
      </c>
      <c r="AI606" s="58"/>
      <c r="AJ606" s="27"/>
    </row>
    <row r="607" ht="20.15" customHeight="1" outlineLevel="4" spans="1:36">
      <c r="A607" s="55">
        <v>30</v>
      </c>
      <c r="B607" s="60" t="s">
        <v>99</v>
      </c>
      <c r="C607" s="56" t="s">
        <v>113</v>
      </c>
      <c r="D607" s="57" t="s">
        <v>2305</v>
      </c>
      <c r="E607" s="58" t="s">
        <v>2312</v>
      </c>
      <c r="F607" s="59" t="s">
        <v>554</v>
      </c>
      <c r="G607" s="59" t="s">
        <v>110</v>
      </c>
      <c r="H607" s="59">
        <v>430524</v>
      </c>
      <c r="I607" s="59" t="str">
        <f t="shared" si="69"/>
        <v>430524</v>
      </c>
      <c r="J607" s="59">
        <f t="shared" si="70"/>
        <v>0</v>
      </c>
      <c r="K607" s="70">
        <v>2.422</v>
      </c>
      <c r="L607" s="55" t="s">
        <v>2313</v>
      </c>
      <c r="M607" s="71" t="s">
        <v>2314</v>
      </c>
      <c r="N607" s="59"/>
      <c r="O607" s="70"/>
      <c r="P607" s="59"/>
      <c r="Q607" s="70"/>
      <c r="R607" s="73" t="s">
        <v>2314</v>
      </c>
      <c r="S607" s="70">
        <v>2.422</v>
      </c>
      <c r="T607" s="59">
        <v>18</v>
      </c>
      <c r="U607" s="82">
        <v>85.12</v>
      </c>
      <c r="V607" s="83">
        <v>43.596</v>
      </c>
      <c r="W607" s="83">
        <v>31.486</v>
      </c>
      <c r="X607" s="83">
        <v>12.11</v>
      </c>
      <c r="Y607" s="82">
        <f t="shared" si="71"/>
        <v>41.524</v>
      </c>
      <c r="Z607" s="82"/>
      <c r="AA607" s="91"/>
      <c r="AB607" s="91"/>
      <c r="AC607" s="82"/>
      <c r="AD607" s="82"/>
      <c r="AE607" s="82"/>
      <c r="AF607" s="82"/>
      <c r="AG607" s="59" t="s">
        <v>2249</v>
      </c>
      <c r="AH607" s="59">
        <v>1</v>
      </c>
      <c r="AI607" s="58"/>
      <c r="AJ607" s="27"/>
    </row>
    <row r="608" ht="20.15" customHeight="1" outlineLevel="4" spans="1:36">
      <c r="A608" s="55">
        <v>31</v>
      </c>
      <c r="B608" s="60" t="s">
        <v>99</v>
      </c>
      <c r="C608" s="56" t="s">
        <v>113</v>
      </c>
      <c r="D608" s="57" t="s">
        <v>2315</v>
      </c>
      <c r="E608" s="58" t="s">
        <v>2316</v>
      </c>
      <c r="F608" s="59" t="s">
        <v>554</v>
      </c>
      <c r="G608" s="59" t="s">
        <v>110</v>
      </c>
      <c r="H608" s="59">
        <v>430524</v>
      </c>
      <c r="I608" s="59" t="str">
        <f t="shared" si="69"/>
        <v>430524</v>
      </c>
      <c r="J608" s="59">
        <f t="shared" si="70"/>
        <v>0</v>
      </c>
      <c r="K608" s="70">
        <v>7.076</v>
      </c>
      <c r="L608" s="55" t="s">
        <v>2317</v>
      </c>
      <c r="M608" s="71" t="s">
        <v>2318</v>
      </c>
      <c r="N608" s="59"/>
      <c r="O608" s="70"/>
      <c r="P608" s="73" t="s">
        <v>2318</v>
      </c>
      <c r="Q608" s="70">
        <v>7.076</v>
      </c>
      <c r="R608" s="59"/>
      <c r="S608" s="70"/>
      <c r="T608" s="59">
        <v>18</v>
      </c>
      <c r="U608" s="82">
        <v>283.04</v>
      </c>
      <c r="V608" s="83">
        <v>127.368</v>
      </c>
      <c r="W608" s="83">
        <v>91.988</v>
      </c>
      <c r="X608" s="83">
        <v>35.38</v>
      </c>
      <c r="Y608" s="82">
        <f t="shared" si="71"/>
        <v>155.672</v>
      </c>
      <c r="Z608" s="82"/>
      <c r="AA608" s="91"/>
      <c r="AB608" s="91"/>
      <c r="AC608" s="82"/>
      <c r="AD608" s="82"/>
      <c r="AE608" s="82"/>
      <c r="AF608" s="82"/>
      <c r="AG608" s="59" t="s">
        <v>2249</v>
      </c>
      <c r="AH608" s="59">
        <v>1</v>
      </c>
      <c r="AI608" s="58"/>
      <c r="AJ608" s="27"/>
    </row>
    <row r="609" ht="20.15" customHeight="1" outlineLevel="4" spans="1:36">
      <c r="A609" s="55">
        <v>12</v>
      </c>
      <c r="B609" s="60" t="s">
        <v>99</v>
      </c>
      <c r="C609" s="56" t="s">
        <v>113</v>
      </c>
      <c r="D609" s="57" t="s">
        <v>2315</v>
      </c>
      <c r="E609" s="58" t="s">
        <v>2319</v>
      </c>
      <c r="F609" s="59" t="s">
        <v>554</v>
      </c>
      <c r="G609" s="59" t="s">
        <v>110</v>
      </c>
      <c r="H609" s="59">
        <v>430524</v>
      </c>
      <c r="I609" s="59" t="str">
        <f t="shared" si="69"/>
        <v>430524</v>
      </c>
      <c r="J609" s="59">
        <f t="shared" si="70"/>
        <v>0</v>
      </c>
      <c r="K609" s="70">
        <v>3.851</v>
      </c>
      <c r="L609" s="55" t="s">
        <v>2320</v>
      </c>
      <c r="M609" s="71" t="s">
        <v>2321</v>
      </c>
      <c r="N609" s="59"/>
      <c r="O609" s="70"/>
      <c r="P609" s="73" t="s">
        <v>2321</v>
      </c>
      <c r="Q609" s="70">
        <v>3.851</v>
      </c>
      <c r="R609" s="59"/>
      <c r="S609" s="70"/>
      <c r="T609" s="59">
        <v>18</v>
      </c>
      <c r="U609" s="82">
        <v>154.04</v>
      </c>
      <c r="V609" s="83">
        <v>69.318</v>
      </c>
      <c r="W609" s="83">
        <v>50.063</v>
      </c>
      <c r="X609" s="83">
        <v>19.255</v>
      </c>
      <c r="Y609" s="82">
        <f t="shared" si="71"/>
        <v>84.722</v>
      </c>
      <c r="Z609" s="82"/>
      <c r="AA609" s="91"/>
      <c r="AB609" s="91"/>
      <c r="AC609" s="82"/>
      <c r="AD609" s="82"/>
      <c r="AE609" s="82"/>
      <c r="AF609" s="82"/>
      <c r="AG609" s="59" t="s">
        <v>2249</v>
      </c>
      <c r="AH609" s="59">
        <v>1</v>
      </c>
      <c r="AI609" s="58"/>
      <c r="AJ609" s="27"/>
    </row>
    <row r="610" ht="20.15" customHeight="1" outlineLevel="4" spans="1:36">
      <c r="A610" s="55">
        <v>19</v>
      </c>
      <c r="B610" s="60" t="s">
        <v>99</v>
      </c>
      <c r="C610" s="56" t="s">
        <v>113</v>
      </c>
      <c r="D610" s="57" t="s">
        <v>2322</v>
      </c>
      <c r="E610" s="58" t="s">
        <v>2323</v>
      </c>
      <c r="F610" s="59" t="s">
        <v>554</v>
      </c>
      <c r="G610" s="59" t="s">
        <v>110</v>
      </c>
      <c r="H610" s="59">
        <v>430524</v>
      </c>
      <c r="I610" s="59" t="str">
        <f t="shared" si="69"/>
        <v>430524</v>
      </c>
      <c r="J610" s="59">
        <f t="shared" si="70"/>
        <v>0</v>
      </c>
      <c r="K610" s="70">
        <v>5.379</v>
      </c>
      <c r="L610" s="55" t="s">
        <v>2324</v>
      </c>
      <c r="M610" s="71" t="s">
        <v>2325</v>
      </c>
      <c r="N610" s="59"/>
      <c r="O610" s="70"/>
      <c r="P610" s="59"/>
      <c r="Q610" s="70"/>
      <c r="R610" s="73" t="s">
        <v>2325</v>
      </c>
      <c r="S610" s="70">
        <v>5.379</v>
      </c>
      <c r="T610" s="59">
        <v>18</v>
      </c>
      <c r="U610" s="82">
        <v>188.27</v>
      </c>
      <c r="V610" s="83">
        <v>96.822</v>
      </c>
      <c r="W610" s="83">
        <v>69.927</v>
      </c>
      <c r="X610" s="83">
        <v>26.895</v>
      </c>
      <c r="Y610" s="82">
        <f t="shared" si="71"/>
        <v>91.448</v>
      </c>
      <c r="Z610" s="82"/>
      <c r="AA610" s="91"/>
      <c r="AB610" s="91"/>
      <c r="AC610" s="82"/>
      <c r="AD610" s="82"/>
      <c r="AE610" s="82"/>
      <c r="AF610" s="82"/>
      <c r="AG610" s="59" t="s">
        <v>2249</v>
      </c>
      <c r="AH610" s="59">
        <v>1</v>
      </c>
      <c r="AI610" s="58"/>
      <c r="AJ610" s="27"/>
    </row>
    <row r="611" ht="20.15" customHeight="1" outlineLevel="4" spans="1:36">
      <c r="A611" s="55">
        <v>20</v>
      </c>
      <c r="B611" s="60" t="s">
        <v>99</v>
      </c>
      <c r="C611" s="56" t="s">
        <v>113</v>
      </c>
      <c r="D611" s="57" t="s">
        <v>2326</v>
      </c>
      <c r="E611" s="58" t="s">
        <v>2327</v>
      </c>
      <c r="F611" s="59" t="s">
        <v>554</v>
      </c>
      <c r="G611" s="59" t="s">
        <v>110</v>
      </c>
      <c r="H611" s="59">
        <v>430524</v>
      </c>
      <c r="I611" s="59" t="str">
        <f t="shared" si="69"/>
        <v>430524</v>
      </c>
      <c r="J611" s="59">
        <f t="shared" si="70"/>
        <v>0</v>
      </c>
      <c r="K611" s="70">
        <v>5.616</v>
      </c>
      <c r="L611" s="55" t="s">
        <v>2328</v>
      </c>
      <c r="M611" s="71" t="s">
        <v>2329</v>
      </c>
      <c r="N611" s="59"/>
      <c r="O611" s="70"/>
      <c r="P611" s="59"/>
      <c r="Q611" s="70"/>
      <c r="R611" s="73" t="s">
        <v>2329</v>
      </c>
      <c r="S611" s="70">
        <v>5.616</v>
      </c>
      <c r="T611" s="59">
        <v>18</v>
      </c>
      <c r="U611" s="82">
        <v>196.56</v>
      </c>
      <c r="V611" s="83">
        <v>101.088</v>
      </c>
      <c r="W611" s="83">
        <v>73.008</v>
      </c>
      <c r="X611" s="83">
        <v>28.08</v>
      </c>
      <c r="Y611" s="82">
        <f t="shared" si="71"/>
        <v>95.472</v>
      </c>
      <c r="Z611" s="82"/>
      <c r="AA611" s="91"/>
      <c r="AB611" s="91"/>
      <c r="AC611" s="82"/>
      <c r="AD611" s="82"/>
      <c r="AE611" s="82"/>
      <c r="AF611" s="82"/>
      <c r="AG611" s="59" t="s">
        <v>2249</v>
      </c>
      <c r="AH611" s="59">
        <v>1</v>
      </c>
      <c r="AI611" s="58"/>
      <c r="AJ611" s="27"/>
    </row>
    <row r="612" ht="20.15" customHeight="1" outlineLevel="4" spans="1:36">
      <c r="A612" s="55">
        <v>32</v>
      </c>
      <c r="B612" s="60" t="s">
        <v>99</v>
      </c>
      <c r="C612" s="56" t="s">
        <v>113</v>
      </c>
      <c r="D612" s="57" t="s">
        <v>2326</v>
      </c>
      <c r="E612" s="58" t="s">
        <v>2330</v>
      </c>
      <c r="F612" s="59" t="s">
        <v>554</v>
      </c>
      <c r="G612" s="59" t="s">
        <v>110</v>
      </c>
      <c r="H612" s="59">
        <v>430524</v>
      </c>
      <c r="I612" s="59" t="str">
        <f t="shared" si="69"/>
        <v>430524</v>
      </c>
      <c r="J612" s="59">
        <f t="shared" si="70"/>
        <v>0</v>
      </c>
      <c r="K612" s="70">
        <v>2.899</v>
      </c>
      <c r="L612" s="55" t="s">
        <v>2331</v>
      </c>
      <c r="M612" s="71" t="s">
        <v>2332</v>
      </c>
      <c r="N612" s="59"/>
      <c r="O612" s="70"/>
      <c r="P612" s="59"/>
      <c r="Q612" s="70"/>
      <c r="R612" s="73" t="s">
        <v>2332</v>
      </c>
      <c r="S612" s="70">
        <v>2.899</v>
      </c>
      <c r="T612" s="59">
        <v>18</v>
      </c>
      <c r="U612" s="82">
        <v>101.47</v>
      </c>
      <c r="V612" s="83">
        <v>52.182</v>
      </c>
      <c r="W612" s="83">
        <v>37.687</v>
      </c>
      <c r="X612" s="83">
        <v>14.495</v>
      </c>
      <c r="Y612" s="82">
        <f t="shared" si="71"/>
        <v>49.288</v>
      </c>
      <c r="Z612" s="82"/>
      <c r="AA612" s="91"/>
      <c r="AB612" s="91"/>
      <c r="AC612" s="82"/>
      <c r="AD612" s="82"/>
      <c r="AE612" s="82"/>
      <c r="AF612" s="82"/>
      <c r="AG612" s="59" t="s">
        <v>2249</v>
      </c>
      <c r="AH612" s="59">
        <v>1</v>
      </c>
      <c r="AI612" s="58"/>
      <c r="AJ612" s="27"/>
    </row>
    <row r="613" ht="20.15" customHeight="1" outlineLevel="4" spans="1:36">
      <c r="A613" s="55">
        <v>21</v>
      </c>
      <c r="B613" s="60" t="s">
        <v>99</v>
      </c>
      <c r="C613" s="56" t="s">
        <v>113</v>
      </c>
      <c r="D613" s="57" t="s">
        <v>2326</v>
      </c>
      <c r="E613" s="58" t="s">
        <v>2333</v>
      </c>
      <c r="F613" s="59" t="s">
        <v>554</v>
      </c>
      <c r="G613" s="59" t="s">
        <v>110</v>
      </c>
      <c r="H613" s="59">
        <v>430524</v>
      </c>
      <c r="I613" s="59" t="str">
        <f t="shared" si="69"/>
        <v>430524</v>
      </c>
      <c r="J613" s="59">
        <f t="shared" si="70"/>
        <v>0</v>
      </c>
      <c r="K613" s="70">
        <v>2.965</v>
      </c>
      <c r="L613" s="55" t="s">
        <v>2334</v>
      </c>
      <c r="M613" s="71" t="s">
        <v>2335</v>
      </c>
      <c r="N613" s="59"/>
      <c r="O613" s="70"/>
      <c r="P613" s="59"/>
      <c r="Q613" s="70"/>
      <c r="R613" s="73" t="s">
        <v>2335</v>
      </c>
      <c r="S613" s="70">
        <v>2.965</v>
      </c>
      <c r="T613" s="59">
        <v>18</v>
      </c>
      <c r="U613" s="82">
        <v>103.78</v>
      </c>
      <c r="V613" s="83">
        <v>53.37</v>
      </c>
      <c r="W613" s="83">
        <v>38.545</v>
      </c>
      <c r="X613" s="83">
        <v>14.825</v>
      </c>
      <c r="Y613" s="82">
        <f t="shared" si="71"/>
        <v>50.41</v>
      </c>
      <c r="Z613" s="82"/>
      <c r="AA613" s="91"/>
      <c r="AB613" s="91"/>
      <c r="AC613" s="82"/>
      <c r="AD613" s="82"/>
      <c r="AE613" s="82"/>
      <c r="AF613" s="82"/>
      <c r="AG613" s="59" t="s">
        <v>2249</v>
      </c>
      <c r="AH613" s="59">
        <v>1</v>
      </c>
      <c r="AI613" s="58"/>
      <c r="AJ613" s="27"/>
    </row>
    <row r="614" ht="20.15" customHeight="1" outlineLevel="4" spans="1:36">
      <c r="A614" s="55">
        <v>13</v>
      </c>
      <c r="B614" s="60" t="s">
        <v>99</v>
      </c>
      <c r="C614" s="56" t="s">
        <v>113</v>
      </c>
      <c r="D614" s="57" t="s">
        <v>2326</v>
      </c>
      <c r="E614" s="58" t="s">
        <v>2333</v>
      </c>
      <c r="F614" s="59" t="s">
        <v>554</v>
      </c>
      <c r="G614" s="59" t="s">
        <v>110</v>
      </c>
      <c r="H614" s="59">
        <v>430524</v>
      </c>
      <c r="I614" s="59" t="str">
        <f t="shared" si="69"/>
        <v>430524</v>
      </c>
      <c r="J614" s="59">
        <f t="shared" si="70"/>
        <v>0</v>
      </c>
      <c r="K614" s="70">
        <v>7.343</v>
      </c>
      <c r="L614" s="55" t="s">
        <v>2336</v>
      </c>
      <c r="M614" s="71" t="s">
        <v>2337</v>
      </c>
      <c r="N614" s="59"/>
      <c r="O614" s="70"/>
      <c r="P614" s="73" t="s">
        <v>2337</v>
      </c>
      <c r="Q614" s="70">
        <v>7.343</v>
      </c>
      <c r="R614" s="59"/>
      <c r="S614" s="70"/>
      <c r="T614" s="59">
        <v>18</v>
      </c>
      <c r="U614" s="82">
        <v>293.72</v>
      </c>
      <c r="V614" s="83">
        <v>132.174</v>
      </c>
      <c r="W614" s="83">
        <v>95.459</v>
      </c>
      <c r="X614" s="83">
        <v>36.715</v>
      </c>
      <c r="Y614" s="82">
        <f t="shared" si="71"/>
        <v>161.546</v>
      </c>
      <c r="Z614" s="82"/>
      <c r="AA614" s="91"/>
      <c r="AB614" s="91"/>
      <c r="AC614" s="82"/>
      <c r="AD614" s="82"/>
      <c r="AE614" s="82"/>
      <c r="AF614" s="82"/>
      <c r="AG614" s="59" t="s">
        <v>2249</v>
      </c>
      <c r="AH614" s="59">
        <v>1</v>
      </c>
      <c r="AI614" s="58"/>
      <c r="AJ614" s="27"/>
    </row>
    <row r="615" ht="20.15" customHeight="1" outlineLevel="4" spans="1:36">
      <c r="A615" s="55">
        <v>22</v>
      </c>
      <c r="B615" s="60" t="s">
        <v>99</v>
      </c>
      <c r="C615" s="56" t="s">
        <v>113</v>
      </c>
      <c r="D615" s="57" t="s">
        <v>2338</v>
      </c>
      <c r="E615" s="58" t="s">
        <v>2339</v>
      </c>
      <c r="F615" s="59" t="s">
        <v>554</v>
      </c>
      <c r="G615" s="59" t="s">
        <v>110</v>
      </c>
      <c r="H615" s="59">
        <v>430524</v>
      </c>
      <c r="I615" s="59" t="str">
        <f t="shared" si="69"/>
        <v>430524</v>
      </c>
      <c r="J615" s="59">
        <f t="shared" si="70"/>
        <v>0</v>
      </c>
      <c r="K615" s="70">
        <v>5.007</v>
      </c>
      <c r="L615" s="55" t="s">
        <v>2340</v>
      </c>
      <c r="M615" s="71" t="s">
        <v>2341</v>
      </c>
      <c r="N615" s="59"/>
      <c r="O615" s="70"/>
      <c r="P615" s="59"/>
      <c r="Q615" s="70"/>
      <c r="R615" s="73" t="s">
        <v>2341</v>
      </c>
      <c r="S615" s="70">
        <v>5.007</v>
      </c>
      <c r="T615" s="59">
        <v>18</v>
      </c>
      <c r="U615" s="82">
        <v>175.25</v>
      </c>
      <c r="V615" s="83">
        <v>90.126</v>
      </c>
      <c r="W615" s="83">
        <v>65.091</v>
      </c>
      <c r="X615" s="83">
        <v>25.035</v>
      </c>
      <c r="Y615" s="82">
        <f t="shared" si="71"/>
        <v>85.124</v>
      </c>
      <c r="Z615" s="82"/>
      <c r="AA615" s="91"/>
      <c r="AB615" s="91"/>
      <c r="AC615" s="82"/>
      <c r="AD615" s="82"/>
      <c r="AE615" s="82"/>
      <c r="AF615" s="82"/>
      <c r="AG615" s="59" t="s">
        <v>2249</v>
      </c>
      <c r="AH615" s="59">
        <v>1</v>
      </c>
      <c r="AI615" s="58"/>
      <c r="AJ615" s="27"/>
    </row>
    <row r="616" ht="20.15" customHeight="1" outlineLevel="4" spans="1:36">
      <c r="A616" s="55">
        <v>33</v>
      </c>
      <c r="B616" s="60" t="s">
        <v>99</v>
      </c>
      <c r="C616" s="56" t="s">
        <v>113</v>
      </c>
      <c r="D616" s="57" t="s">
        <v>2338</v>
      </c>
      <c r="E616" s="58" t="s">
        <v>2342</v>
      </c>
      <c r="F616" s="59" t="s">
        <v>554</v>
      </c>
      <c r="G616" s="59" t="s">
        <v>110</v>
      </c>
      <c r="H616" s="59">
        <v>430524</v>
      </c>
      <c r="I616" s="59" t="str">
        <f t="shared" si="69"/>
        <v>430524</v>
      </c>
      <c r="J616" s="59">
        <f t="shared" si="70"/>
        <v>0</v>
      </c>
      <c r="K616" s="70">
        <v>3.759</v>
      </c>
      <c r="L616" s="55" t="s">
        <v>2343</v>
      </c>
      <c r="M616" s="71" t="s">
        <v>2344</v>
      </c>
      <c r="N616" s="59"/>
      <c r="O616" s="70"/>
      <c r="P616" s="59"/>
      <c r="Q616" s="70"/>
      <c r="R616" s="73" t="s">
        <v>2344</v>
      </c>
      <c r="S616" s="70">
        <v>3.759</v>
      </c>
      <c r="T616" s="59">
        <v>18</v>
      </c>
      <c r="U616" s="82">
        <v>131.57</v>
      </c>
      <c r="V616" s="83">
        <v>67.662</v>
      </c>
      <c r="W616" s="83">
        <v>48.867</v>
      </c>
      <c r="X616" s="83">
        <v>18.795</v>
      </c>
      <c r="Y616" s="82">
        <f t="shared" si="71"/>
        <v>63.908</v>
      </c>
      <c r="Z616" s="82"/>
      <c r="AA616" s="91"/>
      <c r="AB616" s="91"/>
      <c r="AC616" s="82"/>
      <c r="AD616" s="82"/>
      <c r="AE616" s="82"/>
      <c r="AF616" s="82"/>
      <c r="AG616" s="59" t="s">
        <v>2249</v>
      </c>
      <c r="AH616" s="59">
        <v>1</v>
      </c>
      <c r="AI616" s="58"/>
      <c r="AJ616" s="27"/>
    </row>
    <row r="617" ht="20.15" customHeight="1" outlineLevel="4" spans="1:36">
      <c r="A617" s="55">
        <v>34</v>
      </c>
      <c r="B617" s="60" t="s">
        <v>99</v>
      </c>
      <c r="C617" s="56" t="s">
        <v>113</v>
      </c>
      <c r="D617" s="57" t="s">
        <v>2345</v>
      </c>
      <c r="E617" s="58" t="s">
        <v>2346</v>
      </c>
      <c r="F617" s="59" t="s">
        <v>554</v>
      </c>
      <c r="G617" s="59" t="s">
        <v>110</v>
      </c>
      <c r="H617" s="59">
        <v>430524</v>
      </c>
      <c r="I617" s="59" t="str">
        <f t="shared" si="69"/>
        <v>430524</v>
      </c>
      <c r="J617" s="59">
        <f t="shared" si="70"/>
        <v>0</v>
      </c>
      <c r="K617" s="70">
        <v>1.598</v>
      </c>
      <c r="L617" s="55" t="s">
        <v>2347</v>
      </c>
      <c r="M617" s="71" t="s">
        <v>2348</v>
      </c>
      <c r="N617" s="59"/>
      <c r="O617" s="70"/>
      <c r="P617" s="59"/>
      <c r="Q617" s="70"/>
      <c r="R617" s="73" t="s">
        <v>2348</v>
      </c>
      <c r="S617" s="70">
        <v>1.598</v>
      </c>
      <c r="T617" s="59">
        <v>18</v>
      </c>
      <c r="U617" s="82">
        <v>55.93</v>
      </c>
      <c r="V617" s="83">
        <v>28.764</v>
      </c>
      <c r="W617" s="83">
        <v>20.774</v>
      </c>
      <c r="X617" s="83">
        <v>7.99</v>
      </c>
      <c r="Y617" s="82">
        <f t="shared" si="71"/>
        <v>27.166</v>
      </c>
      <c r="Z617" s="82"/>
      <c r="AA617" s="91"/>
      <c r="AB617" s="91"/>
      <c r="AC617" s="82"/>
      <c r="AD617" s="82"/>
      <c r="AE617" s="82"/>
      <c r="AF617" s="82"/>
      <c r="AG617" s="59" t="s">
        <v>2249</v>
      </c>
      <c r="AH617" s="59">
        <v>1</v>
      </c>
      <c r="AI617" s="58"/>
      <c r="AJ617" s="27"/>
    </row>
    <row r="618" ht="20.15" customHeight="1" outlineLevel="4" spans="1:36">
      <c r="A618" s="55">
        <v>35</v>
      </c>
      <c r="B618" s="60" t="s">
        <v>99</v>
      </c>
      <c r="C618" s="56" t="s">
        <v>113</v>
      </c>
      <c r="D618" s="57" t="s">
        <v>2349</v>
      </c>
      <c r="E618" s="58" t="s">
        <v>2350</v>
      </c>
      <c r="F618" s="59" t="s">
        <v>554</v>
      </c>
      <c r="G618" s="59" t="s">
        <v>110</v>
      </c>
      <c r="H618" s="59">
        <v>430524</v>
      </c>
      <c r="I618" s="59" t="str">
        <f t="shared" si="69"/>
        <v>430524</v>
      </c>
      <c r="J618" s="59">
        <f t="shared" si="70"/>
        <v>0</v>
      </c>
      <c r="K618" s="70">
        <v>2.492</v>
      </c>
      <c r="L618" s="55" t="s">
        <v>2351</v>
      </c>
      <c r="M618" s="71" t="s">
        <v>2352</v>
      </c>
      <c r="N618" s="59"/>
      <c r="O618" s="70"/>
      <c r="P618" s="59"/>
      <c r="Q618" s="70"/>
      <c r="R618" s="73" t="s">
        <v>2352</v>
      </c>
      <c r="S618" s="70">
        <v>2.492</v>
      </c>
      <c r="T618" s="59">
        <v>18</v>
      </c>
      <c r="U618" s="82">
        <v>87.22</v>
      </c>
      <c r="V618" s="83">
        <v>44.856</v>
      </c>
      <c r="W618" s="83">
        <v>32.396</v>
      </c>
      <c r="X618" s="83">
        <v>12.46</v>
      </c>
      <c r="Y618" s="82">
        <f t="shared" si="71"/>
        <v>42.364</v>
      </c>
      <c r="Z618" s="82"/>
      <c r="AA618" s="91"/>
      <c r="AB618" s="91"/>
      <c r="AC618" s="82"/>
      <c r="AD618" s="82"/>
      <c r="AE618" s="82"/>
      <c r="AF618" s="82"/>
      <c r="AG618" s="59" t="s">
        <v>2249</v>
      </c>
      <c r="AH618" s="59">
        <v>1</v>
      </c>
      <c r="AI618" s="58"/>
      <c r="AJ618" s="27"/>
    </row>
    <row r="619" ht="20.15" customHeight="1" outlineLevel="4" spans="1:36">
      <c r="A619" s="55">
        <v>4</v>
      </c>
      <c r="B619" s="60" t="s">
        <v>99</v>
      </c>
      <c r="C619" s="56" t="s">
        <v>113</v>
      </c>
      <c r="D619" s="57" t="s">
        <v>2353</v>
      </c>
      <c r="E619" s="58" t="s">
        <v>2354</v>
      </c>
      <c r="F619" s="59" t="s">
        <v>554</v>
      </c>
      <c r="G619" s="59" t="s">
        <v>110</v>
      </c>
      <c r="H619" s="59">
        <v>430524</v>
      </c>
      <c r="I619" s="59" t="str">
        <f t="shared" si="69"/>
        <v>430524</v>
      </c>
      <c r="J619" s="59">
        <f t="shared" si="70"/>
        <v>0</v>
      </c>
      <c r="K619" s="70">
        <v>3.015</v>
      </c>
      <c r="L619" s="55" t="s">
        <v>2355</v>
      </c>
      <c r="M619" s="71" t="s">
        <v>2356</v>
      </c>
      <c r="N619" s="59"/>
      <c r="O619" s="70"/>
      <c r="P619" s="59"/>
      <c r="Q619" s="70"/>
      <c r="R619" s="73" t="s">
        <v>2356</v>
      </c>
      <c r="S619" s="70">
        <v>3.015</v>
      </c>
      <c r="T619" s="59">
        <v>18</v>
      </c>
      <c r="U619" s="82">
        <v>105.525</v>
      </c>
      <c r="V619" s="83">
        <v>54.27</v>
      </c>
      <c r="W619" s="83">
        <v>39.195</v>
      </c>
      <c r="X619" s="83">
        <v>15.075</v>
      </c>
      <c r="Y619" s="82">
        <f t="shared" si="71"/>
        <v>51.255</v>
      </c>
      <c r="Z619" s="82"/>
      <c r="AA619" s="91"/>
      <c r="AB619" s="91"/>
      <c r="AC619" s="82"/>
      <c r="AD619" s="82"/>
      <c r="AE619" s="82"/>
      <c r="AF619" s="82"/>
      <c r="AG619" s="59" t="s">
        <v>2249</v>
      </c>
      <c r="AH619" s="59">
        <v>1</v>
      </c>
      <c r="AI619" s="58"/>
      <c r="AJ619" s="27"/>
    </row>
    <row r="620" ht="20.15" customHeight="1" outlineLevel="4" spans="1:36">
      <c r="A620" s="55">
        <v>6</v>
      </c>
      <c r="B620" s="60" t="s">
        <v>99</v>
      </c>
      <c r="C620" s="56" t="s">
        <v>113</v>
      </c>
      <c r="D620" s="57" t="s">
        <v>2275</v>
      </c>
      <c r="E620" s="58" t="s">
        <v>2357</v>
      </c>
      <c r="F620" s="59" t="s">
        <v>554</v>
      </c>
      <c r="G620" s="59" t="s">
        <v>110</v>
      </c>
      <c r="H620" s="59">
        <v>430524</v>
      </c>
      <c r="I620" s="59" t="str">
        <f t="shared" si="69"/>
        <v>430524</v>
      </c>
      <c r="J620" s="59">
        <f t="shared" si="70"/>
        <v>0</v>
      </c>
      <c r="K620" s="70">
        <v>3.398</v>
      </c>
      <c r="L620" s="55" t="s">
        <v>2358</v>
      </c>
      <c r="M620" s="71" t="s">
        <v>2359</v>
      </c>
      <c r="N620" s="59"/>
      <c r="O620" s="70"/>
      <c r="P620" s="59"/>
      <c r="Q620" s="70"/>
      <c r="R620" s="73" t="s">
        <v>2359</v>
      </c>
      <c r="S620" s="70">
        <v>3.398</v>
      </c>
      <c r="T620" s="59">
        <v>18</v>
      </c>
      <c r="U620" s="82">
        <v>118.93</v>
      </c>
      <c r="V620" s="83">
        <v>61.164</v>
      </c>
      <c r="W620" s="83">
        <v>44.174</v>
      </c>
      <c r="X620" s="83">
        <v>16.99</v>
      </c>
      <c r="Y620" s="82">
        <f t="shared" si="71"/>
        <v>57.766</v>
      </c>
      <c r="Z620" s="82"/>
      <c r="AA620" s="91"/>
      <c r="AB620" s="91"/>
      <c r="AC620" s="82"/>
      <c r="AD620" s="82"/>
      <c r="AE620" s="82"/>
      <c r="AF620" s="82"/>
      <c r="AG620" s="59" t="s">
        <v>2249</v>
      </c>
      <c r="AH620" s="59">
        <v>1</v>
      </c>
      <c r="AI620" s="58"/>
      <c r="AJ620" s="27"/>
    </row>
    <row r="621" ht="20.15" customHeight="1" outlineLevel="4" spans="1:36">
      <c r="A621" s="55">
        <v>23</v>
      </c>
      <c r="B621" s="60" t="s">
        <v>99</v>
      </c>
      <c r="C621" s="56" t="s">
        <v>113</v>
      </c>
      <c r="D621" s="57" t="s">
        <v>2360</v>
      </c>
      <c r="E621" s="58" t="s">
        <v>2361</v>
      </c>
      <c r="F621" s="59" t="s">
        <v>554</v>
      </c>
      <c r="G621" s="59" t="s">
        <v>110</v>
      </c>
      <c r="H621" s="59">
        <v>430524</v>
      </c>
      <c r="I621" s="59" t="str">
        <f t="shared" si="69"/>
        <v>430524</v>
      </c>
      <c r="J621" s="59">
        <f t="shared" si="70"/>
        <v>0</v>
      </c>
      <c r="K621" s="70">
        <v>3.979</v>
      </c>
      <c r="L621" s="55" t="s">
        <v>2362</v>
      </c>
      <c r="M621" s="71" t="s">
        <v>2363</v>
      </c>
      <c r="N621" s="59"/>
      <c r="O621" s="70"/>
      <c r="P621" s="59"/>
      <c r="Q621" s="70"/>
      <c r="R621" s="73" t="s">
        <v>2363</v>
      </c>
      <c r="S621" s="70">
        <v>3.979</v>
      </c>
      <c r="T621" s="59">
        <v>18</v>
      </c>
      <c r="U621" s="82">
        <v>139.265</v>
      </c>
      <c r="V621" s="83">
        <v>71.622</v>
      </c>
      <c r="W621" s="83">
        <v>51.727</v>
      </c>
      <c r="X621" s="83">
        <v>19.895</v>
      </c>
      <c r="Y621" s="82">
        <f t="shared" si="71"/>
        <v>67.643</v>
      </c>
      <c r="Z621" s="82"/>
      <c r="AA621" s="91"/>
      <c r="AB621" s="91"/>
      <c r="AC621" s="82"/>
      <c r="AD621" s="82"/>
      <c r="AE621" s="82"/>
      <c r="AF621" s="82"/>
      <c r="AG621" s="59" t="s">
        <v>2249</v>
      </c>
      <c r="AH621" s="59">
        <v>1</v>
      </c>
      <c r="AI621" s="58"/>
      <c r="AJ621" s="27"/>
    </row>
    <row r="622" ht="20.15" customHeight="1" outlineLevel="4" spans="1:36">
      <c r="A622" s="55">
        <v>10</v>
      </c>
      <c r="B622" s="60" t="s">
        <v>99</v>
      </c>
      <c r="C622" s="56" t="s">
        <v>113</v>
      </c>
      <c r="D622" s="57" t="s">
        <v>2271</v>
      </c>
      <c r="E622" s="58" t="s">
        <v>2364</v>
      </c>
      <c r="F622" s="59" t="s">
        <v>554</v>
      </c>
      <c r="G622" s="59" t="s">
        <v>110</v>
      </c>
      <c r="H622" s="59">
        <v>430524</v>
      </c>
      <c r="I622" s="59" t="str">
        <f t="shared" si="69"/>
        <v>430524</v>
      </c>
      <c r="J622" s="59">
        <f t="shared" si="70"/>
        <v>0</v>
      </c>
      <c r="K622" s="70">
        <v>3.666</v>
      </c>
      <c r="L622" s="55" t="s">
        <v>2365</v>
      </c>
      <c r="M622" s="71" t="s">
        <v>2366</v>
      </c>
      <c r="N622" s="59"/>
      <c r="O622" s="70"/>
      <c r="P622" s="59"/>
      <c r="Q622" s="70"/>
      <c r="R622" s="73" t="s">
        <v>2366</v>
      </c>
      <c r="S622" s="70">
        <v>3.666</v>
      </c>
      <c r="T622" s="59">
        <v>18</v>
      </c>
      <c r="U622" s="82">
        <v>128.31</v>
      </c>
      <c r="V622" s="83">
        <v>65.988</v>
      </c>
      <c r="W622" s="83">
        <v>47.658</v>
      </c>
      <c r="X622" s="83">
        <v>18.33</v>
      </c>
      <c r="Y622" s="82">
        <f t="shared" si="71"/>
        <v>62.322</v>
      </c>
      <c r="Z622" s="82"/>
      <c r="AA622" s="91"/>
      <c r="AB622" s="91"/>
      <c r="AC622" s="82"/>
      <c r="AD622" s="82"/>
      <c r="AE622" s="82"/>
      <c r="AF622" s="82"/>
      <c r="AG622" s="59" t="s">
        <v>2249</v>
      </c>
      <c r="AH622" s="59">
        <v>1</v>
      </c>
      <c r="AI622" s="58"/>
      <c r="AJ622" s="27"/>
    </row>
    <row r="623" ht="20.15" customHeight="1" outlineLevel="3" collapsed="1" spans="1:36">
      <c r="A623" s="55"/>
      <c r="B623" s="60"/>
      <c r="C623" s="51" t="s">
        <v>116</v>
      </c>
      <c r="D623" s="57"/>
      <c r="E623" s="58"/>
      <c r="F623" s="59"/>
      <c r="G623" s="59"/>
      <c r="H623" s="59"/>
      <c r="I623" s="59"/>
      <c r="J623" s="59"/>
      <c r="K623" s="70">
        <f>SUBTOTAL(9,K624:K647)</f>
        <v>77.541</v>
      </c>
      <c r="L623" s="55"/>
      <c r="M623" s="71"/>
      <c r="N623" s="73"/>
      <c r="O623" s="70"/>
      <c r="P623" s="59"/>
      <c r="Q623" s="70"/>
      <c r="R623" s="59"/>
      <c r="S623" s="70"/>
      <c r="T623" s="59"/>
      <c r="U623" s="82">
        <f>SUBTOTAL(9,U624:U647)</f>
        <v>2986</v>
      </c>
      <c r="V623" s="83">
        <f>SUBTOTAL(9,V624:V647)</f>
        <v>1395.738</v>
      </c>
      <c r="W623" s="83">
        <f>SUBTOTAL(9,W624:W647)</f>
        <v>1008.033</v>
      </c>
      <c r="X623" s="83">
        <f>SUBTOTAL(9,X624:X647)</f>
        <v>387.705</v>
      </c>
      <c r="Y623" s="82">
        <f>SUBTOTAL(9,Y624:Y647)</f>
        <v>1590.262</v>
      </c>
      <c r="Z623" s="82">
        <v>50</v>
      </c>
      <c r="AA623" s="91">
        <v>2531</v>
      </c>
      <c r="AB623" s="82">
        <f>U623-AA623</f>
        <v>455</v>
      </c>
      <c r="AC623" s="82">
        <v>230</v>
      </c>
      <c r="AD623" s="82">
        <f>V623-AC623</f>
        <v>1165.738</v>
      </c>
      <c r="AE623" s="82">
        <v>2301</v>
      </c>
      <c r="AF623" s="82">
        <v>2301</v>
      </c>
      <c r="AG623" s="59"/>
      <c r="AH623" s="59"/>
      <c r="AI623" s="58"/>
      <c r="AJ623" s="27" t="s">
        <v>110</v>
      </c>
    </row>
    <row r="624" ht="20.15" customHeight="1" outlineLevel="4" spans="1:36">
      <c r="A624" s="55">
        <v>15</v>
      </c>
      <c r="B624" s="60" t="s">
        <v>99</v>
      </c>
      <c r="C624" s="56" t="s">
        <v>115</v>
      </c>
      <c r="D624" s="57" t="s">
        <v>2367</v>
      </c>
      <c r="E624" s="58" t="s">
        <v>2368</v>
      </c>
      <c r="F624" s="59" t="s">
        <v>554</v>
      </c>
      <c r="G624" s="59" t="s">
        <v>110</v>
      </c>
      <c r="H624" s="59">
        <v>430525</v>
      </c>
      <c r="I624" s="59" t="str">
        <f t="shared" ref="I624:I647" si="72">RIGHT(M624,6)</f>
        <v>430524</v>
      </c>
      <c r="J624" s="59">
        <f t="shared" ref="J624:J647" si="73">H624-I624</f>
        <v>1</v>
      </c>
      <c r="K624" s="70">
        <v>1.019</v>
      </c>
      <c r="L624" s="55" t="s">
        <v>2369</v>
      </c>
      <c r="M624" s="71" t="s">
        <v>2370</v>
      </c>
      <c r="N624" s="73" t="s">
        <v>2370</v>
      </c>
      <c r="O624" s="70">
        <v>1.019</v>
      </c>
      <c r="P624" s="59"/>
      <c r="Q624" s="70"/>
      <c r="R624" s="59"/>
      <c r="S624" s="70"/>
      <c r="T624" s="59">
        <v>18</v>
      </c>
      <c r="U624" s="82">
        <v>61</v>
      </c>
      <c r="V624" s="83">
        <v>18.342</v>
      </c>
      <c r="W624" s="83">
        <v>13.247</v>
      </c>
      <c r="X624" s="83">
        <v>5.095</v>
      </c>
      <c r="Y624" s="82">
        <f t="shared" ref="Y624:Y647" si="74">U624-V624</f>
        <v>42.658</v>
      </c>
      <c r="Z624" s="82"/>
      <c r="AA624" s="91"/>
      <c r="AB624" s="91"/>
      <c r="AC624" s="82"/>
      <c r="AD624" s="82"/>
      <c r="AE624" s="82"/>
      <c r="AF624" s="82"/>
      <c r="AG624" s="59" t="s">
        <v>2371</v>
      </c>
      <c r="AH624" s="59">
        <v>1</v>
      </c>
      <c r="AI624" s="58"/>
      <c r="AJ624" s="27"/>
    </row>
    <row r="625" ht="20.15" customHeight="1" outlineLevel="4" spans="1:36">
      <c r="A625" s="55">
        <v>7</v>
      </c>
      <c r="B625" s="60" t="s">
        <v>99</v>
      </c>
      <c r="C625" s="56" t="s">
        <v>115</v>
      </c>
      <c r="D625" s="57" t="s">
        <v>2372</v>
      </c>
      <c r="E625" s="58" t="s">
        <v>2373</v>
      </c>
      <c r="F625" s="59" t="s">
        <v>554</v>
      </c>
      <c r="G625" s="59" t="s">
        <v>110</v>
      </c>
      <c r="H625" s="59">
        <v>430525</v>
      </c>
      <c r="I625" s="59" t="str">
        <f t="shared" si="72"/>
        <v>430525</v>
      </c>
      <c r="J625" s="59">
        <f t="shared" si="73"/>
        <v>0</v>
      </c>
      <c r="K625" s="70">
        <v>3.672</v>
      </c>
      <c r="L625" s="55" t="s">
        <v>2374</v>
      </c>
      <c r="M625" s="71" t="s">
        <v>2375</v>
      </c>
      <c r="N625" s="59"/>
      <c r="O625" s="70"/>
      <c r="P625" s="59"/>
      <c r="Q625" s="70"/>
      <c r="R625" s="73" t="s">
        <v>2375</v>
      </c>
      <c r="S625" s="70">
        <v>3.672</v>
      </c>
      <c r="T625" s="59">
        <v>18</v>
      </c>
      <c r="U625" s="82">
        <v>111</v>
      </c>
      <c r="V625" s="83">
        <v>66.096</v>
      </c>
      <c r="W625" s="83">
        <v>47.736</v>
      </c>
      <c r="X625" s="83">
        <v>18.36</v>
      </c>
      <c r="Y625" s="82">
        <f t="shared" si="74"/>
        <v>44.904</v>
      </c>
      <c r="Z625" s="82"/>
      <c r="AA625" s="91"/>
      <c r="AB625" s="91"/>
      <c r="AC625" s="82"/>
      <c r="AD625" s="82"/>
      <c r="AE625" s="82"/>
      <c r="AF625" s="82"/>
      <c r="AG625" s="59" t="s">
        <v>2371</v>
      </c>
      <c r="AH625" s="59">
        <v>1</v>
      </c>
      <c r="AI625" s="58"/>
      <c r="AJ625" s="27"/>
    </row>
    <row r="626" ht="20.15" customHeight="1" outlineLevel="4" spans="1:36">
      <c r="A626" s="55">
        <v>8</v>
      </c>
      <c r="B626" s="60" t="s">
        <v>99</v>
      </c>
      <c r="C626" s="56" t="s">
        <v>115</v>
      </c>
      <c r="D626" s="57" t="s">
        <v>2376</v>
      </c>
      <c r="E626" s="58" t="s">
        <v>2377</v>
      </c>
      <c r="F626" s="59" t="s">
        <v>554</v>
      </c>
      <c r="G626" s="59" t="s">
        <v>110</v>
      </c>
      <c r="H626" s="59">
        <v>430525</v>
      </c>
      <c r="I626" s="59" t="str">
        <f t="shared" si="72"/>
        <v>430525</v>
      </c>
      <c r="J626" s="59">
        <f t="shared" si="73"/>
        <v>0</v>
      </c>
      <c r="K626" s="70">
        <v>3.297</v>
      </c>
      <c r="L626" s="55" t="s">
        <v>2378</v>
      </c>
      <c r="M626" s="71" t="s">
        <v>2379</v>
      </c>
      <c r="N626" s="59"/>
      <c r="O626" s="70"/>
      <c r="P626" s="59"/>
      <c r="Q626" s="70"/>
      <c r="R626" s="73" t="s">
        <v>2379</v>
      </c>
      <c r="S626" s="70">
        <v>3.297</v>
      </c>
      <c r="T626" s="59">
        <v>18</v>
      </c>
      <c r="U626" s="82">
        <v>100</v>
      </c>
      <c r="V626" s="83">
        <v>59.346</v>
      </c>
      <c r="W626" s="83">
        <v>42.861</v>
      </c>
      <c r="X626" s="83">
        <v>16.485</v>
      </c>
      <c r="Y626" s="82">
        <f t="shared" si="74"/>
        <v>40.654</v>
      </c>
      <c r="Z626" s="82"/>
      <c r="AA626" s="91"/>
      <c r="AB626" s="91"/>
      <c r="AC626" s="82"/>
      <c r="AD626" s="82"/>
      <c r="AE626" s="82"/>
      <c r="AF626" s="82"/>
      <c r="AG626" s="59" t="s">
        <v>2371</v>
      </c>
      <c r="AH626" s="59">
        <v>1</v>
      </c>
      <c r="AI626" s="58"/>
      <c r="AJ626" s="27"/>
    </row>
    <row r="627" ht="20.15" customHeight="1" outlineLevel="4" spans="1:36">
      <c r="A627" s="55">
        <v>9</v>
      </c>
      <c r="B627" s="60" t="s">
        <v>99</v>
      </c>
      <c r="C627" s="56" t="s">
        <v>115</v>
      </c>
      <c r="D627" s="57" t="s">
        <v>2380</v>
      </c>
      <c r="E627" s="58" t="s">
        <v>2381</v>
      </c>
      <c r="F627" s="59" t="s">
        <v>554</v>
      </c>
      <c r="G627" s="59" t="s">
        <v>110</v>
      </c>
      <c r="H627" s="59">
        <v>430525</v>
      </c>
      <c r="I627" s="59" t="str">
        <f t="shared" si="72"/>
        <v>430525</v>
      </c>
      <c r="J627" s="59">
        <f t="shared" si="73"/>
        <v>0</v>
      </c>
      <c r="K627" s="70">
        <v>1.827</v>
      </c>
      <c r="L627" s="55" t="s">
        <v>2382</v>
      </c>
      <c r="M627" s="71" t="s">
        <v>2383</v>
      </c>
      <c r="N627" s="59"/>
      <c r="O627" s="70"/>
      <c r="P627" s="59"/>
      <c r="Q627" s="70"/>
      <c r="R627" s="73" t="s">
        <v>2383</v>
      </c>
      <c r="S627" s="70">
        <v>1.827</v>
      </c>
      <c r="T627" s="59">
        <v>18</v>
      </c>
      <c r="U627" s="82">
        <v>55</v>
      </c>
      <c r="V627" s="83">
        <v>32.886</v>
      </c>
      <c r="W627" s="83">
        <v>23.751</v>
      </c>
      <c r="X627" s="83">
        <v>9.135</v>
      </c>
      <c r="Y627" s="82">
        <f t="shared" si="74"/>
        <v>22.114</v>
      </c>
      <c r="Z627" s="82"/>
      <c r="AA627" s="91"/>
      <c r="AB627" s="91"/>
      <c r="AC627" s="82"/>
      <c r="AD627" s="82"/>
      <c r="AE627" s="82"/>
      <c r="AF627" s="82"/>
      <c r="AG627" s="59" t="s">
        <v>2371</v>
      </c>
      <c r="AH627" s="59">
        <v>1</v>
      </c>
      <c r="AI627" s="58"/>
      <c r="AJ627" s="27"/>
    </row>
    <row r="628" ht="20.15" customHeight="1" outlineLevel="4" spans="1:36">
      <c r="A628" s="55">
        <v>6</v>
      </c>
      <c r="B628" s="60" t="s">
        <v>99</v>
      </c>
      <c r="C628" s="56" t="s">
        <v>115</v>
      </c>
      <c r="D628" s="57" t="s">
        <v>2384</v>
      </c>
      <c r="E628" s="58" t="s">
        <v>2385</v>
      </c>
      <c r="F628" s="59" t="s">
        <v>554</v>
      </c>
      <c r="G628" s="59" t="s">
        <v>110</v>
      </c>
      <c r="H628" s="59">
        <v>430525</v>
      </c>
      <c r="I628" s="59" t="str">
        <f t="shared" si="72"/>
        <v>430525</v>
      </c>
      <c r="J628" s="59">
        <f t="shared" si="73"/>
        <v>0</v>
      </c>
      <c r="K628" s="70">
        <v>3.796</v>
      </c>
      <c r="L628" s="55" t="s">
        <v>2386</v>
      </c>
      <c r="M628" s="71" t="s">
        <v>2387</v>
      </c>
      <c r="N628" s="59"/>
      <c r="O628" s="70"/>
      <c r="P628" s="59"/>
      <c r="Q628" s="70"/>
      <c r="R628" s="73" t="s">
        <v>2387</v>
      </c>
      <c r="S628" s="70">
        <v>3.796</v>
      </c>
      <c r="T628" s="59">
        <v>18</v>
      </c>
      <c r="U628" s="82">
        <v>115</v>
      </c>
      <c r="V628" s="83">
        <v>68.328</v>
      </c>
      <c r="W628" s="83">
        <v>49.348</v>
      </c>
      <c r="X628" s="83">
        <v>18.98</v>
      </c>
      <c r="Y628" s="82">
        <f t="shared" si="74"/>
        <v>46.672</v>
      </c>
      <c r="Z628" s="82"/>
      <c r="AA628" s="91"/>
      <c r="AB628" s="91"/>
      <c r="AC628" s="82"/>
      <c r="AD628" s="82"/>
      <c r="AE628" s="82"/>
      <c r="AF628" s="82"/>
      <c r="AG628" s="59" t="s">
        <v>2371</v>
      </c>
      <c r="AH628" s="59">
        <v>1</v>
      </c>
      <c r="AI628" s="58"/>
      <c r="AJ628" s="27"/>
    </row>
    <row r="629" ht="20.15" customHeight="1" outlineLevel="4" spans="1:36">
      <c r="A629" s="55">
        <v>1</v>
      </c>
      <c r="B629" s="60" t="s">
        <v>99</v>
      </c>
      <c r="C629" s="56" t="s">
        <v>115</v>
      </c>
      <c r="D629" s="57" t="s">
        <v>2388</v>
      </c>
      <c r="E629" s="58" t="s">
        <v>2389</v>
      </c>
      <c r="F629" s="59" t="s">
        <v>554</v>
      </c>
      <c r="G629" s="59" t="s">
        <v>110</v>
      </c>
      <c r="H629" s="59">
        <v>430525</v>
      </c>
      <c r="I629" s="59" t="str">
        <f t="shared" si="72"/>
        <v>430525</v>
      </c>
      <c r="J629" s="59">
        <f t="shared" si="73"/>
        <v>0</v>
      </c>
      <c r="K629" s="70">
        <v>9.355</v>
      </c>
      <c r="L629" s="55" t="s">
        <v>2390</v>
      </c>
      <c r="M629" s="71" t="s">
        <v>2391</v>
      </c>
      <c r="N629" s="59"/>
      <c r="O629" s="70"/>
      <c r="P629" s="59"/>
      <c r="Q629" s="70"/>
      <c r="R629" s="73" t="s">
        <v>2391</v>
      </c>
      <c r="S629" s="70">
        <v>9.355</v>
      </c>
      <c r="T629" s="59">
        <v>18</v>
      </c>
      <c r="U629" s="82">
        <v>280</v>
      </c>
      <c r="V629" s="83">
        <v>168.39</v>
      </c>
      <c r="W629" s="83">
        <v>121.615</v>
      </c>
      <c r="X629" s="83">
        <v>46.775</v>
      </c>
      <c r="Y629" s="82">
        <f t="shared" si="74"/>
        <v>111.61</v>
      </c>
      <c r="Z629" s="82"/>
      <c r="AA629" s="91"/>
      <c r="AB629" s="91"/>
      <c r="AC629" s="82"/>
      <c r="AD629" s="82"/>
      <c r="AE629" s="82"/>
      <c r="AF629" s="82"/>
      <c r="AG629" s="59" t="s">
        <v>2371</v>
      </c>
      <c r="AH629" s="59">
        <v>1</v>
      </c>
      <c r="AI629" s="58"/>
      <c r="AJ629" s="27"/>
    </row>
    <row r="630" ht="20.15" customHeight="1" outlineLevel="4" spans="1:36">
      <c r="A630" s="55">
        <v>10</v>
      </c>
      <c r="B630" s="60" t="s">
        <v>99</v>
      </c>
      <c r="C630" s="56" t="s">
        <v>115</v>
      </c>
      <c r="D630" s="57" t="s">
        <v>2388</v>
      </c>
      <c r="E630" s="58" t="s">
        <v>2392</v>
      </c>
      <c r="F630" s="59" t="s">
        <v>554</v>
      </c>
      <c r="G630" s="59" t="s">
        <v>110</v>
      </c>
      <c r="H630" s="59">
        <v>430525</v>
      </c>
      <c r="I630" s="59" t="str">
        <f t="shared" si="72"/>
        <v>430525</v>
      </c>
      <c r="J630" s="59">
        <f t="shared" si="73"/>
        <v>0</v>
      </c>
      <c r="K630" s="70">
        <v>2.387</v>
      </c>
      <c r="L630" s="55" t="s">
        <v>2393</v>
      </c>
      <c r="M630" s="71" t="s">
        <v>2394</v>
      </c>
      <c r="N630" s="59"/>
      <c r="O630" s="70"/>
      <c r="P630" s="59"/>
      <c r="Q630" s="70"/>
      <c r="R630" s="73" t="s">
        <v>2394</v>
      </c>
      <c r="S630" s="70">
        <v>2.387</v>
      </c>
      <c r="T630" s="59">
        <v>18</v>
      </c>
      <c r="U630" s="82">
        <v>72</v>
      </c>
      <c r="V630" s="83">
        <v>42.966</v>
      </c>
      <c r="W630" s="83">
        <v>31.031</v>
      </c>
      <c r="X630" s="83">
        <v>11.935</v>
      </c>
      <c r="Y630" s="82">
        <f t="shared" si="74"/>
        <v>29.034</v>
      </c>
      <c r="Z630" s="82"/>
      <c r="AA630" s="91"/>
      <c r="AB630" s="91"/>
      <c r="AC630" s="82"/>
      <c r="AD630" s="82"/>
      <c r="AE630" s="82"/>
      <c r="AF630" s="82"/>
      <c r="AG630" s="59" t="s">
        <v>2371</v>
      </c>
      <c r="AH630" s="59">
        <v>1</v>
      </c>
      <c r="AI630" s="58"/>
      <c r="AJ630" s="27"/>
    </row>
    <row r="631" ht="20.15" customHeight="1" outlineLevel="4" spans="1:36">
      <c r="A631" s="55">
        <v>11</v>
      </c>
      <c r="B631" s="60" t="s">
        <v>99</v>
      </c>
      <c r="C631" s="56" t="s">
        <v>115</v>
      </c>
      <c r="D631" s="57" t="s">
        <v>2395</v>
      </c>
      <c r="E631" s="58" t="s">
        <v>2396</v>
      </c>
      <c r="F631" s="59" t="s">
        <v>554</v>
      </c>
      <c r="G631" s="59" t="s">
        <v>110</v>
      </c>
      <c r="H631" s="59">
        <v>430525</v>
      </c>
      <c r="I631" s="59" t="str">
        <f t="shared" si="72"/>
        <v>430525</v>
      </c>
      <c r="J631" s="59">
        <f t="shared" si="73"/>
        <v>0</v>
      </c>
      <c r="K631" s="70">
        <v>2.838</v>
      </c>
      <c r="L631" s="55" t="s">
        <v>2397</v>
      </c>
      <c r="M631" s="71" t="s">
        <v>2398</v>
      </c>
      <c r="N631" s="59"/>
      <c r="O631" s="70"/>
      <c r="P631" s="59"/>
      <c r="Q631" s="70"/>
      <c r="R631" s="73" t="s">
        <v>2398</v>
      </c>
      <c r="S631" s="70">
        <v>2.838</v>
      </c>
      <c r="T631" s="59">
        <v>18</v>
      </c>
      <c r="U631" s="82">
        <v>86</v>
      </c>
      <c r="V631" s="83">
        <v>51.084</v>
      </c>
      <c r="W631" s="83">
        <v>36.894</v>
      </c>
      <c r="X631" s="83">
        <v>14.19</v>
      </c>
      <c r="Y631" s="82">
        <f t="shared" si="74"/>
        <v>34.916</v>
      </c>
      <c r="Z631" s="82"/>
      <c r="AA631" s="91"/>
      <c r="AB631" s="91"/>
      <c r="AC631" s="82"/>
      <c r="AD631" s="82"/>
      <c r="AE631" s="82"/>
      <c r="AF631" s="82"/>
      <c r="AG631" s="59" t="s">
        <v>2371</v>
      </c>
      <c r="AH631" s="59">
        <v>1</v>
      </c>
      <c r="AI631" s="58"/>
      <c r="AJ631" s="27"/>
    </row>
    <row r="632" ht="20.15" customHeight="1" outlineLevel="4" spans="1:36">
      <c r="A632" s="55">
        <v>12</v>
      </c>
      <c r="B632" s="60" t="s">
        <v>99</v>
      </c>
      <c r="C632" s="56" t="s">
        <v>115</v>
      </c>
      <c r="D632" s="57" t="s">
        <v>2399</v>
      </c>
      <c r="E632" s="58" t="s">
        <v>2400</v>
      </c>
      <c r="F632" s="59" t="s">
        <v>554</v>
      </c>
      <c r="G632" s="59" t="s">
        <v>110</v>
      </c>
      <c r="H632" s="59">
        <v>430525</v>
      </c>
      <c r="I632" s="59" t="str">
        <f t="shared" si="72"/>
        <v>430525</v>
      </c>
      <c r="J632" s="59">
        <f t="shared" si="73"/>
        <v>0</v>
      </c>
      <c r="K632" s="70">
        <v>2.675</v>
      </c>
      <c r="L632" s="55" t="s">
        <v>2401</v>
      </c>
      <c r="M632" s="71" t="s">
        <v>2402</v>
      </c>
      <c r="N632" s="59"/>
      <c r="O632" s="70"/>
      <c r="P632" s="59"/>
      <c r="Q632" s="70"/>
      <c r="R632" s="73" t="s">
        <v>2402</v>
      </c>
      <c r="S632" s="70">
        <v>2.675</v>
      </c>
      <c r="T632" s="59">
        <v>18</v>
      </c>
      <c r="U632" s="82">
        <v>81</v>
      </c>
      <c r="V632" s="83">
        <v>48.15</v>
      </c>
      <c r="W632" s="83">
        <v>34.775</v>
      </c>
      <c r="X632" s="83">
        <v>13.375</v>
      </c>
      <c r="Y632" s="82">
        <f t="shared" si="74"/>
        <v>32.85</v>
      </c>
      <c r="Z632" s="82"/>
      <c r="AA632" s="91"/>
      <c r="AB632" s="91"/>
      <c r="AC632" s="82"/>
      <c r="AD632" s="82"/>
      <c r="AE632" s="82"/>
      <c r="AF632" s="82"/>
      <c r="AG632" s="59" t="s">
        <v>2371</v>
      </c>
      <c r="AH632" s="59">
        <v>1</v>
      </c>
      <c r="AI632" s="58"/>
      <c r="AJ632" s="27"/>
    </row>
    <row r="633" ht="20.15" customHeight="1" outlineLevel="4" spans="1:36">
      <c r="A633" s="55">
        <v>13</v>
      </c>
      <c r="B633" s="60" t="s">
        <v>99</v>
      </c>
      <c r="C633" s="56" t="s">
        <v>115</v>
      </c>
      <c r="D633" s="57" t="s">
        <v>2403</v>
      </c>
      <c r="E633" s="58" t="s">
        <v>2404</v>
      </c>
      <c r="F633" s="59" t="s">
        <v>554</v>
      </c>
      <c r="G633" s="59" t="s">
        <v>110</v>
      </c>
      <c r="H633" s="59">
        <v>430525</v>
      </c>
      <c r="I633" s="59" t="str">
        <f t="shared" si="72"/>
        <v>430525</v>
      </c>
      <c r="J633" s="59">
        <f t="shared" si="73"/>
        <v>0</v>
      </c>
      <c r="K633" s="70">
        <v>2.892</v>
      </c>
      <c r="L633" s="55" t="s">
        <v>2405</v>
      </c>
      <c r="M633" s="71" t="s">
        <v>2406</v>
      </c>
      <c r="N633" s="59"/>
      <c r="O633" s="70"/>
      <c r="P633" s="59"/>
      <c r="Q633" s="70"/>
      <c r="R633" s="73" t="s">
        <v>2406</v>
      </c>
      <c r="S633" s="70">
        <v>2.892</v>
      </c>
      <c r="T633" s="59">
        <v>18</v>
      </c>
      <c r="U633" s="82">
        <v>83</v>
      </c>
      <c r="V633" s="83">
        <v>52.056</v>
      </c>
      <c r="W633" s="83">
        <v>37.596</v>
      </c>
      <c r="X633" s="83">
        <v>14.46</v>
      </c>
      <c r="Y633" s="82">
        <f t="shared" si="74"/>
        <v>30.944</v>
      </c>
      <c r="Z633" s="82"/>
      <c r="AA633" s="91"/>
      <c r="AB633" s="91"/>
      <c r="AC633" s="82"/>
      <c r="AD633" s="82"/>
      <c r="AE633" s="82"/>
      <c r="AF633" s="82"/>
      <c r="AG633" s="59" t="s">
        <v>2371</v>
      </c>
      <c r="AH633" s="59">
        <v>1</v>
      </c>
      <c r="AI633" s="58"/>
      <c r="AJ633" s="27"/>
    </row>
    <row r="634" ht="20.15" customHeight="1" outlineLevel="4" spans="1:36">
      <c r="A634" s="55">
        <v>14</v>
      </c>
      <c r="B634" s="60" t="s">
        <v>99</v>
      </c>
      <c r="C634" s="56" t="s">
        <v>115</v>
      </c>
      <c r="D634" s="57" t="s">
        <v>2372</v>
      </c>
      <c r="E634" s="58" t="s">
        <v>2407</v>
      </c>
      <c r="F634" s="59" t="s">
        <v>554</v>
      </c>
      <c r="G634" s="59" t="s">
        <v>110</v>
      </c>
      <c r="H634" s="59">
        <v>430525</v>
      </c>
      <c r="I634" s="59" t="str">
        <f t="shared" si="72"/>
        <v>430525</v>
      </c>
      <c r="J634" s="59">
        <f t="shared" si="73"/>
        <v>0</v>
      </c>
      <c r="K634" s="70">
        <v>2.501</v>
      </c>
      <c r="L634" s="55" t="s">
        <v>2408</v>
      </c>
      <c r="M634" s="71" t="s">
        <v>2409</v>
      </c>
      <c r="N634" s="59"/>
      <c r="O634" s="70"/>
      <c r="P634" s="59"/>
      <c r="Q634" s="70"/>
      <c r="R634" s="73" t="s">
        <v>2409</v>
      </c>
      <c r="S634" s="70">
        <v>2.501</v>
      </c>
      <c r="T634" s="59">
        <v>18</v>
      </c>
      <c r="U634" s="82">
        <v>76</v>
      </c>
      <c r="V634" s="83">
        <v>45.018</v>
      </c>
      <c r="W634" s="83">
        <v>32.513</v>
      </c>
      <c r="X634" s="83">
        <v>12.505</v>
      </c>
      <c r="Y634" s="82">
        <f t="shared" si="74"/>
        <v>30.982</v>
      </c>
      <c r="Z634" s="82"/>
      <c r="AA634" s="91"/>
      <c r="AB634" s="91"/>
      <c r="AC634" s="82"/>
      <c r="AD634" s="82"/>
      <c r="AE634" s="82"/>
      <c r="AF634" s="82"/>
      <c r="AG634" s="59" t="s">
        <v>2371</v>
      </c>
      <c r="AH634" s="59">
        <v>1</v>
      </c>
      <c r="AI634" s="58"/>
      <c r="AJ634" s="27"/>
    </row>
    <row r="635" ht="20.15" customHeight="1" outlineLevel="4" spans="1:36">
      <c r="A635" s="55">
        <v>2</v>
      </c>
      <c r="B635" s="60" t="s">
        <v>99</v>
      </c>
      <c r="C635" s="56" t="s">
        <v>115</v>
      </c>
      <c r="D635" s="57" t="s">
        <v>2410</v>
      </c>
      <c r="E635" s="58" t="s">
        <v>2411</v>
      </c>
      <c r="F635" s="59" t="s">
        <v>554</v>
      </c>
      <c r="G635" s="59" t="s">
        <v>110</v>
      </c>
      <c r="H635" s="59">
        <v>430525</v>
      </c>
      <c r="I635" s="59" t="str">
        <f t="shared" si="72"/>
        <v>430525</v>
      </c>
      <c r="J635" s="59">
        <f t="shared" si="73"/>
        <v>0</v>
      </c>
      <c r="K635" s="70">
        <v>6.718</v>
      </c>
      <c r="L635" s="55" t="s">
        <v>2412</v>
      </c>
      <c r="M635" s="71" t="s">
        <v>2413</v>
      </c>
      <c r="N635" s="59"/>
      <c r="O635" s="70"/>
      <c r="P635" s="73" t="s">
        <v>2413</v>
      </c>
      <c r="Q635" s="70">
        <v>6.718</v>
      </c>
      <c r="R635" s="59"/>
      <c r="S635" s="70"/>
      <c r="T635" s="59">
        <v>18</v>
      </c>
      <c r="U635" s="82">
        <v>302</v>
      </c>
      <c r="V635" s="83">
        <v>120.924</v>
      </c>
      <c r="W635" s="83">
        <v>87.334</v>
      </c>
      <c r="X635" s="83">
        <v>33.59</v>
      </c>
      <c r="Y635" s="82">
        <f t="shared" si="74"/>
        <v>181.076</v>
      </c>
      <c r="Z635" s="82"/>
      <c r="AA635" s="91"/>
      <c r="AB635" s="91"/>
      <c r="AC635" s="82"/>
      <c r="AD635" s="82"/>
      <c r="AE635" s="82"/>
      <c r="AF635" s="82"/>
      <c r="AG635" s="59" t="s">
        <v>2371</v>
      </c>
      <c r="AH635" s="59">
        <v>1</v>
      </c>
      <c r="AI635" s="58"/>
      <c r="AJ635" s="27"/>
    </row>
    <row r="636" ht="20.15" customHeight="1" outlineLevel="4" spans="1:36">
      <c r="A636" s="55">
        <v>4</v>
      </c>
      <c r="B636" s="60" t="s">
        <v>99</v>
      </c>
      <c r="C636" s="56" t="s">
        <v>115</v>
      </c>
      <c r="D636" s="57" t="s">
        <v>2414</v>
      </c>
      <c r="E636" s="58" t="s">
        <v>2415</v>
      </c>
      <c r="F636" s="59" t="s">
        <v>554</v>
      </c>
      <c r="G636" s="59" t="s">
        <v>110</v>
      </c>
      <c r="H636" s="59">
        <v>430525</v>
      </c>
      <c r="I636" s="59" t="str">
        <f t="shared" si="72"/>
        <v>430525</v>
      </c>
      <c r="J636" s="59">
        <f t="shared" si="73"/>
        <v>0</v>
      </c>
      <c r="K636" s="70">
        <v>5.291</v>
      </c>
      <c r="L636" s="55" t="s">
        <v>2416</v>
      </c>
      <c r="M636" s="71" t="s">
        <v>2417</v>
      </c>
      <c r="N636" s="59"/>
      <c r="O636" s="70"/>
      <c r="P636" s="73" t="s">
        <v>2417</v>
      </c>
      <c r="Q636" s="70">
        <v>5.291</v>
      </c>
      <c r="R636" s="59"/>
      <c r="S636" s="70"/>
      <c r="T636" s="59">
        <v>18</v>
      </c>
      <c r="U636" s="82">
        <v>238</v>
      </c>
      <c r="V636" s="83">
        <v>95.238</v>
      </c>
      <c r="W636" s="83">
        <v>68.783</v>
      </c>
      <c r="X636" s="83">
        <v>26.455</v>
      </c>
      <c r="Y636" s="82">
        <f t="shared" si="74"/>
        <v>142.762</v>
      </c>
      <c r="Z636" s="82"/>
      <c r="AA636" s="91"/>
      <c r="AB636" s="91"/>
      <c r="AC636" s="82"/>
      <c r="AD636" s="82"/>
      <c r="AE636" s="82"/>
      <c r="AF636" s="82"/>
      <c r="AG636" s="59" t="s">
        <v>2371</v>
      </c>
      <c r="AH636" s="59">
        <v>1</v>
      </c>
      <c r="AI636" s="58"/>
      <c r="AJ636" s="27"/>
    </row>
    <row r="637" ht="20.15" customHeight="1" outlineLevel="4" spans="1:36">
      <c r="A637" s="55">
        <v>16</v>
      </c>
      <c r="B637" s="60" t="s">
        <v>99</v>
      </c>
      <c r="C637" s="56" t="s">
        <v>115</v>
      </c>
      <c r="D637" s="57" t="s">
        <v>2418</v>
      </c>
      <c r="E637" s="58" t="s">
        <v>2419</v>
      </c>
      <c r="F637" s="59" t="s">
        <v>554</v>
      </c>
      <c r="G637" s="59" t="s">
        <v>110</v>
      </c>
      <c r="H637" s="59">
        <v>430525</v>
      </c>
      <c r="I637" s="59" t="str">
        <f t="shared" si="72"/>
        <v>430525</v>
      </c>
      <c r="J637" s="59">
        <f t="shared" si="73"/>
        <v>0</v>
      </c>
      <c r="K637" s="70">
        <v>2.699</v>
      </c>
      <c r="L637" s="55" t="s">
        <v>2420</v>
      </c>
      <c r="M637" s="71" t="s">
        <v>2421</v>
      </c>
      <c r="N637" s="59"/>
      <c r="O637" s="70"/>
      <c r="P637" s="73" t="s">
        <v>2421</v>
      </c>
      <c r="Q637" s="70">
        <v>2.699</v>
      </c>
      <c r="R637" s="59"/>
      <c r="S637" s="70"/>
      <c r="T637" s="59">
        <v>18</v>
      </c>
      <c r="U637" s="82">
        <v>121</v>
      </c>
      <c r="V637" s="83">
        <v>48.582</v>
      </c>
      <c r="W637" s="83">
        <v>35.087</v>
      </c>
      <c r="X637" s="83">
        <v>13.495</v>
      </c>
      <c r="Y637" s="82">
        <f t="shared" si="74"/>
        <v>72.418</v>
      </c>
      <c r="Z637" s="82"/>
      <c r="AA637" s="91"/>
      <c r="AB637" s="91"/>
      <c r="AC637" s="82"/>
      <c r="AD637" s="82"/>
      <c r="AE637" s="82"/>
      <c r="AF637" s="82"/>
      <c r="AG637" s="59" t="s">
        <v>2371</v>
      </c>
      <c r="AH637" s="59">
        <v>1</v>
      </c>
      <c r="AI637" s="58"/>
      <c r="AJ637" s="27"/>
    </row>
    <row r="638" ht="20.15" customHeight="1" outlineLevel="4" spans="1:36">
      <c r="A638" s="55">
        <v>5</v>
      </c>
      <c r="B638" s="60" t="s">
        <v>99</v>
      </c>
      <c r="C638" s="56" t="s">
        <v>115</v>
      </c>
      <c r="D638" s="57" t="s">
        <v>2422</v>
      </c>
      <c r="E638" s="58" t="s">
        <v>2423</v>
      </c>
      <c r="F638" s="59" t="s">
        <v>554</v>
      </c>
      <c r="G638" s="59" t="s">
        <v>110</v>
      </c>
      <c r="H638" s="59">
        <v>430525</v>
      </c>
      <c r="I638" s="59" t="str">
        <f t="shared" si="72"/>
        <v>430525</v>
      </c>
      <c r="J638" s="59">
        <f t="shared" si="73"/>
        <v>0</v>
      </c>
      <c r="K638" s="70">
        <v>4.687</v>
      </c>
      <c r="L638" s="55" t="s">
        <v>2424</v>
      </c>
      <c r="M638" s="71" t="s">
        <v>2425</v>
      </c>
      <c r="N638" s="59"/>
      <c r="O638" s="70"/>
      <c r="P638" s="73" t="s">
        <v>2425</v>
      </c>
      <c r="Q638" s="70">
        <v>4.687</v>
      </c>
      <c r="R638" s="59"/>
      <c r="S638" s="70"/>
      <c r="T638" s="59">
        <v>18</v>
      </c>
      <c r="U638" s="82">
        <v>211</v>
      </c>
      <c r="V638" s="83">
        <v>84.366</v>
      </c>
      <c r="W638" s="83">
        <v>60.931</v>
      </c>
      <c r="X638" s="83">
        <v>23.435</v>
      </c>
      <c r="Y638" s="82">
        <f t="shared" si="74"/>
        <v>126.634</v>
      </c>
      <c r="Z638" s="82"/>
      <c r="AA638" s="91"/>
      <c r="AB638" s="91"/>
      <c r="AC638" s="82"/>
      <c r="AD638" s="82"/>
      <c r="AE638" s="82"/>
      <c r="AF638" s="82"/>
      <c r="AG638" s="59" t="s">
        <v>2371</v>
      </c>
      <c r="AH638" s="59">
        <v>1</v>
      </c>
      <c r="AI638" s="58"/>
      <c r="AJ638" s="27"/>
    </row>
    <row r="639" ht="20.15" customHeight="1" outlineLevel="4" spans="1:36">
      <c r="A639" s="55">
        <v>17</v>
      </c>
      <c r="B639" s="60" t="s">
        <v>99</v>
      </c>
      <c r="C639" s="56" t="s">
        <v>115</v>
      </c>
      <c r="D639" s="57" t="s">
        <v>1386</v>
      </c>
      <c r="E639" s="58" t="s">
        <v>2426</v>
      </c>
      <c r="F639" s="59" t="s">
        <v>554</v>
      </c>
      <c r="G639" s="59" t="s">
        <v>110</v>
      </c>
      <c r="H639" s="59">
        <v>430525</v>
      </c>
      <c r="I639" s="59" t="str">
        <f t="shared" si="72"/>
        <v>430525</v>
      </c>
      <c r="J639" s="59">
        <f t="shared" si="73"/>
        <v>0</v>
      </c>
      <c r="K639" s="70">
        <v>3.624</v>
      </c>
      <c r="L639" s="55" t="s">
        <v>2427</v>
      </c>
      <c r="M639" s="71" t="s">
        <v>2428</v>
      </c>
      <c r="N639" s="59"/>
      <c r="O639" s="70"/>
      <c r="P639" s="59"/>
      <c r="Q639" s="70"/>
      <c r="R639" s="73" t="s">
        <v>2428</v>
      </c>
      <c r="S639" s="70">
        <v>3.624</v>
      </c>
      <c r="T639" s="59">
        <v>18</v>
      </c>
      <c r="U639" s="82">
        <v>110</v>
      </c>
      <c r="V639" s="83">
        <v>65.232</v>
      </c>
      <c r="W639" s="83">
        <v>47.112</v>
      </c>
      <c r="X639" s="83">
        <v>18.12</v>
      </c>
      <c r="Y639" s="82">
        <f t="shared" si="74"/>
        <v>44.768</v>
      </c>
      <c r="Z639" s="82"/>
      <c r="AA639" s="91"/>
      <c r="AB639" s="91"/>
      <c r="AC639" s="82"/>
      <c r="AD639" s="82"/>
      <c r="AE639" s="82"/>
      <c r="AF639" s="82"/>
      <c r="AG639" s="59" t="s">
        <v>2371</v>
      </c>
      <c r="AH639" s="59">
        <v>1</v>
      </c>
      <c r="AI639" s="58"/>
      <c r="AJ639" s="27"/>
    </row>
    <row r="640" ht="20.15" customHeight="1" outlineLevel="4" spans="1:36">
      <c r="A640" s="55">
        <v>18</v>
      </c>
      <c r="B640" s="60" t="s">
        <v>99</v>
      </c>
      <c r="C640" s="56" t="s">
        <v>115</v>
      </c>
      <c r="D640" s="57" t="s">
        <v>2429</v>
      </c>
      <c r="E640" s="58" t="s">
        <v>2430</v>
      </c>
      <c r="F640" s="59" t="s">
        <v>554</v>
      </c>
      <c r="G640" s="59" t="s">
        <v>110</v>
      </c>
      <c r="H640" s="59">
        <v>430525</v>
      </c>
      <c r="I640" s="59" t="str">
        <f t="shared" si="72"/>
        <v>430525</v>
      </c>
      <c r="J640" s="59">
        <f t="shared" si="73"/>
        <v>0</v>
      </c>
      <c r="K640" s="70">
        <v>0.333</v>
      </c>
      <c r="L640" s="55" t="s">
        <v>2431</v>
      </c>
      <c r="M640" s="71" t="s">
        <v>2432</v>
      </c>
      <c r="N640" s="59"/>
      <c r="O640" s="70"/>
      <c r="P640" s="59"/>
      <c r="Q640" s="70"/>
      <c r="R640" s="73" t="s">
        <v>2432</v>
      </c>
      <c r="S640" s="70">
        <v>0.333</v>
      </c>
      <c r="T640" s="59">
        <v>18</v>
      </c>
      <c r="U640" s="82">
        <v>10</v>
      </c>
      <c r="V640" s="83">
        <v>5.994</v>
      </c>
      <c r="W640" s="83">
        <v>4.329</v>
      </c>
      <c r="X640" s="83">
        <v>1.665</v>
      </c>
      <c r="Y640" s="82">
        <f t="shared" si="74"/>
        <v>4.006</v>
      </c>
      <c r="Z640" s="82"/>
      <c r="AA640" s="91"/>
      <c r="AB640" s="91"/>
      <c r="AC640" s="82"/>
      <c r="AD640" s="82"/>
      <c r="AE640" s="82"/>
      <c r="AF640" s="82"/>
      <c r="AG640" s="59" t="s">
        <v>2371</v>
      </c>
      <c r="AH640" s="59">
        <v>1</v>
      </c>
      <c r="AI640" s="58"/>
      <c r="AJ640" s="27"/>
    </row>
    <row r="641" ht="20.15" customHeight="1" outlineLevel="4" spans="1:36">
      <c r="A641" s="55">
        <v>19</v>
      </c>
      <c r="B641" s="60" t="s">
        <v>99</v>
      </c>
      <c r="C641" s="56" t="s">
        <v>115</v>
      </c>
      <c r="D641" s="57" t="s">
        <v>2433</v>
      </c>
      <c r="E641" s="58" t="s">
        <v>2434</v>
      </c>
      <c r="F641" s="59" t="s">
        <v>554</v>
      </c>
      <c r="G641" s="59" t="s">
        <v>110</v>
      </c>
      <c r="H641" s="59">
        <v>430525</v>
      </c>
      <c r="I641" s="59" t="str">
        <f t="shared" si="72"/>
        <v>430525</v>
      </c>
      <c r="J641" s="59">
        <f t="shared" si="73"/>
        <v>0</v>
      </c>
      <c r="K641" s="70">
        <v>2.308</v>
      </c>
      <c r="L641" s="55" t="s">
        <v>2435</v>
      </c>
      <c r="M641" s="71" t="s">
        <v>2436</v>
      </c>
      <c r="N641" s="59"/>
      <c r="O641" s="70"/>
      <c r="P641" s="73" t="s">
        <v>2436</v>
      </c>
      <c r="Q641" s="70">
        <v>2.308</v>
      </c>
      <c r="R641" s="59"/>
      <c r="S641" s="70"/>
      <c r="T641" s="59">
        <v>18</v>
      </c>
      <c r="U641" s="82">
        <v>104</v>
      </c>
      <c r="V641" s="83">
        <v>41.544</v>
      </c>
      <c r="W641" s="83">
        <v>30.004</v>
      </c>
      <c r="X641" s="83">
        <v>11.54</v>
      </c>
      <c r="Y641" s="82">
        <f t="shared" si="74"/>
        <v>62.456</v>
      </c>
      <c r="Z641" s="82"/>
      <c r="AA641" s="91"/>
      <c r="AB641" s="91"/>
      <c r="AC641" s="82"/>
      <c r="AD641" s="82"/>
      <c r="AE641" s="82"/>
      <c r="AF641" s="82"/>
      <c r="AG641" s="59" t="s">
        <v>2371</v>
      </c>
      <c r="AH641" s="59">
        <v>1</v>
      </c>
      <c r="AI641" s="58"/>
      <c r="AJ641" s="27"/>
    </row>
    <row r="642" ht="20.15" customHeight="1" outlineLevel="4" spans="1:36">
      <c r="A642" s="55">
        <v>20</v>
      </c>
      <c r="B642" s="60" t="s">
        <v>99</v>
      </c>
      <c r="C642" s="56" t="s">
        <v>115</v>
      </c>
      <c r="D642" s="57" t="s">
        <v>2437</v>
      </c>
      <c r="E642" s="58" t="s">
        <v>2438</v>
      </c>
      <c r="F642" s="59" t="s">
        <v>554</v>
      </c>
      <c r="G642" s="59" t="s">
        <v>110</v>
      </c>
      <c r="H642" s="59">
        <v>430525</v>
      </c>
      <c r="I642" s="59" t="str">
        <f t="shared" si="72"/>
        <v>430525</v>
      </c>
      <c r="J642" s="59">
        <f t="shared" si="73"/>
        <v>0</v>
      </c>
      <c r="K642" s="70">
        <v>3.599</v>
      </c>
      <c r="L642" s="55" t="s">
        <v>2439</v>
      </c>
      <c r="M642" s="71" t="s">
        <v>2440</v>
      </c>
      <c r="N642" s="59"/>
      <c r="O642" s="70"/>
      <c r="P642" s="73" t="s">
        <v>2440</v>
      </c>
      <c r="Q642" s="70">
        <v>3.599</v>
      </c>
      <c r="R642" s="59"/>
      <c r="S642" s="70"/>
      <c r="T642" s="59">
        <v>18</v>
      </c>
      <c r="U642" s="82">
        <v>162</v>
      </c>
      <c r="V642" s="83">
        <v>64.782</v>
      </c>
      <c r="W642" s="83">
        <v>46.787</v>
      </c>
      <c r="X642" s="83">
        <v>17.995</v>
      </c>
      <c r="Y642" s="82">
        <f t="shared" si="74"/>
        <v>97.218</v>
      </c>
      <c r="Z642" s="82"/>
      <c r="AA642" s="91"/>
      <c r="AB642" s="91"/>
      <c r="AC642" s="82"/>
      <c r="AD642" s="82"/>
      <c r="AE642" s="82"/>
      <c r="AF642" s="82"/>
      <c r="AG642" s="59" t="s">
        <v>2371</v>
      </c>
      <c r="AH642" s="59">
        <v>1</v>
      </c>
      <c r="AI642" s="58"/>
      <c r="AJ642" s="27"/>
    </row>
    <row r="643" ht="20.15" customHeight="1" outlineLevel="4" spans="1:36">
      <c r="A643" s="55">
        <v>21</v>
      </c>
      <c r="B643" s="60" t="s">
        <v>99</v>
      </c>
      <c r="C643" s="56" t="s">
        <v>115</v>
      </c>
      <c r="D643" s="57" t="s">
        <v>2429</v>
      </c>
      <c r="E643" s="58" t="s">
        <v>2430</v>
      </c>
      <c r="F643" s="59" t="s">
        <v>554</v>
      </c>
      <c r="G643" s="59" t="s">
        <v>110</v>
      </c>
      <c r="H643" s="59">
        <v>430525</v>
      </c>
      <c r="I643" s="59" t="str">
        <f t="shared" si="72"/>
        <v>430525</v>
      </c>
      <c r="J643" s="59">
        <f t="shared" si="73"/>
        <v>0</v>
      </c>
      <c r="K643" s="70">
        <v>0.409</v>
      </c>
      <c r="L643" s="55" t="s">
        <v>2431</v>
      </c>
      <c r="M643" s="71" t="s">
        <v>2441</v>
      </c>
      <c r="N643" s="59"/>
      <c r="O643" s="70"/>
      <c r="P643" s="59"/>
      <c r="Q643" s="70"/>
      <c r="R643" s="73" t="s">
        <v>2441</v>
      </c>
      <c r="S643" s="70">
        <v>0.409</v>
      </c>
      <c r="T643" s="59">
        <v>18</v>
      </c>
      <c r="U643" s="82">
        <v>12</v>
      </c>
      <c r="V643" s="83">
        <v>7.362</v>
      </c>
      <c r="W643" s="83">
        <v>5.317</v>
      </c>
      <c r="X643" s="83">
        <v>2.045</v>
      </c>
      <c r="Y643" s="82">
        <f t="shared" si="74"/>
        <v>4.638</v>
      </c>
      <c r="Z643" s="82"/>
      <c r="AA643" s="91"/>
      <c r="AB643" s="91"/>
      <c r="AC643" s="82"/>
      <c r="AD643" s="82"/>
      <c r="AE643" s="82"/>
      <c r="AF643" s="82"/>
      <c r="AG643" s="59" t="s">
        <v>2371</v>
      </c>
      <c r="AH643" s="59">
        <v>1</v>
      </c>
      <c r="AI643" s="58"/>
      <c r="AJ643" s="27"/>
    </row>
    <row r="644" ht="20.15" customHeight="1" outlineLevel="4" spans="1:36">
      <c r="A644" s="55">
        <v>3</v>
      </c>
      <c r="B644" s="60" t="s">
        <v>99</v>
      </c>
      <c r="C644" s="56" t="s">
        <v>115</v>
      </c>
      <c r="D644" s="57" t="s">
        <v>2442</v>
      </c>
      <c r="E644" s="58" t="s">
        <v>2443</v>
      </c>
      <c r="F644" s="59" t="s">
        <v>554</v>
      </c>
      <c r="G644" s="59" t="s">
        <v>110</v>
      </c>
      <c r="H644" s="59">
        <v>430525</v>
      </c>
      <c r="I644" s="59" t="str">
        <f t="shared" si="72"/>
        <v>430525</v>
      </c>
      <c r="J644" s="59">
        <f t="shared" si="73"/>
        <v>0</v>
      </c>
      <c r="K644" s="70">
        <v>5.978</v>
      </c>
      <c r="L644" s="55" t="s">
        <v>2444</v>
      </c>
      <c r="M644" s="71" t="s">
        <v>2445</v>
      </c>
      <c r="N644" s="59"/>
      <c r="O644" s="70"/>
      <c r="P644" s="59"/>
      <c r="Q644" s="70"/>
      <c r="R644" s="73" t="s">
        <v>2445</v>
      </c>
      <c r="S644" s="70">
        <v>5.978</v>
      </c>
      <c r="T644" s="59">
        <v>18</v>
      </c>
      <c r="U644" s="82">
        <v>182</v>
      </c>
      <c r="V644" s="83">
        <v>107.604</v>
      </c>
      <c r="W644" s="83">
        <v>77.714</v>
      </c>
      <c r="X644" s="83">
        <v>29.89</v>
      </c>
      <c r="Y644" s="82">
        <f t="shared" si="74"/>
        <v>74.396</v>
      </c>
      <c r="Z644" s="82"/>
      <c r="AA644" s="91"/>
      <c r="AB644" s="91"/>
      <c r="AC644" s="82"/>
      <c r="AD644" s="82"/>
      <c r="AE644" s="82"/>
      <c r="AF644" s="82"/>
      <c r="AG644" s="59" t="s">
        <v>2371</v>
      </c>
      <c r="AH644" s="59">
        <v>1</v>
      </c>
      <c r="AI644" s="58"/>
      <c r="AJ644" s="27"/>
    </row>
    <row r="645" ht="20.15" customHeight="1" outlineLevel="4" spans="1:36">
      <c r="A645" s="55">
        <v>22</v>
      </c>
      <c r="B645" s="60" t="s">
        <v>99</v>
      </c>
      <c r="C645" s="56" t="s">
        <v>115</v>
      </c>
      <c r="D645" s="57" t="s">
        <v>2446</v>
      </c>
      <c r="E645" s="58" t="s">
        <v>2447</v>
      </c>
      <c r="F645" s="59" t="s">
        <v>554</v>
      </c>
      <c r="G645" s="59" t="s">
        <v>110</v>
      </c>
      <c r="H645" s="59">
        <v>430525</v>
      </c>
      <c r="I645" s="59" t="str">
        <f t="shared" si="72"/>
        <v>430525</v>
      </c>
      <c r="J645" s="59">
        <f t="shared" si="73"/>
        <v>0</v>
      </c>
      <c r="K645" s="70">
        <v>1.909</v>
      </c>
      <c r="L645" s="55" t="s">
        <v>2448</v>
      </c>
      <c r="M645" s="71" t="s">
        <v>2449</v>
      </c>
      <c r="N645" s="59"/>
      <c r="O645" s="70"/>
      <c r="P645" s="73" t="s">
        <v>2449</v>
      </c>
      <c r="Q645" s="70">
        <v>1.909</v>
      </c>
      <c r="R645" s="59"/>
      <c r="S645" s="70"/>
      <c r="T645" s="59">
        <v>18</v>
      </c>
      <c r="U645" s="82">
        <v>86</v>
      </c>
      <c r="V645" s="83">
        <v>34.362</v>
      </c>
      <c r="W645" s="83">
        <v>24.817</v>
      </c>
      <c r="X645" s="83">
        <v>9.545</v>
      </c>
      <c r="Y645" s="82">
        <f t="shared" si="74"/>
        <v>51.638</v>
      </c>
      <c r="Z645" s="82"/>
      <c r="AA645" s="91"/>
      <c r="AB645" s="91"/>
      <c r="AC645" s="82"/>
      <c r="AD645" s="82"/>
      <c r="AE645" s="82"/>
      <c r="AF645" s="82"/>
      <c r="AG645" s="59" t="s">
        <v>2371</v>
      </c>
      <c r="AH645" s="59">
        <v>1</v>
      </c>
      <c r="AI645" s="58"/>
      <c r="AJ645" s="27"/>
    </row>
    <row r="646" ht="20.15" customHeight="1" outlineLevel="4" spans="1:36">
      <c r="A646" s="55">
        <v>24</v>
      </c>
      <c r="B646" s="60" t="s">
        <v>99</v>
      </c>
      <c r="C646" s="56" t="s">
        <v>115</v>
      </c>
      <c r="D646" s="57" t="s">
        <v>2376</v>
      </c>
      <c r="E646" s="58" t="s">
        <v>2450</v>
      </c>
      <c r="F646" s="59" t="s">
        <v>554</v>
      </c>
      <c r="G646" s="59" t="s">
        <v>110</v>
      </c>
      <c r="H646" s="59">
        <v>430525</v>
      </c>
      <c r="I646" s="59" t="str">
        <f t="shared" si="72"/>
        <v>430525</v>
      </c>
      <c r="J646" s="59">
        <f t="shared" si="73"/>
        <v>0</v>
      </c>
      <c r="K646" s="70">
        <v>1.46</v>
      </c>
      <c r="L646" s="55" t="s">
        <v>2451</v>
      </c>
      <c r="M646" s="71" t="s">
        <v>2452</v>
      </c>
      <c r="N646" s="59"/>
      <c r="O646" s="70"/>
      <c r="P646" s="73"/>
      <c r="Q646" s="70"/>
      <c r="R646" s="59" t="s">
        <v>2452</v>
      </c>
      <c r="S646" s="70">
        <v>1.46</v>
      </c>
      <c r="T646" s="59">
        <v>18</v>
      </c>
      <c r="U646" s="82">
        <v>260</v>
      </c>
      <c r="V646" s="83">
        <v>26.28</v>
      </c>
      <c r="W646" s="83">
        <v>18.98</v>
      </c>
      <c r="X646" s="83">
        <v>7.3</v>
      </c>
      <c r="Y646" s="82">
        <f t="shared" si="74"/>
        <v>233.72</v>
      </c>
      <c r="Z646" s="82"/>
      <c r="AA646" s="91"/>
      <c r="AB646" s="91"/>
      <c r="AC646" s="82"/>
      <c r="AD646" s="82"/>
      <c r="AE646" s="82"/>
      <c r="AF646" s="82"/>
      <c r="AG646" s="59" t="s">
        <v>2453</v>
      </c>
      <c r="AH646" s="59">
        <v>1</v>
      </c>
      <c r="AI646" s="58"/>
      <c r="AJ646" s="27"/>
    </row>
    <row r="647" ht="20.15" customHeight="1" outlineLevel="4" spans="1:36">
      <c r="A647" s="55">
        <v>23</v>
      </c>
      <c r="B647" s="60" t="s">
        <v>99</v>
      </c>
      <c r="C647" s="56" t="s">
        <v>115</v>
      </c>
      <c r="D647" s="57" t="s">
        <v>2454</v>
      </c>
      <c r="E647" s="58" t="s">
        <v>2455</v>
      </c>
      <c r="F647" s="59" t="s">
        <v>554</v>
      </c>
      <c r="G647" s="59" t="s">
        <v>110</v>
      </c>
      <c r="H647" s="59">
        <v>430525</v>
      </c>
      <c r="I647" s="59" t="str">
        <f t="shared" si="72"/>
        <v>430525</v>
      </c>
      <c r="J647" s="59">
        <f t="shared" si="73"/>
        <v>0</v>
      </c>
      <c r="K647" s="70">
        <v>2.267</v>
      </c>
      <c r="L647" s="55" t="s">
        <v>2456</v>
      </c>
      <c r="M647" s="71" t="s">
        <v>2457</v>
      </c>
      <c r="N647" s="59"/>
      <c r="O647" s="70"/>
      <c r="P647" s="59"/>
      <c r="Q647" s="70"/>
      <c r="R647" s="73" t="s">
        <v>2457</v>
      </c>
      <c r="S647" s="70">
        <v>2.267</v>
      </c>
      <c r="T647" s="59">
        <v>18</v>
      </c>
      <c r="U647" s="82">
        <v>68</v>
      </c>
      <c r="V647" s="83">
        <v>40.806</v>
      </c>
      <c r="W647" s="83">
        <v>29.471</v>
      </c>
      <c r="X647" s="83">
        <v>11.335</v>
      </c>
      <c r="Y647" s="82">
        <f t="shared" si="74"/>
        <v>27.194</v>
      </c>
      <c r="Z647" s="82"/>
      <c r="AA647" s="91"/>
      <c r="AB647" s="91"/>
      <c r="AC647" s="82"/>
      <c r="AD647" s="82"/>
      <c r="AE647" s="82"/>
      <c r="AF647" s="82"/>
      <c r="AG647" s="59" t="s">
        <v>2371</v>
      </c>
      <c r="AH647" s="59">
        <v>1</v>
      </c>
      <c r="AI647" s="58"/>
      <c r="AJ647" s="27"/>
    </row>
    <row r="648" ht="20.15" customHeight="1" outlineLevel="3" spans="1:36">
      <c r="A648" s="55"/>
      <c r="B648" s="60"/>
      <c r="C648" s="51" t="s">
        <v>118</v>
      </c>
      <c r="D648" s="57"/>
      <c r="E648" s="58"/>
      <c r="F648" s="59"/>
      <c r="G648" s="59"/>
      <c r="H648" s="59"/>
      <c r="I648" s="59"/>
      <c r="J648" s="59"/>
      <c r="K648" s="70">
        <f>SUBTOTAL(9,K649:K695)</f>
        <v>199.654</v>
      </c>
      <c r="L648" s="55"/>
      <c r="M648" s="71"/>
      <c r="N648" s="73"/>
      <c r="O648" s="70"/>
      <c r="P648" s="59"/>
      <c r="Q648" s="70"/>
      <c r="R648" s="59"/>
      <c r="S648" s="70"/>
      <c r="T648" s="59"/>
      <c r="U648" s="82">
        <f>SUBTOTAL(9,U649:U695)</f>
        <v>8166.11</v>
      </c>
      <c r="V648" s="83">
        <f>SUBTOTAL(9,V649:V695)</f>
        <v>3593.772</v>
      </c>
      <c r="W648" s="83">
        <f>SUBTOTAL(9,W649:W695)</f>
        <v>2595.502</v>
      </c>
      <c r="X648" s="83">
        <f>SUBTOTAL(9,X649:X695)</f>
        <v>998.27</v>
      </c>
      <c r="Y648" s="82">
        <f>SUBTOTAL(9,Y649:Y695)</f>
        <v>4572.338</v>
      </c>
      <c r="Z648" s="82">
        <v>185</v>
      </c>
      <c r="AA648" s="91">
        <v>6922</v>
      </c>
      <c r="AB648" s="82">
        <f>U648-AA648</f>
        <v>1244.11</v>
      </c>
      <c r="AC648" s="82">
        <v>3594</v>
      </c>
      <c r="AD648" s="82">
        <v>0</v>
      </c>
      <c r="AE648" s="82">
        <v>3328</v>
      </c>
      <c r="AF648" s="82">
        <v>3328</v>
      </c>
      <c r="AG648" s="59"/>
      <c r="AH648" s="59"/>
      <c r="AI648" s="58" t="s">
        <v>2458</v>
      </c>
      <c r="AJ648" s="27" t="s">
        <v>119</v>
      </c>
    </row>
    <row r="649" ht="20.15" customHeight="1" outlineLevel="4" spans="1:36">
      <c r="A649" s="55">
        <v>1</v>
      </c>
      <c r="B649" s="60" t="s">
        <v>99</v>
      </c>
      <c r="C649" s="56" t="s">
        <v>117</v>
      </c>
      <c r="D649" s="57" t="s">
        <v>2459</v>
      </c>
      <c r="E649" s="58" t="s">
        <v>2460</v>
      </c>
      <c r="F649" s="59" t="s">
        <v>554</v>
      </c>
      <c r="G649" s="59" t="s">
        <v>2461</v>
      </c>
      <c r="H649" s="59">
        <v>430527</v>
      </c>
      <c r="I649" s="59" t="str">
        <f t="shared" ref="I649:I695" si="75">RIGHT(M649,6)</f>
        <v>430525</v>
      </c>
      <c r="J649" s="59">
        <f t="shared" ref="J649:J695" si="76">H649-I649</f>
        <v>2</v>
      </c>
      <c r="K649" s="70">
        <v>4.742</v>
      </c>
      <c r="L649" s="55" t="s">
        <v>2462</v>
      </c>
      <c r="M649" s="71" t="s">
        <v>2463</v>
      </c>
      <c r="N649" s="73" t="s">
        <v>2463</v>
      </c>
      <c r="O649" s="70">
        <v>4.742</v>
      </c>
      <c r="P649" s="59"/>
      <c r="Q649" s="70"/>
      <c r="R649" s="59"/>
      <c r="S649" s="70"/>
      <c r="T649" s="59">
        <v>18</v>
      </c>
      <c r="U649" s="82">
        <v>189.68</v>
      </c>
      <c r="V649" s="83">
        <v>85.356</v>
      </c>
      <c r="W649" s="83">
        <v>61.646</v>
      </c>
      <c r="X649" s="83">
        <v>23.71</v>
      </c>
      <c r="Y649" s="82">
        <f t="shared" ref="Y649:Y695" si="77">U649-V649</f>
        <v>104.324</v>
      </c>
      <c r="Z649" s="82"/>
      <c r="AA649" s="91"/>
      <c r="AB649" s="91"/>
      <c r="AC649" s="82"/>
      <c r="AD649" s="82"/>
      <c r="AE649" s="82"/>
      <c r="AF649" s="82"/>
      <c r="AG649" s="59" t="s">
        <v>2464</v>
      </c>
      <c r="AH649" s="59">
        <v>1</v>
      </c>
      <c r="AI649" s="58"/>
      <c r="AJ649" s="27"/>
    </row>
    <row r="650" ht="20.15" customHeight="1" outlineLevel="4" spans="1:36">
      <c r="A650" s="55">
        <v>1</v>
      </c>
      <c r="B650" s="60" t="s">
        <v>99</v>
      </c>
      <c r="C650" s="56" t="s">
        <v>117</v>
      </c>
      <c r="D650" s="57" t="s">
        <v>2465</v>
      </c>
      <c r="E650" s="58" t="s">
        <v>2466</v>
      </c>
      <c r="F650" s="59" t="s">
        <v>554</v>
      </c>
      <c r="G650" s="59" t="s">
        <v>2461</v>
      </c>
      <c r="H650" s="59">
        <v>430527</v>
      </c>
      <c r="I650" s="59" t="str">
        <f t="shared" si="75"/>
        <v>430527</v>
      </c>
      <c r="J650" s="59">
        <f t="shared" si="76"/>
        <v>0</v>
      </c>
      <c r="K650" s="70">
        <v>4.737</v>
      </c>
      <c r="L650" s="55" t="s">
        <v>2467</v>
      </c>
      <c r="M650" s="71" t="s">
        <v>2468</v>
      </c>
      <c r="N650" s="59"/>
      <c r="O650" s="70"/>
      <c r="P650" s="59"/>
      <c r="Q650" s="70"/>
      <c r="R650" s="73" t="s">
        <v>2468</v>
      </c>
      <c r="S650" s="70">
        <v>4.737</v>
      </c>
      <c r="T650" s="59">
        <v>18</v>
      </c>
      <c r="U650" s="82">
        <v>166.59</v>
      </c>
      <c r="V650" s="83">
        <v>85.266</v>
      </c>
      <c r="W650" s="83">
        <v>61.581</v>
      </c>
      <c r="X650" s="83">
        <v>23.685</v>
      </c>
      <c r="Y650" s="82">
        <f t="shared" si="77"/>
        <v>81.324</v>
      </c>
      <c r="Z650" s="82"/>
      <c r="AA650" s="91"/>
      <c r="AB650" s="91"/>
      <c r="AC650" s="82"/>
      <c r="AD650" s="82"/>
      <c r="AE650" s="82"/>
      <c r="AF650" s="82"/>
      <c r="AG650" s="59" t="s">
        <v>2464</v>
      </c>
      <c r="AH650" s="59">
        <v>1</v>
      </c>
      <c r="AI650" s="58"/>
      <c r="AJ650" s="27"/>
    </row>
    <row r="651" ht="20.15" customHeight="1" outlineLevel="4" spans="1:36">
      <c r="A651" s="55">
        <v>1</v>
      </c>
      <c r="B651" s="60" t="s">
        <v>99</v>
      </c>
      <c r="C651" s="56" t="s">
        <v>117</v>
      </c>
      <c r="D651" s="57" t="s">
        <v>2459</v>
      </c>
      <c r="E651" s="58" t="s">
        <v>2469</v>
      </c>
      <c r="F651" s="59" t="s">
        <v>554</v>
      </c>
      <c r="G651" s="59" t="s">
        <v>2461</v>
      </c>
      <c r="H651" s="59">
        <v>430527</v>
      </c>
      <c r="I651" s="59" t="str">
        <f t="shared" si="75"/>
        <v>430527</v>
      </c>
      <c r="J651" s="59">
        <f t="shared" si="76"/>
        <v>0</v>
      </c>
      <c r="K651" s="70">
        <v>2.851</v>
      </c>
      <c r="L651" s="55" t="s">
        <v>2470</v>
      </c>
      <c r="M651" s="71" t="s">
        <v>2471</v>
      </c>
      <c r="N651" s="59"/>
      <c r="O651" s="70"/>
      <c r="P651" s="59"/>
      <c r="Q651" s="70"/>
      <c r="R651" s="73" t="s">
        <v>2471</v>
      </c>
      <c r="S651" s="70">
        <v>2.851</v>
      </c>
      <c r="T651" s="59">
        <v>18</v>
      </c>
      <c r="U651" s="82">
        <v>114.04</v>
      </c>
      <c r="V651" s="83">
        <v>51.318</v>
      </c>
      <c r="W651" s="83">
        <v>37.063</v>
      </c>
      <c r="X651" s="83">
        <v>14.255</v>
      </c>
      <c r="Y651" s="82">
        <f t="shared" si="77"/>
        <v>62.722</v>
      </c>
      <c r="Z651" s="82"/>
      <c r="AA651" s="91"/>
      <c r="AB651" s="91"/>
      <c r="AC651" s="82"/>
      <c r="AD651" s="82"/>
      <c r="AE651" s="82"/>
      <c r="AF651" s="82"/>
      <c r="AG651" s="59" t="s">
        <v>2464</v>
      </c>
      <c r="AH651" s="59">
        <v>1</v>
      </c>
      <c r="AI651" s="58"/>
      <c r="AJ651" s="27"/>
    </row>
    <row r="652" ht="20.15" customHeight="1" outlineLevel="4" spans="1:36">
      <c r="A652" s="55">
        <v>1</v>
      </c>
      <c r="B652" s="60" t="s">
        <v>99</v>
      </c>
      <c r="C652" s="56" t="s">
        <v>117</v>
      </c>
      <c r="D652" s="57" t="s">
        <v>2465</v>
      </c>
      <c r="E652" s="58" t="s">
        <v>2472</v>
      </c>
      <c r="F652" s="59" t="s">
        <v>554</v>
      </c>
      <c r="G652" s="59" t="s">
        <v>2461</v>
      </c>
      <c r="H652" s="59">
        <v>430527</v>
      </c>
      <c r="I652" s="59" t="str">
        <f t="shared" si="75"/>
        <v>430527</v>
      </c>
      <c r="J652" s="59">
        <f t="shared" si="76"/>
        <v>0</v>
      </c>
      <c r="K652" s="70">
        <v>3.472</v>
      </c>
      <c r="L652" s="55" t="s">
        <v>2473</v>
      </c>
      <c r="M652" s="71" t="s">
        <v>2474</v>
      </c>
      <c r="N652" s="59"/>
      <c r="O652" s="70"/>
      <c r="P652" s="59"/>
      <c r="Q652" s="70"/>
      <c r="R652" s="73" t="s">
        <v>2474</v>
      </c>
      <c r="S652" s="70">
        <v>3.472</v>
      </c>
      <c r="T652" s="59">
        <v>18</v>
      </c>
      <c r="U652" s="82">
        <v>138.88</v>
      </c>
      <c r="V652" s="83">
        <v>62.496</v>
      </c>
      <c r="W652" s="83">
        <v>45.136</v>
      </c>
      <c r="X652" s="83">
        <v>17.36</v>
      </c>
      <c r="Y652" s="82">
        <f t="shared" si="77"/>
        <v>76.384</v>
      </c>
      <c r="Z652" s="82"/>
      <c r="AA652" s="91"/>
      <c r="AB652" s="91"/>
      <c r="AC652" s="82"/>
      <c r="AD652" s="82"/>
      <c r="AE652" s="82"/>
      <c r="AF652" s="82"/>
      <c r="AG652" s="59" t="s">
        <v>2464</v>
      </c>
      <c r="AH652" s="59">
        <v>1</v>
      </c>
      <c r="AI652" s="58"/>
      <c r="AJ652" s="27"/>
    </row>
    <row r="653" ht="20.15" customHeight="1" outlineLevel="4" spans="1:36">
      <c r="A653" s="55">
        <v>1</v>
      </c>
      <c r="B653" s="60" t="s">
        <v>99</v>
      </c>
      <c r="C653" s="56" t="s">
        <v>117</v>
      </c>
      <c r="D653" s="57" t="s">
        <v>2459</v>
      </c>
      <c r="E653" s="58" t="s">
        <v>2475</v>
      </c>
      <c r="F653" s="59" t="s">
        <v>554</v>
      </c>
      <c r="G653" s="59" t="s">
        <v>2461</v>
      </c>
      <c r="H653" s="59">
        <v>430527</v>
      </c>
      <c r="I653" s="59" t="str">
        <f t="shared" si="75"/>
        <v>430527</v>
      </c>
      <c r="J653" s="59">
        <f t="shared" si="76"/>
        <v>0</v>
      </c>
      <c r="K653" s="70">
        <v>2.93</v>
      </c>
      <c r="L653" s="55" t="s">
        <v>2476</v>
      </c>
      <c r="M653" s="71" t="s">
        <v>2477</v>
      </c>
      <c r="N653" s="59"/>
      <c r="O653" s="70"/>
      <c r="P653" s="59"/>
      <c r="Q653" s="70"/>
      <c r="R653" s="73" t="s">
        <v>2477</v>
      </c>
      <c r="S653" s="70">
        <v>2.93</v>
      </c>
      <c r="T653" s="59">
        <v>18</v>
      </c>
      <c r="U653" s="82">
        <v>117.2</v>
      </c>
      <c r="V653" s="83">
        <v>52.74</v>
      </c>
      <c r="W653" s="83">
        <v>38.09</v>
      </c>
      <c r="X653" s="83">
        <v>14.65</v>
      </c>
      <c r="Y653" s="82">
        <f t="shared" si="77"/>
        <v>64.46</v>
      </c>
      <c r="Z653" s="82"/>
      <c r="AA653" s="91"/>
      <c r="AB653" s="91"/>
      <c r="AC653" s="82"/>
      <c r="AD653" s="82"/>
      <c r="AE653" s="82"/>
      <c r="AF653" s="82"/>
      <c r="AG653" s="59" t="s">
        <v>2464</v>
      </c>
      <c r="AH653" s="59">
        <v>1</v>
      </c>
      <c r="AI653" s="58"/>
      <c r="AJ653" s="27"/>
    </row>
    <row r="654" ht="20.15" customHeight="1" outlineLevel="4" spans="1:36">
      <c r="A654" s="55">
        <v>1</v>
      </c>
      <c r="B654" s="60" t="s">
        <v>99</v>
      </c>
      <c r="C654" s="56" t="s">
        <v>117</v>
      </c>
      <c r="D654" s="57" t="s">
        <v>2478</v>
      </c>
      <c r="E654" s="58" t="s">
        <v>2479</v>
      </c>
      <c r="F654" s="59" t="s">
        <v>554</v>
      </c>
      <c r="G654" s="59" t="s">
        <v>2461</v>
      </c>
      <c r="H654" s="59">
        <v>430527</v>
      </c>
      <c r="I654" s="59" t="str">
        <f t="shared" si="75"/>
        <v>430527</v>
      </c>
      <c r="J654" s="59">
        <f t="shared" si="76"/>
        <v>0</v>
      </c>
      <c r="K654" s="70">
        <v>2.696</v>
      </c>
      <c r="L654" s="55" t="s">
        <v>2480</v>
      </c>
      <c r="M654" s="71" t="s">
        <v>2481</v>
      </c>
      <c r="N654" s="59"/>
      <c r="O654" s="70"/>
      <c r="P654" s="59"/>
      <c r="Q654" s="70"/>
      <c r="R654" s="73" t="s">
        <v>2481</v>
      </c>
      <c r="S654" s="70">
        <v>2.696</v>
      </c>
      <c r="T654" s="59">
        <v>18</v>
      </c>
      <c r="U654" s="82">
        <v>107.84</v>
      </c>
      <c r="V654" s="83">
        <v>48.528</v>
      </c>
      <c r="W654" s="83">
        <v>35.048</v>
      </c>
      <c r="X654" s="83">
        <v>13.48</v>
      </c>
      <c r="Y654" s="82">
        <f t="shared" si="77"/>
        <v>59.312</v>
      </c>
      <c r="Z654" s="82"/>
      <c r="AA654" s="91"/>
      <c r="AB654" s="91"/>
      <c r="AC654" s="82"/>
      <c r="AD654" s="82"/>
      <c r="AE654" s="82"/>
      <c r="AF654" s="82"/>
      <c r="AG654" s="59" t="s">
        <v>2464</v>
      </c>
      <c r="AH654" s="59">
        <v>1</v>
      </c>
      <c r="AI654" s="58"/>
      <c r="AJ654" s="27"/>
    </row>
    <row r="655" ht="20.15" customHeight="1" outlineLevel="4" spans="1:36">
      <c r="A655" s="55">
        <v>1</v>
      </c>
      <c r="B655" s="60" t="s">
        <v>99</v>
      </c>
      <c r="C655" s="56" t="s">
        <v>117</v>
      </c>
      <c r="D655" s="57" t="s">
        <v>2482</v>
      </c>
      <c r="E655" s="58" t="s">
        <v>2483</v>
      </c>
      <c r="F655" s="59" t="s">
        <v>554</v>
      </c>
      <c r="G655" s="59" t="s">
        <v>2461</v>
      </c>
      <c r="H655" s="59">
        <v>430527</v>
      </c>
      <c r="I655" s="59" t="str">
        <f t="shared" si="75"/>
        <v>430527</v>
      </c>
      <c r="J655" s="59">
        <f t="shared" si="76"/>
        <v>0</v>
      </c>
      <c r="K655" s="70">
        <v>4.527</v>
      </c>
      <c r="L655" s="55" t="s">
        <v>2484</v>
      </c>
      <c r="M655" s="71" t="s">
        <v>2485</v>
      </c>
      <c r="N655" s="59"/>
      <c r="O655" s="70"/>
      <c r="P655" s="59"/>
      <c r="Q655" s="70"/>
      <c r="R655" s="73" t="s">
        <v>2485</v>
      </c>
      <c r="S655" s="70">
        <v>4.527</v>
      </c>
      <c r="T655" s="59">
        <v>18</v>
      </c>
      <c r="U655" s="82">
        <v>181.08</v>
      </c>
      <c r="V655" s="83">
        <v>81.486</v>
      </c>
      <c r="W655" s="83">
        <v>58.851</v>
      </c>
      <c r="X655" s="83">
        <v>22.635</v>
      </c>
      <c r="Y655" s="82">
        <f t="shared" si="77"/>
        <v>99.594</v>
      </c>
      <c r="Z655" s="82"/>
      <c r="AA655" s="91"/>
      <c r="AB655" s="91"/>
      <c r="AC655" s="82"/>
      <c r="AD655" s="82"/>
      <c r="AE655" s="82"/>
      <c r="AF655" s="82"/>
      <c r="AG655" s="59" t="s">
        <v>2464</v>
      </c>
      <c r="AH655" s="59">
        <v>1</v>
      </c>
      <c r="AI655" s="58"/>
      <c r="AJ655" s="27"/>
    </row>
    <row r="656" ht="20.15" customHeight="1" outlineLevel="4" spans="1:36">
      <c r="A656" s="55">
        <v>1</v>
      </c>
      <c r="B656" s="60" t="s">
        <v>99</v>
      </c>
      <c r="C656" s="56" t="s">
        <v>117</v>
      </c>
      <c r="D656" s="57" t="s">
        <v>2486</v>
      </c>
      <c r="E656" s="58" t="s">
        <v>2487</v>
      </c>
      <c r="F656" s="59" t="s">
        <v>554</v>
      </c>
      <c r="G656" s="59" t="s">
        <v>2461</v>
      </c>
      <c r="H656" s="59">
        <v>430527</v>
      </c>
      <c r="I656" s="59" t="str">
        <f t="shared" si="75"/>
        <v>430527</v>
      </c>
      <c r="J656" s="59">
        <f t="shared" si="76"/>
        <v>0</v>
      </c>
      <c r="K656" s="70">
        <v>5.776</v>
      </c>
      <c r="L656" s="55" t="s">
        <v>2488</v>
      </c>
      <c r="M656" s="71" t="s">
        <v>2489</v>
      </c>
      <c r="N656" s="59"/>
      <c r="O656" s="70"/>
      <c r="P656" s="59"/>
      <c r="Q656" s="70"/>
      <c r="R656" s="73" t="s">
        <v>2489</v>
      </c>
      <c r="S656" s="70">
        <v>5.776</v>
      </c>
      <c r="T656" s="59">
        <v>18</v>
      </c>
      <c r="U656" s="82">
        <v>231.04</v>
      </c>
      <c r="V656" s="83">
        <v>103.968</v>
      </c>
      <c r="W656" s="83">
        <v>75.088</v>
      </c>
      <c r="X656" s="83">
        <v>28.88</v>
      </c>
      <c r="Y656" s="82">
        <f t="shared" si="77"/>
        <v>127.072</v>
      </c>
      <c r="Z656" s="82"/>
      <c r="AA656" s="91"/>
      <c r="AB656" s="91"/>
      <c r="AC656" s="82"/>
      <c r="AD656" s="82"/>
      <c r="AE656" s="82"/>
      <c r="AF656" s="82"/>
      <c r="AG656" s="59" t="s">
        <v>2464</v>
      </c>
      <c r="AH656" s="59">
        <v>1</v>
      </c>
      <c r="AI656" s="58"/>
      <c r="AJ656" s="27"/>
    </row>
    <row r="657" ht="20.15" customHeight="1" outlineLevel="4" spans="1:36">
      <c r="A657" s="55">
        <v>1</v>
      </c>
      <c r="B657" s="60" t="s">
        <v>99</v>
      </c>
      <c r="C657" s="56" t="s">
        <v>117</v>
      </c>
      <c r="D657" s="57" t="s">
        <v>2486</v>
      </c>
      <c r="E657" s="58" t="s">
        <v>2490</v>
      </c>
      <c r="F657" s="59" t="s">
        <v>554</v>
      </c>
      <c r="G657" s="59" t="s">
        <v>2461</v>
      </c>
      <c r="H657" s="59">
        <v>430527</v>
      </c>
      <c r="I657" s="59" t="str">
        <f t="shared" si="75"/>
        <v>430527</v>
      </c>
      <c r="J657" s="59">
        <f t="shared" si="76"/>
        <v>0</v>
      </c>
      <c r="K657" s="70">
        <v>2.012</v>
      </c>
      <c r="L657" s="55" t="s">
        <v>2491</v>
      </c>
      <c r="M657" s="71" t="s">
        <v>2492</v>
      </c>
      <c r="N657" s="59"/>
      <c r="O657" s="70"/>
      <c r="P657" s="59"/>
      <c r="Q657" s="70"/>
      <c r="R657" s="73" t="s">
        <v>2492</v>
      </c>
      <c r="S657" s="70">
        <v>2.012</v>
      </c>
      <c r="T657" s="59">
        <v>18</v>
      </c>
      <c r="U657" s="82">
        <v>80.48</v>
      </c>
      <c r="V657" s="83">
        <v>36.216</v>
      </c>
      <c r="W657" s="83">
        <v>26.156</v>
      </c>
      <c r="X657" s="83">
        <v>10.06</v>
      </c>
      <c r="Y657" s="82">
        <f t="shared" si="77"/>
        <v>44.264</v>
      </c>
      <c r="Z657" s="82"/>
      <c r="AA657" s="91"/>
      <c r="AB657" s="91"/>
      <c r="AC657" s="82"/>
      <c r="AD657" s="82"/>
      <c r="AE657" s="82"/>
      <c r="AF657" s="82"/>
      <c r="AG657" s="59" t="s">
        <v>2464</v>
      </c>
      <c r="AH657" s="59">
        <v>1</v>
      </c>
      <c r="AI657" s="58"/>
      <c r="AJ657" s="27"/>
    </row>
    <row r="658" ht="20.15" customHeight="1" outlineLevel="4" spans="1:36">
      <c r="A658" s="55">
        <v>1</v>
      </c>
      <c r="B658" s="60" t="s">
        <v>99</v>
      </c>
      <c r="C658" s="56" t="s">
        <v>117</v>
      </c>
      <c r="D658" s="57" t="s">
        <v>2482</v>
      </c>
      <c r="E658" s="58" t="s">
        <v>676</v>
      </c>
      <c r="F658" s="59" t="s">
        <v>554</v>
      </c>
      <c r="G658" s="59" t="s">
        <v>2461</v>
      </c>
      <c r="H658" s="59">
        <v>430527</v>
      </c>
      <c r="I658" s="59" t="str">
        <f t="shared" si="75"/>
        <v>430527</v>
      </c>
      <c r="J658" s="59">
        <f t="shared" si="76"/>
        <v>0</v>
      </c>
      <c r="K658" s="70">
        <v>4.573</v>
      </c>
      <c r="L658" s="55" t="s">
        <v>2493</v>
      </c>
      <c r="M658" s="71" t="s">
        <v>2494</v>
      </c>
      <c r="N658" s="59"/>
      <c r="O658" s="70"/>
      <c r="P658" s="59"/>
      <c r="Q658" s="70"/>
      <c r="R658" s="73" t="s">
        <v>2494</v>
      </c>
      <c r="S658" s="70">
        <v>4.573</v>
      </c>
      <c r="T658" s="59">
        <v>18</v>
      </c>
      <c r="U658" s="82">
        <v>182.92</v>
      </c>
      <c r="V658" s="83">
        <v>82.314</v>
      </c>
      <c r="W658" s="83">
        <v>59.449</v>
      </c>
      <c r="X658" s="83">
        <v>22.865</v>
      </c>
      <c r="Y658" s="82">
        <f t="shared" si="77"/>
        <v>100.606</v>
      </c>
      <c r="Z658" s="82"/>
      <c r="AA658" s="91"/>
      <c r="AB658" s="91"/>
      <c r="AC658" s="82"/>
      <c r="AD658" s="82"/>
      <c r="AE658" s="82"/>
      <c r="AF658" s="82"/>
      <c r="AG658" s="59" t="s">
        <v>2464</v>
      </c>
      <c r="AH658" s="59">
        <v>1</v>
      </c>
      <c r="AI658" s="58"/>
      <c r="AJ658" s="27"/>
    </row>
    <row r="659" ht="20.15" customHeight="1" outlineLevel="4" spans="1:36">
      <c r="A659" s="55">
        <v>1</v>
      </c>
      <c r="B659" s="60" t="s">
        <v>99</v>
      </c>
      <c r="C659" s="56" t="s">
        <v>117</v>
      </c>
      <c r="D659" s="57" t="s">
        <v>2495</v>
      </c>
      <c r="E659" s="58" t="s">
        <v>2496</v>
      </c>
      <c r="F659" s="59" t="s">
        <v>554</v>
      </c>
      <c r="G659" s="59" t="s">
        <v>2461</v>
      </c>
      <c r="H659" s="59">
        <v>430527</v>
      </c>
      <c r="I659" s="59" t="str">
        <f t="shared" si="75"/>
        <v>430527</v>
      </c>
      <c r="J659" s="59">
        <f t="shared" si="76"/>
        <v>0</v>
      </c>
      <c r="K659" s="70">
        <v>0.797</v>
      </c>
      <c r="L659" s="55" t="s">
        <v>2497</v>
      </c>
      <c r="M659" s="71" t="s">
        <v>2498</v>
      </c>
      <c r="N659" s="59"/>
      <c r="O659" s="70"/>
      <c r="P659" s="59"/>
      <c r="Q659" s="70"/>
      <c r="R659" s="73" t="s">
        <v>2498</v>
      </c>
      <c r="S659" s="70">
        <v>0.797</v>
      </c>
      <c r="T659" s="59">
        <v>18</v>
      </c>
      <c r="U659" s="82">
        <v>31.88</v>
      </c>
      <c r="V659" s="83">
        <v>14.346</v>
      </c>
      <c r="W659" s="83">
        <v>10.361</v>
      </c>
      <c r="X659" s="83">
        <v>3.985</v>
      </c>
      <c r="Y659" s="82">
        <f t="shared" si="77"/>
        <v>17.534</v>
      </c>
      <c r="Z659" s="82"/>
      <c r="AA659" s="91"/>
      <c r="AB659" s="91"/>
      <c r="AC659" s="82"/>
      <c r="AD659" s="82"/>
      <c r="AE659" s="82"/>
      <c r="AF659" s="82"/>
      <c r="AG659" s="59" t="s">
        <v>2464</v>
      </c>
      <c r="AH659" s="59">
        <v>1</v>
      </c>
      <c r="AI659" s="58"/>
      <c r="AJ659" s="27"/>
    </row>
    <row r="660" ht="20.15" customHeight="1" outlineLevel="4" spans="1:36">
      <c r="A660" s="55">
        <v>1</v>
      </c>
      <c r="B660" s="60" t="s">
        <v>99</v>
      </c>
      <c r="C660" s="56" t="s">
        <v>117</v>
      </c>
      <c r="D660" s="57" t="s">
        <v>2499</v>
      </c>
      <c r="E660" s="58" t="s">
        <v>2500</v>
      </c>
      <c r="F660" s="59" t="s">
        <v>554</v>
      </c>
      <c r="G660" s="59" t="s">
        <v>2461</v>
      </c>
      <c r="H660" s="59">
        <v>430527</v>
      </c>
      <c r="I660" s="59" t="str">
        <f t="shared" si="75"/>
        <v>430527</v>
      </c>
      <c r="J660" s="59">
        <f t="shared" si="76"/>
        <v>0</v>
      </c>
      <c r="K660" s="70">
        <v>15.374</v>
      </c>
      <c r="L660" s="55" t="s">
        <v>2501</v>
      </c>
      <c r="M660" s="71" t="s">
        <v>2502</v>
      </c>
      <c r="N660" s="59"/>
      <c r="O660" s="70"/>
      <c r="P660" s="59"/>
      <c r="Q660" s="70"/>
      <c r="R660" s="73" t="s">
        <v>2502</v>
      </c>
      <c r="S660" s="70">
        <v>15.374</v>
      </c>
      <c r="T660" s="59">
        <v>18</v>
      </c>
      <c r="U660" s="82">
        <v>614.96</v>
      </c>
      <c r="V660" s="83">
        <v>276.732</v>
      </c>
      <c r="W660" s="83">
        <v>199.862</v>
      </c>
      <c r="X660" s="83">
        <v>76.87</v>
      </c>
      <c r="Y660" s="82">
        <f t="shared" si="77"/>
        <v>338.228</v>
      </c>
      <c r="Z660" s="82"/>
      <c r="AA660" s="91"/>
      <c r="AB660" s="91"/>
      <c r="AC660" s="82"/>
      <c r="AD660" s="82"/>
      <c r="AE660" s="82"/>
      <c r="AF660" s="82"/>
      <c r="AG660" s="59" t="s">
        <v>2464</v>
      </c>
      <c r="AH660" s="59">
        <v>1</v>
      </c>
      <c r="AI660" s="58"/>
      <c r="AJ660" s="27"/>
    </row>
    <row r="661" ht="20.15" customHeight="1" outlineLevel="4" spans="1:36">
      <c r="A661" s="55">
        <v>1</v>
      </c>
      <c r="B661" s="60" t="s">
        <v>99</v>
      </c>
      <c r="C661" s="56" t="s">
        <v>117</v>
      </c>
      <c r="D661" s="57" t="s">
        <v>2495</v>
      </c>
      <c r="E661" s="58" t="s">
        <v>2503</v>
      </c>
      <c r="F661" s="59" t="s">
        <v>554</v>
      </c>
      <c r="G661" s="59" t="s">
        <v>2461</v>
      </c>
      <c r="H661" s="59">
        <v>430527</v>
      </c>
      <c r="I661" s="59" t="str">
        <f t="shared" si="75"/>
        <v>430527</v>
      </c>
      <c r="J661" s="59">
        <f t="shared" si="76"/>
        <v>0</v>
      </c>
      <c r="K661" s="70">
        <v>1.075</v>
      </c>
      <c r="L661" s="55" t="s">
        <v>2504</v>
      </c>
      <c r="M661" s="71" t="s">
        <v>2505</v>
      </c>
      <c r="N661" s="59"/>
      <c r="O661" s="70"/>
      <c r="P661" s="59"/>
      <c r="Q661" s="70"/>
      <c r="R661" s="73" t="s">
        <v>2505</v>
      </c>
      <c r="S661" s="70">
        <v>1.075</v>
      </c>
      <c r="T661" s="59">
        <v>18</v>
      </c>
      <c r="U661" s="82">
        <v>43</v>
      </c>
      <c r="V661" s="83">
        <v>19.35</v>
      </c>
      <c r="W661" s="83">
        <v>13.975</v>
      </c>
      <c r="X661" s="83">
        <v>5.375</v>
      </c>
      <c r="Y661" s="82">
        <f t="shared" si="77"/>
        <v>23.65</v>
      </c>
      <c r="Z661" s="82"/>
      <c r="AA661" s="91"/>
      <c r="AB661" s="91"/>
      <c r="AC661" s="82"/>
      <c r="AD661" s="82"/>
      <c r="AE661" s="82"/>
      <c r="AF661" s="82"/>
      <c r="AG661" s="59" t="s">
        <v>2464</v>
      </c>
      <c r="AH661" s="59">
        <v>1</v>
      </c>
      <c r="AI661" s="58"/>
      <c r="AJ661" s="27"/>
    </row>
    <row r="662" ht="20.15" customHeight="1" outlineLevel="4" spans="1:36">
      <c r="A662" s="55">
        <v>1</v>
      </c>
      <c r="B662" s="60" t="s">
        <v>99</v>
      </c>
      <c r="C662" s="56" t="s">
        <v>117</v>
      </c>
      <c r="D662" s="57" t="s">
        <v>2499</v>
      </c>
      <c r="E662" s="58" t="s">
        <v>2373</v>
      </c>
      <c r="F662" s="59" t="s">
        <v>554</v>
      </c>
      <c r="G662" s="59" t="s">
        <v>2461</v>
      </c>
      <c r="H662" s="59">
        <v>430527</v>
      </c>
      <c r="I662" s="59" t="str">
        <f t="shared" si="75"/>
        <v>430527</v>
      </c>
      <c r="J662" s="59">
        <f t="shared" si="76"/>
        <v>0</v>
      </c>
      <c r="K662" s="70">
        <v>4.593</v>
      </c>
      <c r="L662" s="55" t="s">
        <v>2506</v>
      </c>
      <c r="M662" s="71" t="s">
        <v>2507</v>
      </c>
      <c r="N662" s="59"/>
      <c r="O662" s="70"/>
      <c r="P662" s="59"/>
      <c r="Q662" s="70"/>
      <c r="R662" s="73" t="s">
        <v>2507</v>
      </c>
      <c r="S662" s="70">
        <v>4.593</v>
      </c>
      <c r="T662" s="59">
        <v>18</v>
      </c>
      <c r="U662" s="82">
        <v>183.72</v>
      </c>
      <c r="V662" s="83">
        <v>82.674</v>
      </c>
      <c r="W662" s="83">
        <v>59.709</v>
      </c>
      <c r="X662" s="83">
        <v>22.965</v>
      </c>
      <c r="Y662" s="82">
        <f t="shared" si="77"/>
        <v>101.046</v>
      </c>
      <c r="Z662" s="82"/>
      <c r="AA662" s="91"/>
      <c r="AB662" s="91"/>
      <c r="AC662" s="82"/>
      <c r="AD662" s="82"/>
      <c r="AE662" s="82"/>
      <c r="AF662" s="82"/>
      <c r="AG662" s="59" t="s">
        <v>2464</v>
      </c>
      <c r="AH662" s="59">
        <v>1</v>
      </c>
      <c r="AI662" s="58"/>
      <c r="AJ662" s="27"/>
    </row>
    <row r="663" ht="20.15" customHeight="1" outlineLevel="4" spans="1:36">
      <c r="A663" s="55">
        <v>1</v>
      </c>
      <c r="B663" s="60" t="s">
        <v>99</v>
      </c>
      <c r="C663" s="56" t="s">
        <v>117</v>
      </c>
      <c r="D663" s="57" t="s">
        <v>2499</v>
      </c>
      <c r="E663" s="58" t="s">
        <v>2508</v>
      </c>
      <c r="F663" s="59" t="s">
        <v>554</v>
      </c>
      <c r="G663" s="59" t="s">
        <v>2461</v>
      </c>
      <c r="H663" s="59">
        <v>430527</v>
      </c>
      <c r="I663" s="59" t="str">
        <f t="shared" si="75"/>
        <v>430527</v>
      </c>
      <c r="J663" s="59">
        <f t="shared" si="76"/>
        <v>0</v>
      </c>
      <c r="K663" s="70">
        <v>5.978</v>
      </c>
      <c r="L663" s="55" t="s">
        <v>2509</v>
      </c>
      <c r="M663" s="71" t="s">
        <v>2510</v>
      </c>
      <c r="N663" s="59"/>
      <c r="O663" s="70"/>
      <c r="P663" s="59"/>
      <c r="Q663" s="70"/>
      <c r="R663" s="73" t="s">
        <v>2510</v>
      </c>
      <c r="S663" s="70">
        <v>5.978</v>
      </c>
      <c r="T663" s="59">
        <v>18</v>
      </c>
      <c r="U663" s="82">
        <v>239.12</v>
      </c>
      <c r="V663" s="83">
        <v>107.604</v>
      </c>
      <c r="W663" s="83">
        <v>77.714</v>
      </c>
      <c r="X663" s="83">
        <v>29.89</v>
      </c>
      <c r="Y663" s="82">
        <f t="shared" si="77"/>
        <v>131.516</v>
      </c>
      <c r="Z663" s="82"/>
      <c r="AA663" s="91"/>
      <c r="AB663" s="91"/>
      <c r="AC663" s="82"/>
      <c r="AD663" s="82"/>
      <c r="AE663" s="82"/>
      <c r="AF663" s="82"/>
      <c r="AG663" s="59" t="s">
        <v>2464</v>
      </c>
      <c r="AH663" s="59">
        <v>1</v>
      </c>
      <c r="AI663" s="58"/>
      <c r="AJ663" s="27"/>
    </row>
    <row r="664" ht="20.15" customHeight="1" outlineLevel="4" spans="1:36">
      <c r="A664" s="55">
        <v>1</v>
      </c>
      <c r="B664" s="60" t="s">
        <v>99</v>
      </c>
      <c r="C664" s="56" t="s">
        <v>117</v>
      </c>
      <c r="D664" s="57" t="s">
        <v>2511</v>
      </c>
      <c r="E664" s="58" t="s">
        <v>2512</v>
      </c>
      <c r="F664" s="59" t="s">
        <v>554</v>
      </c>
      <c r="G664" s="59" t="s">
        <v>2461</v>
      </c>
      <c r="H664" s="59">
        <v>430527</v>
      </c>
      <c r="I664" s="59" t="str">
        <f t="shared" si="75"/>
        <v>430527</v>
      </c>
      <c r="J664" s="59">
        <f t="shared" si="76"/>
        <v>0</v>
      </c>
      <c r="K664" s="70">
        <v>6.779</v>
      </c>
      <c r="L664" s="55" t="s">
        <v>2513</v>
      </c>
      <c r="M664" s="71" t="s">
        <v>2514</v>
      </c>
      <c r="N664" s="59"/>
      <c r="O664" s="70"/>
      <c r="P664" s="59"/>
      <c r="Q664" s="70"/>
      <c r="R664" s="73" t="s">
        <v>2514</v>
      </c>
      <c r="S664" s="70">
        <v>6.779</v>
      </c>
      <c r="T664" s="59">
        <v>18</v>
      </c>
      <c r="U664" s="82">
        <v>271.16</v>
      </c>
      <c r="V664" s="83">
        <v>122.022</v>
      </c>
      <c r="W664" s="83">
        <v>88.127</v>
      </c>
      <c r="X664" s="83">
        <v>33.895</v>
      </c>
      <c r="Y664" s="82">
        <f t="shared" si="77"/>
        <v>149.138</v>
      </c>
      <c r="Z664" s="82"/>
      <c r="AA664" s="91"/>
      <c r="AB664" s="91"/>
      <c r="AC664" s="82"/>
      <c r="AD664" s="82"/>
      <c r="AE664" s="82"/>
      <c r="AF664" s="82"/>
      <c r="AG664" s="59" t="s">
        <v>2464</v>
      </c>
      <c r="AH664" s="59">
        <v>1</v>
      </c>
      <c r="AI664" s="58"/>
      <c r="AJ664" s="27"/>
    </row>
    <row r="665" ht="20.15" customHeight="1" outlineLevel="4" spans="1:36">
      <c r="A665" s="55">
        <v>1</v>
      </c>
      <c r="B665" s="60" t="s">
        <v>99</v>
      </c>
      <c r="C665" s="56" t="s">
        <v>117</v>
      </c>
      <c r="D665" s="57" t="s">
        <v>2515</v>
      </c>
      <c r="E665" s="58" t="s">
        <v>2516</v>
      </c>
      <c r="F665" s="59" t="s">
        <v>554</v>
      </c>
      <c r="G665" s="59" t="s">
        <v>2461</v>
      </c>
      <c r="H665" s="59">
        <v>430527</v>
      </c>
      <c r="I665" s="59" t="str">
        <f t="shared" si="75"/>
        <v>430527</v>
      </c>
      <c r="J665" s="59">
        <f t="shared" si="76"/>
        <v>0</v>
      </c>
      <c r="K665" s="70">
        <v>2.142</v>
      </c>
      <c r="L665" s="55" t="s">
        <v>2517</v>
      </c>
      <c r="M665" s="71" t="s">
        <v>2518</v>
      </c>
      <c r="N665" s="59"/>
      <c r="O665" s="70"/>
      <c r="P665" s="59"/>
      <c r="Q665" s="70"/>
      <c r="R665" s="73" t="s">
        <v>2518</v>
      </c>
      <c r="S665" s="70">
        <v>2.142</v>
      </c>
      <c r="T665" s="59">
        <v>18</v>
      </c>
      <c r="U665" s="82">
        <v>85.68</v>
      </c>
      <c r="V665" s="83">
        <v>38.556</v>
      </c>
      <c r="W665" s="83">
        <v>27.846</v>
      </c>
      <c r="X665" s="83">
        <v>10.71</v>
      </c>
      <c r="Y665" s="82">
        <f t="shared" si="77"/>
        <v>47.124</v>
      </c>
      <c r="Z665" s="82"/>
      <c r="AA665" s="91"/>
      <c r="AB665" s="91"/>
      <c r="AC665" s="82"/>
      <c r="AD665" s="82"/>
      <c r="AE665" s="82"/>
      <c r="AF665" s="82"/>
      <c r="AG665" s="59" t="s">
        <v>2464</v>
      </c>
      <c r="AH665" s="59">
        <v>1</v>
      </c>
      <c r="AI665" s="58"/>
      <c r="AJ665" s="27"/>
    </row>
    <row r="666" ht="20.15" customHeight="1" outlineLevel="4" spans="1:36">
      <c r="A666" s="55">
        <v>1</v>
      </c>
      <c r="B666" s="60" t="s">
        <v>99</v>
      </c>
      <c r="C666" s="56" t="s">
        <v>117</v>
      </c>
      <c r="D666" s="57" t="s">
        <v>2515</v>
      </c>
      <c r="E666" s="58" t="s">
        <v>2519</v>
      </c>
      <c r="F666" s="59" t="s">
        <v>554</v>
      </c>
      <c r="G666" s="59" t="s">
        <v>2461</v>
      </c>
      <c r="H666" s="59">
        <v>430527</v>
      </c>
      <c r="I666" s="59" t="str">
        <f t="shared" si="75"/>
        <v>430527</v>
      </c>
      <c r="J666" s="59">
        <f t="shared" si="76"/>
        <v>0</v>
      </c>
      <c r="K666" s="70">
        <v>1.999</v>
      </c>
      <c r="L666" s="55" t="s">
        <v>2520</v>
      </c>
      <c r="M666" s="71" t="s">
        <v>2521</v>
      </c>
      <c r="N666" s="59"/>
      <c r="O666" s="70"/>
      <c r="P666" s="59"/>
      <c r="Q666" s="70"/>
      <c r="R666" s="73" t="s">
        <v>2521</v>
      </c>
      <c r="S666" s="70">
        <v>1.999</v>
      </c>
      <c r="T666" s="59">
        <v>18</v>
      </c>
      <c r="U666" s="82">
        <v>79.96</v>
      </c>
      <c r="V666" s="83">
        <v>35.982</v>
      </c>
      <c r="W666" s="83">
        <v>25.987</v>
      </c>
      <c r="X666" s="83">
        <v>9.995</v>
      </c>
      <c r="Y666" s="82">
        <f t="shared" si="77"/>
        <v>43.978</v>
      </c>
      <c r="Z666" s="82"/>
      <c r="AA666" s="91"/>
      <c r="AB666" s="91"/>
      <c r="AC666" s="82"/>
      <c r="AD666" s="82"/>
      <c r="AE666" s="82"/>
      <c r="AF666" s="82"/>
      <c r="AG666" s="59" t="s">
        <v>2464</v>
      </c>
      <c r="AH666" s="59">
        <v>1</v>
      </c>
      <c r="AI666" s="58"/>
      <c r="AJ666" s="27"/>
    </row>
    <row r="667" ht="20.15" customHeight="1" outlineLevel="4" spans="1:36">
      <c r="A667" s="55">
        <v>1</v>
      </c>
      <c r="B667" s="60" t="s">
        <v>99</v>
      </c>
      <c r="C667" s="56" t="s">
        <v>117</v>
      </c>
      <c r="D667" s="57" t="s">
        <v>2522</v>
      </c>
      <c r="E667" s="58" t="s">
        <v>2523</v>
      </c>
      <c r="F667" s="59" t="s">
        <v>554</v>
      </c>
      <c r="G667" s="59" t="s">
        <v>2461</v>
      </c>
      <c r="H667" s="59">
        <v>430527</v>
      </c>
      <c r="I667" s="59" t="str">
        <f t="shared" si="75"/>
        <v>430527</v>
      </c>
      <c r="J667" s="59">
        <f t="shared" si="76"/>
        <v>0</v>
      </c>
      <c r="K667" s="70">
        <v>2.076</v>
      </c>
      <c r="L667" s="55" t="s">
        <v>2524</v>
      </c>
      <c r="M667" s="71" t="s">
        <v>2525</v>
      </c>
      <c r="N667" s="59"/>
      <c r="O667" s="70"/>
      <c r="P667" s="59"/>
      <c r="Q667" s="70"/>
      <c r="R667" s="73" t="s">
        <v>2525</v>
      </c>
      <c r="S667" s="70">
        <v>2.076</v>
      </c>
      <c r="T667" s="59">
        <v>18</v>
      </c>
      <c r="U667" s="82">
        <v>83.04</v>
      </c>
      <c r="V667" s="83">
        <v>37.368</v>
      </c>
      <c r="W667" s="83">
        <v>26.988</v>
      </c>
      <c r="X667" s="83">
        <v>10.38</v>
      </c>
      <c r="Y667" s="82">
        <f t="shared" si="77"/>
        <v>45.672</v>
      </c>
      <c r="Z667" s="82"/>
      <c r="AA667" s="91"/>
      <c r="AB667" s="91"/>
      <c r="AC667" s="82"/>
      <c r="AD667" s="82"/>
      <c r="AE667" s="82"/>
      <c r="AF667" s="82"/>
      <c r="AG667" s="59" t="s">
        <v>2464</v>
      </c>
      <c r="AH667" s="59">
        <v>1</v>
      </c>
      <c r="AI667" s="58"/>
      <c r="AJ667" s="27"/>
    </row>
    <row r="668" ht="20.15" customHeight="1" outlineLevel="4" spans="1:36">
      <c r="A668" s="55">
        <v>1</v>
      </c>
      <c r="B668" s="60" t="s">
        <v>99</v>
      </c>
      <c r="C668" s="56" t="s">
        <v>117</v>
      </c>
      <c r="D668" s="57" t="s">
        <v>2526</v>
      </c>
      <c r="E668" s="58" t="s">
        <v>2527</v>
      </c>
      <c r="F668" s="59" t="s">
        <v>554</v>
      </c>
      <c r="G668" s="59" t="s">
        <v>2461</v>
      </c>
      <c r="H668" s="59">
        <v>430527</v>
      </c>
      <c r="I668" s="59" t="str">
        <f t="shared" si="75"/>
        <v>430527</v>
      </c>
      <c r="J668" s="59">
        <f t="shared" si="76"/>
        <v>0</v>
      </c>
      <c r="K668" s="70">
        <v>4.581</v>
      </c>
      <c r="L668" s="55" t="s">
        <v>2528</v>
      </c>
      <c r="M668" s="71" t="s">
        <v>2529</v>
      </c>
      <c r="N668" s="59"/>
      <c r="O668" s="70"/>
      <c r="P668" s="59"/>
      <c r="Q668" s="70"/>
      <c r="R668" s="73" t="s">
        <v>2529</v>
      </c>
      <c r="S668" s="70">
        <v>4.581</v>
      </c>
      <c r="T668" s="59">
        <v>18</v>
      </c>
      <c r="U668" s="82">
        <v>183.24</v>
      </c>
      <c r="V668" s="83">
        <v>82.458</v>
      </c>
      <c r="W668" s="83">
        <v>59.553</v>
      </c>
      <c r="X668" s="83">
        <v>22.905</v>
      </c>
      <c r="Y668" s="82">
        <f t="shared" si="77"/>
        <v>100.782</v>
      </c>
      <c r="Z668" s="82"/>
      <c r="AA668" s="91"/>
      <c r="AB668" s="91"/>
      <c r="AC668" s="82"/>
      <c r="AD668" s="82"/>
      <c r="AE668" s="82"/>
      <c r="AF668" s="82"/>
      <c r="AG668" s="59" t="s">
        <v>2464</v>
      </c>
      <c r="AH668" s="59">
        <v>1</v>
      </c>
      <c r="AI668" s="58"/>
      <c r="AJ668" s="27"/>
    </row>
    <row r="669" ht="20.15" customHeight="1" outlineLevel="4" spans="1:36">
      <c r="A669" s="55">
        <v>1</v>
      </c>
      <c r="B669" s="60" t="s">
        <v>99</v>
      </c>
      <c r="C669" s="56" t="s">
        <v>117</v>
      </c>
      <c r="D669" s="57" t="s">
        <v>2530</v>
      </c>
      <c r="E669" s="58" t="s">
        <v>2531</v>
      </c>
      <c r="F669" s="59" t="s">
        <v>554</v>
      </c>
      <c r="G669" s="59" t="s">
        <v>2461</v>
      </c>
      <c r="H669" s="59">
        <v>430527</v>
      </c>
      <c r="I669" s="59" t="str">
        <f t="shared" si="75"/>
        <v>430527</v>
      </c>
      <c r="J669" s="59">
        <f t="shared" si="76"/>
        <v>0</v>
      </c>
      <c r="K669" s="70">
        <v>2.628</v>
      </c>
      <c r="L669" s="55" t="s">
        <v>2532</v>
      </c>
      <c r="M669" s="71" t="s">
        <v>2533</v>
      </c>
      <c r="N669" s="59"/>
      <c r="O669" s="70"/>
      <c r="P669" s="59"/>
      <c r="Q669" s="70"/>
      <c r="R669" s="73" t="s">
        <v>2533</v>
      </c>
      <c r="S669" s="70">
        <v>2.628</v>
      </c>
      <c r="T669" s="59">
        <v>18</v>
      </c>
      <c r="U669" s="82">
        <v>105.12</v>
      </c>
      <c r="V669" s="83">
        <v>47.304</v>
      </c>
      <c r="W669" s="83">
        <v>34.164</v>
      </c>
      <c r="X669" s="83">
        <v>13.14</v>
      </c>
      <c r="Y669" s="82">
        <f t="shared" si="77"/>
        <v>57.816</v>
      </c>
      <c r="Z669" s="82"/>
      <c r="AA669" s="91"/>
      <c r="AB669" s="91"/>
      <c r="AC669" s="82"/>
      <c r="AD669" s="82"/>
      <c r="AE669" s="82"/>
      <c r="AF669" s="82"/>
      <c r="AG669" s="59" t="s">
        <v>2464</v>
      </c>
      <c r="AH669" s="59">
        <v>1</v>
      </c>
      <c r="AI669" s="58"/>
      <c r="AJ669" s="27"/>
    </row>
    <row r="670" ht="20.15" customHeight="1" outlineLevel="4" spans="1:36">
      <c r="A670" s="55">
        <v>1</v>
      </c>
      <c r="B670" s="60" t="s">
        <v>99</v>
      </c>
      <c r="C670" s="56" t="s">
        <v>117</v>
      </c>
      <c r="D670" s="57" t="s">
        <v>2482</v>
      </c>
      <c r="E670" s="58" t="s">
        <v>2534</v>
      </c>
      <c r="F670" s="59" t="s">
        <v>554</v>
      </c>
      <c r="G670" s="59" t="s">
        <v>2461</v>
      </c>
      <c r="H670" s="59">
        <v>430527</v>
      </c>
      <c r="I670" s="59" t="str">
        <f t="shared" si="75"/>
        <v>430527</v>
      </c>
      <c r="J670" s="59">
        <f t="shared" si="76"/>
        <v>0</v>
      </c>
      <c r="K670" s="70">
        <v>1.896</v>
      </c>
      <c r="L670" s="55" t="s">
        <v>2535</v>
      </c>
      <c r="M670" s="71" t="s">
        <v>2536</v>
      </c>
      <c r="N670" s="59"/>
      <c r="O670" s="70"/>
      <c r="P670" s="59"/>
      <c r="Q670" s="70"/>
      <c r="R670" s="73" t="s">
        <v>2536</v>
      </c>
      <c r="S670" s="70">
        <v>1.896</v>
      </c>
      <c r="T670" s="59">
        <v>18</v>
      </c>
      <c r="U670" s="82">
        <v>75.84</v>
      </c>
      <c r="V670" s="83">
        <v>34.128</v>
      </c>
      <c r="W670" s="83">
        <v>24.648</v>
      </c>
      <c r="X670" s="83">
        <v>9.48</v>
      </c>
      <c r="Y670" s="82">
        <f t="shared" si="77"/>
        <v>41.712</v>
      </c>
      <c r="Z670" s="82"/>
      <c r="AA670" s="91"/>
      <c r="AB670" s="91"/>
      <c r="AC670" s="82"/>
      <c r="AD670" s="82"/>
      <c r="AE670" s="82"/>
      <c r="AF670" s="82"/>
      <c r="AG670" s="59" t="s">
        <v>2464</v>
      </c>
      <c r="AH670" s="59">
        <v>1</v>
      </c>
      <c r="AI670" s="58"/>
      <c r="AJ670" s="27"/>
    </row>
    <row r="671" ht="20.15" customHeight="1" outlineLevel="4" spans="1:36">
      <c r="A671" s="55">
        <v>1</v>
      </c>
      <c r="B671" s="60" t="s">
        <v>99</v>
      </c>
      <c r="C671" s="56" t="s">
        <v>117</v>
      </c>
      <c r="D671" s="57" t="s">
        <v>2482</v>
      </c>
      <c r="E671" s="58" t="s">
        <v>2537</v>
      </c>
      <c r="F671" s="59" t="s">
        <v>554</v>
      </c>
      <c r="G671" s="59" t="s">
        <v>2461</v>
      </c>
      <c r="H671" s="59">
        <v>430527</v>
      </c>
      <c r="I671" s="59" t="str">
        <f t="shared" si="75"/>
        <v>430527</v>
      </c>
      <c r="J671" s="59">
        <f t="shared" si="76"/>
        <v>0</v>
      </c>
      <c r="K671" s="70">
        <v>2.944</v>
      </c>
      <c r="L671" s="55" t="s">
        <v>2538</v>
      </c>
      <c r="M671" s="71" t="s">
        <v>2539</v>
      </c>
      <c r="N671" s="59"/>
      <c r="O671" s="70"/>
      <c r="P671" s="59"/>
      <c r="Q671" s="70"/>
      <c r="R671" s="73" t="s">
        <v>2539</v>
      </c>
      <c r="S671" s="70">
        <v>2.944</v>
      </c>
      <c r="T671" s="59">
        <v>18</v>
      </c>
      <c r="U671" s="82">
        <v>117.76</v>
      </c>
      <c r="V671" s="83">
        <v>52.992</v>
      </c>
      <c r="W671" s="83">
        <v>38.272</v>
      </c>
      <c r="X671" s="83">
        <v>14.72</v>
      </c>
      <c r="Y671" s="82">
        <f t="shared" si="77"/>
        <v>64.768</v>
      </c>
      <c r="Z671" s="82"/>
      <c r="AA671" s="91"/>
      <c r="AB671" s="91"/>
      <c r="AC671" s="82"/>
      <c r="AD671" s="82"/>
      <c r="AE671" s="82"/>
      <c r="AF671" s="82"/>
      <c r="AG671" s="59" t="s">
        <v>2464</v>
      </c>
      <c r="AH671" s="59">
        <v>1</v>
      </c>
      <c r="AI671" s="58"/>
      <c r="AJ671" s="27"/>
    </row>
    <row r="672" ht="20.15" customHeight="1" outlineLevel="4" spans="1:36">
      <c r="A672" s="55">
        <v>1</v>
      </c>
      <c r="B672" s="60" t="s">
        <v>99</v>
      </c>
      <c r="C672" s="56" t="s">
        <v>117</v>
      </c>
      <c r="D672" s="57" t="s">
        <v>2511</v>
      </c>
      <c r="E672" s="58" t="s">
        <v>2540</v>
      </c>
      <c r="F672" s="59" t="s">
        <v>554</v>
      </c>
      <c r="G672" s="59" t="s">
        <v>2461</v>
      </c>
      <c r="H672" s="59">
        <v>430527</v>
      </c>
      <c r="I672" s="59" t="str">
        <f t="shared" si="75"/>
        <v>430527</v>
      </c>
      <c r="J672" s="59">
        <f t="shared" si="76"/>
        <v>0</v>
      </c>
      <c r="K672" s="70">
        <v>2.389</v>
      </c>
      <c r="L672" s="55" t="s">
        <v>2541</v>
      </c>
      <c r="M672" s="71" t="s">
        <v>2542</v>
      </c>
      <c r="N672" s="59"/>
      <c r="O672" s="70"/>
      <c r="P672" s="59"/>
      <c r="Q672" s="70"/>
      <c r="R672" s="73" t="s">
        <v>2542</v>
      </c>
      <c r="S672" s="70">
        <v>2.389</v>
      </c>
      <c r="T672" s="59">
        <v>18</v>
      </c>
      <c r="U672" s="82">
        <v>95.56</v>
      </c>
      <c r="V672" s="83">
        <v>43.002</v>
      </c>
      <c r="W672" s="83">
        <v>31.057</v>
      </c>
      <c r="X672" s="83">
        <v>11.945</v>
      </c>
      <c r="Y672" s="82">
        <f t="shared" si="77"/>
        <v>52.558</v>
      </c>
      <c r="Z672" s="82"/>
      <c r="AA672" s="91"/>
      <c r="AB672" s="91"/>
      <c r="AC672" s="82"/>
      <c r="AD672" s="82"/>
      <c r="AE672" s="82"/>
      <c r="AF672" s="82"/>
      <c r="AG672" s="59" t="s">
        <v>2464</v>
      </c>
      <c r="AH672" s="59">
        <v>1</v>
      </c>
      <c r="AI672" s="58"/>
      <c r="AJ672" s="27"/>
    </row>
    <row r="673" ht="20.15" customHeight="1" outlineLevel="4" spans="1:36">
      <c r="A673" s="55">
        <v>1</v>
      </c>
      <c r="B673" s="60" t="s">
        <v>99</v>
      </c>
      <c r="C673" s="56" t="s">
        <v>117</v>
      </c>
      <c r="D673" s="57" t="s">
        <v>2543</v>
      </c>
      <c r="E673" s="58" t="s">
        <v>2544</v>
      </c>
      <c r="F673" s="59" t="s">
        <v>554</v>
      </c>
      <c r="G673" s="59" t="s">
        <v>2461</v>
      </c>
      <c r="H673" s="59">
        <v>430527</v>
      </c>
      <c r="I673" s="59" t="str">
        <f t="shared" si="75"/>
        <v>430527</v>
      </c>
      <c r="J673" s="59">
        <f t="shared" si="76"/>
        <v>0</v>
      </c>
      <c r="K673" s="70">
        <v>3.396</v>
      </c>
      <c r="L673" s="55" t="s">
        <v>2545</v>
      </c>
      <c r="M673" s="71" t="s">
        <v>2546</v>
      </c>
      <c r="N673" s="59"/>
      <c r="O673" s="70"/>
      <c r="P673" s="59"/>
      <c r="Q673" s="70"/>
      <c r="R673" s="73" t="s">
        <v>2546</v>
      </c>
      <c r="S673" s="70">
        <v>3.396</v>
      </c>
      <c r="T673" s="59">
        <v>18</v>
      </c>
      <c r="U673" s="82">
        <v>135.84</v>
      </c>
      <c r="V673" s="83">
        <v>61.128</v>
      </c>
      <c r="W673" s="83">
        <v>44.148</v>
      </c>
      <c r="X673" s="83">
        <v>16.98</v>
      </c>
      <c r="Y673" s="82">
        <f t="shared" si="77"/>
        <v>74.712</v>
      </c>
      <c r="Z673" s="82"/>
      <c r="AA673" s="91"/>
      <c r="AB673" s="91"/>
      <c r="AC673" s="82"/>
      <c r="AD673" s="82"/>
      <c r="AE673" s="82"/>
      <c r="AF673" s="82"/>
      <c r="AG673" s="59" t="s">
        <v>2464</v>
      </c>
      <c r="AH673" s="59">
        <v>1</v>
      </c>
      <c r="AI673" s="58"/>
      <c r="AJ673" s="27"/>
    </row>
    <row r="674" ht="20.15" customHeight="1" outlineLevel="4" spans="1:36">
      <c r="A674" s="55">
        <v>1</v>
      </c>
      <c r="B674" s="60" t="s">
        <v>99</v>
      </c>
      <c r="C674" s="56" t="s">
        <v>117</v>
      </c>
      <c r="D674" s="57" t="s">
        <v>2543</v>
      </c>
      <c r="E674" s="58" t="s">
        <v>2547</v>
      </c>
      <c r="F674" s="59" t="s">
        <v>554</v>
      </c>
      <c r="G674" s="59" t="s">
        <v>2461</v>
      </c>
      <c r="H674" s="59">
        <v>430527</v>
      </c>
      <c r="I674" s="59" t="str">
        <f t="shared" si="75"/>
        <v>430527</v>
      </c>
      <c r="J674" s="59">
        <f t="shared" si="76"/>
        <v>0</v>
      </c>
      <c r="K674" s="70">
        <v>2.233</v>
      </c>
      <c r="L674" s="55" t="s">
        <v>2548</v>
      </c>
      <c r="M674" s="71" t="s">
        <v>2549</v>
      </c>
      <c r="N674" s="59"/>
      <c r="O674" s="70"/>
      <c r="P674" s="59"/>
      <c r="Q674" s="70"/>
      <c r="R674" s="73" t="s">
        <v>2549</v>
      </c>
      <c r="S674" s="70">
        <v>2.233</v>
      </c>
      <c r="T674" s="59">
        <v>18</v>
      </c>
      <c r="U674" s="82">
        <v>89.32</v>
      </c>
      <c r="V674" s="83">
        <v>40.194</v>
      </c>
      <c r="W674" s="83">
        <v>29.029</v>
      </c>
      <c r="X674" s="83">
        <v>11.165</v>
      </c>
      <c r="Y674" s="82">
        <f t="shared" si="77"/>
        <v>49.126</v>
      </c>
      <c r="Z674" s="82"/>
      <c r="AA674" s="91"/>
      <c r="AB674" s="91"/>
      <c r="AC674" s="82"/>
      <c r="AD674" s="82"/>
      <c r="AE674" s="82"/>
      <c r="AF674" s="82"/>
      <c r="AG674" s="59" t="s">
        <v>2464</v>
      </c>
      <c r="AH674" s="59">
        <v>1</v>
      </c>
      <c r="AI674" s="58"/>
      <c r="AJ674" s="27"/>
    </row>
    <row r="675" ht="20.15" customHeight="1" outlineLevel="4" spans="1:36">
      <c r="A675" s="55">
        <v>1</v>
      </c>
      <c r="B675" s="60" t="s">
        <v>99</v>
      </c>
      <c r="C675" s="56" t="s">
        <v>117</v>
      </c>
      <c r="D675" s="57" t="s">
        <v>2543</v>
      </c>
      <c r="E675" s="58" t="s">
        <v>2110</v>
      </c>
      <c r="F675" s="59" t="s">
        <v>554</v>
      </c>
      <c r="G675" s="59" t="s">
        <v>2461</v>
      </c>
      <c r="H675" s="59">
        <v>430527</v>
      </c>
      <c r="I675" s="59" t="str">
        <f t="shared" si="75"/>
        <v>430527</v>
      </c>
      <c r="J675" s="59">
        <f t="shared" si="76"/>
        <v>0</v>
      </c>
      <c r="K675" s="70">
        <v>0.679</v>
      </c>
      <c r="L675" s="55" t="s">
        <v>2550</v>
      </c>
      <c r="M675" s="71" t="s">
        <v>2551</v>
      </c>
      <c r="N675" s="59"/>
      <c r="O675" s="70"/>
      <c r="P675" s="59"/>
      <c r="Q675" s="70"/>
      <c r="R675" s="73" t="s">
        <v>2551</v>
      </c>
      <c r="S675" s="70">
        <v>0.679</v>
      </c>
      <c r="T675" s="59">
        <v>18</v>
      </c>
      <c r="U675" s="82">
        <v>27.16</v>
      </c>
      <c r="V675" s="83">
        <v>12.222</v>
      </c>
      <c r="W675" s="83">
        <v>8.827</v>
      </c>
      <c r="X675" s="83">
        <v>3.395</v>
      </c>
      <c r="Y675" s="82">
        <f t="shared" si="77"/>
        <v>14.938</v>
      </c>
      <c r="Z675" s="82"/>
      <c r="AA675" s="91"/>
      <c r="AB675" s="91"/>
      <c r="AC675" s="82"/>
      <c r="AD675" s="82"/>
      <c r="AE675" s="82"/>
      <c r="AF675" s="82"/>
      <c r="AG675" s="59" t="s">
        <v>2464</v>
      </c>
      <c r="AH675" s="59">
        <v>1</v>
      </c>
      <c r="AI675" s="58"/>
      <c r="AJ675" s="27"/>
    </row>
    <row r="676" ht="20.15" customHeight="1" outlineLevel="4" spans="1:36">
      <c r="A676" s="55">
        <v>1</v>
      </c>
      <c r="B676" s="60" t="s">
        <v>99</v>
      </c>
      <c r="C676" s="56" t="s">
        <v>117</v>
      </c>
      <c r="D676" s="57" t="s">
        <v>2543</v>
      </c>
      <c r="E676" s="58" t="s">
        <v>2552</v>
      </c>
      <c r="F676" s="59" t="s">
        <v>554</v>
      </c>
      <c r="G676" s="59" t="s">
        <v>2461</v>
      </c>
      <c r="H676" s="59">
        <v>430527</v>
      </c>
      <c r="I676" s="59" t="str">
        <f t="shared" si="75"/>
        <v>430527</v>
      </c>
      <c r="J676" s="59">
        <f t="shared" si="76"/>
        <v>0</v>
      </c>
      <c r="K676" s="70">
        <v>8.024</v>
      </c>
      <c r="L676" s="55" t="s">
        <v>2553</v>
      </c>
      <c r="M676" s="71" t="s">
        <v>2554</v>
      </c>
      <c r="N676" s="59"/>
      <c r="O676" s="70"/>
      <c r="P676" s="59"/>
      <c r="Q676" s="70"/>
      <c r="R676" s="73" t="s">
        <v>2554</v>
      </c>
      <c r="S676" s="70">
        <v>8.024</v>
      </c>
      <c r="T676" s="59">
        <v>18</v>
      </c>
      <c r="U676" s="82">
        <v>320.96</v>
      </c>
      <c r="V676" s="83">
        <v>144.432</v>
      </c>
      <c r="W676" s="83">
        <v>104.312</v>
      </c>
      <c r="X676" s="83">
        <v>40.12</v>
      </c>
      <c r="Y676" s="82">
        <f t="shared" si="77"/>
        <v>176.528</v>
      </c>
      <c r="Z676" s="82"/>
      <c r="AA676" s="91"/>
      <c r="AB676" s="91"/>
      <c r="AC676" s="82"/>
      <c r="AD676" s="82"/>
      <c r="AE676" s="82"/>
      <c r="AF676" s="82"/>
      <c r="AG676" s="59" t="s">
        <v>2464</v>
      </c>
      <c r="AH676" s="59">
        <v>1</v>
      </c>
      <c r="AI676" s="58"/>
      <c r="AJ676" s="27"/>
    </row>
    <row r="677" ht="20.15" customHeight="1" outlineLevel="4" spans="1:36">
      <c r="A677" s="55">
        <v>1</v>
      </c>
      <c r="B677" s="60" t="s">
        <v>99</v>
      </c>
      <c r="C677" s="56" t="s">
        <v>117</v>
      </c>
      <c r="D677" s="57" t="s">
        <v>2543</v>
      </c>
      <c r="E677" s="58" t="s">
        <v>2555</v>
      </c>
      <c r="F677" s="59" t="s">
        <v>554</v>
      </c>
      <c r="G677" s="59" t="s">
        <v>2461</v>
      </c>
      <c r="H677" s="59">
        <v>430527</v>
      </c>
      <c r="I677" s="59" t="str">
        <f t="shared" si="75"/>
        <v>430527</v>
      </c>
      <c r="J677" s="59">
        <f t="shared" si="76"/>
        <v>0</v>
      </c>
      <c r="K677" s="70">
        <v>2.363</v>
      </c>
      <c r="L677" s="55" t="s">
        <v>2556</v>
      </c>
      <c r="M677" s="71" t="s">
        <v>2557</v>
      </c>
      <c r="N677" s="59"/>
      <c r="O677" s="70"/>
      <c r="P677" s="59"/>
      <c r="Q677" s="70"/>
      <c r="R677" s="73" t="s">
        <v>2557</v>
      </c>
      <c r="S677" s="70">
        <v>2.363</v>
      </c>
      <c r="T677" s="59">
        <v>18</v>
      </c>
      <c r="U677" s="82">
        <v>94.52</v>
      </c>
      <c r="V677" s="83">
        <v>42.534</v>
      </c>
      <c r="W677" s="83">
        <v>30.719</v>
      </c>
      <c r="X677" s="83">
        <v>11.815</v>
      </c>
      <c r="Y677" s="82">
        <f t="shared" si="77"/>
        <v>51.986</v>
      </c>
      <c r="Z677" s="82"/>
      <c r="AA677" s="91"/>
      <c r="AB677" s="91"/>
      <c r="AC677" s="82"/>
      <c r="AD677" s="82"/>
      <c r="AE677" s="82"/>
      <c r="AF677" s="82"/>
      <c r="AG677" s="59" t="s">
        <v>2464</v>
      </c>
      <c r="AH677" s="59">
        <v>1</v>
      </c>
      <c r="AI677" s="58"/>
      <c r="AJ677" s="27"/>
    </row>
    <row r="678" ht="20.15" customHeight="1" outlineLevel="4" spans="1:36">
      <c r="A678" s="55">
        <v>1</v>
      </c>
      <c r="B678" s="60" t="s">
        <v>99</v>
      </c>
      <c r="C678" s="56" t="s">
        <v>117</v>
      </c>
      <c r="D678" s="57" t="s">
        <v>2495</v>
      </c>
      <c r="E678" s="58" t="s">
        <v>2558</v>
      </c>
      <c r="F678" s="59" t="s">
        <v>554</v>
      </c>
      <c r="G678" s="59" t="s">
        <v>2461</v>
      </c>
      <c r="H678" s="59">
        <v>430527</v>
      </c>
      <c r="I678" s="59" t="str">
        <f t="shared" si="75"/>
        <v>430527</v>
      </c>
      <c r="J678" s="59">
        <f t="shared" si="76"/>
        <v>0</v>
      </c>
      <c r="K678" s="70">
        <v>3.396</v>
      </c>
      <c r="L678" s="55" t="s">
        <v>2559</v>
      </c>
      <c r="M678" s="71" t="s">
        <v>2560</v>
      </c>
      <c r="N678" s="59"/>
      <c r="O678" s="70"/>
      <c r="P678" s="59"/>
      <c r="Q678" s="70"/>
      <c r="R678" s="73" t="s">
        <v>2560</v>
      </c>
      <c r="S678" s="70">
        <v>3.396</v>
      </c>
      <c r="T678" s="59">
        <v>18</v>
      </c>
      <c r="U678" s="82">
        <v>135.84</v>
      </c>
      <c r="V678" s="83">
        <v>61.128</v>
      </c>
      <c r="W678" s="83">
        <v>44.148</v>
      </c>
      <c r="X678" s="83">
        <v>16.98</v>
      </c>
      <c r="Y678" s="82">
        <f t="shared" si="77"/>
        <v>74.712</v>
      </c>
      <c r="Z678" s="82"/>
      <c r="AA678" s="91"/>
      <c r="AB678" s="91"/>
      <c r="AC678" s="82"/>
      <c r="AD678" s="82"/>
      <c r="AE678" s="82"/>
      <c r="AF678" s="82"/>
      <c r="AG678" s="59" t="s">
        <v>2464</v>
      </c>
      <c r="AH678" s="59">
        <v>1</v>
      </c>
      <c r="AI678" s="58"/>
      <c r="AJ678" s="27"/>
    </row>
    <row r="679" ht="20.15" customHeight="1" outlineLevel="4" spans="1:36">
      <c r="A679" s="55">
        <v>1</v>
      </c>
      <c r="B679" s="60" t="s">
        <v>99</v>
      </c>
      <c r="C679" s="56" t="s">
        <v>117</v>
      </c>
      <c r="D679" s="57" t="s">
        <v>2495</v>
      </c>
      <c r="E679" s="58" t="s">
        <v>2561</v>
      </c>
      <c r="F679" s="59" t="s">
        <v>554</v>
      </c>
      <c r="G679" s="59" t="s">
        <v>2461</v>
      </c>
      <c r="H679" s="59">
        <v>430527</v>
      </c>
      <c r="I679" s="59" t="str">
        <f t="shared" si="75"/>
        <v>430527</v>
      </c>
      <c r="J679" s="59">
        <f t="shared" si="76"/>
        <v>0</v>
      </c>
      <c r="K679" s="70">
        <v>1.704</v>
      </c>
      <c r="L679" s="55" t="s">
        <v>2562</v>
      </c>
      <c r="M679" s="71" t="s">
        <v>2563</v>
      </c>
      <c r="N679" s="59"/>
      <c r="O679" s="70"/>
      <c r="P679" s="59"/>
      <c r="Q679" s="70"/>
      <c r="R679" s="73" t="s">
        <v>2563</v>
      </c>
      <c r="S679" s="70">
        <v>1.704</v>
      </c>
      <c r="T679" s="59">
        <v>18</v>
      </c>
      <c r="U679" s="82">
        <v>68.16</v>
      </c>
      <c r="V679" s="83">
        <v>30.672</v>
      </c>
      <c r="W679" s="83">
        <v>22.152</v>
      </c>
      <c r="X679" s="83">
        <v>8.52</v>
      </c>
      <c r="Y679" s="82">
        <f t="shared" si="77"/>
        <v>37.488</v>
      </c>
      <c r="Z679" s="82"/>
      <c r="AA679" s="91"/>
      <c r="AB679" s="91"/>
      <c r="AC679" s="82"/>
      <c r="AD679" s="82"/>
      <c r="AE679" s="82"/>
      <c r="AF679" s="82"/>
      <c r="AG679" s="59" t="s">
        <v>2464</v>
      </c>
      <c r="AH679" s="59">
        <v>1</v>
      </c>
      <c r="AI679" s="58"/>
      <c r="AJ679" s="27"/>
    </row>
    <row r="680" ht="20.15" customHeight="1" outlineLevel="4" spans="1:36">
      <c r="A680" s="55">
        <v>1</v>
      </c>
      <c r="B680" s="60" t="s">
        <v>99</v>
      </c>
      <c r="C680" s="56" t="s">
        <v>117</v>
      </c>
      <c r="D680" s="57" t="s">
        <v>2526</v>
      </c>
      <c r="E680" s="58" t="s">
        <v>2564</v>
      </c>
      <c r="F680" s="59" t="s">
        <v>554</v>
      </c>
      <c r="G680" s="59" t="s">
        <v>2461</v>
      </c>
      <c r="H680" s="59">
        <v>430527</v>
      </c>
      <c r="I680" s="59" t="str">
        <f t="shared" si="75"/>
        <v>430527</v>
      </c>
      <c r="J680" s="59">
        <f t="shared" si="76"/>
        <v>0</v>
      </c>
      <c r="K680" s="70">
        <v>1.591</v>
      </c>
      <c r="L680" s="55" t="s">
        <v>2565</v>
      </c>
      <c r="M680" s="71" t="s">
        <v>2566</v>
      </c>
      <c r="N680" s="59"/>
      <c r="O680" s="70"/>
      <c r="P680" s="59"/>
      <c r="Q680" s="70"/>
      <c r="R680" s="73" t="s">
        <v>2566</v>
      </c>
      <c r="S680" s="70">
        <v>1.591</v>
      </c>
      <c r="T680" s="59">
        <v>18</v>
      </c>
      <c r="U680" s="82">
        <v>63.64</v>
      </c>
      <c r="V680" s="83">
        <v>28.638</v>
      </c>
      <c r="W680" s="83">
        <v>20.683</v>
      </c>
      <c r="X680" s="83">
        <v>7.955</v>
      </c>
      <c r="Y680" s="82">
        <f t="shared" si="77"/>
        <v>35.002</v>
      </c>
      <c r="Z680" s="82"/>
      <c r="AA680" s="91"/>
      <c r="AB680" s="91"/>
      <c r="AC680" s="82"/>
      <c r="AD680" s="82"/>
      <c r="AE680" s="82"/>
      <c r="AF680" s="82"/>
      <c r="AG680" s="59" t="s">
        <v>2464</v>
      </c>
      <c r="AH680" s="59">
        <v>1</v>
      </c>
      <c r="AI680" s="58"/>
      <c r="AJ680" s="27"/>
    </row>
    <row r="681" ht="20.15" customHeight="1" outlineLevel="4" spans="1:36">
      <c r="A681" s="55">
        <v>1</v>
      </c>
      <c r="B681" s="60" t="s">
        <v>99</v>
      </c>
      <c r="C681" s="56" t="s">
        <v>117</v>
      </c>
      <c r="D681" s="57" t="s">
        <v>2567</v>
      </c>
      <c r="E681" s="58" t="s">
        <v>2568</v>
      </c>
      <c r="F681" s="59" t="s">
        <v>554</v>
      </c>
      <c r="G681" s="59" t="s">
        <v>2461</v>
      </c>
      <c r="H681" s="59">
        <v>430527</v>
      </c>
      <c r="I681" s="59" t="str">
        <f t="shared" si="75"/>
        <v>430527</v>
      </c>
      <c r="J681" s="59">
        <f t="shared" si="76"/>
        <v>0</v>
      </c>
      <c r="K681" s="70">
        <v>3.081</v>
      </c>
      <c r="L681" s="55" t="s">
        <v>2569</v>
      </c>
      <c r="M681" s="71" t="s">
        <v>2570</v>
      </c>
      <c r="N681" s="59"/>
      <c r="O681" s="70"/>
      <c r="P681" s="59"/>
      <c r="Q681" s="70"/>
      <c r="R681" s="73" t="s">
        <v>2570</v>
      </c>
      <c r="S681" s="70">
        <v>3.081</v>
      </c>
      <c r="T681" s="59">
        <v>18</v>
      </c>
      <c r="U681" s="82">
        <v>123.24</v>
      </c>
      <c r="V681" s="83">
        <v>55.458</v>
      </c>
      <c r="W681" s="83">
        <v>40.053</v>
      </c>
      <c r="X681" s="83">
        <v>15.405</v>
      </c>
      <c r="Y681" s="82">
        <f t="shared" si="77"/>
        <v>67.782</v>
      </c>
      <c r="Z681" s="82"/>
      <c r="AA681" s="91"/>
      <c r="AB681" s="91"/>
      <c r="AC681" s="82"/>
      <c r="AD681" s="82"/>
      <c r="AE681" s="82"/>
      <c r="AF681" s="82"/>
      <c r="AG681" s="59" t="s">
        <v>2464</v>
      </c>
      <c r="AH681" s="59">
        <v>1</v>
      </c>
      <c r="AI681" s="58"/>
      <c r="AJ681" s="27"/>
    </row>
    <row r="682" ht="20.15" customHeight="1" outlineLevel="4" spans="1:36">
      <c r="A682" s="55">
        <v>1</v>
      </c>
      <c r="B682" s="60" t="s">
        <v>99</v>
      </c>
      <c r="C682" s="56" t="s">
        <v>117</v>
      </c>
      <c r="D682" s="57" t="s">
        <v>2571</v>
      </c>
      <c r="E682" s="58" t="s">
        <v>2572</v>
      </c>
      <c r="F682" s="59" t="s">
        <v>554</v>
      </c>
      <c r="G682" s="59" t="s">
        <v>2461</v>
      </c>
      <c r="H682" s="59">
        <v>430527</v>
      </c>
      <c r="I682" s="59" t="str">
        <f t="shared" si="75"/>
        <v>430527</v>
      </c>
      <c r="J682" s="59">
        <f t="shared" si="76"/>
        <v>0</v>
      </c>
      <c r="K682" s="70">
        <v>1.316</v>
      </c>
      <c r="L682" s="55" t="s">
        <v>2573</v>
      </c>
      <c r="M682" s="71" t="s">
        <v>2574</v>
      </c>
      <c r="N682" s="73" t="s">
        <v>2574</v>
      </c>
      <c r="O682" s="70">
        <v>1.316</v>
      </c>
      <c r="P682" s="59"/>
      <c r="Q682" s="70"/>
      <c r="R682" s="59"/>
      <c r="S682" s="70"/>
      <c r="T682" s="59">
        <v>18</v>
      </c>
      <c r="U682" s="82">
        <v>52.64</v>
      </c>
      <c r="V682" s="83">
        <v>23.688</v>
      </c>
      <c r="W682" s="83">
        <v>17.108</v>
      </c>
      <c r="X682" s="83">
        <v>6.58</v>
      </c>
      <c r="Y682" s="82">
        <f t="shared" si="77"/>
        <v>28.952</v>
      </c>
      <c r="Z682" s="82"/>
      <c r="AA682" s="91"/>
      <c r="AB682" s="91"/>
      <c r="AC682" s="82"/>
      <c r="AD682" s="82"/>
      <c r="AE682" s="82"/>
      <c r="AF682" s="82"/>
      <c r="AG682" s="59" t="s">
        <v>2464</v>
      </c>
      <c r="AH682" s="59">
        <v>1</v>
      </c>
      <c r="AI682" s="58"/>
      <c r="AJ682" s="27"/>
    </row>
    <row r="683" ht="20.15" customHeight="1" outlineLevel="4" spans="1:36">
      <c r="A683" s="55">
        <v>1</v>
      </c>
      <c r="B683" s="60" t="s">
        <v>99</v>
      </c>
      <c r="C683" s="56" t="s">
        <v>117</v>
      </c>
      <c r="D683" s="57" t="s">
        <v>2543</v>
      </c>
      <c r="E683" s="58" t="s">
        <v>2575</v>
      </c>
      <c r="F683" s="59" t="s">
        <v>554</v>
      </c>
      <c r="G683" s="59" t="s">
        <v>2461</v>
      </c>
      <c r="H683" s="59">
        <v>430527</v>
      </c>
      <c r="I683" s="59" t="str">
        <f t="shared" si="75"/>
        <v>430527</v>
      </c>
      <c r="J683" s="59">
        <f t="shared" si="76"/>
        <v>0</v>
      </c>
      <c r="K683" s="70">
        <v>3.64</v>
      </c>
      <c r="L683" s="55" t="s">
        <v>2576</v>
      </c>
      <c r="M683" s="71" t="s">
        <v>2577</v>
      </c>
      <c r="N683" s="59"/>
      <c r="O683" s="70"/>
      <c r="P683" s="73" t="s">
        <v>2577</v>
      </c>
      <c r="Q683" s="70">
        <v>3.64</v>
      </c>
      <c r="R683" s="59"/>
      <c r="S683" s="70"/>
      <c r="T683" s="59">
        <v>18</v>
      </c>
      <c r="U683" s="82">
        <v>145.6</v>
      </c>
      <c r="V683" s="83">
        <v>65.52</v>
      </c>
      <c r="W683" s="83">
        <v>47.32</v>
      </c>
      <c r="X683" s="83">
        <v>18.2</v>
      </c>
      <c r="Y683" s="82">
        <f t="shared" si="77"/>
        <v>80.08</v>
      </c>
      <c r="Z683" s="82"/>
      <c r="AA683" s="91"/>
      <c r="AB683" s="91"/>
      <c r="AC683" s="82"/>
      <c r="AD683" s="82"/>
      <c r="AE683" s="82"/>
      <c r="AF683" s="82"/>
      <c r="AG683" s="59" t="s">
        <v>2464</v>
      </c>
      <c r="AH683" s="59">
        <v>1</v>
      </c>
      <c r="AI683" s="58"/>
      <c r="AJ683" s="27"/>
    </row>
    <row r="684" ht="20.15" customHeight="1" outlineLevel="4" spans="1:36">
      <c r="A684" s="55">
        <v>1</v>
      </c>
      <c r="B684" s="60" t="s">
        <v>99</v>
      </c>
      <c r="C684" s="56" t="s">
        <v>117</v>
      </c>
      <c r="D684" s="57" t="s">
        <v>2530</v>
      </c>
      <c r="E684" s="58" t="s">
        <v>2578</v>
      </c>
      <c r="F684" s="59" t="s">
        <v>554</v>
      </c>
      <c r="G684" s="59" t="s">
        <v>2461</v>
      </c>
      <c r="H684" s="59">
        <v>430527</v>
      </c>
      <c r="I684" s="59" t="str">
        <f t="shared" si="75"/>
        <v>430527</v>
      </c>
      <c r="J684" s="59">
        <f t="shared" si="76"/>
        <v>0</v>
      </c>
      <c r="K684" s="70">
        <v>8.822</v>
      </c>
      <c r="L684" s="55" t="s">
        <v>2579</v>
      </c>
      <c r="M684" s="71" t="s">
        <v>2580</v>
      </c>
      <c r="N684" s="59"/>
      <c r="O684" s="70"/>
      <c r="P684" s="73" t="s">
        <v>2580</v>
      </c>
      <c r="Q684" s="70">
        <v>8.822</v>
      </c>
      <c r="R684" s="59"/>
      <c r="S684" s="70"/>
      <c r="T684" s="59">
        <v>18</v>
      </c>
      <c r="U684" s="82">
        <v>352.88</v>
      </c>
      <c r="V684" s="83">
        <v>158.796</v>
      </c>
      <c r="W684" s="83">
        <v>114.686</v>
      </c>
      <c r="X684" s="83">
        <v>44.11</v>
      </c>
      <c r="Y684" s="82">
        <f t="shared" si="77"/>
        <v>194.084</v>
      </c>
      <c r="Z684" s="82"/>
      <c r="AA684" s="91"/>
      <c r="AB684" s="91"/>
      <c r="AC684" s="82"/>
      <c r="AD684" s="82"/>
      <c r="AE684" s="82"/>
      <c r="AF684" s="82"/>
      <c r="AG684" s="59" t="s">
        <v>2464</v>
      </c>
      <c r="AH684" s="59">
        <v>1</v>
      </c>
      <c r="AI684" s="58"/>
      <c r="AJ684" s="27"/>
    </row>
    <row r="685" ht="20.15" customHeight="1" outlineLevel="4" spans="1:36">
      <c r="A685" s="55">
        <v>1</v>
      </c>
      <c r="B685" s="60" t="s">
        <v>99</v>
      </c>
      <c r="C685" s="56" t="s">
        <v>117</v>
      </c>
      <c r="D685" s="57" t="s">
        <v>2581</v>
      </c>
      <c r="E685" s="58" t="s">
        <v>2582</v>
      </c>
      <c r="F685" s="59" t="s">
        <v>554</v>
      </c>
      <c r="G685" s="59" t="s">
        <v>2461</v>
      </c>
      <c r="H685" s="59">
        <v>430527</v>
      </c>
      <c r="I685" s="59" t="str">
        <f t="shared" si="75"/>
        <v>430527</v>
      </c>
      <c r="J685" s="59">
        <f t="shared" si="76"/>
        <v>0</v>
      </c>
      <c r="K685" s="70">
        <v>8.019</v>
      </c>
      <c r="L685" s="55" t="s">
        <v>2583</v>
      </c>
      <c r="M685" s="71" t="s">
        <v>2584</v>
      </c>
      <c r="N685" s="59"/>
      <c r="O685" s="70"/>
      <c r="P685" s="73" t="s">
        <v>2584</v>
      </c>
      <c r="Q685" s="70">
        <v>8.019</v>
      </c>
      <c r="R685" s="59"/>
      <c r="S685" s="70"/>
      <c r="T685" s="59">
        <v>18</v>
      </c>
      <c r="U685" s="82">
        <v>320.76</v>
      </c>
      <c r="V685" s="83">
        <v>144.342</v>
      </c>
      <c r="W685" s="83">
        <v>104.247</v>
      </c>
      <c r="X685" s="83">
        <v>40.095</v>
      </c>
      <c r="Y685" s="82">
        <f t="shared" si="77"/>
        <v>176.418</v>
      </c>
      <c r="Z685" s="82"/>
      <c r="AA685" s="91"/>
      <c r="AB685" s="91"/>
      <c r="AC685" s="82"/>
      <c r="AD685" s="82"/>
      <c r="AE685" s="82"/>
      <c r="AF685" s="82"/>
      <c r="AG685" s="59" t="s">
        <v>2464</v>
      </c>
      <c r="AH685" s="59">
        <v>1</v>
      </c>
      <c r="AI685" s="58"/>
      <c r="AJ685" s="27"/>
    </row>
    <row r="686" ht="20.15" customHeight="1" outlineLevel="4" spans="1:36">
      <c r="A686" s="55">
        <v>1</v>
      </c>
      <c r="B686" s="60" t="s">
        <v>99</v>
      </c>
      <c r="C686" s="56" t="s">
        <v>117</v>
      </c>
      <c r="D686" s="57" t="s">
        <v>2585</v>
      </c>
      <c r="E686" s="58" t="s">
        <v>2586</v>
      </c>
      <c r="F686" s="59" t="s">
        <v>554</v>
      </c>
      <c r="G686" s="59" t="s">
        <v>2461</v>
      </c>
      <c r="H686" s="59">
        <v>430527</v>
      </c>
      <c r="I686" s="59" t="str">
        <f t="shared" si="75"/>
        <v>430527</v>
      </c>
      <c r="J686" s="59">
        <f t="shared" si="76"/>
        <v>0</v>
      </c>
      <c r="K686" s="70">
        <v>5.367</v>
      </c>
      <c r="L686" s="55" t="s">
        <v>2587</v>
      </c>
      <c r="M686" s="71" t="s">
        <v>2588</v>
      </c>
      <c r="N686" s="59"/>
      <c r="O686" s="70"/>
      <c r="P686" s="73" t="s">
        <v>2588</v>
      </c>
      <c r="Q686" s="70">
        <v>5.367</v>
      </c>
      <c r="R686" s="59"/>
      <c r="S686" s="70"/>
      <c r="T686" s="59">
        <v>18</v>
      </c>
      <c r="U686" s="82">
        <v>214.68</v>
      </c>
      <c r="V686" s="83">
        <v>96.606</v>
      </c>
      <c r="W686" s="83">
        <v>69.771</v>
      </c>
      <c r="X686" s="83">
        <v>26.835</v>
      </c>
      <c r="Y686" s="82">
        <f t="shared" si="77"/>
        <v>118.074</v>
      </c>
      <c r="Z686" s="82"/>
      <c r="AA686" s="91"/>
      <c r="AB686" s="91"/>
      <c r="AC686" s="82"/>
      <c r="AD686" s="82"/>
      <c r="AE686" s="82"/>
      <c r="AF686" s="82"/>
      <c r="AG686" s="59" t="s">
        <v>2464</v>
      </c>
      <c r="AH686" s="59">
        <v>1</v>
      </c>
      <c r="AI686" s="58"/>
      <c r="AJ686" s="27"/>
    </row>
    <row r="687" ht="20.15" customHeight="1" outlineLevel="4" spans="1:36">
      <c r="A687" s="55">
        <v>1</v>
      </c>
      <c r="B687" s="60" t="s">
        <v>99</v>
      </c>
      <c r="C687" s="56" t="s">
        <v>117</v>
      </c>
      <c r="D687" s="57" t="s">
        <v>2589</v>
      </c>
      <c r="E687" s="58" t="s">
        <v>2590</v>
      </c>
      <c r="F687" s="59" t="s">
        <v>554</v>
      </c>
      <c r="G687" s="59" t="s">
        <v>2461</v>
      </c>
      <c r="H687" s="59">
        <v>430527</v>
      </c>
      <c r="I687" s="59" t="str">
        <f t="shared" si="75"/>
        <v>430527</v>
      </c>
      <c r="J687" s="59">
        <f t="shared" si="76"/>
        <v>0</v>
      </c>
      <c r="K687" s="70">
        <v>10.232</v>
      </c>
      <c r="L687" s="55" t="s">
        <v>2591</v>
      </c>
      <c r="M687" s="71" t="s">
        <v>2592</v>
      </c>
      <c r="N687" s="59"/>
      <c r="O687" s="70"/>
      <c r="P687" s="73" t="s">
        <v>2592</v>
      </c>
      <c r="Q687" s="70">
        <v>10.232</v>
      </c>
      <c r="R687" s="59"/>
      <c r="S687" s="70"/>
      <c r="T687" s="59">
        <v>18</v>
      </c>
      <c r="U687" s="82">
        <v>409.28</v>
      </c>
      <c r="V687" s="83">
        <v>184.176</v>
      </c>
      <c r="W687" s="83">
        <v>133.016</v>
      </c>
      <c r="X687" s="83">
        <v>51.16</v>
      </c>
      <c r="Y687" s="82">
        <f t="shared" si="77"/>
        <v>225.104</v>
      </c>
      <c r="Z687" s="82"/>
      <c r="AA687" s="91"/>
      <c r="AB687" s="91"/>
      <c r="AC687" s="82"/>
      <c r="AD687" s="82"/>
      <c r="AE687" s="82"/>
      <c r="AF687" s="82"/>
      <c r="AG687" s="59" t="s">
        <v>2464</v>
      </c>
      <c r="AH687" s="59">
        <v>1</v>
      </c>
      <c r="AI687" s="58"/>
      <c r="AJ687" s="27"/>
    </row>
    <row r="688" ht="20.15" customHeight="1" outlineLevel="4" spans="1:36">
      <c r="A688" s="55">
        <v>1</v>
      </c>
      <c r="B688" s="60" t="s">
        <v>99</v>
      </c>
      <c r="C688" s="56" t="s">
        <v>117</v>
      </c>
      <c r="D688" s="57" t="s">
        <v>2515</v>
      </c>
      <c r="E688" s="58" t="s">
        <v>2593</v>
      </c>
      <c r="F688" s="59" t="s">
        <v>554</v>
      </c>
      <c r="G688" s="59" t="s">
        <v>2461</v>
      </c>
      <c r="H688" s="59">
        <v>430527</v>
      </c>
      <c r="I688" s="59" t="str">
        <f t="shared" si="75"/>
        <v>430527</v>
      </c>
      <c r="J688" s="59">
        <f t="shared" si="76"/>
        <v>0</v>
      </c>
      <c r="K688" s="70">
        <v>10.542</v>
      </c>
      <c r="L688" s="55" t="s">
        <v>2594</v>
      </c>
      <c r="M688" s="71" t="s">
        <v>2595</v>
      </c>
      <c r="N688" s="59"/>
      <c r="O688" s="70"/>
      <c r="P688" s="73" t="s">
        <v>2595</v>
      </c>
      <c r="Q688" s="70">
        <v>10.542</v>
      </c>
      <c r="R688" s="59"/>
      <c r="S688" s="70"/>
      <c r="T688" s="59">
        <v>18</v>
      </c>
      <c r="U688" s="82">
        <v>421.68</v>
      </c>
      <c r="V688" s="83">
        <v>189.756</v>
      </c>
      <c r="W688" s="83">
        <v>137.046</v>
      </c>
      <c r="X688" s="83">
        <v>52.71</v>
      </c>
      <c r="Y688" s="82">
        <f t="shared" si="77"/>
        <v>231.924</v>
      </c>
      <c r="Z688" s="82"/>
      <c r="AA688" s="91"/>
      <c r="AB688" s="91"/>
      <c r="AC688" s="82"/>
      <c r="AD688" s="82"/>
      <c r="AE688" s="82"/>
      <c r="AF688" s="82"/>
      <c r="AG688" s="59" t="s">
        <v>2464</v>
      </c>
      <c r="AH688" s="59">
        <v>1</v>
      </c>
      <c r="AI688" s="58"/>
      <c r="AJ688" s="27"/>
    </row>
    <row r="689" ht="20.15" customHeight="1" outlineLevel="4" spans="1:36">
      <c r="A689" s="55">
        <v>1</v>
      </c>
      <c r="B689" s="60" t="s">
        <v>99</v>
      </c>
      <c r="C689" s="56" t="s">
        <v>117</v>
      </c>
      <c r="D689" s="57" t="s">
        <v>2543</v>
      </c>
      <c r="E689" s="58" t="s">
        <v>2596</v>
      </c>
      <c r="F689" s="59" t="s">
        <v>554</v>
      </c>
      <c r="G689" s="59" t="s">
        <v>2461</v>
      </c>
      <c r="H689" s="59">
        <v>430527</v>
      </c>
      <c r="I689" s="59" t="str">
        <f t="shared" si="75"/>
        <v>430527</v>
      </c>
      <c r="J689" s="59">
        <f t="shared" si="76"/>
        <v>0</v>
      </c>
      <c r="K689" s="70">
        <v>2.299</v>
      </c>
      <c r="L689" s="55" t="s">
        <v>2597</v>
      </c>
      <c r="M689" s="71" t="s">
        <v>2598</v>
      </c>
      <c r="N689" s="59"/>
      <c r="O689" s="70"/>
      <c r="P689" s="73" t="s">
        <v>2598</v>
      </c>
      <c r="Q689" s="70">
        <v>2.299</v>
      </c>
      <c r="R689" s="59"/>
      <c r="S689" s="70"/>
      <c r="T689" s="59">
        <v>18</v>
      </c>
      <c r="U689" s="82">
        <v>91.96</v>
      </c>
      <c r="V689" s="83">
        <v>41.382</v>
      </c>
      <c r="W689" s="83">
        <v>29.887</v>
      </c>
      <c r="X689" s="83">
        <v>11.495</v>
      </c>
      <c r="Y689" s="82">
        <f t="shared" si="77"/>
        <v>50.578</v>
      </c>
      <c r="Z689" s="82"/>
      <c r="AA689" s="91"/>
      <c r="AB689" s="91"/>
      <c r="AC689" s="82"/>
      <c r="AD689" s="82"/>
      <c r="AE689" s="82"/>
      <c r="AF689" s="82"/>
      <c r="AG689" s="59" t="s">
        <v>2464</v>
      </c>
      <c r="AH689" s="59">
        <v>1</v>
      </c>
      <c r="AI689" s="58"/>
      <c r="AJ689" s="27"/>
    </row>
    <row r="690" ht="20.15" customHeight="1" outlineLevel="4" spans="1:36">
      <c r="A690" s="55">
        <v>1</v>
      </c>
      <c r="B690" s="60" t="s">
        <v>99</v>
      </c>
      <c r="C690" s="56" t="s">
        <v>117</v>
      </c>
      <c r="D690" s="57" t="s">
        <v>2599</v>
      </c>
      <c r="E690" s="58" t="s">
        <v>2600</v>
      </c>
      <c r="F690" s="59" t="s">
        <v>554</v>
      </c>
      <c r="G690" s="59" t="s">
        <v>2461</v>
      </c>
      <c r="H690" s="59">
        <v>430527</v>
      </c>
      <c r="I690" s="59" t="str">
        <f t="shared" si="75"/>
        <v>430527</v>
      </c>
      <c r="J690" s="59">
        <f t="shared" si="76"/>
        <v>0</v>
      </c>
      <c r="K690" s="70">
        <v>5.136</v>
      </c>
      <c r="L690" s="55" t="s">
        <v>2591</v>
      </c>
      <c r="M690" s="71" t="s">
        <v>2601</v>
      </c>
      <c r="N690" s="59"/>
      <c r="O690" s="70"/>
      <c r="P690" s="73" t="s">
        <v>2601</v>
      </c>
      <c r="Q690" s="70">
        <v>5.136</v>
      </c>
      <c r="R690" s="59"/>
      <c r="S690" s="70"/>
      <c r="T690" s="59">
        <v>18</v>
      </c>
      <c r="U690" s="82">
        <v>205.44</v>
      </c>
      <c r="V690" s="83">
        <v>92.448</v>
      </c>
      <c r="W690" s="83">
        <v>66.768</v>
      </c>
      <c r="X690" s="83">
        <v>25.68</v>
      </c>
      <c r="Y690" s="82">
        <f t="shared" si="77"/>
        <v>112.992</v>
      </c>
      <c r="Z690" s="82"/>
      <c r="AA690" s="91"/>
      <c r="AB690" s="91"/>
      <c r="AC690" s="82"/>
      <c r="AD690" s="82"/>
      <c r="AE690" s="82"/>
      <c r="AF690" s="82"/>
      <c r="AG690" s="59" t="s">
        <v>2464</v>
      </c>
      <c r="AH690" s="59">
        <v>1</v>
      </c>
      <c r="AI690" s="58"/>
      <c r="AJ690" s="27"/>
    </row>
    <row r="691" ht="20.15" customHeight="1" outlineLevel="4" spans="1:36">
      <c r="A691" s="55">
        <v>1</v>
      </c>
      <c r="B691" s="60" t="s">
        <v>99</v>
      </c>
      <c r="C691" s="56" t="s">
        <v>117</v>
      </c>
      <c r="D691" s="57" t="s">
        <v>2459</v>
      </c>
      <c r="E691" s="58" t="s">
        <v>1315</v>
      </c>
      <c r="F691" s="59" t="s">
        <v>554</v>
      </c>
      <c r="G691" s="59" t="s">
        <v>2461</v>
      </c>
      <c r="H691" s="59">
        <v>430527</v>
      </c>
      <c r="I691" s="59" t="str">
        <f t="shared" si="75"/>
        <v>430527</v>
      </c>
      <c r="J691" s="59">
        <f t="shared" si="76"/>
        <v>0</v>
      </c>
      <c r="K691" s="70">
        <v>2.15</v>
      </c>
      <c r="L691" s="55" t="s">
        <v>2602</v>
      </c>
      <c r="M691" s="71" t="s">
        <v>2603</v>
      </c>
      <c r="N691" s="59"/>
      <c r="O691" s="70"/>
      <c r="P691" s="73" t="s">
        <v>2603</v>
      </c>
      <c r="Q691" s="70">
        <v>2.15</v>
      </c>
      <c r="R691" s="59"/>
      <c r="S691" s="70"/>
      <c r="T691" s="59">
        <v>18</v>
      </c>
      <c r="U691" s="82">
        <v>86</v>
      </c>
      <c r="V691" s="83">
        <v>38.7</v>
      </c>
      <c r="W691" s="83">
        <v>27.95</v>
      </c>
      <c r="X691" s="83">
        <v>10.75</v>
      </c>
      <c r="Y691" s="82">
        <f t="shared" si="77"/>
        <v>47.3</v>
      </c>
      <c r="Z691" s="82"/>
      <c r="AA691" s="91"/>
      <c r="AB691" s="91"/>
      <c r="AC691" s="82"/>
      <c r="AD691" s="82"/>
      <c r="AE691" s="82"/>
      <c r="AF691" s="82"/>
      <c r="AG691" s="59" t="s">
        <v>2464</v>
      </c>
      <c r="AH691" s="59">
        <v>1</v>
      </c>
      <c r="AI691" s="58"/>
      <c r="AJ691" s="27"/>
    </row>
    <row r="692" ht="20.15" customHeight="1" outlineLevel="4" spans="1:36">
      <c r="A692" s="55">
        <v>1</v>
      </c>
      <c r="B692" s="60" t="s">
        <v>99</v>
      </c>
      <c r="C692" s="56" t="s">
        <v>117</v>
      </c>
      <c r="D692" s="57" t="s">
        <v>2604</v>
      </c>
      <c r="E692" s="58" t="s">
        <v>2605</v>
      </c>
      <c r="F692" s="59" t="s">
        <v>554</v>
      </c>
      <c r="G692" s="59" t="s">
        <v>2461</v>
      </c>
      <c r="H692" s="59">
        <v>430527</v>
      </c>
      <c r="I692" s="59" t="str">
        <f t="shared" si="75"/>
        <v>430527</v>
      </c>
      <c r="J692" s="59">
        <f t="shared" si="76"/>
        <v>0</v>
      </c>
      <c r="K692" s="70">
        <v>10.85</v>
      </c>
      <c r="L692" s="55" t="s">
        <v>2606</v>
      </c>
      <c r="M692" s="71" t="s">
        <v>2607</v>
      </c>
      <c r="N692" s="59"/>
      <c r="O692" s="70"/>
      <c r="P692" s="73" t="s">
        <v>2607</v>
      </c>
      <c r="Q692" s="70">
        <v>10.85</v>
      </c>
      <c r="R692" s="59"/>
      <c r="S692" s="70"/>
      <c r="T692" s="59">
        <v>18</v>
      </c>
      <c r="U692" s="82">
        <v>434</v>
      </c>
      <c r="V692" s="83">
        <v>195.3</v>
      </c>
      <c r="W692" s="83">
        <v>141.05</v>
      </c>
      <c r="X692" s="83">
        <v>54.25</v>
      </c>
      <c r="Y692" s="82">
        <f t="shared" si="77"/>
        <v>238.7</v>
      </c>
      <c r="Z692" s="82"/>
      <c r="AA692" s="91"/>
      <c r="AB692" s="91"/>
      <c r="AC692" s="82"/>
      <c r="AD692" s="82"/>
      <c r="AE692" s="82"/>
      <c r="AF692" s="82"/>
      <c r="AG692" s="59" t="s">
        <v>2464</v>
      </c>
      <c r="AH692" s="59">
        <v>1</v>
      </c>
      <c r="AI692" s="58"/>
      <c r="AJ692" s="27"/>
    </row>
    <row r="693" ht="20.15" customHeight="1" outlineLevel="4" spans="1:36">
      <c r="A693" s="55">
        <v>1</v>
      </c>
      <c r="B693" s="60" t="s">
        <v>99</v>
      </c>
      <c r="C693" s="56" t="s">
        <v>117</v>
      </c>
      <c r="D693" s="57" t="s">
        <v>2459</v>
      </c>
      <c r="E693" s="58" t="s">
        <v>2608</v>
      </c>
      <c r="F693" s="59" t="s">
        <v>554</v>
      </c>
      <c r="G693" s="59" t="s">
        <v>2461</v>
      </c>
      <c r="H693" s="59">
        <v>430527</v>
      </c>
      <c r="I693" s="59" t="str">
        <f t="shared" si="75"/>
        <v>430527</v>
      </c>
      <c r="J693" s="59">
        <f t="shared" si="76"/>
        <v>0</v>
      </c>
      <c r="K693" s="70">
        <v>6.048</v>
      </c>
      <c r="L693" s="55" t="s">
        <v>2609</v>
      </c>
      <c r="M693" s="71" t="s">
        <v>2610</v>
      </c>
      <c r="N693" s="59"/>
      <c r="O693" s="70"/>
      <c r="P693" s="73" t="s">
        <v>2610</v>
      </c>
      <c r="Q693" s="70">
        <v>6.048</v>
      </c>
      <c r="R693" s="59"/>
      <c r="S693" s="70"/>
      <c r="T693" s="59">
        <v>18</v>
      </c>
      <c r="U693" s="82">
        <v>241.92</v>
      </c>
      <c r="V693" s="83">
        <v>108.864</v>
      </c>
      <c r="W693" s="83">
        <v>78.624</v>
      </c>
      <c r="X693" s="83">
        <v>30.24</v>
      </c>
      <c r="Y693" s="82">
        <f t="shared" si="77"/>
        <v>133.056</v>
      </c>
      <c r="Z693" s="82"/>
      <c r="AA693" s="91"/>
      <c r="AB693" s="91"/>
      <c r="AC693" s="82"/>
      <c r="AD693" s="82"/>
      <c r="AE693" s="82"/>
      <c r="AF693" s="82"/>
      <c r="AG693" s="59" t="s">
        <v>2464</v>
      </c>
      <c r="AH693" s="59">
        <v>1</v>
      </c>
      <c r="AI693" s="58"/>
      <c r="AJ693" s="27"/>
    </row>
    <row r="694" ht="20.15" customHeight="1" outlineLevel="4" spans="1:36">
      <c r="A694" s="55">
        <v>1</v>
      </c>
      <c r="B694" s="60" t="s">
        <v>99</v>
      </c>
      <c r="C694" s="56" t="s">
        <v>117</v>
      </c>
      <c r="D694" s="57" t="s">
        <v>2486</v>
      </c>
      <c r="E694" s="58" t="s">
        <v>2611</v>
      </c>
      <c r="F694" s="59" t="s">
        <v>554</v>
      </c>
      <c r="G694" s="59" t="s">
        <v>2461</v>
      </c>
      <c r="H694" s="59">
        <v>430527</v>
      </c>
      <c r="I694" s="59" t="str">
        <f t="shared" si="75"/>
        <v>430527</v>
      </c>
      <c r="J694" s="59">
        <f t="shared" si="76"/>
        <v>0</v>
      </c>
      <c r="K694" s="70">
        <v>5.143</v>
      </c>
      <c r="L694" s="55" t="s">
        <v>2612</v>
      </c>
      <c r="M694" s="71" t="s">
        <v>2613</v>
      </c>
      <c r="N694" s="59"/>
      <c r="O694" s="70"/>
      <c r="P694" s="73" t="s">
        <v>2613</v>
      </c>
      <c r="Q694" s="70">
        <v>5.143</v>
      </c>
      <c r="R694" s="59"/>
      <c r="S694" s="70"/>
      <c r="T694" s="59">
        <v>18</v>
      </c>
      <c r="U694" s="82">
        <v>408.56</v>
      </c>
      <c r="V694" s="83">
        <v>92.574</v>
      </c>
      <c r="W694" s="83">
        <v>66.859</v>
      </c>
      <c r="X694" s="83">
        <v>25.715</v>
      </c>
      <c r="Y694" s="82">
        <f t="shared" si="77"/>
        <v>315.986</v>
      </c>
      <c r="Z694" s="82"/>
      <c r="AA694" s="91"/>
      <c r="AB694" s="91"/>
      <c r="AC694" s="82"/>
      <c r="AD694" s="82"/>
      <c r="AE694" s="82"/>
      <c r="AF694" s="82"/>
      <c r="AG694" s="59" t="s">
        <v>2464</v>
      </c>
      <c r="AH694" s="59">
        <v>1</v>
      </c>
      <c r="AI694" s="58"/>
      <c r="AJ694" s="27"/>
    </row>
    <row r="695" ht="20.15" customHeight="1" outlineLevel="4" spans="1:36">
      <c r="A695" s="55">
        <v>1</v>
      </c>
      <c r="B695" s="60" t="s">
        <v>99</v>
      </c>
      <c r="C695" s="56" t="s">
        <v>117</v>
      </c>
      <c r="D695" s="57" t="s">
        <v>2495</v>
      </c>
      <c r="E695" s="58" t="s">
        <v>2496</v>
      </c>
      <c r="F695" s="59" t="s">
        <v>554</v>
      </c>
      <c r="G695" s="59" t="s">
        <v>2461</v>
      </c>
      <c r="H695" s="59">
        <v>430527</v>
      </c>
      <c r="I695" s="59" t="str">
        <f t="shared" si="75"/>
        <v>430527</v>
      </c>
      <c r="J695" s="59">
        <f t="shared" si="76"/>
        <v>0</v>
      </c>
      <c r="K695" s="70">
        <v>0.056</v>
      </c>
      <c r="L695" s="55" t="s">
        <v>2614</v>
      </c>
      <c r="M695" s="71" t="s">
        <v>2615</v>
      </c>
      <c r="N695" s="59"/>
      <c r="O695" s="70"/>
      <c r="P695" s="59"/>
      <c r="Q695" s="70"/>
      <c r="R695" s="73" t="s">
        <v>2615</v>
      </c>
      <c r="S695" s="70">
        <v>0.056</v>
      </c>
      <c r="T695" s="59">
        <v>18</v>
      </c>
      <c r="U695" s="82">
        <v>2.24</v>
      </c>
      <c r="V695" s="83">
        <v>1.008</v>
      </c>
      <c r="W695" s="83">
        <v>0.728</v>
      </c>
      <c r="X695" s="83">
        <v>0.28</v>
      </c>
      <c r="Y695" s="82">
        <f t="shared" si="77"/>
        <v>1.232</v>
      </c>
      <c r="Z695" s="82"/>
      <c r="AA695" s="91"/>
      <c r="AB695" s="91"/>
      <c r="AC695" s="82"/>
      <c r="AD695" s="82"/>
      <c r="AE695" s="82"/>
      <c r="AF695" s="82"/>
      <c r="AG695" s="59" t="s">
        <v>2464</v>
      </c>
      <c r="AH695" s="59">
        <v>1</v>
      </c>
      <c r="AI695" s="58"/>
      <c r="AJ695" s="27"/>
    </row>
    <row r="696" ht="20.15" customHeight="1" outlineLevel="3" collapsed="1" spans="1:36">
      <c r="A696" s="55"/>
      <c r="B696" s="60"/>
      <c r="C696" s="51" t="s">
        <v>121</v>
      </c>
      <c r="D696" s="57"/>
      <c r="E696" s="58"/>
      <c r="F696" s="59"/>
      <c r="G696" s="59"/>
      <c r="H696" s="59"/>
      <c r="I696" s="59"/>
      <c r="J696" s="59"/>
      <c r="K696" s="70">
        <f>SUBTOTAL(9,K697:K729)</f>
        <v>118.527</v>
      </c>
      <c r="L696" s="55"/>
      <c r="M696" s="71"/>
      <c r="N696" s="59"/>
      <c r="O696" s="70"/>
      <c r="P696" s="59"/>
      <c r="Q696" s="70"/>
      <c r="R696" s="73"/>
      <c r="S696" s="70"/>
      <c r="T696" s="59"/>
      <c r="U696" s="82">
        <f>SUBTOTAL(9,U697:U729)</f>
        <v>4978.134</v>
      </c>
      <c r="V696" s="83">
        <f>SUBTOTAL(9,V697:V729)</f>
        <v>2133.486</v>
      </c>
      <c r="W696" s="83">
        <f>SUBTOTAL(9,W697:W729)</f>
        <v>1540.851</v>
      </c>
      <c r="X696" s="83">
        <f>SUBTOTAL(9,X697:X729)</f>
        <v>592.635</v>
      </c>
      <c r="Y696" s="82">
        <f>SUBTOTAL(9,Y697:Y729)</f>
        <v>2844.648</v>
      </c>
      <c r="Z696" s="82">
        <v>70</v>
      </c>
      <c r="AA696" s="91">
        <v>4220</v>
      </c>
      <c r="AB696" s="82">
        <f>U696-AA696</f>
        <v>758.134</v>
      </c>
      <c r="AC696" s="82">
        <v>275</v>
      </c>
      <c r="AD696" s="82">
        <f>V696-AC696</f>
        <v>1858.486</v>
      </c>
      <c r="AE696" s="82">
        <v>3945</v>
      </c>
      <c r="AF696" s="82">
        <v>3945</v>
      </c>
      <c r="AG696" s="59"/>
      <c r="AH696" s="59"/>
      <c r="AI696" s="58"/>
      <c r="AJ696" s="27" t="s">
        <v>110</v>
      </c>
    </row>
    <row r="697" ht="20.15" customHeight="1" outlineLevel="4" spans="1:36">
      <c r="A697" s="55">
        <v>22</v>
      </c>
      <c r="B697" s="60" t="s">
        <v>99</v>
      </c>
      <c r="C697" s="56" t="s">
        <v>120</v>
      </c>
      <c r="D697" s="57" t="s">
        <v>2616</v>
      </c>
      <c r="E697" s="58" t="s">
        <v>1733</v>
      </c>
      <c r="F697" s="59" t="s">
        <v>554</v>
      </c>
      <c r="G697" s="59" t="s">
        <v>110</v>
      </c>
      <c r="H697" s="59">
        <v>430528</v>
      </c>
      <c r="I697" s="59" t="str">
        <f t="shared" ref="I697:I729" si="78">RIGHT(M697,6)</f>
        <v>430528</v>
      </c>
      <c r="J697" s="59">
        <f t="shared" ref="J697:J729" si="79">H697-I697</f>
        <v>0</v>
      </c>
      <c r="K697" s="70">
        <v>6.652</v>
      </c>
      <c r="L697" s="55" t="s">
        <v>2617</v>
      </c>
      <c r="M697" s="71" t="s">
        <v>2618</v>
      </c>
      <c r="N697" s="59"/>
      <c r="O697" s="70"/>
      <c r="P697" s="59"/>
      <c r="Q697" s="70"/>
      <c r="R697" s="73" t="s">
        <v>2618</v>
      </c>
      <c r="S697" s="70">
        <v>6.652</v>
      </c>
      <c r="T697" s="59">
        <v>18</v>
      </c>
      <c r="U697" s="82">
        <v>279.384</v>
      </c>
      <c r="V697" s="83">
        <v>119.736</v>
      </c>
      <c r="W697" s="83">
        <v>86.476</v>
      </c>
      <c r="X697" s="83">
        <v>33.26</v>
      </c>
      <c r="Y697" s="82">
        <f t="shared" ref="Y697:Y729" si="80">U697-V697</f>
        <v>159.648</v>
      </c>
      <c r="Z697" s="82"/>
      <c r="AA697" s="91"/>
      <c r="AB697" s="91"/>
      <c r="AC697" s="82"/>
      <c r="AD697" s="82"/>
      <c r="AE697" s="82"/>
      <c r="AF697" s="82"/>
      <c r="AG697" s="59" t="s">
        <v>2619</v>
      </c>
      <c r="AH697" s="59">
        <v>1</v>
      </c>
      <c r="AI697" s="58"/>
      <c r="AJ697" s="27"/>
    </row>
    <row r="698" ht="20.15" customHeight="1" outlineLevel="4" spans="1:36">
      <c r="A698" s="55">
        <v>5</v>
      </c>
      <c r="B698" s="60" t="s">
        <v>99</v>
      </c>
      <c r="C698" s="56" t="s">
        <v>120</v>
      </c>
      <c r="D698" s="57" t="s">
        <v>2620</v>
      </c>
      <c r="E698" s="58" t="s">
        <v>2621</v>
      </c>
      <c r="F698" s="59" t="s">
        <v>554</v>
      </c>
      <c r="G698" s="59" t="s">
        <v>110</v>
      </c>
      <c r="H698" s="59">
        <v>430528</v>
      </c>
      <c r="I698" s="59" t="str">
        <f t="shared" si="78"/>
        <v>430528</v>
      </c>
      <c r="J698" s="59">
        <f t="shared" si="79"/>
        <v>0</v>
      </c>
      <c r="K698" s="70">
        <v>3.611</v>
      </c>
      <c r="L698" s="55" t="s">
        <v>2622</v>
      </c>
      <c r="M698" s="71" t="s">
        <v>2623</v>
      </c>
      <c r="N698" s="59"/>
      <c r="O698" s="70"/>
      <c r="P698" s="59"/>
      <c r="Q698" s="70"/>
      <c r="R698" s="73" t="s">
        <v>2623</v>
      </c>
      <c r="S698" s="70">
        <v>3.611</v>
      </c>
      <c r="T698" s="59">
        <v>18</v>
      </c>
      <c r="U698" s="82">
        <v>151.662</v>
      </c>
      <c r="V698" s="83">
        <v>64.998</v>
      </c>
      <c r="W698" s="83">
        <v>46.943</v>
      </c>
      <c r="X698" s="83">
        <v>18.055</v>
      </c>
      <c r="Y698" s="82">
        <f t="shared" si="80"/>
        <v>86.664</v>
      </c>
      <c r="Z698" s="82"/>
      <c r="AA698" s="91"/>
      <c r="AB698" s="91"/>
      <c r="AC698" s="82"/>
      <c r="AD698" s="82"/>
      <c r="AE698" s="82"/>
      <c r="AF698" s="82"/>
      <c r="AG698" s="59" t="s">
        <v>2619</v>
      </c>
      <c r="AH698" s="59">
        <v>1</v>
      </c>
      <c r="AI698" s="58"/>
      <c r="AJ698" s="27"/>
    </row>
    <row r="699" ht="20.15" customHeight="1" outlineLevel="4" spans="1:36">
      <c r="A699" s="55">
        <v>1</v>
      </c>
      <c r="B699" s="60" t="s">
        <v>99</v>
      </c>
      <c r="C699" s="56" t="s">
        <v>120</v>
      </c>
      <c r="D699" s="57" t="s">
        <v>2624</v>
      </c>
      <c r="E699" s="58" t="s">
        <v>2625</v>
      </c>
      <c r="F699" s="59" t="s">
        <v>554</v>
      </c>
      <c r="G699" s="59" t="s">
        <v>110</v>
      </c>
      <c r="H699" s="59">
        <v>430528</v>
      </c>
      <c r="I699" s="59" t="str">
        <f t="shared" si="78"/>
        <v>430528</v>
      </c>
      <c r="J699" s="59">
        <f t="shared" si="79"/>
        <v>0</v>
      </c>
      <c r="K699" s="70">
        <v>2.299</v>
      </c>
      <c r="L699" s="55" t="s">
        <v>2626</v>
      </c>
      <c r="M699" s="71" t="s">
        <v>2627</v>
      </c>
      <c r="N699" s="59"/>
      <c r="O699" s="70"/>
      <c r="P699" s="59"/>
      <c r="Q699" s="70"/>
      <c r="R699" s="73" t="s">
        <v>2627</v>
      </c>
      <c r="S699" s="70">
        <v>2.299</v>
      </c>
      <c r="T699" s="59">
        <v>18</v>
      </c>
      <c r="U699" s="82">
        <v>96.558</v>
      </c>
      <c r="V699" s="83">
        <v>41.382</v>
      </c>
      <c r="W699" s="83">
        <v>29.887</v>
      </c>
      <c r="X699" s="83">
        <v>11.495</v>
      </c>
      <c r="Y699" s="82">
        <f t="shared" si="80"/>
        <v>55.176</v>
      </c>
      <c r="Z699" s="82"/>
      <c r="AA699" s="91"/>
      <c r="AB699" s="91"/>
      <c r="AC699" s="82"/>
      <c r="AD699" s="82"/>
      <c r="AE699" s="82"/>
      <c r="AF699" s="82"/>
      <c r="AG699" s="59" t="s">
        <v>2619</v>
      </c>
      <c r="AH699" s="59">
        <v>1</v>
      </c>
      <c r="AI699" s="58"/>
      <c r="AJ699" s="27"/>
    </row>
    <row r="700" ht="20.15" customHeight="1" outlineLevel="4" spans="1:36">
      <c r="A700" s="55">
        <v>6</v>
      </c>
      <c r="B700" s="60" t="s">
        <v>99</v>
      </c>
      <c r="C700" s="56" t="s">
        <v>120</v>
      </c>
      <c r="D700" s="57" t="s">
        <v>2620</v>
      </c>
      <c r="E700" s="58" t="s">
        <v>2621</v>
      </c>
      <c r="F700" s="59" t="s">
        <v>554</v>
      </c>
      <c r="G700" s="59" t="s">
        <v>110</v>
      </c>
      <c r="H700" s="59">
        <v>430528</v>
      </c>
      <c r="I700" s="59" t="str">
        <f t="shared" si="78"/>
        <v>430528</v>
      </c>
      <c r="J700" s="59">
        <f t="shared" si="79"/>
        <v>0</v>
      </c>
      <c r="K700" s="70">
        <v>1.644</v>
      </c>
      <c r="L700" s="55" t="s">
        <v>2628</v>
      </c>
      <c r="M700" s="71" t="s">
        <v>2629</v>
      </c>
      <c r="N700" s="59"/>
      <c r="O700" s="70"/>
      <c r="P700" s="59"/>
      <c r="Q700" s="70"/>
      <c r="R700" s="73" t="s">
        <v>2629</v>
      </c>
      <c r="S700" s="70">
        <v>1.644</v>
      </c>
      <c r="T700" s="59">
        <v>18</v>
      </c>
      <c r="U700" s="82">
        <v>69.048</v>
      </c>
      <c r="V700" s="83">
        <v>29.592</v>
      </c>
      <c r="W700" s="83">
        <v>21.372</v>
      </c>
      <c r="X700" s="83">
        <v>8.22</v>
      </c>
      <c r="Y700" s="82">
        <f t="shared" si="80"/>
        <v>39.456</v>
      </c>
      <c r="Z700" s="82"/>
      <c r="AA700" s="91"/>
      <c r="AB700" s="91"/>
      <c r="AC700" s="82"/>
      <c r="AD700" s="82"/>
      <c r="AE700" s="82"/>
      <c r="AF700" s="82"/>
      <c r="AG700" s="59" t="s">
        <v>2619</v>
      </c>
      <c r="AH700" s="59">
        <v>1</v>
      </c>
      <c r="AI700" s="58"/>
      <c r="AJ700" s="27"/>
    </row>
    <row r="701" ht="20.15" customHeight="1" outlineLevel="4" spans="1:36">
      <c r="A701" s="55">
        <v>7</v>
      </c>
      <c r="B701" s="60" t="s">
        <v>99</v>
      </c>
      <c r="C701" s="56" t="s">
        <v>120</v>
      </c>
      <c r="D701" s="57" t="s">
        <v>2616</v>
      </c>
      <c r="E701" s="58" t="s">
        <v>2630</v>
      </c>
      <c r="F701" s="59" t="s">
        <v>554</v>
      </c>
      <c r="G701" s="59" t="s">
        <v>110</v>
      </c>
      <c r="H701" s="59">
        <v>430528</v>
      </c>
      <c r="I701" s="59" t="str">
        <f t="shared" si="78"/>
        <v>430528</v>
      </c>
      <c r="J701" s="59">
        <f t="shared" si="79"/>
        <v>0</v>
      </c>
      <c r="K701" s="70">
        <v>2.003</v>
      </c>
      <c r="L701" s="55" t="s">
        <v>2631</v>
      </c>
      <c r="M701" s="71" t="s">
        <v>2632</v>
      </c>
      <c r="N701" s="59"/>
      <c r="O701" s="70"/>
      <c r="P701" s="59"/>
      <c r="Q701" s="70"/>
      <c r="R701" s="73" t="s">
        <v>2632</v>
      </c>
      <c r="S701" s="70">
        <v>2.003</v>
      </c>
      <c r="T701" s="59">
        <v>18</v>
      </c>
      <c r="U701" s="82">
        <v>84.126</v>
      </c>
      <c r="V701" s="83">
        <v>36.054</v>
      </c>
      <c r="W701" s="83">
        <v>26.039</v>
      </c>
      <c r="X701" s="83">
        <v>10.015</v>
      </c>
      <c r="Y701" s="82">
        <f t="shared" si="80"/>
        <v>48.072</v>
      </c>
      <c r="Z701" s="82"/>
      <c r="AA701" s="91"/>
      <c r="AB701" s="91"/>
      <c r="AC701" s="82"/>
      <c r="AD701" s="82"/>
      <c r="AE701" s="82"/>
      <c r="AF701" s="82"/>
      <c r="AG701" s="59" t="s">
        <v>2619</v>
      </c>
      <c r="AH701" s="59">
        <v>1</v>
      </c>
      <c r="AI701" s="58"/>
      <c r="AJ701" s="27"/>
    </row>
    <row r="702" ht="20.15" customHeight="1" outlineLevel="4" spans="1:36">
      <c r="A702" s="55">
        <v>8</v>
      </c>
      <c r="B702" s="60" t="s">
        <v>99</v>
      </c>
      <c r="C702" s="56" t="s">
        <v>120</v>
      </c>
      <c r="D702" s="57" t="s">
        <v>2633</v>
      </c>
      <c r="E702" s="58" t="s">
        <v>2634</v>
      </c>
      <c r="F702" s="59" t="s">
        <v>554</v>
      </c>
      <c r="G702" s="59" t="s">
        <v>110</v>
      </c>
      <c r="H702" s="59">
        <v>430528</v>
      </c>
      <c r="I702" s="59" t="str">
        <f t="shared" si="78"/>
        <v>430528</v>
      </c>
      <c r="J702" s="59">
        <f t="shared" si="79"/>
        <v>0</v>
      </c>
      <c r="K702" s="70">
        <v>1.082</v>
      </c>
      <c r="L702" s="55" t="s">
        <v>2635</v>
      </c>
      <c r="M702" s="71" t="s">
        <v>2636</v>
      </c>
      <c r="N702" s="59"/>
      <c r="O702" s="70"/>
      <c r="P702" s="59"/>
      <c r="Q702" s="70"/>
      <c r="R702" s="73" t="s">
        <v>2636</v>
      </c>
      <c r="S702" s="70">
        <v>1.082</v>
      </c>
      <c r="T702" s="59">
        <v>18</v>
      </c>
      <c r="U702" s="82">
        <v>45.444</v>
      </c>
      <c r="V702" s="83">
        <v>19.476</v>
      </c>
      <c r="W702" s="83">
        <v>14.066</v>
      </c>
      <c r="X702" s="83">
        <v>5.41</v>
      </c>
      <c r="Y702" s="82">
        <f t="shared" si="80"/>
        <v>25.968</v>
      </c>
      <c r="Z702" s="82"/>
      <c r="AA702" s="91"/>
      <c r="AB702" s="91"/>
      <c r="AC702" s="82"/>
      <c r="AD702" s="82"/>
      <c r="AE702" s="82"/>
      <c r="AF702" s="82"/>
      <c r="AG702" s="59" t="s">
        <v>2619</v>
      </c>
      <c r="AH702" s="59">
        <v>1</v>
      </c>
      <c r="AI702" s="58"/>
      <c r="AJ702" s="27"/>
    </row>
    <row r="703" ht="20.15" customHeight="1" outlineLevel="4" spans="1:36">
      <c r="A703" s="55">
        <v>9</v>
      </c>
      <c r="B703" s="60" t="s">
        <v>99</v>
      </c>
      <c r="C703" s="56" t="s">
        <v>120</v>
      </c>
      <c r="D703" s="57" t="s">
        <v>2633</v>
      </c>
      <c r="E703" s="58" t="s">
        <v>2637</v>
      </c>
      <c r="F703" s="59" t="s">
        <v>554</v>
      </c>
      <c r="G703" s="59" t="s">
        <v>110</v>
      </c>
      <c r="H703" s="59">
        <v>430528</v>
      </c>
      <c r="I703" s="59" t="str">
        <f t="shared" si="78"/>
        <v>430528</v>
      </c>
      <c r="J703" s="59">
        <f t="shared" si="79"/>
        <v>0</v>
      </c>
      <c r="K703" s="70">
        <v>2.235</v>
      </c>
      <c r="L703" s="55" t="s">
        <v>2638</v>
      </c>
      <c r="M703" s="71" t="s">
        <v>2639</v>
      </c>
      <c r="N703" s="59"/>
      <c r="O703" s="70"/>
      <c r="P703" s="59"/>
      <c r="Q703" s="70"/>
      <c r="R703" s="73" t="s">
        <v>2639</v>
      </c>
      <c r="S703" s="70">
        <v>2.235</v>
      </c>
      <c r="T703" s="59">
        <v>18</v>
      </c>
      <c r="U703" s="82">
        <v>93.87</v>
      </c>
      <c r="V703" s="83">
        <v>40.23</v>
      </c>
      <c r="W703" s="83">
        <v>29.055</v>
      </c>
      <c r="X703" s="83">
        <v>11.175</v>
      </c>
      <c r="Y703" s="82">
        <f t="shared" si="80"/>
        <v>53.64</v>
      </c>
      <c r="Z703" s="82"/>
      <c r="AA703" s="91"/>
      <c r="AB703" s="91"/>
      <c r="AC703" s="82"/>
      <c r="AD703" s="82"/>
      <c r="AE703" s="82"/>
      <c r="AF703" s="82"/>
      <c r="AG703" s="59" t="s">
        <v>2619</v>
      </c>
      <c r="AH703" s="59">
        <v>1</v>
      </c>
      <c r="AI703" s="58"/>
      <c r="AJ703" s="27"/>
    </row>
    <row r="704" ht="20.15" customHeight="1" outlineLevel="4" spans="1:36">
      <c r="A704" s="55">
        <v>24</v>
      </c>
      <c r="B704" s="60" t="s">
        <v>99</v>
      </c>
      <c r="C704" s="56" t="s">
        <v>120</v>
      </c>
      <c r="D704" s="57" t="s">
        <v>2624</v>
      </c>
      <c r="E704" s="58" t="s">
        <v>2640</v>
      </c>
      <c r="F704" s="59" t="s">
        <v>554</v>
      </c>
      <c r="G704" s="59" t="s">
        <v>110</v>
      </c>
      <c r="H704" s="59">
        <v>430528</v>
      </c>
      <c r="I704" s="59" t="str">
        <f t="shared" si="78"/>
        <v>430528</v>
      </c>
      <c r="J704" s="59">
        <f t="shared" si="79"/>
        <v>0</v>
      </c>
      <c r="K704" s="70">
        <v>2.134</v>
      </c>
      <c r="L704" s="55" t="s">
        <v>2641</v>
      </c>
      <c r="M704" s="71" t="s">
        <v>2642</v>
      </c>
      <c r="N704" s="59"/>
      <c r="O704" s="70"/>
      <c r="P704" s="59"/>
      <c r="Q704" s="70"/>
      <c r="R704" s="73" t="s">
        <v>2642</v>
      </c>
      <c r="S704" s="70">
        <v>2.134</v>
      </c>
      <c r="T704" s="59">
        <v>18</v>
      </c>
      <c r="U704" s="82">
        <v>89.628</v>
      </c>
      <c r="V704" s="83">
        <v>38.412</v>
      </c>
      <c r="W704" s="83">
        <v>27.742</v>
      </c>
      <c r="X704" s="83">
        <v>10.67</v>
      </c>
      <c r="Y704" s="82">
        <f t="shared" si="80"/>
        <v>51.216</v>
      </c>
      <c r="Z704" s="82"/>
      <c r="AA704" s="91"/>
      <c r="AB704" s="91"/>
      <c r="AC704" s="82"/>
      <c r="AD704" s="82"/>
      <c r="AE704" s="82"/>
      <c r="AF704" s="82"/>
      <c r="AG704" s="59" t="s">
        <v>2619</v>
      </c>
      <c r="AH704" s="59">
        <v>1</v>
      </c>
      <c r="AI704" s="58"/>
      <c r="AJ704" s="27"/>
    </row>
    <row r="705" ht="20.15" customHeight="1" outlineLevel="4" spans="1:36">
      <c r="A705" s="55">
        <v>26</v>
      </c>
      <c r="B705" s="60" t="s">
        <v>99</v>
      </c>
      <c r="C705" s="56" t="s">
        <v>120</v>
      </c>
      <c r="D705" s="57" t="s">
        <v>2624</v>
      </c>
      <c r="E705" s="58" t="s">
        <v>2643</v>
      </c>
      <c r="F705" s="59" t="s">
        <v>554</v>
      </c>
      <c r="G705" s="59" t="s">
        <v>110</v>
      </c>
      <c r="H705" s="59">
        <v>430528</v>
      </c>
      <c r="I705" s="59" t="str">
        <f t="shared" si="78"/>
        <v>430528</v>
      </c>
      <c r="J705" s="59">
        <f t="shared" si="79"/>
        <v>0</v>
      </c>
      <c r="K705" s="70">
        <v>1.618</v>
      </c>
      <c r="L705" s="55" t="s">
        <v>2644</v>
      </c>
      <c r="M705" s="71" t="s">
        <v>2645</v>
      </c>
      <c r="N705" s="59"/>
      <c r="O705" s="70"/>
      <c r="P705" s="59"/>
      <c r="Q705" s="70"/>
      <c r="R705" s="73" t="s">
        <v>2645</v>
      </c>
      <c r="S705" s="70">
        <v>1.618</v>
      </c>
      <c r="T705" s="59">
        <v>18</v>
      </c>
      <c r="U705" s="82">
        <v>67.956</v>
      </c>
      <c r="V705" s="83">
        <v>29.124</v>
      </c>
      <c r="W705" s="83">
        <v>21.034</v>
      </c>
      <c r="X705" s="83">
        <v>8.09</v>
      </c>
      <c r="Y705" s="82">
        <f t="shared" si="80"/>
        <v>38.832</v>
      </c>
      <c r="Z705" s="82"/>
      <c r="AA705" s="91"/>
      <c r="AB705" s="91"/>
      <c r="AC705" s="82"/>
      <c r="AD705" s="82"/>
      <c r="AE705" s="82"/>
      <c r="AF705" s="82"/>
      <c r="AG705" s="59" t="s">
        <v>2619</v>
      </c>
      <c r="AH705" s="59">
        <v>1</v>
      </c>
      <c r="AI705" s="58"/>
      <c r="AJ705" s="27"/>
    </row>
    <row r="706" ht="20.15" customHeight="1" outlineLevel="4" spans="1:36">
      <c r="A706" s="55">
        <v>12</v>
      </c>
      <c r="B706" s="60" t="s">
        <v>99</v>
      </c>
      <c r="C706" s="56" t="s">
        <v>120</v>
      </c>
      <c r="D706" s="57" t="s">
        <v>2646</v>
      </c>
      <c r="E706" s="58" t="s">
        <v>2647</v>
      </c>
      <c r="F706" s="59" t="s">
        <v>554</v>
      </c>
      <c r="G706" s="59" t="s">
        <v>110</v>
      </c>
      <c r="H706" s="59">
        <v>430528</v>
      </c>
      <c r="I706" s="59" t="str">
        <f t="shared" si="78"/>
        <v>430528</v>
      </c>
      <c r="J706" s="59">
        <f t="shared" si="79"/>
        <v>0</v>
      </c>
      <c r="K706" s="70">
        <v>2.545</v>
      </c>
      <c r="L706" s="55" t="s">
        <v>2648</v>
      </c>
      <c r="M706" s="71" t="s">
        <v>2649</v>
      </c>
      <c r="N706" s="59"/>
      <c r="O706" s="70"/>
      <c r="P706" s="59"/>
      <c r="Q706" s="70"/>
      <c r="R706" s="73" t="s">
        <v>2649</v>
      </c>
      <c r="S706" s="70">
        <v>2.545</v>
      </c>
      <c r="T706" s="59">
        <v>18</v>
      </c>
      <c r="U706" s="82">
        <v>106.89</v>
      </c>
      <c r="V706" s="83">
        <v>45.81</v>
      </c>
      <c r="W706" s="83">
        <v>33.085</v>
      </c>
      <c r="X706" s="83">
        <v>12.725</v>
      </c>
      <c r="Y706" s="82">
        <f t="shared" si="80"/>
        <v>61.08</v>
      </c>
      <c r="Z706" s="82"/>
      <c r="AA706" s="91"/>
      <c r="AB706" s="91"/>
      <c r="AC706" s="82"/>
      <c r="AD706" s="82"/>
      <c r="AE706" s="82"/>
      <c r="AF706" s="82"/>
      <c r="AG706" s="59" t="s">
        <v>2619</v>
      </c>
      <c r="AH706" s="59">
        <v>1</v>
      </c>
      <c r="AI706" s="58"/>
      <c r="AJ706" s="27"/>
    </row>
    <row r="707" ht="20.15" customHeight="1" outlineLevel="4" spans="1:36">
      <c r="A707" s="55">
        <v>10</v>
      </c>
      <c r="B707" s="60" t="s">
        <v>99</v>
      </c>
      <c r="C707" s="56" t="s">
        <v>120</v>
      </c>
      <c r="D707" s="57" t="s">
        <v>2646</v>
      </c>
      <c r="E707" s="58" t="s">
        <v>2650</v>
      </c>
      <c r="F707" s="59" t="s">
        <v>554</v>
      </c>
      <c r="G707" s="59" t="s">
        <v>110</v>
      </c>
      <c r="H707" s="59">
        <v>430528</v>
      </c>
      <c r="I707" s="59" t="str">
        <f t="shared" si="78"/>
        <v>430528</v>
      </c>
      <c r="J707" s="59">
        <f t="shared" si="79"/>
        <v>0</v>
      </c>
      <c r="K707" s="70">
        <v>8.394</v>
      </c>
      <c r="L707" s="55" t="s">
        <v>2651</v>
      </c>
      <c r="M707" s="71" t="s">
        <v>2652</v>
      </c>
      <c r="N707" s="73" t="s">
        <v>2652</v>
      </c>
      <c r="O707" s="70">
        <v>8.394</v>
      </c>
      <c r="P707" s="59"/>
      <c r="Q707" s="70"/>
      <c r="R707" s="59"/>
      <c r="S707" s="70"/>
      <c r="T707" s="59">
        <v>18</v>
      </c>
      <c r="U707" s="82">
        <v>352.548</v>
      </c>
      <c r="V707" s="83">
        <v>151.092</v>
      </c>
      <c r="W707" s="83">
        <v>109.122</v>
      </c>
      <c r="X707" s="83">
        <v>41.97</v>
      </c>
      <c r="Y707" s="82">
        <f t="shared" si="80"/>
        <v>201.456</v>
      </c>
      <c r="Z707" s="82"/>
      <c r="AA707" s="91"/>
      <c r="AB707" s="91"/>
      <c r="AC707" s="82"/>
      <c r="AD707" s="82"/>
      <c r="AE707" s="82"/>
      <c r="AF707" s="82"/>
      <c r="AG707" s="59" t="s">
        <v>2619</v>
      </c>
      <c r="AH707" s="59">
        <v>1</v>
      </c>
      <c r="AI707" s="58"/>
      <c r="AJ707" s="27"/>
    </row>
    <row r="708" ht="20.15" customHeight="1" outlineLevel="4" spans="1:36">
      <c r="A708" s="55">
        <v>27</v>
      </c>
      <c r="B708" s="60" t="s">
        <v>99</v>
      </c>
      <c r="C708" s="56" t="s">
        <v>120</v>
      </c>
      <c r="D708" s="57" t="s">
        <v>2653</v>
      </c>
      <c r="E708" s="58" t="s">
        <v>2654</v>
      </c>
      <c r="F708" s="59" t="s">
        <v>554</v>
      </c>
      <c r="G708" s="59" t="s">
        <v>110</v>
      </c>
      <c r="H708" s="59">
        <v>430528</v>
      </c>
      <c r="I708" s="59" t="str">
        <f t="shared" si="78"/>
        <v>430528</v>
      </c>
      <c r="J708" s="59">
        <f t="shared" si="79"/>
        <v>0</v>
      </c>
      <c r="K708" s="70">
        <v>3.166</v>
      </c>
      <c r="L708" s="55" t="s">
        <v>2655</v>
      </c>
      <c r="M708" s="71" t="s">
        <v>2656</v>
      </c>
      <c r="N708" s="59"/>
      <c r="O708" s="70"/>
      <c r="P708" s="59"/>
      <c r="Q708" s="70"/>
      <c r="R708" s="73" t="s">
        <v>2656</v>
      </c>
      <c r="S708" s="70">
        <v>3.166</v>
      </c>
      <c r="T708" s="59">
        <v>18</v>
      </c>
      <c r="U708" s="82">
        <v>132.972</v>
      </c>
      <c r="V708" s="83">
        <v>56.988</v>
      </c>
      <c r="W708" s="83">
        <v>41.158</v>
      </c>
      <c r="X708" s="83">
        <v>15.83</v>
      </c>
      <c r="Y708" s="82">
        <f t="shared" si="80"/>
        <v>75.984</v>
      </c>
      <c r="Z708" s="82"/>
      <c r="AA708" s="91"/>
      <c r="AB708" s="91"/>
      <c r="AC708" s="82"/>
      <c r="AD708" s="82"/>
      <c r="AE708" s="82"/>
      <c r="AF708" s="82"/>
      <c r="AG708" s="59" t="s">
        <v>2619</v>
      </c>
      <c r="AH708" s="59">
        <v>1</v>
      </c>
      <c r="AI708" s="58"/>
      <c r="AJ708" s="27"/>
    </row>
    <row r="709" ht="20.15" customHeight="1" outlineLevel="4" spans="1:36">
      <c r="A709" s="55">
        <v>13</v>
      </c>
      <c r="B709" s="60" t="s">
        <v>99</v>
      </c>
      <c r="C709" s="56" t="s">
        <v>120</v>
      </c>
      <c r="D709" s="57" t="s">
        <v>2653</v>
      </c>
      <c r="E709" s="58" t="s">
        <v>2657</v>
      </c>
      <c r="F709" s="59" t="s">
        <v>554</v>
      </c>
      <c r="G709" s="59" t="s">
        <v>110</v>
      </c>
      <c r="H709" s="59">
        <v>430528</v>
      </c>
      <c r="I709" s="59" t="str">
        <f t="shared" si="78"/>
        <v>430528</v>
      </c>
      <c r="J709" s="59">
        <f t="shared" si="79"/>
        <v>0</v>
      </c>
      <c r="K709" s="70">
        <v>2.946</v>
      </c>
      <c r="L709" s="55" t="s">
        <v>2658</v>
      </c>
      <c r="M709" s="71" t="s">
        <v>2659</v>
      </c>
      <c r="N709" s="59"/>
      <c r="O709" s="70"/>
      <c r="P709" s="59"/>
      <c r="Q709" s="70"/>
      <c r="R709" s="73" t="s">
        <v>2659</v>
      </c>
      <c r="S709" s="70">
        <v>2.946</v>
      </c>
      <c r="T709" s="59">
        <v>18</v>
      </c>
      <c r="U709" s="82">
        <v>123.732</v>
      </c>
      <c r="V709" s="83">
        <v>53.028</v>
      </c>
      <c r="W709" s="83">
        <v>38.298</v>
      </c>
      <c r="X709" s="83">
        <v>14.73</v>
      </c>
      <c r="Y709" s="82">
        <f t="shared" si="80"/>
        <v>70.704</v>
      </c>
      <c r="Z709" s="82"/>
      <c r="AA709" s="91"/>
      <c r="AB709" s="91"/>
      <c r="AC709" s="82"/>
      <c r="AD709" s="82"/>
      <c r="AE709" s="82"/>
      <c r="AF709" s="82"/>
      <c r="AG709" s="59" t="s">
        <v>2619</v>
      </c>
      <c r="AH709" s="59">
        <v>1</v>
      </c>
      <c r="AI709" s="58"/>
      <c r="AJ709" s="27"/>
    </row>
    <row r="710" ht="20.15" customHeight="1" outlineLevel="4" spans="1:36">
      <c r="A710" s="55">
        <v>29</v>
      </c>
      <c r="B710" s="60" t="s">
        <v>99</v>
      </c>
      <c r="C710" s="56" t="s">
        <v>120</v>
      </c>
      <c r="D710" s="57" t="s">
        <v>2660</v>
      </c>
      <c r="E710" s="58" t="s">
        <v>2661</v>
      </c>
      <c r="F710" s="59" t="s">
        <v>554</v>
      </c>
      <c r="G710" s="59" t="s">
        <v>110</v>
      </c>
      <c r="H710" s="59">
        <v>430528</v>
      </c>
      <c r="I710" s="59" t="str">
        <f t="shared" si="78"/>
        <v>430528</v>
      </c>
      <c r="J710" s="59">
        <f t="shared" si="79"/>
        <v>0</v>
      </c>
      <c r="K710" s="70">
        <v>2.59</v>
      </c>
      <c r="L710" s="55" t="s">
        <v>2662</v>
      </c>
      <c r="M710" s="71" t="s">
        <v>2663</v>
      </c>
      <c r="N710" s="59"/>
      <c r="O710" s="70"/>
      <c r="P710" s="59"/>
      <c r="Q710" s="70"/>
      <c r="R710" s="73" t="s">
        <v>2663</v>
      </c>
      <c r="S710" s="70">
        <v>2.59</v>
      </c>
      <c r="T710" s="59">
        <v>18</v>
      </c>
      <c r="U710" s="82">
        <v>108.78</v>
      </c>
      <c r="V710" s="83">
        <v>46.62</v>
      </c>
      <c r="W710" s="83">
        <v>33.67</v>
      </c>
      <c r="X710" s="83">
        <v>12.95</v>
      </c>
      <c r="Y710" s="82">
        <f t="shared" si="80"/>
        <v>62.16</v>
      </c>
      <c r="Z710" s="82"/>
      <c r="AA710" s="91"/>
      <c r="AB710" s="91"/>
      <c r="AC710" s="82"/>
      <c r="AD710" s="82"/>
      <c r="AE710" s="82"/>
      <c r="AF710" s="82"/>
      <c r="AG710" s="59" t="s">
        <v>2619</v>
      </c>
      <c r="AH710" s="59">
        <v>1</v>
      </c>
      <c r="AI710" s="58"/>
      <c r="AJ710" s="27"/>
    </row>
    <row r="711" ht="20.15" customHeight="1" outlineLevel="4" spans="1:36">
      <c r="A711" s="55">
        <v>14</v>
      </c>
      <c r="B711" s="60" t="s">
        <v>99</v>
      </c>
      <c r="C711" s="56" t="s">
        <v>120</v>
      </c>
      <c r="D711" s="57" t="s">
        <v>2660</v>
      </c>
      <c r="E711" s="58" t="s">
        <v>2664</v>
      </c>
      <c r="F711" s="59" t="s">
        <v>554</v>
      </c>
      <c r="G711" s="59" t="s">
        <v>110</v>
      </c>
      <c r="H711" s="59">
        <v>430528</v>
      </c>
      <c r="I711" s="59" t="str">
        <f t="shared" si="78"/>
        <v>430528</v>
      </c>
      <c r="J711" s="59">
        <f t="shared" si="79"/>
        <v>0</v>
      </c>
      <c r="K711" s="70">
        <v>2.095</v>
      </c>
      <c r="L711" s="55" t="s">
        <v>2665</v>
      </c>
      <c r="M711" s="71" t="s">
        <v>2666</v>
      </c>
      <c r="N711" s="59"/>
      <c r="O711" s="70"/>
      <c r="P711" s="59"/>
      <c r="Q711" s="70"/>
      <c r="R711" s="73" t="s">
        <v>2666</v>
      </c>
      <c r="S711" s="70">
        <v>2.095</v>
      </c>
      <c r="T711" s="59">
        <v>18</v>
      </c>
      <c r="U711" s="82">
        <v>87.99</v>
      </c>
      <c r="V711" s="83">
        <v>37.71</v>
      </c>
      <c r="W711" s="83">
        <v>27.235</v>
      </c>
      <c r="X711" s="83">
        <v>10.475</v>
      </c>
      <c r="Y711" s="82">
        <f t="shared" si="80"/>
        <v>50.28</v>
      </c>
      <c r="Z711" s="82"/>
      <c r="AA711" s="91"/>
      <c r="AB711" s="91"/>
      <c r="AC711" s="82"/>
      <c r="AD711" s="82"/>
      <c r="AE711" s="82"/>
      <c r="AF711" s="82"/>
      <c r="AG711" s="59" t="s">
        <v>2619</v>
      </c>
      <c r="AH711" s="59">
        <v>1</v>
      </c>
      <c r="AI711" s="58"/>
      <c r="AJ711" s="27"/>
    </row>
    <row r="712" ht="20.15" customHeight="1" outlineLevel="4" spans="1:36">
      <c r="A712" s="55">
        <v>15</v>
      </c>
      <c r="B712" s="60" t="s">
        <v>99</v>
      </c>
      <c r="C712" s="56" t="s">
        <v>120</v>
      </c>
      <c r="D712" s="57" t="s">
        <v>2667</v>
      </c>
      <c r="E712" s="58" t="s">
        <v>2668</v>
      </c>
      <c r="F712" s="59" t="s">
        <v>554</v>
      </c>
      <c r="G712" s="59" t="s">
        <v>110</v>
      </c>
      <c r="H712" s="59">
        <v>430528</v>
      </c>
      <c r="I712" s="59" t="str">
        <f t="shared" si="78"/>
        <v>430528</v>
      </c>
      <c r="J712" s="59">
        <f t="shared" si="79"/>
        <v>0</v>
      </c>
      <c r="K712" s="70">
        <v>3.676</v>
      </c>
      <c r="L712" s="55" t="s">
        <v>2669</v>
      </c>
      <c r="M712" s="71" t="s">
        <v>2670</v>
      </c>
      <c r="N712" s="59"/>
      <c r="O712" s="70"/>
      <c r="P712" s="59"/>
      <c r="Q712" s="70"/>
      <c r="R712" s="73" t="s">
        <v>2670</v>
      </c>
      <c r="S712" s="70">
        <v>3.676</v>
      </c>
      <c r="T712" s="59">
        <v>18</v>
      </c>
      <c r="U712" s="82">
        <v>154.392</v>
      </c>
      <c r="V712" s="83">
        <v>66.168</v>
      </c>
      <c r="W712" s="83">
        <v>47.788</v>
      </c>
      <c r="X712" s="83">
        <v>18.38</v>
      </c>
      <c r="Y712" s="82">
        <f t="shared" si="80"/>
        <v>88.224</v>
      </c>
      <c r="Z712" s="82"/>
      <c r="AA712" s="91"/>
      <c r="AB712" s="91"/>
      <c r="AC712" s="82"/>
      <c r="AD712" s="82"/>
      <c r="AE712" s="82"/>
      <c r="AF712" s="82"/>
      <c r="AG712" s="59" t="s">
        <v>2619</v>
      </c>
      <c r="AH712" s="59">
        <v>1</v>
      </c>
      <c r="AI712" s="58"/>
      <c r="AJ712" s="27"/>
    </row>
    <row r="713" ht="20.15" customHeight="1" outlineLevel="4" spans="1:36">
      <c r="A713" s="55">
        <v>16</v>
      </c>
      <c r="B713" s="60" t="s">
        <v>99</v>
      </c>
      <c r="C713" s="56" t="s">
        <v>120</v>
      </c>
      <c r="D713" s="57" t="s">
        <v>2671</v>
      </c>
      <c r="E713" s="58" t="s">
        <v>2672</v>
      </c>
      <c r="F713" s="59" t="s">
        <v>554</v>
      </c>
      <c r="G713" s="59" t="s">
        <v>110</v>
      </c>
      <c r="H713" s="59">
        <v>430528</v>
      </c>
      <c r="I713" s="59" t="str">
        <f t="shared" si="78"/>
        <v>430528</v>
      </c>
      <c r="J713" s="59">
        <f t="shared" si="79"/>
        <v>0</v>
      </c>
      <c r="K713" s="70">
        <v>1.702</v>
      </c>
      <c r="L713" s="55" t="s">
        <v>2673</v>
      </c>
      <c r="M713" s="71" t="s">
        <v>2674</v>
      </c>
      <c r="N713" s="59"/>
      <c r="O713" s="70"/>
      <c r="P713" s="59"/>
      <c r="Q713" s="70"/>
      <c r="R713" s="73" t="s">
        <v>2674</v>
      </c>
      <c r="S713" s="70">
        <v>1.702</v>
      </c>
      <c r="T713" s="59">
        <v>18</v>
      </c>
      <c r="U713" s="82">
        <v>71.484</v>
      </c>
      <c r="V713" s="83">
        <v>30.636</v>
      </c>
      <c r="W713" s="83">
        <v>22.126</v>
      </c>
      <c r="X713" s="83">
        <v>8.51</v>
      </c>
      <c r="Y713" s="82">
        <f t="shared" si="80"/>
        <v>40.848</v>
      </c>
      <c r="Z713" s="82"/>
      <c r="AA713" s="91"/>
      <c r="AB713" s="91"/>
      <c r="AC713" s="82"/>
      <c r="AD713" s="82"/>
      <c r="AE713" s="82"/>
      <c r="AF713" s="82"/>
      <c r="AG713" s="59" t="s">
        <v>2619</v>
      </c>
      <c r="AH713" s="59">
        <v>1</v>
      </c>
      <c r="AI713" s="58"/>
      <c r="AJ713" s="27"/>
    </row>
    <row r="714" ht="20.15" customHeight="1" outlineLevel="4" spans="1:36">
      <c r="A714" s="55">
        <v>28</v>
      </c>
      <c r="B714" s="60" t="s">
        <v>99</v>
      </c>
      <c r="C714" s="56" t="s">
        <v>120</v>
      </c>
      <c r="D714" s="57" t="s">
        <v>2675</v>
      </c>
      <c r="E714" s="58" t="s">
        <v>2676</v>
      </c>
      <c r="F714" s="59" t="s">
        <v>554</v>
      </c>
      <c r="G714" s="59" t="s">
        <v>110</v>
      </c>
      <c r="H714" s="59">
        <v>430528</v>
      </c>
      <c r="I714" s="59" t="str">
        <f t="shared" si="78"/>
        <v>430528</v>
      </c>
      <c r="J714" s="59">
        <f t="shared" si="79"/>
        <v>0</v>
      </c>
      <c r="K714" s="70">
        <v>8.006</v>
      </c>
      <c r="L714" s="55" t="s">
        <v>2677</v>
      </c>
      <c r="M714" s="71" t="s">
        <v>2678</v>
      </c>
      <c r="N714" s="59"/>
      <c r="O714" s="70"/>
      <c r="P714" s="59"/>
      <c r="Q714" s="70"/>
      <c r="R714" s="73" t="s">
        <v>2678</v>
      </c>
      <c r="S714" s="70">
        <v>8.006</v>
      </c>
      <c r="T714" s="59">
        <v>18</v>
      </c>
      <c r="U714" s="82">
        <v>336.252</v>
      </c>
      <c r="V714" s="83">
        <v>144.108</v>
      </c>
      <c r="W714" s="83">
        <v>104.078</v>
      </c>
      <c r="X714" s="83">
        <v>40.03</v>
      </c>
      <c r="Y714" s="82">
        <f t="shared" si="80"/>
        <v>192.144</v>
      </c>
      <c r="Z714" s="82"/>
      <c r="AA714" s="91"/>
      <c r="AB714" s="91"/>
      <c r="AC714" s="82"/>
      <c r="AD714" s="82"/>
      <c r="AE714" s="82"/>
      <c r="AF714" s="82"/>
      <c r="AG714" s="59" t="s">
        <v>2619</v>
      </c>
      <c r="AH714" s="59">
        <v>1</v>
      </c>
      <c r="AI714" s="58"/>
      <c r="AJ714" s="27"/>
    </row>
    <row r="715" ht="20.15" customHeight="1" outlineLevel="4" spans="1:36">
      <c r="A715" s="55">
        <v>17</v>
      </c>
      <c r="B715" s="60" t="s">
        <v>99</v>
      </c>
      <c r="C715" s="56" t="s">
        <v>120</v>
      </c>
      <c r="D715" s="57" t="s">
        <v>2679</v>
      </c>
      <c r="E715" s="58" t="s">
        <v>2680</v>
      </c>
      <c r="F715" s="59" t="s">
        <v>554</v>
      </c>
      <c r="G715" s="59" t="s">
        <v>110</v>
      </c>
      <c r="H715" s="59">
        <v>430528</v>
      </c>
      <c r="I715" s="59" t="str">
        <f t="shared" si="78"/>
        <v>430528</v>
      </c>
      <c r="J715" s="59">
        <f t="shared" si="79"/>
        <v>0</v>
      </c>
      <c r="K715" s="70">
        <v>3.623</v>
      </c>
      <c r="L715" s="55" t="s">
        <v>2681</v>
      </c>
      <c r="M715" s="71" t="s">
        <v>2682</v>
      </c>
      <c r="N715" s="59"/>
      <c r="O715" s="70"/>
      <c r="P715" s="59"/>
      <c r="Q715" s="70"/>
      <c r="R715" s="73" t="s">
        <v>2682</v>
      </c>
      <c r="S715" s="70">
        <v>3.623</v>
      </c>
      <c r="T715" s="59">
        <v>18</v>
      </c>
      <c r="U715" s="82">
        <v>152.166</v>
      </c>
      <c r="V715" s="83">
        <v>65.214</v>
      </c>
      <c r="W715" s="83">
        <v>47.099</v>
      </c>
      <c r="X715" s="83">
        <v>18.115</v>
      </c>
      <c r="Y715" s="82">
        <f t="shared" si="80"/>
        <v>86.952</v>
      </c>
      <c r="Z715" s="82"/>
      <c r="AA715" s="91"/>
      <c r="AB715" s="91"/>
      <c r="AC715" s="82"/>
      <c r="AD715" s="82"/>
      <c r="AE715" s="82"/>
      <c r="AF715" s="82"/>
      <c r="AG715" s="59" t="s">
        <v>2619</v>
      </c>
      <c r="AH715" s="59">
        <v>1</v>
      </c>
      <c r="AI715" s="58"/>
      <c r="AJ715" s="27"/>
    </row>
    <row r="716" ht="20.15" customHeight="1" outlineLevel="4" spans="1:36">
      <c r="A716" s="55">
        <v>18</v>
      </c>
      <c r="B716" s="60" t="s">
        <v>99</v>
      </c>
      <c r="C716" s="56" t="s">
        <v>120</v>
      </c>
      <c r="D716" s="57" t="s">
        <v>2679</v>
      </c>
      <c r="E716" s="58" t="s">
        <v>2683</v>
      </c>
      <c r="F716" s="59" t="s">
        <v>554</v>
      </c>
      <c r="G716" s="59" t="s">
        <v>110</v>
      </c>
      <c r="H716" s="59">
        <v>430528</v>
      </c>
      <c r="I716" s="59" t="str">
        <f t="shared" si="78"/>
        <v>430528</v>
      </c>
      <c r="J716" s="59">
        <f t="shared" si="79"/>
        <v>0</v>
      </c>
      <c r="K716" s="70">
        <v>4.542</v>
      </c>
      <c r="L716" s="55" t="s">
        <v>2684</v>
      </c>
      <c r="M716" s="71" t="s">
        <v>2685</v>
      </c>
      <c r="N716" s="59"/>
      <c r="O716" s="70"/>
      <c r="P716" s="59"/>
      <c r="Q716" s="70"/>
      <c r="R716" s="73" t="s">
        <v>2685</v>
      </c>
      <c r="S716" s="70">
        <v>4.542</v>
      </c>
      <c r="T716" s="59">
        <v>18</v>
      </c>
      <c r="U716" s="82">
        <v>190.764</v>
      </c>
      <c r="V716" s="83">
        <v>81.756</v>
      </c>
      <c r="W716" s="83">
        <v>59.046</v>
      </c>
      <c r="X716" s="83">
        <v>22.71</v>
      </c>
      <c r="Y716" s="82">
        <f t="shared" si="80"/>
        <v>109.008</v>
      </c>
      <c r="Z716" s="82"/>
      <c r="AA716" s="91"/>
      <c r="AB716" s="91"/>
      <c r="AC716" s="82"/>
      <c r="AD716" s="82"/>
      <c r="AE716" s="82"/>
      <c r="AF716" s="82"/>
      <c r="AG716" s="59" t="s">
        <v>2619</v>
      </c>
      <c r="AH716" s="59">
        <v>1</v>
      </c>
      <c r="AI716" s="58"/>
      <c r="AJ716" s="27"/>
    </row>
    <row r="717" ht="20.15" customHeight="1" outlineLevel="4" spans="1:36">
      <c r="A717" s="55">
        <v>19</v>
      </c>
      <c r="B717" s="60" t="s">
        <v>99</v>
      </c>
      <c r="C717" s="56" t="s">
        <v>120</v>
      </c>
      <c r="D717" s="57" t="s">
        <v>2620</v>
      </c>
      <c r="E717" s="58" t="s">
        <v>2686</v>
      </c>
      <c r="F717" s="59" t="s">
        <v>554</v>
      </c>
      <c r="G717" s="59" t="s">
        <v>110</v>
      </c>
      <c r="H717" s="59">
        <v>430528</v>
      </c>
      <c r="I717" s="59" t="str">
        <f t="shared" si="78"/>
        <v>430528</v>
      </c>
      <c r="J717" s="59">
        <f t="shared" si="79"/>
        <v>0</v>
      </c>
      <c r="K717" s="70">
        <v>2.879</v>
      </c>
      <c r="L717" s="55" t="s">
        <v>2687</v>
      </c>
      <c r="M717" s="71" t="s">
        <v>2688</v>
      </c>
      <c r="N717" s="59"/>
      <c r="O717" s="70"/>
      <c r="P717" s="59"/>
      <c r="Q717" s="70"/>
      <c r="R717" s="73" t="s">
        <v>2688</v>
      </c>
      <c r="S717" s="70">
        <v>2.879</v>
      </c>
      <c r="T717" s="59">
        <v>18</v>
      </c>
      <c r="U717" s="82">
        <v>120.918</v>
      </c>
      <c r="V717" s="83">
        <v>51.822</v>
      </c>
      <c r="W717" s="83">
        <v>37.427</v>
      </c>
      <c r="X717" s="83">
        <v>14.395</v>
      </c>
      <c r="Y717" s="82">
        <f t="shared" si="80"/>
        <v>69.096</v>
      </c>
      <c r="Z717" s="82"/>
      <c r="AA717" s="91"/>
      <c r="AB717" s="91"/>
      <c r="AC717" s="82"/>
      <c r="AD717" s="82"/>
      <c r="AE717" s="82"/>
      <c r="AF717" s="82"/>
      <c r="AG717" s="59" t="s">
        <v>2619</v>
      </c>
      <c r="AH717" s="59">
        <v>1</v>
      </c>
      <c r="AI717" s="58"/>
      <c r="AJ717" s="27"/>
    </row>
    <row r="718" ht="20.15" customHeight="1" outlineLevel="4" spans="1:36">
      <c r="A718" s="55">
        <v>20</v>
      </c>
      <c r="B718" s="60" t="s">
        <v>99</v>
      </c>
      <c r="C718" s="56" t="s">
        <v>120</v>
      </c>
      <c r="D718" s="57" t="s">
        <v>2689</v>
      </c>
      <c r="E718" s="58" t="s">
        <v>1856</v>
      </c>
      <c r="F718" s="59" t="s">
        <v>554</v>
      </c>
      <c r="G718" s="59" t="s">
        <v>110</v>
      </c>
      <c r="H718" s="59">
        <v>430528</v>
      </c>
      <c r="I718" s="59" t="str">
        <f t="shared" si="78"/>
        <v>430528</v>
      </c>
      <c r="J718" s="59">
        <f t="shared" si="79"/>
        <v>0</v>
      </c>
      <c r="K718" s="70">
        <v>2.01</v>
      </c>
      <c r="L718" s="55" t="s">
        <v>2690</v>
      </c>
      <c r="M718" s="71" t="s">
        <v>2691</v>
      </c>
      <c r="N718" s="59"/>
      <c r="O718" s="70"/>
      <c r="P718" s="59"/>
      <c r="Q718" s="70"/>
      <c r="R718" s="73" t="s">
        <v>2691</v>
      </c>
      <c r="S718" s="70">
        <v>2.01</v>
      </c>
      <c r="T718" s="59">
        <v>18</v>
      </c>
      <c r="U718" s="82">
        <v>84.42</v>
      </c>
      <c r="V718" s="83">
        <v>36.18</v>
      </c>
      <c r="W718" s="83">
        <v>26.13</v>
      </c>
      <c r="X718" s="83">
        <v>10.05</v>
      </c>
      <c r="Y718" s="82">
        <f t="shared" si="80"/>
        <v>48.24</v>
      </c>
      <c r="Z718" s="82"/>
      <c r="AA718" s="91"/>
      <c r="AB718" s="91"/>
      <c r="AC718" s="82"/>
      <c r="AD718" s="82"/>
      <c r="AE718" s="82"/>
      <c r="AF718" s="82"/>
      <c r="AG718" s="59" t="s">
        <v>2619</v>
      </c>
      <c r="AH718" s="59">
        <v>1</v>
      </c>
      <c r="AI718" s="58"/>
      <c r="AJ718" s="27"/>
    </row>
    <row r="719" ht="20.15" customHeight="1" outlineLevel="4" spans="1:36">
      <c r="A719" s="55">
        <v>2</v>
      </c>
      <c r="B719" s="60" t="s">
        <v>99</v>
      </c>
      <c r="C719" s="56" t="s">
        <v>120</v>
      </c>
      <c r="D719" s="57" t="s">
        <v>2692</v>
      </c>
      <c r="E719" s="58" t="s">
        <v>2693</v>
      </c>
      <c r="F719" s="59" t="s">
        <v>554</v>
      </c>
      <c r="G719" s="59" t="s">
        <v>110</v>
      </c>
      <c r="H719" s="59">
        <v>430528</v>
      </c>
      <c r="I719" s="59" t="str">
        <f t="shared" si="78"/>
        <v>430528</v>
      </c>
      <c r="J719" s="59">
        <f t="shared" si="79"/>
        <v>0</v>
      </c>
      <c r="K719" s="70">
        <v>2.024</v>
      </c>
      <c r="L719" s="55" t="s">
        <v>2694</v>
      </c>
      <c r="M719" s="71" t="s">
        <v>2695</v>
      </c>
      <c r="N719" s="59"/>
      <c r="O719" s="70"/>
      <c r="P719" s="59"/>
      <c r="Q719" s="70"/>
      <c r="R719" s="73" t="s">
        <v>2695</v>
      </c>
      <c r="S719" s="70">
        <v>2.024</v>
      </c>
      <c r="T719" s="59">
        <v>18</v>
      </c>
      <c r="U719" s="82">
        <v>85.008</v>
      </c>
      <c r="V719" s="83">
        <v>36.432</v>
      </c>
      <c r="W719" s="83">
        <v>26.312</v>
      </c>
      <c r="X719" s="83">
        <v>10.12</v>
      </c>
      <c r="Y719" s="82">
        <f t="shared" si="80"/>
        <v>48.576</v>
      </c>
      <c r="Z719" s="82"/>
      <c r="AA719" s="91"/>
      <c r="AB719" s="91"/>
      <c r="AC719" s="82"/>
      <c r="AD719" s="82"/>
      <c r="AE719" s="82"/>
      <c r="AF719" s="82"/>
      <c r="AG719" s="59" t="s">
        <v>2619</v>
      </c>
      <c r="AH719" s="59">
        <v>1</v>
      </c>
      <c r="AI719" s="58"/>
      <c r="AJ719" s="27"/>
    </row>
    <row r="720" ht="20.15" customHeight="1" outlineLevel="4" spans="1:36">
      <c r="A720" s="55">
        <v>3</v>
      </c>
      <c r="B720" s="60" t="s">
        <v>99</v>
      </c>
      <c r="C720" s="56" t="s">
        <v>120</v>
      </c>
      <c r="D720" s="57" t="s">
        <v>2624</v>
      </c>
      <c r="E720" s="58" t="s">
        <v>2696</v>
      </c>
      <c r="F720" s="59" t="s">
        <v>554</v>
      </c>
      <c r="G720" s="59" t="s">
        <v>110</v>
      </c>
      <c r="H720" s="59">
        <v>430528</v>
      </c>
      <c r="I720" s="59" t="str">
        <f t="shared" si="78"/>
        <v>430528</v>
      </c>
      <c r="J720" s="59">
        <f t="shared" si="79"/>
        <v>0</v>
      </c>
      <c r="K720" s="70">
        <v>2.273</v>
      </c>
      <c r="L720" s="55" t="s">
        <v>2697</v>
      </c>
      <c r="M720" s="71" t="s">
        <v>2698</v>
      </c>
      <c r="N720" s="59"/>
      <c r="O720" s="70"/>
      <c r="P720" s="59"/>
      <c r="Q720" s="70"/>
      <c r="R720" s="73" t="s">
        <v>2698</v>
      </c>
      <c r="S720" s="70">
        <v>2.273</v>
      </c>
      <c r="T720" s="59">
        <v>18</v>
      </c>
      <c r="U720" s="82">
        <v>95.466</v>
      </c>
      <c r="V720" s="83">
        <v>40.914</v>
      </c>
      <c r="W720" s="83">
        <v>29.549</v>
      </c>
      <c r="X720" s="83">
        <v>11.365</v>
      </c>
      <c r="Y720" s="82">
        <f t="shared" si="80"/>
        <v>54.552</v>
      </c>
      <c r="Z720" s="82"/>
      <c r="AA720" s="91"/>
      <c r="AB720" s="91"/>
      <c r="AC720" s="82"/>
      <c r="AD720" s="82"/>
      <c r="AE720" s="82"/>
      <c r="AF720" s="82"/>
      <c r="AG720" s="59" t="s">
        <v>2619</v>
      </c>
      <c r="AH720" s="59">
        <v>1</v>
      </c>
      <c r="AI720" s="58"/>
      <c r="AJ720" s="27"/>
    </row>
    <row r="721" ht="20.15" customHeight="1" outlineLevel="4" spans="1:36">
      <c r="A721" s="55">
        <v>33</v>
      </c>
      <c r="B721" s="60" t="s">
        <v>99</v>
      </c>
      <c r="C721" s="56" t="s">
        <v>120</v>
      </c>
      <c r="D721" s="57" t="s">
        <v>2699</v>
      </c>
      <c r="E721" s="58" t="s">
        <v>2700</v>
      </c>
      <c r="F721" s="59" t="s">
        <v>554</v>
      </c>
      <c r="G721" s="59" t="s">
        <v>110</v>
      </c>
      <c r="H721" s="59">
        <v>430528</v>
      </c>
      <c r="I721" s="59" t="str">
        <f t="shared" si="78"/>
        <v>430528</v>
      </c>
      <c r="J721" s="59">
        <f t="shared" si="79"/>
        <v>0</v>
      </c>
      <c r="K721" s="70">
        <v>8.133</v>
      </c>
      <c r="L721" s="55" t="s">
        <v>2701</v>
      </c>
      <c r="M721" s="71" t="s">
        <v>2702</v>
      </c>
      <c r="N721" s="59"/>
      <c r="O721" s="70"/>
      <c r="P721" s="59"/>
      <c r="Q721" s="70"/>
      <c r="R721" s="73" t="s">
        <v>2702</v>
      </c>
      <c r="S721" s="70">
        <v>8.133</v>
      </c>
      <c r="T721" s="59">
        <v>18</v>
      </c>
      <c r="U721" s="82">
        <v>341.586</v>
      </c>
      <c r="V721" s="83">
        <v>146.394</v>
      </c>
      <c r="W721" s="83">
        <v>105.729</v>
      </c>
      <c r="X721" s="83">
        <v>40.665</v>
      </c>
      <c r="Y721" s="82">
        <f t="shared" si="80"/>
        <v>195.192</v>
      </c>
      <c r="Z721" s="82"/>
      <c r="AA721" s="91"/>
      <c r="AB721" s="91"/>
      <c r="AC721" s="82"/>
      <c r="AD721" s="82"/>
      <c r="AE721" s="82"/>
      <c r="AF721" s="82"/>
      <c r="AG721" s="59" t="s">
        <v>2619</v>
      </c>
      <c r="AH721" s="59">
        <v>1</v>
      </c>
      <c r="AI721" s="58"/>
      <c r="AJ721" s="27"/>
    </row>
    <row r="722" ht="20.15" customHeight="1" outlineLevel="4" spans="1:36">
      <c r="A722" s="55">
        <v>30</v>
      </c>
      <c r="B722" s="60" t="s">
        <v>99</v>
      </c>
      <c r="C722" s="56" t="s">
        <v>120</v>
      </c>
      <c r="D722" s="57" t="s">
        <v>2624</v>
      </c>
      <c r="E722" s="58" t="s">
        <v>2703</v>
      </c>
      <c r="F722" s="59" t="s">
        <v>554</v>
      </c>
      <c r="G722" s="59" t="s">
        <v>110</v>
      </c>
      <c r="H722" s="59">
        <v>430528</v>
      </c>
      <c r="I722" s="59" t="str">
        <f t="shared" si="78"/>
        <v>430528</v>
      </c>
      <c r="J722" s="59">
        <f t="shared" si="79"/>
        <v>0</v>
      </c>
      <c r="K722" s="70">
        <v>2.881</v>
      </c>
      <c r="L722" s="55" t="s">
        <v>2704</v>
      </c>
      <c r="M722" s="71" t="s">
        <v>2705</v>
      </c>
      <c r="N722" s="59"/>
      <c r="O722" s="70"/>
      <c r="P722" s="59"/>
      <c r="Q722" s="70"/>
      <c r="R722" s="73" t="s">
        <v>2705</v>
      </c>
      <c r="S722" s="70">
        <v>2.881</v>
      </c>
      <c r="T722" s="59">
        <v>18</v>
      </c>
      <c r="U722" s="82">
        <v>121.002</v>
      </c>
      <c r="V722" s="83">
        <v>51.858</v>
      </c>
      <c r="W722" s="83">
        <v>37.453</v>
      </c>
      <c r="X722" s="83">
        <v>14.405</v>
      </c>
      <c r="Y722" s="82">
        <f t="shared" si="80"/>
        <v>69.144</v>
      </c>
      <c r="Z722" s="82"/>
      <c r="AA722" s="91"/>
      <c r="AB722" s="91"/>
      <c r="AC722" s="82"/>
      <c r="AD722" s="82"/>
      <c r="AE722" s="82"/>
      <c r="AF722" s="82"/>
      <c r="AG722" s="59" t="s">
        <v>2619</v>
      </c>
      <c r="AH722" s="59">
        <v>1</v>
      </c>
      <c r="AI722" s="58"/>
      <c r="AJ722" s="27"/>
    </row>
    <row r="723" ht="20.15" customHeight="1" outlineLevel="4" spans="1:36">
      <c r="A723" s="55">
        <v>21</v>
      </c>
      <c r="B723" s="60" t="s">
        <v>99</v>
      </c>
      <c r="C723" s="56" t="s">
        <v>120</v>
      </c>
      <c r="D723" s="57" t="s">
        <v>2653</v>
      </c>
      <c r="E723" s="58" t="s">
        <v>2706</v>
      </c>
      <c r="F723" s="59" t="s">
        <v>554</v>
      </c>
      <c r="G723" s="59" t="s">
        <v>110</v>
      </c>
      <c r="H723" s="59">
        <v>430528</v>
      </c>
      <c r="I723" s="59" t="str">
        <f t="shared" si="78"/>
        <v>430528</v>
      </c>
      <c r="J723" s="59">
        <f t="shared" si="79"/>
        <v>0</v>
      </c>
      <c r="K723" s="70">
        <v>2.622</v>
      </c>
      <c r="L723" s="55" t="s">
        <v>2707</v>
      </c>
      <c r="M723" s="71" t="s">
        <v>2708</v>
      </c>
      <c r="N723" s="59"/>
      <c r="O723" s="70"/>
      <c r="P723" s="59"/>
      <c r="Q723" s="70"/>
      <c r="R723" s="73" t="s">
        <v>2708</v>
      </c>
      <c r="S723" s="70">
        <v>2.622</v>
      </c>
      <c r="T723" s="59">
        <v>18</v>
      </c>
      <c r="U723" s="82">
        <v>110.124</v>
      </c>
      <c r="V723" s="83">
        <v>47.196</v>
      </c>
      <c r="W723" s="83">
        <v>34.086</v>
      </c>
      <c r="X723" s="83">
        <v>13.11</v>
      </c>
      <c r="Y723" s="82">
        <f t="shared" si="80"/>
        <v>62.928</v>
      </c>
      <c r="Z723" s="82"/>
      <c r="AA723" s="91"/>
      <c r="AB723" s="91"/>
      <c r="AC723" s="82"/>
      <c r="AD723" s="82"/>
      <c r="AE723" s="82"/>
      <c r="AF723" s="82"/>
      <c r="AG723" s="59" t="s">
        <v>2619</v>
      </c>
      <c r="AH723" s="59">
        <v>1</v>
      </c>
      <c r="AI723" s="58"/>
      <c r="AJ723" s="27"/>
    </row>
    <row r="724" ht="20.15" customHeight="1" outlineLevel="4" spans="1:36">
      <c r="A724" s="55">
        <v>25</v>
      </c>
      <c r="B724" s="60" t="s">
        <v>99</v>
      </c>
      <c r="C724" s="56" t="s">
        <v>120</v>
      </c>
      <c r="D724" s="57" t="s">
        <v>2660</v>
      </c>
      <c r="E724" s="58" t="s">
        <v>2709</v>
      </c>
      <c r="F724" s="59" t="s">
        <v>554</v>
      </c>
      <c r="G724" s="59" t="s">
        <v>110</v>
      </c>
      <c r="H724" s="59">
        <v>430528</v>
      </c>
      <c r="I724" s="59" t="str">
        <f t="shared" si="78"/>
        <v>430528</v>
      </c>
      <c r="J724" s="59">
        <f t="shared" si="79"/>
        <v>0</v>
      </c>
      <c r="K724" s="70">
        <v>10.923</v>
      </c>
      <c r="L724" s="55" t="s">
        <v>2710</v>
      </c>
      <c r="M724" s="71" t="s">
        <v>2711</v>
      </c>
      <c r="N724" s="59"/>
      <c r="O724" s="70"/>
      <c r="P724" s="59"/>
      <c r="Q724" s="70"/>
      <c r="R724" s="73" t="s">
        <v>2711</v>
      </c>
      <c r="S724" s="70">
        <v>10.923</v>
      </c>
      <c r="T724" s="59">
        <v>18</v>
      </c>
      <c r="U724" s="82">
        <v>458.766</v>
      </c>
      <c r="V724" s="83">
        <v>196.614</v>
      </c>
      <c r="W724" s="83">
        <v>141.999</v>
      </c>
      <c r="X724" s="83">
        <v>54.615</v>
      </c>
      <c r="Y724" s="82">
        <f t="shared" si="80"/>
        <v>262.152</v>
      </c>
      <c r="Z724" s="82"/>
      <c r="AA724" s="91"/>
      <c r="AB724" s="91"/>
      <c r="AC724" s="82"/>
      <c r="AD724" s="82"/>
      <c r="AE724" s="82"/>
      <c r="AF724" s="82"/>
      <c r="AG724" s="59" t="s">
        <v>2619</v>
      </c>
      <c r="AH724" s="59">
        <v>1</v>
      </c>
      <c r="AI724" s="58"/>
      <c r="AJ724" s="27"/>
    </row>
    <row r="725" ht="20.15" customHeight="1" outlineLevel="4" spans="1:36">
      <c r="A725" s="55">
        <v>31</v>
      </c>
      <c r="B725" s="60" t="s">
        <v>99</v>
      </c>
      <c r="C725" s="56" t="s">
        <v>120</v>
      </c>
      <c r="D725" s="57" t="s">
        <v>2660</v>
      </c>
      <c r="E725" s="58" t="s">
        <v>2712</v>
      </c>
      <c r="F725" s="59" t="s">
        <v>554</v>
      </c>
      <c r="G725" s="59" t="s">
        <v>110</v>
      </c>
      <c r="H725" s="59">
        <v>430528</v>
      </c>
      <c r="I725" s="59" t="str">
        <f t="shared" si="78"/>
        <v>430528</v>
      </c>
      <c r="J725" s="59">
        <f t="shared" si="79"/>
        <v>0</v>
      </c>
      <c r="K725" s="70">
        <v>2.396</v>
      </c>
      <c r="L725" s="55" t="s">
        <v>2713</v>
      </c>
      <c r="M725" s="71" t="s">
        <v>2714</v>
      </c>
      <c r="N725" s="59"/>
      <c r="O725" s="70"/>
      <c r="P725" s="59"/>
      <c r="Q725" s="70"/>
      <c r="R725" s="73" t="s">
        <v>2714</v>
      </c>
      <c r="S725" s="70">
        <v>2.396</v>
      </c>
      <c r="T725" s="59">
        <v>18</v>
      </c>
      <c r="U725" s="82">
        <v>100.632</v>
      </c>
      <c r="V725" s="83">
        <v>43.128</v>
      </c>
      <c r="W725" s="83">
        <v>31.148</v>
      </c>
      <c r="X725" s="83">
        <v>11.98</v>
      </c>
      <c r="Y725" s="82">
        <f t="shared" si="80"/>
        <v>57.504</v>
      </c>
      <c r="Z725" s="82"/>
      <c r="AA725" s="91"/>
      <c r="AB725" s="91"/>
      <c r="AC725" s="82"/>
      <c r="AD725" s="82"/>
      <c r="AE725" s="82"/>
      <c r="AF725" s="82"/>
      <c r="AG725" s="59" t="s">
        <v>2619</v>
      </c>
      <c r="AH725" s="59">
        <v>1</v>
      </c>
      <c r="AI725" s="58"/>
      <c r="AJ725" s="27"/>
    </row>
    <row r="726" ht="20.15" customHeight="1" outlineLevel="4" spans="1:36">
      <c r="A726" s="55">
        <v>11</v>
      </c>
      <c r="B726" s="60" t="s">
        <v>99</v>
      </c>
      <c r="C726" s="56" t="s">
        <v>120</v>
      </c>
      <c r="D726" s="57" t="s">
        <v>2679</v>
      </c>
      <c r="E726" s="58" t="s">
        <v>2715</v>
      </c>
      <c r="F726" s="59" t="s">
        <v>554</v>
      </c>
      <c r="G726" s="59" t="s">
        <v>110</v>
      </c>
      <c r="H726" s="59">
        <v>430528</v>
      </c>
      <c r="I726" s="59" t="str">
        <f t="shared" si="78"/>
        <v>430528</v>
      </c>
      <c r="J726" s="59">
        <f t="shared" si="79"/>
        <v>0</v>
      </c>
      <c r="K726" s="70">
        <v>4.191</v>
      </c>
      <c r="L726" s="55" t="s">
        <v>2716</v>
      </c>
      <c r="M726" s="71" t="s">
        <v>2717</v>
      </c>
      <c r="N726" s="59"/>
      <c r="O726" s="70"/>
      <c r="P726" s="59"/>
      <c r="Q726" s="70"/>
      <c r="R726" s="73" t="s">
        <v>2717</v>
      </c>
      <c r="S726" s="70">
        <v>4.191</v>
      </c>
      <c r="T726" s="59">
        <v>18</v>
      </c>
      <c r="U726" s="82">
        <v>176.022</v>
      </c>
      <c r="V726" s="83">
        <v>75.438</v>
      </c>
      <c r="W726" s="83">
        <v>54.483</v>
      </c>
      <c r="X726" s="83">
        <v>20.955</v>
      </c>
      <c r="Y726" s="82">
        <f t="shared" si="80"/>
        <v>100.584</v>
      </c>
      <c r="Z726" s="82"/>
      <c r="AA726" s="91"/>
      <c r="AB726" s="91"/>
      <c r="AC726" s="82"/>
      <c r="AD726" s="82"/>
      <c r="AE726" s="82"/>
      <c r="AF726" s="82"/>
      <c r="AG726" s="59" t="s">
        <v>2619</v>
      </c>
      <c r="AH726" s="59">
        <v>1</v>
      </c>
      <c r="AI726" s="58"/>
      <c r="AJ726" s="27"/>
    </row>
    <row r="727" ht="20.15" customHeight="1" outlineLevel="4" spans="1:36">
      <c r="A727" s="55">
        <v>32</v>
      </c>
      <c r="B727" s="60" t="s">
        <v>99</v>
      </c>
      <c r="C727" s="56" t="s">
        <v>120</v>
      </c>
      <c r="D727" s="57" t="s">
        <v>2620</v>
      </c>
      <c r="E727" s="58" t="s">
        <v>1956</v>
      </c>
      <c r="F727" s="59" t="s">
        <v>554</v>
      </c>
      <c r="G727" s="59" t="s">
        <v>110</v>
      </c>
      <c r="H727" s="59">
        <v>430528</v>
      </c>
      <c r="I727" s="59" t="str">
        <f t="shared" si="78"/>
        <v>430528</v>
      </c>
      <c r="J727" s="59">
        <f t="shared" si="79"/>
        <v>0</v>
      </c>
      <c r="K727" s="70">
        <v>6.16</v>
      </c>
      <c r="L727" s="55" t="s">
        <v>2718</v>
      </c>
      <c r="M727" s="71" t="s">
        <v>2719</v>
      </c>
      <c r="N727" s="59"/>
      <c r="O727" s="70"/>
      <c r="P727" s="59"/>
      <c r="Q727" s="70"/>
      <c r="R727" s="73" t="s">
        <v>2719</v>
      </c>
      <c r="S727" s="70">
        <v>6.16</v>
      </c>
      <c r="T727" s="59">
        <v>18</v>
      </c>
      <c r="U727" s="82">
        <v>258.72</v>
      </c>
      <c r="V727" s="83">
        <v>110.88</v>
      </c>
      <c r="W727" s="83">
        <v>80.08</v>
      </c>
      <c r="X727" s="83">
        <v>30.8</v>
      </c>
      <c r="Y727" s="82">
        <f t="shared" si="80"/>
        <v>147.84</v>
      </c>
      <c r="Z727" s="82"/>
      <c r="AA727" s="91"/>
      <c r="AB727" s="91"/>
      <c r="AC727" s="82"/>
      <c r="AD727" s="82"/>
      <c r="AE727" s="82"/>
      <c r="AF727" s="82"/>
      <c r="AG727" s="59" t="s">
        <v>2619</v>
      </c>
      <c r="AH727" s="59">
        <v>1</v>
      </c>
      <c r="AI727" s="58"/>
      <c r="AJ727" s="27"/>
    </row>
    <row r="728" ht="20.15" customHeight="1" outlineLevel="4" spans="1:36">
      <c r="A728" s="55">
        <v>4</v>
      </c>
      <c r="B728" s="60" t="s">
        <v>99</v>
      </c>
      <c r="C728" s="56" t="s">
        <v>120</v>
      </c>
      <c r="D728" s="57" t="s">
        <v>2671</v>
      </c>
      <c r="E728" s="58" t="s">
        <v>2720</v>
      </c>
      <c r="F728" s="59" t="s">
        <v>554</v>
      </c>
      <c r="G728" s="59" t="s">
        <v>110</v>
      </c>
      <c r="H728" s="59">
        <v>430528</v>
      </c>
      <c r="I728" s="59" t="str">
        <f t="shared" si="78"/>
        <v>430528</v>
      </c>
      <c r="J728" s="59">
        <f t="shared" si="79"/>
        <v>0</v>
      </c>
      <c r="K728" s="70">
        <v>3.927</v>
      </c>
      <c r="L728" s="55" t="s">
        <v>2721</v>
      </c>
      <c r="M728" s="71" t="s">
        <v>2722</v>
      </c>
      <c r="N728" s="59"/>
      <c r="O728" s="70"/>
      <c r="P728" s="59"/>
      <c r="Q728" s="70"/>
      <c r="R728" s="73" t="s">
        <v>2722</v>
      </c>
      <c r="S728" s="70">
        <v>3.927</v>
      </c>
      <c r="T728" s="59">
        <v>18</v>
      </c>
      <c r="U728" s="82">
        <v>164.934</v>
      </c>
      <c r="V728" s="83">
        <v>70.686</v>
      </c>
      <c r="W728" s="83">
        <v>51.051</v>
      </c>
      <c r="X728" s="83">
        <v>19.635</v>
      </c>
      <c r="Y728" s="82">
        <f t="shared" si="80"/>
        <v>94.248</v>
      </c>
      <c r="Z728" s="82"/>
      <c r="AA728" s="91"/>
      <c r="AB728" s="91"/>
      <c r="AC728" s="82"/>
      <c r="AD728" s="82"/>
      <c r="AE728" s="82"/>
      <c r="AF728" s="82"/>
      <c r="AG728" s="59" t="s">
        <v>2619</v>
      </c>
      <c r="AH728" s="59">
        <v>1</v>
      </c>
      <c r="AI728" s="58"/>
      <c r="AJ728" s="27"/>
    </row>
    <row r="729" ht="20.15" customHeight="1" outlineLevel="4" spans="1:36">
      <c r="A729" s="55">
        <v>23</v>
      </c>
      <c r="B729" s="60" t="s">
        <v>99</v>
      </c>
      <c r="C729" s="56" t="s">
        <v>120</v>
      </c>
      <c r="D729" s="57" t="s">
        <v>2620</v>
      </c>
      <c r="E729" s="58" t="s">
        <v>1729</v>
      </c>
      <c r="F729" s="59" t="s">
        <v>554</v>
      </c>
      <c r="G729" s="59" t="s">
        <v>110</v>
      </c>
      <c r="H729" s="59">
        <v>430528</v>
      </c>
      <c r="I729" s="59" t="str">
        <f t="shared" si="78"/>
        <v>430528</v>
      </c>
      <c r="J729" s="59">
        <f t="shared" si="79"/>
        <v>0</v>
      </c>
      <c r="K729" s="70">
        <v>1.545</v>
      </c>
      <c r="L729" s="55" t="s">
        <v>2723</v>
      </c>
      <c r="M729" s="71" t="s">
        <v>2724</v>
      </c>
      <c r="N729" s="59"/>
      <c r="O729" s="70"/>
      <c r="P729" s="59"/>
      <c r="Q729" s="70"/>
      <c r="R729" s="73" t="s">
        <v>2724</v>
      </c>
      <c r="S729" s="70">
        <v>1.545</v>
      </c>
      <c r="T729" s="59">
        <v>18</v>
      </c>
      <c r="U729" s="82">
        <v>64.89</v>
      </c>
      <c r="V729" s="83">
        <v>27.81</v>
      </c>
      <c r="W729" s="83">
        <v>20.085</v>
      </c>
      <c r="X729" s="83">
        <v>7.725</v>
      </c>
      <c r="Y729" s="82">
        <f t="shared" si="80"/>
        <v>37.08</v>
      </c>
      <c r="Z729" s="82"/>
      <c r="AA729" s="91"/>
      <c r="AB729" s="91"/>
      <c r="AC729" s="82"/>
      <c r="AD729" s="82"/>
      <c r="AE729" s="82"/>
      <c r="AF729" s="82"/>
      <c r="AG729" s="59" t="s">
        <v>2619</v>
      </c>
      <c r="AH729" s="59">
        <v>1</v>
      </c>
      <c r="AI729" s="58"/>
      <c r="AJ729" s="27"/>
    </row>
    <row r="730" ht="20.15" customHeight="1" outlineLevel="3" collapsed="1" spans="1:36">
      <c r="A730" s="55"/>
      <c r="B730" s="60"/>
      <c r="C730" s="51" t="s">
        <v>123</v>
      </c>
      <c r="D730" s="57"/>
      <c r="E730" s="58"/>
      <c r="F730" s="59"/>
      <c r="G730" s="59"/>
      <c r="H730" s="59"/>
      <c r="I730" s="59"/>
      <c r="J730" s="59"/>
      <c r="K730" s="70">
        <f>SUBTOTAL(9,K731:K747)</f>
        <v>82.555</v>
      </c>
      <c r="L730" s="55"/>
      <c r="M730" s="71"/>
      <c r="N730" s="59"/>
      <c r="O730" s="70"/>
      <c r="P730" s="59"/>
      <c r="Q730" s="70"/>
      <c r="R730" s="73"/>
      <c r="S730" s="70"/>
      <c r="T730" s="59"/>
      <c r="U730" s="82">
        <f>SUBTOTAL(9,U731:U747)</f>
        <v>2888.78</v>
      </c>
      <c r="V730" s="83">
        <f>SUBTOTAL(9,V731:V747)</f>
        <v>1485.99</v>
      </c>
      <c r="W730" s="83">
        <f>SUBTOTAL(9,W731:W747)</f>
        <v>1073.215</v>
      </c>
      <c r="X730" s="83">
        <f>SUBTOTAL(9,X731:X747)</f>
        <v>412.775</v>
      </c>
      <c r="Y730" s="82">
        <f>SUBTOTAL(9,Y731:Y747)</f>
        <v>1402.79</v>
      </c>
      <c r="Z730" s="82">
        <v>50</v>
      </c>
      <c r="AA730" s="91">
        <v>2449</v>
      </c>
      <c r="AB730" s="82">
        <f>U730-AA730</f>
        <v>439.78</v>
      </c>
      <c r="AC730" s="82">
        <v>195</v>
      </c>
      <c r="AD730" s="82">
        <f>V730-AC730</f>
        <v>1290.99</v>
      </c>
      <c r="AE730" s="82">
        <v>2254</v>
      </c>
      <c r="AF730" s="82">
        <v>2254</v>
      </c>
      <c r="AG730" s="59"/>
      <c r="AH730" s="59"/>
      <c r="AI730" s="58"/>
      <c r="AJ730" s="27" t="s">
        <v>124</v>
      </c>
    </row>
    <row r="731" ht="20.15" customHeight="1" outlineLevel="4" spans="1:36">
      <c r="A731" s="55">
        <v>1</v>
      </c>
      <c r="B731" s="60" t="s">
        <v>99</v>
      </c>
      <c r="C731" s="56" t="s">
        <v>122</v>
      </c>
      <c r="D731" s="57" t="s">
        <v>2725</v>
      </c>
      <c r="E731" s="58" t="s">
        <v>2726</v>
      </c>
      <c r="F731" s="59" t="s">
        <v>554</v>
      </c>
      <c r="G731" s="59" t="s">
        <v>110</v>
      </c>
      <c r="H731" s="59">
        <v>430529</v>
      </c>
      <c r="I731" s="59" t="str">
        <f t="shared" ref="I731:I747" si="81">RIGHT(M731,6)</f>
        <v>430529</v>
      </c>
      <c r="J731" s="59">
        <f t="shared" ref="J731:J747" si="82">H731-I731</f>
        <v>0</v>
      </c>
      <c r="K731" s="70">
        <v>2.685</v>
      </c>
      <c r="L731" s="55" t="s">
        <v>2727</v>
      </c>
      <c r="M731" s="71" t="s">
        <v>2728</v>
      </c>
      <c r="N731" s="59"/>
      <c r="O731" s="70"/>
      <c r="P731" s="59"/>
      <c r="Q731" s="70"/>
      <c r="R731" s="73" t="s">
        <v>2728</v>
      </c>
      <c r="S731" s="70">
        <v>2.685</v>
      </c>
      <c r="T731" s="59">
        <v>18</v>
      </c>
      <c r="U731" s="82">
        <v>93.98</v>
      </c>
      <c r="V731" s="83">
        <v>48.33</v>
      </c>
      <c r="W731" s="83">
        <v>34.905</v>
      </c>
      <c r="X731" s="83">
        <v>13.425</v>
      </c>
      <c r="Y731" s="82">
        <f t="shared" ref="Y731:Y747" si="83">U731-V731</f>
        <v>45.65</v>
      </c>
      <c r="Z731" s="82"/>
      <c r="AA731" s="91"/>
      <c r="AB731" s="91"/>
      <c r="AC731" s="82"/>
      <c r="AD731" s="82"/>
      <c r="AE731" s="82"/>
      <c r="AF731" s="82"/>
      <c r="AG731" s="59" t="s">
        <v>2729</v>
      </c>
      <c r="AH731" s="59">
        <v>1</v>
      </c>
      <c r="AI731" s="58"/>
      <c r="AJ731" s="27"/>
    </row>
    <row r="732" ht="20.15" customHeight="1" outlineLevel="4" spans="1:36">
      <c r="A732" s="55">
        <v>2</v>
      </c>
      <c r="B732" s="60" t="s">
        <v>99</v>
      </c>
      <c r="C732" s="56" t="s">
        <v>122</v>
      </c>
      <c r="D732" s="57" t="s">
        <v>2730</v>
      </c>
      <c r="E732" s="58" t="s">
        <v>2731</v>
      </c>
      <c r="F732" s="59" t="s">
        <v>554</v>
      </c>
      <c r="G732" s="59" t="s">
        <v>110</v>
      </c>
      <c r="H732" s="59">
        <v>430529</v>
      </c>
      <c r="I732" s="59" t="str">
        <f t="shared" si="81"/>
        <v>430529</v>
      </c>
      <c r="J732" s="59">
        <f t="shared" si="82"/>
        <v>0</v>
      </c>
      <c r="K732" s="70">
        <v>6.293</v>
      </c>
      <c r="L732" s="55" t="s">
        <v>2732</v>
      </c>
      <c r="M732" s="71" t="s">
        <v>2733</v>
      </c>
      <c r="N732" s="59"/>
      <c r="O732" s="70"/>
      <c r="P732" s="59"/>
      <c r="Q732" s="70"/>
      <c r="R732" s="73" t="s">
        <v>2733</v>
      </c>
      <c r="S732" s="70">
        <v>6.293</v>
      </c>
      <c r="T732" s="59">
        <v>18</v>
      </c>
      <c r="U732" s="82">
        <v>220.26</v>
      </c>
      <c r="V732" s="83">
        <v>113.274</v>
      </c>
      <c r="W732" s="83">
        <v>81.809</v>
      </c>
      <c r="X732" s="83">
        <v>31.465</v>
      </c>
      <c r="Y732" s="82">
        <f t="shared" si="83"/>
        <v>106.986</v>
      </c>
      <c r="Z732" s="82"/>
      <c r="AA732" s="91"/>
      <c r="AB732" s="91"/>
      <c r="AC732" s="82"/>
      <c r="AD732" s="82"/>
      <c r="AE732" s="82"/>
      <c r="AF732" s="82"/>
      <c r="AG732" s="59" t="s">
        <v>2734</v>
      </c>
      <c r="AH732" s="59">
        <v>1</v>
      </c>
      <c r="AI732" s="58"/>
      <c r="AJ732" s="27"/>
    </row>
    <row r="733" ht="20.15" customHeight="1" outlineLevel="4" spans="1:36">
      <c r="A733" s="55">
        <v>3</v>
      </c>
      <c r="B733" s="60" t="s">
        <v>99</v>
      </c>
      <c r="C733" s="56" t="s">
        <v>122</v>
      </c>
      <c r="D733" s="57" t="s">
        <v>2735</v>
      </c>
      <c r="E733" s="58" t="s">
        <v>2736</v>
      </c>
      <c r="F733" s="59" t="s">
        <v>554</v>
      </c>
      <c r="G733" s="59" t="s">
        <v>110</v>
      </c>
      <c r="H733" s="59">
        <v>430529</v>
      </c>
      <c r="I733" s="59" t="str">
        <f t="shared" si="81"/>
        <v>430529</v>
      </c>
      <c r="J733" s="59">
        <f t="shared" si="82"/>
        <v>0</v>
      </c>
      <c r="K733" s="70">
        <v>6.897</v>
      </c>
      <c r="L733" s="55" t="s">
        <v>2737</v>
      </c>
      <c r="M733" s="71" t="s">
        <v>2738</v>
      </c>
      <c r="N733" s="59"/>
      <c r="O733" s="70"/>
      <c r="P733" s="59"/>
      <c r="Q733" s="70"/>
      <c r="R733" s="73" t="s">
        <v>2738</v>
      </c>
      <c r="S733" s="70">
        <v>6.897</v>
      </c>
      <c r="T733" s="59">
        <v>18</v>
      </c>
      <c r="U733" s="82">
        <v>241.4</v>
      </c>
      <c r="V733" s="83">
        <v>124.146</v>
      </c>
      <c r="W733" s="83">
        <v>89.661</v>
      </c>
      <c r="X733" s="83">
        <v>34.485</v>
      </c>
      <c r="Y733" s="82">
        <f t="shared" si="83"/>
        <v>117.254</v>
      </c>
      <c r="Z733" s="82"/>
      <c r="AA733" s="91"/>
      <c r="AB733" s="91"/>
      <c r="AC733" s="82"/>
      <c r="AD733" s="82"/>
      <c r="AE733" s="82"/>
      <c r="AF733" s="82"/>
      <c r="AG733" s="59" t="s">
        <v>2739</v>
      </c>
      <c r="AH733" s="59">
        <v>1</v>
      </c>
      <c r="AI733" s="58"/>
      <c r="AJ733" s="27"/>
    </row>
    <row r="734" ht="20.15" customHeight="1" outlineLevel="4" spans="1:36">
      <c r="A734" s="55">
        <v>4</v>
      </c>
      <c r="B734" s="60" t="s">
        <v>99</v>
      </c>
      <c r="C734" s="56" t="s">
        <v>122</v>
      </c>
      <c r="D734" s="57" t="s">
        <v>2740</v>
      </c>
      <c r="E734" s="58" t="s">
        <v>2741</v>
      </c>
      <c r="F734" s="59" t="s">
        <v>554</v>
      </c>
      <c r="G734" s="59" t="s">
        <v>110</v>
      </c>
      <c r="H734" s="59">
        <v>430529</v>
      </c>
      <c r="I734" s="59" t="str">
        <f t="shared" si="81"/>
        <v>430529</v>
      </c>
      <c r="J734" s="59">
        <f t="shared" si="82"/>
        <v>0</v>
      </c>
      <c r="K734" s="70">
        <v>2.704</v>
      </c>
      <c r="L734" s="55" t="s">
        <v>2742</v>
      </c>
      <c r="M734" s="71" t="s">
        <v>2743</v>
      </c>
      <c r="N734" s="59"/>
      <c r="O734" s="70"/>
      <c r="P734" s="59"/>
      <c r="Q734" s="70"/>
      <c r="R734" s="73" t="s">
        <v>2743</v>
      </c>
      <c r="S734" s="70">
        <v>2.704</v>
      </c>
      <c r="T734" s="59">
        <v>18</v>
      </c>
      <c r="U734" s="82">
        <v>96.64</v>
      </c>
      <c r="V734" s="83">
        <v>48.672</v>
      </c>
      <c r="W734" s="83">
        <v>35.152</v>
      </c>
      <c r="X734" s="83">
        <v>13.52</v>
      </c>
      <c r="Y734" s="82">
        <f t="shared" si="83"/>
        <v>47.968</v>
      </c>
      <c r="Z734" s="82"/>
      <c r="AA734" s="91"/>
      <c r="AB734" s="91"/>
      <c r="AC734" s="82"/>
      <c r="AD734" s="82"/>
      <c r="AE734" s="82"/>
      <c r="AF734" s="82"/>
      <c r="AG734" s="59" t="s">
        <v>2744</v>
      </c>
      <c r="AH734" s="59">
        <v>1</v>
      </c>
      <c r="AI734" s="58"/>
      <c r="AJ734" s="27"/>
    </row>
    <row r="735" ht="20.15" customHeight="1" outlineLevel="4" spans="1:36">
      <c r="A735" s="55">
        <v>6</v>
      </c>
      <c r="B735" s="60" t="s">
        <v>99</v>
      </c>
      <c r="C735" s="56" t="s">
        <v>122</v>
      </c>
      <c r="D735" s="57" t="s">
        <v>2735</v>
      </c>
      <c r="E735" s="58" t="s">
        <v>2745</v>
      </c>
      <c r="F735" s="59" t="s">
        <v>554</v>
      </c>
      <c r="G735" s="59" t="s">
        <v>110</v>
      </c>
      <c r="H735" s="59">
        <v>430529</v>
      </c>
      <c r="I735" s="59" t="str">
        <f t="shared" si="81"/>
        <v>430529</v>
      </c>
      <c r="J735" s="59">
        <f t="shared" si="82"/>
        <v>0</v>
      </c>
      <c r="K735" s="70">
        <v>4.248</v>
      </c>
      <c r="L735" s="55" t="s">
        <v>2746</v>
      </c>
      <c r="M735" s="71" t="s">
        <v>2747</v>
      </c>
      <c r="N735" s="59"/>
      <c r="O735" s="70"/>
      <c r="P735" s="59"/>
      <c r="Q735" s="70"/>
      <c r="R735" s="73" t="s">
        <v>2747</v>
      </c>
      <c r="S735" s="70">
        <v>4.248</v>
      </c>
      <c r="T735" s="59">
        <v>18</v>
      </c>
      <c r="U735" s="82">
        <v>145.99</v>
      </c>
      <c r="V735" s="83">
        <v>76.464</v>
      </c>
      <c r="W735" s="83">
        <v>55.224</v>
      </c>
      <c r="X735" s="83">
        <v>21.24</v>
      </c>
      <c r="Y735" s="82">
        <f t="shared" si="83"/>
        <v>69.526</v>
      </c>
      <c r="Z735" s="82"/>
      <c r="AA735" s="91"/>
      <c r="AB735" s="91"/>
      <c r="AC735" s="82"/>
      <c r="AD735" s="82"/>
      <c r="AE735" s="82"/>
      <c r="AF735" s="82"/>
      <c r="AG735" s="59" t="s">
        <v>2748</v>
      </c>
      <c r="AH735" s="59">
        <v>1</v>
      </c>
      <c r="AI735" s="58"/>
      <c r="AJ735" s="27"/>
    </row>
    <row r="736" ht="20.15" customHeight="1" outlineLevel="4" spans="1:36">
      <c r="A736" s="55">
        <v>7</v>
      </c>
      <c r="B736" s="60" t="s">
        <v>99</v>
      </c>
      <c r="C736" s="56" t="s">
        <v>122</v>
      </c>
      <c r="D736" s="57" t="s">
        <v>2735</v>
      </c>
      <c r="E736" s="58" t="s">
        <v>2749</v>
      </c>
      <c r="F736" s="59" t="s">
        <v>554</v>
      </c>
      <c r="G736" s="59" t="s">
        <v>110</v>
      </c>
      <c r="H736" s="59">
        <v>430529</v>
      </c>
      <c r="I736" s="59" t="str">
        <f t="shared" si="81"/>
        <v>430529</v>
      </c>
      <c r="J736" s="59">
        <f t="shared" si="82"/>
        <v>0</v>
      </c>
      <c r="K736" s="70">
        <v>3.514</v>
      </c>
      <c r="L736" s="55" t="s">
        <v>2750</v>
      </c>
      <c r="M736" s="71" t="s">
        <v>2751</v>
      </c>
      <c r="N736" s="59"/>
      <c r="O736" s="70"/>
      <c r="P736" s="59"/>
      <c r="Q736" s="70"/>
      <c r="R736" s="73" t="s">
        <v>2751</v>
      </c>
      <c r="S736" s="70">
        <v>3.514</v>
      </c>
      <c r="T736" s="59">
        <v>18</v>
      </c>
      <c r="U736" s="82">
        <v>122.99</v>
      </c>
      <c r="V736" s="83">
        <v>63.252</v>
      </c>
      <c r="W736" s="83">
        <v>45.682</v>
      </c>
      <c r="X736" s="83">
        <v>17.57</v>
      </c>
      <c r="Y736" s="82">
        <f t="shared" si="83"/>
        <v>59.738</v>
      </c>
      <c r="Z736" s="82"/>
      <c r="AA736" s="91"/>
      <c r="AB736" s="91"/>
      <c r="AC736" s="82"/>
      <c r="AD736" s="82"/>
      <c r="AE736" s="82"/>
      <c r="AF736" s="82"/>
      <c r="AG736" s="59" t="s">
        <v>2752</v>
      </c>
      <c r="AH736" s="59">
        <v>1</v>
      </c>
      <c r="AI736" s="58"/>
      <c r="AJ736" s="27"/>
    </row>
    <row r="737" ht="20.15" customHeight="1" outlineLevel="4" spans="1:36">
      <c r="A737" s="55">
        <v>8</v>
      </c>
      <c r="B737" s="60" t="s">
        <v>99</v>
      </c>
      <c r="C737" s="56" t="s">
        <v>122</v>
      </c>
      <c r="D737" s="57" t="s">
        <v>2753</v>
      </c>
      <c r="E737" s="58" t="s">
        <v>2754</v>
      </c>
      <c r="F737" s="59" t="s">
        <v>554</v>
      </c>
      <c r="G737" s="59" t="s">
        <v>110</v>
      </c>
      <c r="H737" s="59">
        <v>430529</v>
      </c>
      <c r="I737" s="59" t="str">
        <f t="shared" si="81"/>
        <v>430529</v>
      </c>
      <c r="J737" s="59">
        <f t="shared" si="82"/>
        <v>0</v>
      </c>
      <c r="K737" s="70">
        <v>10.097</v>
      </c>
      <c r="L737" s="55" t="s">
        <v>2755</v>
      </c>
      <c r="M737" s="71" t="s">
        <v>2756</v>
      </c>
      <c r="N737" s="59"/>
      <c r="O737" s="70"/>
      <c r="P737" s="59"/>
      <c r="Q737" s="70"/>
      <c r="R737" s="73" t="s">
        <v>2756</v>
      </c>
      <c r="S737" s="70">
        <v>10.097</v>
      </c>
      <c r="T737" s="59">
        <v>18</v>
      </c>
      <c r="U737" s="82">
        <v>353.4</v>
      </c>
      <c r="V737" s="83">
        <v>181.746</v>
      </c>
      <c r="W737" s="83">
        <v>131.261</v>
      </c>
      <c r="X737" s="83">
        <v>50.485</v>
      </c>
      <c r="Y737" s="82">
        <f t="shared" si="83"/>
        <v>171.654</v>
      </c>
      <c r="Z737" s="82"/>
      <c r="AA737" s="91"/>
      <c r="AB737" s="91"/>
      <c r="AC737" s="82"/>
      <c r="AD737" s="82"/>
      <c r="AE737" s="82"/>
      <c r="AF737" s="82"/>
      <c r="AG737" s="59" t="s">
        <v>2757</v>
      </c>
      <c r="AH737" s="59">
        <v>1</v>
      </c>
      <c r="AI737" s="58"/>
      <c r="AJ737" s="27"/>
    </row>
    <row r="738" ht="20.15" customHeight="1" outlineLevel="4" spans="1:36">
      <c r="A738" s="55">
        <v>9</v>
      </c>
      <c r="B738" s="60" t="s">
        <v>99</v>
      </c>
      <c r="C738" s="56" t="s">
        <v>122</v>
      </c>
      <c r="D738" s="57" t="s">
        <v>2758</v>
      </c>
      <c r="E738" s="58" t="s">
        <v>2759</v>
      </c>
      <c r="F738" s="59" t="s">
        <v>554</v>
      </c>
      <c r="G738" s="59" t="s">
        <v>110</v>
      </c>
      <c r="H738" s="59">
        <v>430529</v>
      </c>
      <c r="I738" s="59" t="str">
        <f t="shared" si="81"/>
        <v>430529</v>
      </c>
      <c r="J738" s="59">
        <f t="shared" si="82"/>
        <v>0</v>
      </c>
      <c r="K738" s="70">
        <v>4.807</v>
      </c>
      <c r="L738" s="55" t="s">
        <v>2760</v>
      </c>
      <c r="M738" s="71" t="s">
        <v>2761</v>
      </c>
      <c r="N738" s="59"/>
      <c r="O738" s="70"/>
      <c r="P738" s="59"/>
      <c r="Q738" s="70"/>
      <c r="R738" s="73" t="s">
        <v>2761</v>
      </c>
      <c r="S738" s="70">
        <v>4.807</v>
      </c>
      <c r="T738" s="59">
        <v>18</v>
      </c>
      <c r="U738" s="82">
        <v>168.25</v>
      </c>
      <c r="V738" s="83">
        <v>86.526</v>
      </c>
      <c r="W738" s="83">
        <v>62.491</v>
      </c>
      <c r="X738" s="83">
        <v>24.035</v>
      </c>
      <c r="Y738" s="82">
        <f t="shared" si="83"/>
        <v>81.724</v>
      </c>
      <c r="Z738" s="82"/>
      <c r="AA738" s="91"/>
      <c r="AB738" s="91"/>
      <c r="AC738" s="82"/>
      <c r="AD738" s="82"/>
      <c r="AE738" s="82"/>
      <c r="AF738" s="82"/>
      <c r="AG738" s="59" t="s">
        <v>2762</v>
      </c>
      <c r="AH738" s="59">
        <v>1</v>
      </c>
      <c r="AI738" s="58"/>
      <c r="AJ738" s="27"/>
    </row>
    <row r="739" ht="20.15" customHeight="1" outlineLevel="4" spans="1:36">
      <c r="A739" s="55">
        <v>10</v>
      </c>
      <c r="B739" s="60" t="s">
        <v>99</v>
      </c>
      <c r="C739" s="56" t="s">
        <v>122</v>
      </c>
      <c r="D739" s="57" t="s">
        <v>2735</v>
      </c>
      <c r="E739" s="58" t="s">
        <v>2763</v>
      </c>
      <c r="F739" s="59" t="s">
        <v>554</v>
      </c>
      <c r="G739" s="59" t="s">
        <v>110</v>
      </c>
      <c r="H739" s="59">
        <v>430529</v>
      </c>
      <c r="I739" s="59" t="str">
        <f t="shared" si="81"/>
        <v>430529</v>
      </c>
      <c r="J739" s="59">
        <f t="shared" si="82"/>
        <v>0</v>
      </c>
      <c r="K739" s="70">
        <v>0.748</v>
      </c>
      <c r="L739" s="55" t="s">
        <v>2764</v>
      </c>
      <c r="M739" s="71" t="s">
        <v>2765</v>
      </c>
      <c r="N739" s="59"/>
      <c r="O739" s="70"/>
      <c r="P739" s="59"/>
      <c r="Q739" s="70"/>
      <c r="R739" s="73" t="s">
        <v>2765</v>
      </c>
      <c r="S739" s="70">
        <v>0.748</v>
      </c>
      <c r="T739" s="59">
        <v>18</v>
      </c>
      <c r="U739" s="82">
        <v>26.18</v>
      </c>
      <c r="V739" s="83">
        <v>13.464</v>
      </c>
      <c r="W739" s="83">
        <v>9.724</v>
      </c>
      <c r="X739" s="83">
        <v>3.74</v>
      </c>
      <c r="Y739" s="82">
        <f t="shared" si="83"/>
        <v>12.716</v>
      </c>
      <c r="Z739" s="82"/>
      <c r="AA739" s="91"/>
      <c r="AB739" s="91"/>
      <c r="AC739" s="82"/>
      <c r="AD739" s="82"/>
      <c r="AE739" s="82"/>
      <c r="AF739" s="82"/>
      <c r="AG739" s="59" t="s">
        <v>2766</v>
      </c>
      <c r="AH739" s="59">
        <v>1</v>
      </c>
      <c r="AI739" s="58"/>
      <c r="AJ739" s="27"/>
    </row>
    <row r="740" ht="20.15" customHeight="1" outlineLevel="4" spans="1:36">
      <c r="A740" s="55">
        <v>11</v>
      </c>
      <c r="B740" s="60" t="s">
        <v>99</v>
      </c>
      <c r="C740" s="56" t="s">
        <v>122</v>
      </c>
      <c r="D740" s="57" t="s">
        <v>2735</v>
      </c>
      <c r="E740" s="58" t="s">
        <v>2767</v>
      </c>
      <c r="F740" s="59" t="s">
        <v>554</v>
      </c>
      <c r="G740" s="59" t="s">
        <v>110</v>
      </c>
      <c r="H740" s="59">
        <v>430529</v>
      </c>
      <c r="I740" s="59" t="str">
        <f t="shared" si="81"/>
        <v>430529</v>
      </c>
      <c r="J740" s="59">
        <f t="shared" si="82"/>
        <v>0</v>
      </c>
      <c r="K740" s="70">
        <v>2.266</v>
      </c>
      <c r="L740" s="55" t="s">
        <v>2768</v>
      </c>
      <c r="M740" s="71" t="s">
        <v>2769</v>
      </c>
      <c r="N740" s="59"/>
      <c r="O740" s="70"/>
      <c r="P740" s="59"/>
      <c r="Q740" s="70"/>
      <c r="R740" s="73" t="s">
        <v>2769</v>
      </c>
      <c r="S740" s="70">
        <v>2.266</v>
      </c>
      <c r="T740" s="59">
        <v>18</v>
      </c>
      <c r="U740" s="82">
        <v>79.31</v>
      </c>
      <c r="V740" s="83">
        <v>40.788</v>
      </c>
      <c r="W740" s="83">
        <v>29.458</v>
      </c>
      <c r="X740" s="83">
        <v>11.33</v>
      </c>
      <c r="Y740" s="82">
        <f t="shared" si="83"/>
        <v>38.522</v>
      </c>
      <c r="Z740" s="82"/>
      <c r="AA740" s="91"/>
      <c r="AB740" s="91"/>
      <c r="AC740" s="82"/>
      <c r="AD740" s="82"/>
      <c r="AE740" s="82"/>
      <c r="AF740" s="82"/>
      <c r="AG740" s="59" t="s">
        <v>2770</v>
      </c>
      <c r="AH740" s="59">
        <v>1</v>
      </c>
      <c r="AI740" s="58"/>
      <c r="AJ740" s="27"/>
    </row>
    <row r="741" ht="20.15" customHeight="1" outlineLevel="4" spans="1:36">
      <c r="A741" s="55">
        <v>13</v>
      </c>
      <c r="B741" s="60" t="s">
        <v>99</v>
      </c>
      <c r="C741" s="56" t="s">
        <v>122</v>
      </c>
      <c r="D741" s="57" t="s">
        <v>2753</v>
      </c>
      <c r="E741" s="58" t="s">
        <v>2771</v>
      </c>
      <c r="F741" s="59" t="s">
        <v>554</v>
      </c>
      <c r="G741" s="59" t="s">
        <v>110</v>
      </c>
      <c r="H741" s="59">
        <v>430529</v>
      </c>
      <c r="I741" s="59" t="str">
        <f t="shared" si="81"/>
        <v>430529</v>
      </c>
      <c r="J741" s="59">
        <f t="shared" si="82"/>
        <v>0</v>
      </c>
      <c r="K741" s="70">
        <v>5.51</v>
      </c>
      <c r="L741" s="55" t="s">
        <v>2772</v>
      </c>
      <c r="M741" s="71" t="s">
        <v>2773</v>
      </c>
      <c r="N741" s="59"/>
      <c r="O741" s="70"/>
      <c r="P741" s="73" t="s">
        <v>2773</v>
      </c>
      <c r="Q741" s="70">
        <v>5.51</v>
      </c>
      <c r="R741" s="59"/>
      <c r="S741" s="70"/>
      <c r="T741" s="59">
        <v>18</v>
      </c>
      <c r="U741" s="82">
        <v>192.86</v>
      </c>
      <c r="V741" s="83">
        <v>99.18</v>
      </c>
      <c r="W741" s="83">
        <v>71.63</v>
      </c>
      <c r="X741" s="83">
        <v>27.55</v>
      </c>
      <c r="Y741" s="82">
        <f t="shared" si="83"/>
        <v>93.68</v>
      </c>
      <c r="Z741" s="82"/>
      <c r="AA741" s="91"/>
      <c r="AB741" s="91"/>
      <c r="AC741" s="82"/>
      <c r="AD741" s="82"/>
      <c r="AE741" s="82"/>
      <c r="AF741" s="82"/>
      <c r="AG741" s="59" t="s">
        <v>2774</v>
      </c>
      <c r="AH741" s="59">
        <v>1</v>
      </c>
      <c r="AI741" s="58"/>
      <c r="AJ741" s="27"/>
    </row>
    <row r="742" ht="20.15" customHeight="1" outlineLevel="4" spans="1:36">
      <c r="A742" s="55">
        <v>14</v>
      </c>
      <c r="B742" s="60" t="s">
        <v>99</v>
      </c>
      <c r="C742" s="56" t="s">
        <v>122</v>
      </c>
      <c r="D742" s="57" t="s">
        <v>2775</v>
      </c>
      <c r="E742" s="58" t="s">
        <v>2776</v>
      </c>
      <c r="F742" s="59" t="s">
        <v>554</v>
      </c>
      <c r="G742" s="59" t="s">
        <v>110</v>
      </c>
      <c r="H742" s="59">
        <v>430529</v>
      </c>
      <c r="I742" s="59" t="str">
        <f t="shared" si="81"/>
        <v>430529</v>
      </c>
      <c r="J742" s="59">
        <f t="shared" si="82"/>
        <v>0</v>
      </c>
      <c r="K742" s="70">
        <v>9.824</v>
      </c>
      <c r="L742" s="55" t="s">
        <v>2777</v>
      </c>
      <c r="M742" s="71" t="s">
        <v>2778</v>
      </c>
      <c r="N742" s="73" t="s">
        <v>2778</v>
      </c>
      <c r="O742" s="70">
        <v>9.824</v>
      </c>
      <c r="P742" s="59"/>
      <c r="Q742" s="70"/>
      <c r="R742" s="59"/>
      <c r="S742" s="70"/>
      <c r="T742" s="59">
        <v>18</v>
      </c>
      <c r="U742" s="82">
        <v>343.84</v>
      </c>
      <c r="V742" s="83">
        <v>176.832</v>
      </c>
      <c r="W742" s="83">
        <v>127.712</v>
      </c>
      <c r="X742" s="83">
        <v>49.12</v>
      </c>
      <c r="Y742" s="82">
        <f t="shared" si="83"/>
        <v>167.008</v>
      </c>
      <c r="Z742" s="82"/>
      <c r="AA742" s="91"/>
      <c r="AB742" s="91"/>
      <c r="AC742" s="82"/>
      <c r="AD742" s="82"/>
      <c r="AE742" s="82"/>
      <c r="AF742" s="82"/>
      <c r="AG742" s="59" t="s">
        <v>2779</v>
      </c>
      <c r="AH742" s="59">
        <v>1</v>
      </c>
      <c r="AI742" s="58"/>
      <c r="AJ742" s="27"/>
    </row>
    <row r="743" ht="20.15" customHeight="1" outlineLevel="4" spans="1:36">
      <c r="A743" s="55">
        <v>5</v>
      </c>
      <c r="B743" s="60" t="s">
        <v>99</v>
      </c>
      <c r="C743" s="56" t="s">
        <v>122</v>
      </c>
      <c r="D743" s="57" t="s">
        <v>2725</v>
      </c>
      <c r="E743" s="58" t="s">
        <v>2780</v>
      </c>
      <c r="F743" s="59" t="s">
        <v>554</v>
      </c>
      <c r="G743" s="59" t="s">
        <v>110</v>
      </c>
      <c r="H743" s="59">
        <v>430529</v>
      </c>
      <c r="I743" s="59" t="str">
        <f t="shared" si="81"/>
        <v>430529</v>
      </c>
      <c r="J743" s="59">
        <f t="shared" si="82"/>
        <v>0</v>
      </c>
      <c r="K743" s="70">
        <v>2.996</v>
      </c>
      <c r="L743" s="55" t="s">
        <v>2781</v>
      </c>
      <c r="M743" s="71" t="s">
        <v>2782</v>
      </c>
      <c r="N743" s="59"/>
      <c r="O743" s="70"/>
      <c r="P743" s="59"/>
      <c r="Q743" s="70"/>
      <c r="R743" s="73" t="s">
        <v>2782</v>
      </c>
      <c r="S743" s="70">
        <v>2.996</v>
      </c>
      <c r="T743" s="59">
        <v>18</v>
      </c>
      <c r="U743" s="82">
        <v>104.86</v>
      </c>
      <c r="V743" s="83">
        <v>53.928</v>
      </c>
      <c r="W743" s="83">
        <v>38.948</v>
      </c>
      <c r="X743" s="83">
        <v>14.98</v>
      </c>
      <c r="Y743" s="82">
        <f t="shared" si="83"/>
        <v>50.932</v>
      </c>
      <c r="Z743" s="82"/>
      <c r="AA743" s="91"/>
      <c r="AB743" s="91"/>
      <c r="AC743" s="82"/>
      <c r="AD743" s="82"/>
      <c r="AE743" s="82"/>
      <c r="AF743" s="82"/>
      <c r="AG743" s="59" t="s">
        <v>2783</v>
      </c>
      <c r="AH743" s="59">
        <v>1</v>
      </c>
      <c r="AI743" s="58"/>
      <c r="AJ743" s="27"/>
    </row>
    <row r="744" ht="20.15" customHeight="1" outlineLevel="4" spans="1:36">
      <c r="A744" s="55">
        <v>16</v>
      </c>
      <c r="B744" s="60" t="s">
        <v>99</v>
      </c>
      <c r="C744" s="56" t="s">
        <v>122</v>
      </c>
      <c r="D744" s="57" t="s">
        <v>2735</v>
      </c>
      <c r="E744" s="58" t="s">
        <v>2784</v>
      </c>
      <c r="F744" s="59" t="s">
        <v>554</v>
      </c>
      <c r="G744" s="59" t="s">
        <v>110</v>
      </c>
      <c r="H744" s="59">
        <v>430529</v>
      </c>
      <c r="I744" s="59" t="str">
        <f t="shared" si="81"/>
        <v>430529</v>
      </c>
      <c r="J744" s="59">
        <f t="shared" si="82"/>
        <v>0</v>
      </c>
      <c r="K744" s="70">
        <v>5.232</v>
      </c>
      <c r="L744" s="55" t="s">
        <v>2785</v>
      </c>
      <c r="M744" s="71" t="s">
        <v>2786</v>
      </c>
      <c r="N744" s="59"/>
      <c r="O744" s="70"/>
      <c r="P744" s="59"/>
      <c r="Q744" s="70"/>
      <c r="R744" s="73" t="s">
        <v>2786</v>
      </c>
      <c r="S744" s="70">
        <v>5.232</v>
      </c>
      <c r="T744" s="59">
        <v>18</v>
      </c>
      <c r="U744" s="82">
        <v>183.12</v>
      </c>
      <c r="V744" s="83">
        <v>94.176</v>
      </c>
      <c r="W744" s="83">
        <v>68.016</v>
      </c>
      <c r="X744" s="83">
        <v>26.16</v>
      </c>
      <c r="Y744" s="82">
        <f t="shared" si="83"/>
        <v>88.944</v>
      </c>
      <c r="Z744" s="82"/>
      <c r="AA744" s="91"/>
      <c r="AB744" s="91"/>
      <c r="AC744" s="82"/>
      <c r="AD744" s="82"/>
      <c r="AE744" s="82"/>
      <c r="AF744" s="82"/>
      <c r="AG744" s="59" t="s">
        <v>2787</v>
      </c>
      <c r="AH744" s="59">
        <v>1</v>
      </c>
      <c r="AI744" s="58"/>
      <c r="AJ744" s="27"/>
    </row>
    <row r="745" ht="20.15" customHeight="1" outlineLevel="4" spans="1:36">
      <c r="A745" s="55">
        <v>17</v>
      </c>
      <c r="B745" s="60" t="s">
        <v>99</v>
      </c>
      <c r="C745" s="56" t="s">
        <v>122</v>
      </c>
      <c r="D745" s="57" t="s">
        <v>2775</v>
      </c>
      <c r="E745" s="58" t="s">
        <v>2788</v>
      </c>
      <c r="F745" s="59" t="s">
        <v>554</v>
      </c>
      <c r="G745" s="59" t="s">
        <v>110</v>
      </c>
      <c r="H745" s="59">
        <v>430529</v>
      </c>
      <c r="I745" s="59" t="str">
        <f t="shared" si="81"/>
        <v>430529</v>
      </c>
      <c r="J745" s="59">
        <f t="shared" si="82"/>
        <v>0</v>
      </c>
      <c r="K745" s="70">
        <v>5.275</v>
      </c>
      <c r="L745" s="55" t="s">
        <v>2789</v>
      </c>
      <c r="M745" s="71" t="s">
        <v>2790</v>
      </c>
      <c r="N745" s="59"/>
      <c r="O745" s="70"/>
      <c r="P745" s="59"/>
      <c r="Q745" s="70"/>
      <c r="R745" s="73" t="s">
        <v>2790</v>
      </c>
      <c r="S745" s="70">
        <v>5.275</v>
      </c>
      <c r="T745" s="59">
        <v>18</v>
      </c>
      <c r="U745" s="82">
        <v>184.63</v>
      </c>
      <c r="V745" s="83">
        <v>94.95</v>
      </c>
      <c r="W745" s="83">
        <v>68.575</v>
      </c>
      <c r="X745" s="83">
        <v>26.375</v>
      </c>
      <c r="Y745" s="82">
        <f t="shared" si="83"/>
        <v>89.68</v>
      </c>
      <c r="Z745" s="82"/>
      <c r="AA745" s="91"/>
      <c r="AB745" s="91"/>
      <c r="AC745" s="82"/>
      <c r="AD745" s="82"/>
      <c r="AE745" s="82"/>
      <c r="AF745" s="82"/>
      <c r="AG745" s="59" t="s">
        <v>2791</v>
      </c>
      <c r="AH745" s="59">
        <v>1</v>
      </c>
      <c r="AI745" s="58"/>
      <c r="AJ745" s="27"/>
    </row>
    <row r="746" ht="20.15" customHeight="1" outlineLevel="4" spans="1:36">
      <c r="A746" s="55">
        <v>15</v>
      </c>
      <c r="B746" s="60" t="s">
        <v>99</v>
      </c>
      <c r="C746" s="56" t="s">
        <v>122</v>
      </c>
      <c r="D746" s="57" t="s">
        <v>2792</v>
      </c>
      <c r="E746" s="58" t="s">
        <v>2793</v>
      </c>
      <c r="F746" s="59" t="s">
        <v>554</v>
      </c>
      <c r="G746" s="59" t="s">
        <v>110</v>
      </c>
      <c r="H746" s="59">
        <v>430529</v>
      </c>
      <c r="I746" s="59" t="str">
        <f t="shared" si="81"/>
        <v>430529</v>
      </c>
      <c r="J746" s="59">
        <f t="shared" si="82"/>
        <v>0</v>
      </c>
      <c r="K746" s="70">
        <v>6.099</v>
      </c>
      <c r="L746" s="55" t="s">
        <v>2794</v>
      </c>
      <c r="M746" s="108" t="s">
        <v>2795</v>
      </c>
      <c r="N746" s="59"/>
      <c r="O746" s="70"/>
      <c r="P746" s="73" t="s">
        <v>2795</v>
      </c>
      <c r="Q746" s="70">
        <v>6.099</v>
      </c>
      <c r="R746" s="59"/>
      <c r="S746" s="70"/>
      <c r="T746" s="59">
        <v>18</v>
      </c>
      <c r="U746" s="82">
        <v>213.47</v>
      </c>
      <c r="V746" s="83">
        <v>109.782</v>
      </c>
      <c r="W746" s="83">
        <v>79.287</v>
      </c>
      <c r="X746" s="83">
        <v>30.495</v>
      </c>
      <c r="Y746" s="82">
        <f t="shared" si="83"/>
        <v>103.688</v>
      </c>
      <c r="Z746" s="82"/>
      <c r="AA746" s="91"/>
      <c r="AB746" s="91"/>
      <c r="AC746" s="82"/>
      <c r="AD746" s="82"/>
      <c r="AE746" s="82"/>
      <c r="AF746" s="82"/>
      <c r="AG746" s="59" t="s">
        <v>2796</v>
      </c>
      <c r="AH746" s="59">
        <v>1</v>
      </c>
      <c r="AI746" s="58"/>
      <c r="AJ746" s="27"/>
    </row>
    <row r="747" ht="20.15" customHeight="1" outlineLevel="4" spans="1:36">
      <c r="A747" s="55">
        <v>12</v>
      </c>
      <c r="B747" s="60" t="s">
        <v>99</v>
      </c>
      <c r="C747" s="56" t="s">
        <v>122</v>
      </c>
      <c r="D747" s="57" t="s">
        <v>2753</v>
      </c>
      <c r="E747" s="58" t="s">
        <v>2797</v>
      </c>
      <c r="F747" s="59" t="s">
        <v>554</v>
      </c>
      <c r="G747" s="59" t="s">
        <v>110</v>
      </c>
      <c r="H747" s="59">
        <v>430529</v>
      </c>
      <c r="I747" s="59" t="str">
        <f t="shared" si="81"/>
        <v>430529</v>
      </c>
      <c r="J747" s="59">
        <f t="shared" si="82"/>
        <v>0</v>
      </c>
      <c r="K747" s="70">
        <v>3.36</v>
      </c>
      <c r="L747" s="55" t="s">
        <v>2798</v>
      </c>
      <c r="M747" s="71" t="s">
        <v>2799</v>
      </c>
      <c r="N747" s="59"/>
      <c r="O747" s="70"/>
      <c r="P747" s="73" t="s">
        <v>2799</v>
      </c>
      <c r="Q747" s="70">
        <v>3.36</v>
      </c>
      <c r="R747" s="59"/>
      <c r="S747" s="70"/>
      <c r="T747" s="59">
        <v>18</v>
      </c>
      <c r="U747" s="82">
        <v>117.6</v>
      </c>
      <c r="V747" s="83">
        <v>60.48</v>
      </c>
      <c r="W747" s="83">
        <v>43.68</v>
      </c>
      <c r="X747" s="83">
        <v>16.8</v>
      </c>
      <c r="Y747" s="82">
        <f t="shared" si="83"/>
        <v>57.12</v>
      </c>
      <c r="Z747" s="82"/>
      <c r="AA747" s="91"/>
      <c r="AB747" s="91"/>
      <c r="AC747" s="82"/>
      <c r="AD747" s="82"/>
      <c r="AE747" s="82"/>
      <c r="AF747" s="82"/>
      <c r="AG747" s="59" t="s">
        <v>2800</v>
      </c>
      <c r="AH747" s="59">
        <v>1</v>
      </c>
      <c r="AI747" s="58"/>
      <c r="AJ747" s="27"/>
    </row>
    <row r="748" ht="20.15" customHeight="1" outlineLevel="3" spans="1:36">
      <c r="A748" s="55"/>
      <c r="B748" s="60"/>
      <c r="C748" s="51" t="s">
        <v>126</v>
      </c>
      <c r="D748" s="57"/>
      <c r="E748" s="58"/>
      <c r="F748" s="59"/>
      <c r="G748" s="59"/>
      <c r="H748" s="59"/>
      <c r="I748" s="59"/>
      <c r="J748" s="59"/>
      <c r="K748" s="70">
        <f>SUBTOTAL(9,K749:K810)</f>
        <v>186.368</v>
      </c>
      <c r="L748" s="55"/>
      <c r="M748" s="71"/>
      <c r="N748" s="59"/>
      <c r="O748" s="70"/>
      <c r="P748" s="73"/>
      <c r="Q748" s="70"/>
      <c r="R748" s="59"/>
      <c r="S748" s="70"/>
      <c r="T748" s="59"/>
      <c r="U748" s="82">
        <f>SUBTOTAL(9,U749:U810)</f>
        <v>9318.4</v>
      </c>
      <c r="V748" s="83">
        <f>SUBTOTAL(9,V749:V810)</f>
        <v>3354.624</v>
      </c>
      <c r="W748" s="83">
        <f>SUBTOTAL(9,W749:W810)</f>
        <v>2422.784</v>
      </c>
      <c r="X748" s="83">
        <f>SUBTOTAL(9,X749:X810)</f>
        <v>931.84</v>
      </c>
      <c r="Y748" s="82">
        <f>SUBTOTAL(9,Y749:Y810)</f>
        <v>5963.776</v>
      </c>
      <c r="Z748" s="82">
        <v>175</v>
      </c>
      <c r="AA748" s="91">
        <v>7899</v>
      </c>
      <c r="AB748" s="82">
        <f>U748-AA748</f>
        <v>1419.4</v>
      </c>
      <c r="AC748" s="82">
        <v>3355</v>
      </c>
      <c r="AD748" s="82">
        <v>0</v>
      </c>
      <c r="AE748" s="82">
        <v>4544</v>
      </c>
      <c r="AF748" s="82">
        <v>4544</v>
      </c>
      <c r="AG748" s="59"/>
      <c r="AH748" s="59"/>
      <c r="AI748" s="58" t="s">
        <v>2458</v>
      </c>
      <c r="AJ748" s="27" t="s">
        <v>119</v>
      </c>
    </row>
    <row r="749" ht="20.15" customHeight="1" outlineLevel="4" spans="1:36">
      <c r="A749" s="55">
        <v>5</v>
      </c>
      <c r="B749" s="60" t="s">
        <v>99</v>
      </c>
      <c r="C749" s="56" t="s">
        <v>125</v>
      </c>
      <c r="D749" s="57" t="s">
        <v>2801</v>
      </c>
      <c r="E749" s="58" t="s">
        <v>2802</v>
      </c>
      <c r="F749" s="59" t="s">
        <v>554</v>
      </c>
      <c r="G749" s="59" t="s">
        <v>2461</v>
      </c>
      <c r="H749" s="59">
        <v>430581</v>
      </c>
      <c r="I749" s="59" t="str">
        <f t="shared" ref="I749:I810" si="84">RIGHT(M749,6)</f>
        <v>430581</v>
      </c>
      <c r="J749" s="59">
        <f t="shared" ref="J749:J810" si="85">H749-I749</f>
        <v>0</v>
      </c>
      <c r="K749" s="70">
        <v>2.285</v>
      </c>
      <c r="L749" s="55" t="s">
        <v>2803</v>
      </c>
      <c r="M749" s="71" t="s">
        <v>2804</v>
      </c>
      <c r="N749" s="59"/>
      <c r="O749" s="70"/>
      <c r="P749" s="73" t="s">
        <v>2804</v>
      </c>
      <c r="Q749" s="70">
        <v>2.285</v>
      </c>
      <c r="R749" s="59"/>
      <c r="S749" s="70"/>
      <c r="T749" s="59">
        <v>18</v>
      </c>
      <c r="U749" s="82">
        <v>114.25</v>
      </c>
      <c r="V749" s="83">
        <v>41.13</v>
      </c>
      <c r="W749" s="83">
        <v>29.705</v>
      </c>
      <c r="X749" s="83">
        <v>11.425</v>
      </c>
      <c r="Y749" s="82">
        <f t="shared" ref="Y749:Y810" si="86">U749-V749</f>
        <v>73.12</v>
      </c>
      <c r="Z749" s="82"/>
      <c r="AA749" s="91"/>
      <c r="AB749" s="91"/>
      <c r="AC749" s="82"/>
      <c r="AD749" s="82"/>
      <c r="AE749" s="82"/>
      <c r="AF749" s="82"/>
      <c r="AG749" s="59" t="s">
        <v>2805</v>
      </c>
      <c r="AH749" s="59">
        <v>1</v>
      </c>
      <c r="AI749" s="58"/>
      <c r="AJ749" s="27"/>
    </row>
    <row r="750" ht="20.15" customHeight="1" outlineLevel="4" spans="1:36">
      <c r="A750" s="55">
        <v>1</v>
      </c>
      <c r="B750" s="60" t="s">
        <v>99</v>
      </c>
      <c r="C750" s="56" t="s">
        <v>125</v>
      </c>
      <c r="D750" s="57" t="s">
        <v>2806</v>
      </c>
      <c r="E750" s="58" t="s">
        <v>2807</v>
      </c>
      <c r="F750" s="59" t="s">
        <v>554</v>
      </c>
      <c r="G750" s="59" t="s">
        <v>2461</v>
      </c>
      <c r="H750" s="59">
        <v>430581</v>
      </c>
      <c r="I750" s="59" t="str">
        <f t="shared" si="84"/>
        <v>430581</v>
      </c>
      <c r="J750" s="59">
        <f t="shared" si="85"/>
        <v>0</v>
      </c>
      <c r="K750" s="70">
        <v>5.989</v>
      </c>
      <c r="L750" s="55" t="s">
        <v>2808</v>
      </c>
      <c r="M750" s="71" t="s">
        <v>2809</v>
      </c>
      <c r="N750" s="73" t="s">
        <v>2809</v>
      </c>
      <c r="O750" s="70">
        <v>5.989</v>
      </c>
      <c r="P750" s="59"/>
      <c r="Q750" s="70"/>
      <c r="R750" s="59"/>
      <c r="S750" s="70"/>
      <c r="T750" s="59">
        <v>18</v>
      </c>
      <c r="U750" s="82">
        <v>299.45</v>
      </c>
      <c r="V750" s="83">
        <v>107.802</v>
      </c>
      <c r="W750" s="83">
        <v>77.857</v>
      </c>
      <c r="X750" s="83">
        <v>29.945</v>
      </c>
      <c r="Y750" s="82">
        <f t="shared" si="86"/>
        <v>191.648</v>
      </c>
      <c r="Z750" s="82"/>
      <c r="AA750" s="91"/>
      <c r="AB750" s="91"/>
      <c r="AC750" s="82"/>
      <c r="AD750" s="82"/>
      <c r="AE750" s="82"/>
      <c r="AF750" s="82"/>
      <c r="AG750" s="59" t="s">
        <v>2805</v>
      </c>
      <c r="AH750" s="59">
        <v>1</v>
      </c>
      <c r="AI750" s="58"/>
      <c r="AJ750" s="27"/>
    </row>
    <row r="751" ht="20.15" customHeight="1" outlineLevel="4" spans="1:36">
      <c r="A751" s="55">
        <v>6</v>
      </c>
      <c r="B751" s="60" t="s">
        <v>99</v>
      </c>
      <c r="C751" s="56" t="s">
        <v>125</v>
      </c>
      <c r="D751" s="57" t="s">
        <v>2810</v>
      </c>
      <c r="E751" s="58" t="s">
        <v>2811</v>
      </c>
      <c r="F751" s="59" t="s">
        <v>554</v>
      </c>
      <c r="G751" s="59" t="s">
        <v>2461</v>
      </c>
      <c r="H751" s="59">
        <v>430581</v>
      </c>
      <c r="I751" s="59" t="str">
        <f t="shared" si="84"/>
        <v>430581</v>
      </c>
      <c r="J751" s="59">
        <f t="shared" si="85"/>
        <v>0</v>
      </c>
      <c r="K751" s="70">
        <v>2.745</v>
      </c>
      <c r="L751" s="55" t="s">
        <v>2812</v>
      </c>
      <c r="M751" s="71" t="s">
        <v>2813</v>
      </c>
      <c r="N751" s="59"/>
      <c r="O751" s="70"/>
      <c r="P751" s="73" t="s">
        <v>2813</v>
      </c>
      <c r="Q751" s="70">
        <v>2.745</v>
      </c>
      <c r="R751" s="59"/>
      <c r="S751" s="70"/>
      <c r="T751" s="59">
        <v>18</v>
      </c>
      <c r="U751" s="82">
        <v>137.25</v>
      </c>
      <c r="V751" s="83">
        <v>49.41</v>
      </c>
      <c r="W751" s="83">
        <v>35.685</v>
      </c>
      <c r="X751" s="83">
        <v>13.725</v>
      </c>
      <c r="Y751" s="82">
        <f t="shared" si="86"/>
        <v>87.84</v>
      </c>
      <c r="Z751" s="82"/>
      <c r="AA751" s="91"/>
      <c r="AB751" s="91"/>
      <c r="AC751" s="82"/>
      <c r="AD751" s="82"/>
      <c r="AE751" s="82"/>
      <c r="AF751" s="82"/>
      <c r="AG751" s="59" t="s">
        <v>2805</v>
      </c>
      <c r="AH751" s="59">
        <v>1</v>
      </c>
      <c r="AI751" s="58"/>
      <c r="AJ751" s="27"/>
    </row>
    <row r="752" ht="20.15" customHeight="1" outlineLevel="4" spans="1:36">
      <c r="A752" s="55">
        <v>36</v>
      </c>
      <c r="B752" s="60" t="s">
        <v>99</v>
      </c>
      <c r="C752" s="56" t="s">
        <v>125</v>
      </c>
      <c r="D752" s="57" t="s">
        <v>2806</v>
      </c>
      <c r="E752" s="58" t="s">
        <v>2814</v>
      </c>
      <c r="F752" s="59" t="s">
        <v>554</v>
      </c>
      <c r="G752" s="59" t="s">
        <v>2461</v>
      </c>
      <c r="H752" s="59">
        <v>430581</v>
      </c>
      <c r="I752" s="59" t="str">
        <f t="shared" si="84"/>
        <v>430581</v>
      </c>
      <c r="J752" s="59">
        <f t="shared" si="85"/>
        <v>0</v>
      </c>
      <c r="K752" s="70">
        <v>1.687</v>
      </c>
      <c r="L752" s="55" t="s">
        <v>2815</v>
      </c>
      <c r="M752" s="71" t="s">
        <v>2816</v>
      </c>
      <c r="N752" s="59"/>
      <c r="O752" s="70"/>
      <c r="P752" s="59"/>
      <c r="Q752" s="70"/>
      <c r="R752" s="73" t="s">
        <v>2816</v>
      </c>
      <c r="S752" s="70">
        <v>1.687</v>
      </c>
      <c r="T752" s="59">
        <v>18</v>
      </c>
      <c r="U752" s="82">
        <v>84.35</v>
      </c>
      <c r="V752" s="83">
        <v>30.366</v>
      </c>
      <c r="W752" s="83">
        <v>21.931</v>
      </c>
      <c r="X752" s="83">
        <v>8.435</v>
      </c>
      <c r="Y752" s="82">
        <f t="shared" si="86"/>
        <v>53.984</v>
      </c>
      <c r="Z752" s="82"/>
      <c r="AA752" s="91"/>
      <c r="AB752" s="91"/>
      <c r="AC752" s="82"/>
      <c r="AD752" s="82"/>
      <c r="AE752" s="82"/>
      <c r="AF752" s="82"/>
      <c r="AG752" s="59" t="s">
        <v>2805</v>
      </c>
      <c r="AH752" s="59">
        <v>1</v>
      </c>
      <c r="AI752" s="58"/>
      <c r="AJ752" s="27"/>
    </row>
    <row r="753" ht="20.15" customHeight="1" outlineLevel="4" spans="1:36">
      <c r="A753" s="55">
        <v>18</v>
      </c>
      <c r="B753" s="60" t="s">
        <v>99</v>
      </c>
      <c r="C753" s="56" t="s">
        <v>125</v>
      </c>
      <c r="D753" s="57" t="s">
        <v>2817</v>
      </c>
      <c r="E753" s="58" t="s">
        <v>2818</v>
      </c>
      <c r="F753" s="59" t="s">
        <v>554</v>
      </c>
      <c r="G753" s="59" t="s">
        <v>2461</v>
      </c>
      <c r="H753" s="59">
        <v>430581</v>
      </c>
      <c r="I753" s="59" t="str">
        <f t="shared" si="84"/>
        <v>430581</v>
      </c>
      <c r="J753" s="59">
        <f t="shared" si="85"/>
        <v>0</v>
      </c>
      <c r="K753" s="70">
        <v>2.344</v>
      </c>
      <c r="L753" s="55" t="s">
        <v>2819</v>
      </c>
      <c r="M753" s="71" t="s">
        <v>2820</v>
      </c>
      <c r="N753" s="59"/>
      <c r="O753" s="70"/>
      <c r="P753" s="59"/>
      <c r="Q753" s="70"/>
      <c r="R753" s="73" t="s">
        <v>2820</v>
      </c>
      <c r="S753" s="70">
        <v>2.344</v>
      </c>
      <c r="T753" s="59">
        <v>18</v>
      </c>
      <c r="U753" s="82">
        <v>117.2</v>
      </c>
      <c r="V753" s="83">
        <v>42.192</v>
      </c>
      <c r="W753" s="83">
        <v>30.472</v>
      </c>
      <c r="X753" s="83">
        <v>11.72</v>
      </c>
      <c r="Y753" s="82">
        <f t="shared" si="86"/>
        <v>75.008</v>
      </c>
      <c r="Z753" s="82"/>
      <c r="AA753" s="91"/>
      <c r="AB753" s="91"/>
      <c r="AC753" s="82"/>
      <c r="AD753" s="82"/>
      <c r="AE753" s="82"/>
      <c r="AF753" s="82"/>
      <c r="AG753" s="59" t="s">
        <v>2805</v>
      </c>
      <c r="AH753" s="59">
        <v>1</v>
      </c>
      <c r="AI753" s="58"/>
      <c r="AJ753" s="27"/>
    </row>
    <row r="754" ht="20.15" customHeight="1" outlineLevel="4" spans="1:36">
      <c r="A754" s="55">
        <v>37</v>
      </c>
      <c r="B754" s="60" t="s">
        <v>99</v>
      </c>
      <c r="C754" s="56" t="s">
        <v>125</v>
      </c>
      <c r="D754" s="57" t="s">
        <v>2817</v>
      </c>
      <c r="E754" s="58" t="s">
        <v>2821</v>
      </c>
      <c r="F754" s="59" t="s">
        <v>554</v>
      </c>
      <c r="G754" s="59" t="s">
        <v>2461</v>
      </c>
      <c r="H754" s="59">
        <v>430581</v>
      </c>
      <c r="I754" s="59" t="str">
        <f t="shared" si="84"/>
        <v>430581</v>
      </c>
      <c r="J754" s="59">
        <f t="shared" si="85"/>
        <v>0</v>
      </c>
      <c r="K754" s="70">
        <v>2.976</v>
      </c>
      <c r="L754" s="55" t="s">
        <v>2822</v>
      </c>
      <c r="M754" s="71" t="s">
        <v>2823</v>
      </c>
      <c r="N754" s="59"/>
      <c r="O754" s="70"/>
      <c r="P754" s="59"/>
      <c r="Q754" s="70"/>
      <c r="R754" s="73" t="s">
        <v>2823</v>
      </c>
      <c r="S754" s="70">
        <v>2.976</v>
      </c>
      <c r="T754" s="59">
        <v>18</v>
      </c>
      <c r="U754" s="82">
        <v>148.8</v>
      </c>
      <c r="V754" s="83">
        <v>53.568</v>
      </c>
      <c r="W754" s="83">
        <v>38.688</v>
      </c>
      <c r="X754" s="83">
        <v>14.88</v>
      </c>
      <c r="Y754" s="82">
        <f t="shared" si="86"/>
        <v>95.232</v>
      </c>
      <c r="Z754" s="82"/>
      <c r="AA754" s="91"/>
      <c r="AB754" s="91"/>
      <c r="AC754" s="82"/>
      <c r="AD754" s="82"/>
      <c r="AE754" s="82"/>
      <c r="AF754" s="82"/>
      <c r="AG754" s="59" t="s">
        <v>2805</v>
      </c>
      <c r="AH754" s="59">
        <v>1</v>
      </c>
      <c r="AI754" s="58"/>
      <c r="AJ754" s="27"/>
    </row>
    <row r="755" ht="20.15" customHeight="1" outlineLevel="4" spans="1:36">
      <c r="A755" s="55">
        <v>54</v>
      </c>
      <c r="B755" s="60" t="s">
        <v>99</v>
      </c>
      <c r="C755" s="56" t="s">
        <v>125</v>
      </c>
      <c r="D755" s="57" t="s">
        <v>2817</v>
      </c>
      <c r="E755" s="58" t="s">
        <v>2824</v>
      </c>
      <c r="F755" s="59" t="s">
        <v>554</v>
      </c>
      <c r="G755" s="59" t="s">
        <v>2461</v>
      </c>
      <c r="H755" s="59">
        <v>430581</v>
      </c>
      <c r="I755" s="59" t="str">
        <f t="shared" si="84"/>
        <v>430581</v>
      </c>
      <c r="J755" s="59">
        <f t="shared" si="85"/>
        <v>0</v>
      </c>
      <c r="K755" s="70">
        <v>0.842</v>
      </c>
      <c r="L755" s="55" t="s">
        <v>2825</v>
      </c>
      <c r="M755" s="71" t="s">
        <v>2826</v>
      </c>
      <c r="N755" s="59"/>
      <c r="O755" s="70"/>
      <c r="P755" s="59"/>
      <c r="Q755" s="70"/>
      <c r="R755" s="73" t="s">
        <v>2826</v>
      </c>
      <c r="S755" s="70">
        <v>0.842</v>
      </c>
      <c r="T755" s="59">
        <v>18</v>
      </c>
      <c r="U755" s="82">
        <v>42.1</v>
      </c>
      <c r="V755" s="83">
        <v>15.156</v>
      </c>
      <c r="W755" s="83">
        <v>10.946</v>
      </c>
      <c r="X755" s="83">
        <v>4.21</v>
      </c>
      <c r="Y755" s="82">
        <f t="shared" si="86"/>
        <v>26.944</v>
      </c>
      <c r="Z755" s="82"/>
      <c r="AA755" s="91"/>
      <c r="AB755" s="91"/>
      <c r="AC755" s="82"/>
      <c r="AD755" s="82"/>
      <c r="AE755" s="82"/>
      <c r="AF755" s="82"/>
      <c r="AG755" s="59" t="s">
        <v>2805</v>
      </c>
      <c r="AH755" s="59">
        <v>1</v>
      </c>
      <c r="AI755" s="58"/>
      <c r="AJ755" s="27"/>
    </row>
    <row r="756" ht="20.15" customHeight="1" outlineLevel="4" spans="1:36">
      <c r="A756" s="55">
        <v>19</v>
      </c>
      <c r="B756" s="60" t="s">
        <v>99</v>
      </c>
      <c r="C756" s="56" t="s">
        <v>125</v>
      </c>
      <c r="D756" s="57" t="s">
        <v>2817</v>
      </c>
      <c r="E756" s="58" t="s">
        <v>2827</v>
      </c>
      <c r="F756" s="59" t="s">
        <v>554</v>
      </c>
      <c r="G756" s="59" t="s">
        <v>2461</v>
      </c>
      <c r="H756" s="59">
        <v>430581</v>
      </c>
      <c r="I756" s="59" t="str">
        <f t="shared" si="84"/>
        <v>430581</v>
      </c>
      <c r="J756" s="59">
        <f t="shared" si="85"/>
        <v>0</v>
      </c>
      <c r="K756" s="70">
        <v>1.993</v>
      </c>
      <c r="L756" s="55" t="s">
        <v>2828</v>
      </c>
      <c r="M756" s="71" t="s">
        <v>2829</v>
      </c>
      <c r="N756" s="59"/>
      <c r="O756" s="70"/>
      <c r="P756" s="59"/>
      <c r="Q756" s="70"/>
      <c r="R756" s="73" t="s">
        <v>2829</v>
      </c>
      <c r="S756" s="70">
        <v>1.993</v>
      </c>
      <c r="T756" s="59">
        <v>18</v>
      </c>
      <c r="U756" s="82">
        <v>99.65</v>
      </c>
      <c r="V756" s="83">
        <v>35.874</v>
      </c>
      <c r="W756" s="83">
        <v>25.909</v>
      </c>
      <c r="X756" s="83">
        <v>9.965</v>
      </c>
      <c r="Y756" s="82">
        <f t="shared" si="86"/>
        <v>63.776</v>
      </c>
      <c r="Z756" s="82"/>
      <c r="AA756" s="91"/>
      <c r="AB756" s="91"/>
      <c r="AC756" s="82"/>
      <c r="AD756" s="82"/>
      <c r="AE756" s="82"/>
      <c r="AF756" s="82"/>
      <c r="AG756" s="59" t="s">
        <v>2805</v>
      </c>
      <c r="AH756" s="59">
        <v>1</v>
      </c>
      <c r="AI756" s="58"/>
      <c r="AJ756" s="27"/>
    </row>
    <row r="757" ht="20.15" customHeight="1" outlineLevel="4" spans="1:36">
      <c r="A757" s="55">
        <v>38</v>
      </c>
      <c r="B757" s="60" t="s">
        <v>99</v>
      </c>
      <c r="C757" s="56" t="s">
        <v>125</v>
      </c>
      <c r="D757" s="57" t="s">
        <v>2830</v>
      </c>
      <c r="E757" s="58" t="s">
        <v>2831</v>
      </c>
      <c r="F757" s="59" t="s">
        <v>554</v>
      </c>
      <c r="G757" s="59" t="s">
        <v>2461</v>
      </c>
      <c r="H757" s="59">
        <v>430581</v>
      </c>
      <c r="I757" s="59" t="str">
        <f t="shared" si="84"/>
        <v>430581</v>
      </c>
      <c r="J757" s="59">
        <f t="shared" si="85"/>
        <v>0</v>
      </c>
      <c r="K757" s="70">
        <v>2.186</v>
      </c>
      <c r="L757" s="55" t="s">
        <v>2832</v>
      </c>
      <c r="M757" s="71" t="s">
        <v>2833</v>
      </c>
      <c r="N757" s="59"/>
      <c r="O757" s="70"/>
      <c r="P757" s="59"/>
      <c r="Q757" s="70"/>
      <c r="R757" s="73" t="s">
        <v>2833</v>
      </c>
      <c r="S757" s="70">
        <v>2.186</v>
      </c>
      <c r="T757" s="59">
        <v>18</v>
      </c>
      <c r="U757" s="82">
        <v>109.3</v>
      </c>
      <c r="V757" s="83">
        <v>39.348</v>
      </c>
      <c r="W757" s="83">
        <v>28.418</v>
      </c>
      <c r="X757" s="83">
        <v>10.93</v>
      </c>
      <c r="Y757" s="82">
        <f t="shared" si="86"/>
        <v>69.952</v>
      </c>
      <c r="Z757" s="82"/>
      <c r="AA757" s="91"/>
      <c r="AB757" s="91"/>
      <c r="AC757" s="82"/>
      <c r="AD757" s="82"/>
      <c r="AE757" s="82"/>
      <c r="AF757" s="82"/>
      <c r="AG757" s="59" t="s">
        <v>2805</v>
      </c>
      <c r="AH757" s="59">
        <v>1</v>
      </c>
      <c r="AI757" s="58"/>
      <c r="AJ757" s="27"/>
    </row>
    <row r="758" ht="20.15" customHeight="1" outlineLevel="4" spans="1:36">
      <c r="A758" s="55">
        <v>39</v>
      </c>
      <c r="B758" s="60" t="s">
        <v>99</v>
      </c>
      <c r="C758" s="56" t="s">
        <v>125</v>
      </c>
      <c r="D758" s="57" t="s">
        <v>2830</v>
      </c>
      <c r="E758" s="58" t="s">
        <v>2834</v>
      </c>
      <c r="F758" s="59" t="s">
        <v>554</v>
      </c>
      <c r="G758" s="59" t="s">
        <v>2461</v>
      </c>
      <c r="H758" s="59">
        <v>430581</v>
      </c>
      <c r="I758" s="59" t="str">
        <f t="shared" si="84"/>
        <v>430581</v>
      </c>
      <c r="J758" s="59">
        <f t="shared" si="85"/>
        <v>0</v>
      </c>
      <c r="K758" s="70">
        <v>3.182</v>
      </c>
      <c r="L758" s="55" t="s">
        <v>2835</v>
      </c>
      <c r="M758" s="71" t="s">
        <v>2836</v>
      </c>
      <c r="N758" s="59"/>
      <c r="O758" s="70"/>
      <c r="P758" s="59"/>
      <c r="Q758" s="70"/>
      <c r="R758" s="73" t="s">
        <v>2836</v>
      </c>
      <c r="S758" s="70">
        <v>3.182</v>
      </c>
      <c r="T758" s="59">
        <v>18</v>
      </c>
      <c r="U758" s="82">
        <v>159.1</v>
      </c>
      <c r="V758" s="83">
        <v>57.276</v>
      </c>
      <c r="W758" s="83">
        <v>41.366</v>
      </c>
      <c r="X758" s="83">
        <v>15.91</v>
      </c>
      <c r="Y758" s="82">
        <f t="shared" si="86"/>
        <v>101.824</v>
      </c>
      <c r="Z758" s="82"/>
      <c r="AA758" s="91"/>
      <c r="AB758" s="91"/>
      <c r="AC758" s="82"/>
      <c r="AD758" s="82"/>
      <c r="AE758" s="82"/>
      <c r="AF758" s="82"/>
      <c r="AG758" s="59" t="s">
        <v>2805</v>
      </c>
      <c r="AH758" s="59">
        <v>1</v>
      </c>
      <c r="AI758" s="58"/>
      <c r="AJ758" s="27"/>
    </row>
    <row r="759" ht="20.15" customHeight="1" outlineLevel="4" spans="1:36">
      <c r="A759" s="55">
        <v>20</v>
      </c>
      <c r="B759" s="60" t="s">
        <v>99</v>
      </c>
      <c r="C759" s="56" t="s">
        <v>125</v>
      </c>
      <c r="D759" s="57" t="s">
        <v>2830</v>
      </c>
      <c r="E759" s="58" t="s">
        <v>2837</v>
      </c>
      <c r="F759" s="59" t="s">
        <v>554</v>
      </c>
      <c r="G759" s="59" t="s">
        <v>2461</v>
      </c>
      <c r="H759" s="59">
        <v>430581</v>
      </c>
      <c r="I759" s="59" t="str">
        <f t="shared" si="84"/>
        <v>430581</v>
      </c>
      <c r="J759" s="59">
        <f t="shared" si="85"/>
        <v>0</v>
      </c>
      <c r="K759" s="70">
        <v>4.8</v>
      </c>
      <c r="L759" s="55" t="s">
        <v>2838</v>
      </c>
      <c r="M759" s="71" t="s">
        <v>2839</v>
      </c>
      <c r="N759" s="59"/>
      <c r="O759" s="70"/>
      <c r="P759" s="59"/>
      <c r="Q759" s="70"/>
      <c r="R759" s="73" t="s">
        <v>2839</v>
      </c>
      <c r="S759" s="70">
        <v>4.8</v>
      </c>
      <c r="T759" s="59">
        <v>18</v>
      </c>
      <c r="U759" s="82">
        <v>240</v>
      </c>
      <c r="V759" s="83">
        <v>86.4</v>
      </c>
      <c r="W759" s="83">
        <v>62.4</v>
      </c>
      <c r="X759" s="83">
        <v>24</v>
      </c>
      <c r="Y759" s="82">
        <f t="shared" si="86"/>
        <v>153.6</v>
      </c>
      <c r="Z759" s="82"/>
      <c r="AA759" s="91"/>
      <c r="AB759" s="91"/>
      <c r="AC759" s="82"/>
      <c r="AD759" s="82"/>
      <c r="AE759" s="82"/>
      <c r="AF759" s="82"/>
      <c r="AG759" s="59" t="s">
        <v>2805</v>
      </c>
      <c r="AH759" s="59">
        <v>1</v>
      </c>
      <c r="AI759" s="58"/>
      <c r="AJ759" s="27"/>
    </row>
    <row r="760" ht="20.15" customHeight="1" outlineLevel="4" spans="1:36">
      <c r="A760" s="55">
        <v>55</v>
      </c>
      <c r="B760" s="60" t="s">
        <v>99</v>
      </c>
      <c r="C760" s="56" t="s">
        <v>125</v>
      </c>
      <c r="D760" s="57" t="s">
        <v>2830</v>
      </c>
      <c r="E760" s="58" t="s">
        <v>2840</v>
      </c>
      <c r="F760" s="59" t="s">
        <v>554</v>
      </c>
      <c r="G760" s="59" t="s">
        <v>2461</v>
      </c>
      <c r="H760" s="59">
        <v>430581</v>
      </c>
      <c r="I760" s="59" t="str">
        <f t="shared" si="84"/>
        <v>430581</v>
      </c>
      <c r="J760" s="59">
        <f t="shared" si="85"/>
        <v>0</v>
      </c>
      <c r="K760" s="70">
        <v>2.791</v>
      </c>
      <c r="L760" s="55" t="s">
        <v>2841</v>
      </c>
      <c r="M760" s="71" t="s">
        <v>2842</v>
      </c>
      <c r="N760" s="59"/>
      <c r="O760" s="70"/>
      <c r="P760" s="59"/>
      <c r="Q760" s="70"/>
      <c r="R760" s="73" t="s">
        <v>2842</v>
      </c>
      <c r="S760" s="70">
        <v>2.791</v>
      </c>
      <c r="T760" s="59">
        <v>18</v>
      </c>
      <c r="U760" s="82">
        <v>139.55</v>
      </c>
      <c r="V760" s="83">
        <v>50.238</v>
      </c>
      <c r="W760" s="83">
        <v>36.283</v>
      </c>
      <c r="X760" s="83">
        <v>13.955</v>
      </c>
      <c r="Y760" s="82">
        <f t="shared" si="86"/>
        <v>89.312</v>
      </c>
      <c r="Z760" s="82"/>
      <c r="AA760" s="91"/>
      <c r="AB760" s="91"/>
      <c r="AC760" s="82"/>
      <c r="AD760" s="82"/>
      <c r="AE760" s="82"/>
      <c r="AF760" s="82"/>
      <c r="AG760" s="59" t="s">
        <v>2805</v>
      </c>
      <c r="AH760" s="59">
        <v>1</v>
      </c>
      <c r="AI760" s="58"/>
      <c r="AJ760" s="27"/>
    </row>
    <row r="761" ht="20.15" customHeight="1" outlineLevel="4" spans="1:36">
      <c r="A761" s="55">
        <v>56</v>
      </c>
      <c r="B761" s="60" t="s">
        <v>99</v>
      </c>
      <c r="C761" s="56" t="s">
        <v>125</v>
      </c>
      <c r="D761" s="57" t="s">
        <v>2830</v>
      </c>
      <c r="E761" s="58" t="s">
        <v>2843</v>
      </c>
      <c r="F761" s="59" t="s">
        <v>554</v>
      </c>
      <c r="G761" s="59" t="s">
        <v>2461</v>
      </c>
      <c r="H761" s="59">
        <v>430581</v>
      </c>
      <c r="I761" s="59" t="str">
        <f t="shared" si="84"/>
        <v>430581</v>
      </c>
      <c r="J761" s="59">
        <f t="shared" si="85"/>
        <v>0</v>
      </c>
      <c r="K761" s="70">
        <v>2.542</v>
      </c>
      <c r="L761" s="55" t="s">
        <v>2844</v>
      </c>
      <c r="M761" s="71" t="s">
        <v>2845</v>
      </c>
      <c r="N761" s="59"/>
      <c r="O761" s="70"/>
      <c r="P761" s="59"/>
      <c r="Q761" s="70"/>
      <c r="R761" s="73" t="s">
        <v>2845</v>
      </c>
      <c r="S761" s="70">
        <v>2.542</v>
      </c>
      <c r="T761" s="59">
        <v>18</v>
      </c>
      <c r="U761" s="82">
        <v>127.1</v>
      </c>
      <c r="V761" s="83">
        <v>45.756</v>
      </c>
      <c r="W761" s="83">
        <v>33.046</v>
      </c>
      <c r="X761" s="83">
        <v>12.71</v>
      </c>
      <c r="Y761" s="82">
        <f t="shared" si="86"/>
        <v>81.344</v>
      </c>
      <c r="Z761" s="82"/>
      <c r="AA761" s="91"/>
      <c r="AB761" s="91"/>
      <c r="AC761" s="82"/>
      <c r="AD761" s="82"/>
      <c r="AE761" s="82"/>
      <c r="AF761" s="82"/>
      <c r="AG761" s="59" t="s">
        <v>2805</v>
      </c>
      <c r="AH761" s="59">
        <v>1</v>
      </c>
      <c r="AI761" s="58"/>
      <c r="AJ761" s="27"/>
    </row>
    <row r="762" ht="20.15" customHeight="1" outlineLevel="4" spans="1:36">
      <c r="A762" s="55">
        <v>21</v>
      </c>
      <c r="B762" s="60" t="s">
        <v>99</v>
      </c>
      <c r="C762" s="56" t="s">
        <v>125</v>
      </c>
      <c r="D762" s="57" t="s">
        <v>2817</v>
      </c>
      <c r="E762" s="58" t="s">
        <v>2846</v>
      </c>
      <c r="F762" s="59" t="s">
        <v>554</v>
      </c>
      <c r="G762" s="59" t="s">
        <v>2461</v>
      </c>
      <c r="H762" s="59">
        <v>430581</v>
      </c>
      <c r="I762" s="59" t="str">
        <f t="shared" si="84"/>
        <v>430581</v>
      </c>
      <c r="J762" s="59">
        <f t="shared" si="85"/>
        <v>0</v>
      </c>
      <c r="K762" s="70">
        <v>1.957</v>
      </c>
      <c r="L762" s="55" t="s">
        <v>2847</v>
      </c>
      <c r="M762" s="71" t="s">
        <v>2848</v>
      </c>
      <c r="N762" s="59"/>
      <c r="O762" s="70"/>
      <c r="P762" s="59"/>
      <c r="Q762" s="70"/>
      <c r="R762" s="73" t="s">
        <v>2848</v>
      </c>
      <c r="S762" s="70">
        <v>1.957</v>
      </c>
      <c r="T762" s="59">
        <v>18</v>
      </c>
      <c r="U762" s="82">
        <v>97.85</v>
      </c>
      <c r="V762" s="83">
        <v>35.226</v>
      </c>
      <c r="W762" s="83">
        <v>25.441</v>
      </c>
      <c r="X762" s="83">
        <v>9.785</v>
      </c>
      <c r="Y762" s="82">
        <f t="shared" si="86"/>
        <v>62.624</v>
      </c>
      <c r="Z762" s="82"/>
      <c r="AA762" s="91"/>
      <c r="AB762" s="91"/>
      <c r="AC762" s="82"/>
      <c r="AD762" s="82"/>
      <c r="AE762" s="82"/>
      <c r="AF762" s="82"/>
      <c r="AG762" s="59" t="s">
        <v>2805</v>
      </c>
      <c r="AH762" s="59">
        <v>1</v>
      </c>
      <c r="AI762" s="58"/>
      <c r="AJ762" s="27"/>
    </row>
    <row r="763" ht="20.15" customHeight="1" outlineLevel="4" spans="1:36">
      <c r="A763" s="55">
        <v>22</v>
      </c>
      <c r="B763" s="60" t="s">
        <v>99</v>
      </c>
      <c r="C763" s="56" t="s">
        <v>125</v>
      </c>
      <c r="D763" s="57" t="s">
        <v>2849</v>
      </c>
      <c r="E763" s="58" t="s">
        <v>2850</v>
      </c>
      <c r="F763" s="59" t="s">
        <v>554</v>
      </c>
      <c r="G763" s="59" t="s">
        <v>2461</v>
      </c>
      <c r="H763" s="59">
        <v>430581</v>
      </c>
      <c r="I763" s="59" t="str">
        <f t="shared" si="84"/>
        <v>430581</v>
      </c>
      <c r="J763" s="59">
        <f t="shared" si="85"/>
        <v>0</v>
      </c>
      <c r="K763" s="70">
        <v>2.294</v>
      </c>
      <c r="L763" s="55" t="s">
        <v>2851</v>
      </c>
      <c r="M763" s="71" t="s">
        <v>2852</v>
      </c>
      <c r="N763" s="59"/>
      <c r="O763" s="70"/>
      <c r="P763" s="59"/>
      <c r="Q763" s="70"/>
      <c r="R763" s="73" t="s">
        <v>2852</v>
      </c>
      <c r="S763" s="70">
        <v>2.294</v>
      </c>
      <c r="T763" s="59">
        <v>18</v>
      </c>
      <c r="U763" s="82">
        <v>114.7</v>
      </c>
      <c r="V763" s="83">
        <v>41.292</v>
      </c>
      <c r="W763" s="83">
        <v>29.822</v>
      </c>
      <c r="X763" s="83">
        <v>11.47</v>
      </c>
      <c r="Y763" s="82">
        <f t="shared" si="86"/>
        <v>73.408</v>
      </c>
      <c r="Z763" s="82"/>
      <c r="AA763" s="91"/>
      <c r="AB763" s="91"/>
      <c r="AC763" s="82"/>
      <c r="AD763" s="82"/>
      <c r="AE763" s="82"/>
      <c r="AF763" s="82"/>
      <c r="AG763" s="59" t="s">
        <v>2805</v>
      </c>
      <c r="AH763" s="59">
        <v>1</v>
      </c>
      <c r="AI763" s="58"/>
      <c r="AJ763" s="27"/>
    </row>
    <row r="764" ht="20.15" customHeight="1" outlineLevel="4" spans="1:36">
      <c r="A764" s="55">
        <v>23</v>
      </c>
      <c r="B764" s="60" t="s">
        <v>99</v>
      </c>
      <c r="C764" s="56" t="s">
        <v>125</v>
      </c>
      <c r="D764" s="57" t="s">
        <v>2810</v>
      </c>
      <c r="E764" s="58" t="s">
        <v>2853</v>
      </c>
      <c r="F764" s="59" t="s">
        <v>554</v>
      </c>
      <c r="G764" s="59" t="s">
        <v>2461</v>
      </c>
      <c r="H764" s="59">
        <v>430581</v>
      </c>
      <c r="I764" s="59" t="str">
        <f t="shared" si="84"/>
        <v>430581</v>
      </c>
      <c r="J764" s="59">
        <f t="shared" si="85"/>
        <v>0</v>
      </c>
      <c r="K764" s="70">
        <v>3.455</v>
      </c>
      <c r="L764" s="55" t="s">
        <v>2854</v>
      </c>
      <c r="M764" s="71" t="s">
        <v>2855</v>
      </c>
      <c r="N764" s="59"/>
      <c r="O764" s="70"/>
      <c r="P764" s="59"/>
      <c r="Q764" s="70"/>
      <c r="R764" s="73" t="s">
        <v>2855</v>
      </c>
      <c r="S764" s="70">
        <v>3.455</v>
      </c>
      <c r="T764" s="59">
        <v>18</v>
      </c>
      <c r="U764" s="82">
        <v>172.75</v>
      </c>
      <c r="V764" s="83">
        <v>62.19</v>
      </c>
      <c r="W764" s="83">
        <v>44.915</v>
      </c>
      <c r="X764" s="83">
        <v>17.275</v>
      </c>
      <c r="Y764" s="82">
        <f t="shared" si="86"/>
        <v>110.56</v>
      </c>
      <c r="Z764" s="82"/>
      <c r="AA764" s="91"/>
      <c r="AB764" s="91"/>
      <c r="AC764" s="82"/>
      <c r="AD764" s="82"/>
      <c r="AE764" s="82"/>
      <c r="AF764" s="82"/>
      <c r="AG764" s="59" t="s">
        <v>2805</v>
      </c>
      <c r="AH764" s="59">
        <v>1</v>
      </c>
      <c r="AI764" s="58"/>
      <c r="AJ764" s="27"/>
    </row>
    <row r="765" ht="20.15" customHeight="1" outlineLevel="4" spans="1:36">
      <c r="A765" s="55">
        <v>40</v>
      </c>
      <c r="B765" s="60" t="s">
        <v>99</v>
      </c>
      <c r="C765" s="56" t="s">
        <v>125</v>
      </c>
      <c r="D765" s="57" t="s">
        <v>2856</v>
      </c>
      <c r="E765" s="58" t="s">
        <v>2857</v>
      </c>
      <c r="F765" s="59" t="s">
        <v>554</v>
      </c>
      <c r="G765" s="59" t="s">
        <v>2461</v>
      </c>
      <c r="H765" s="59">
        <v>430581</v>
      </c>
      <c r="I765" s="59" t="str">
        <f t="shared" si="84"/>
        <v>430581</v>
      </c>
      <c r="J765" s="59">
        <f t="shared" si="85"/>
        <v>0</v>
      </c>
      <c r="K765" s="70">
        <v>3.794</v>
      </c>
      <c r="L765" s="55" t="s">
        <v>2858</v>
      </c>
      <c r="M765" s="71" t="s">
        <v>2859</v>
      </c>
      <c r="N765" s="59"/>
      <c r="O765" s="70"/>
      <c r="P765" s="59"/>
      <c r="Q765" s="70"/>
      <c r="R765" s="73" t="s">
        <v>2859</v>
      </c>
      <c r="S765" s="70">
        <v>3.794</v>
      </c>
      <c r="T765" s="59">
        <v>18</v>
      </c>
      <c r="U765" s="82">
        <v>189.7</v>
      </c>
      <c r="V765" s="83">
        <v>68.292</v>
      </c>
      <c r="W765" s="83">
        <v>49.322</v>
      </c>
      <c r="X765" s="83">
        <v>18.97</v>
      </c>
      <c r="Y765" s="82">
        <f t="shared" si="86"/>
        <v>121.408</v>
      </c>
      <c r="Z765" s="82"/>
      <c r="AA765" s="91"/>
      <c r="AB765" s="91"/>
      <c r="AC765" s="82"/>
      <c r="AD765" s="82"/>
      <c r="AE765" s="82"/>
      <c r="AF765" s="82"/>
      <c r="AG765" s="59" t="s">
        <v>2805</v>
      </c>
      <c r="AH765" s="59">
        <v>1</v>
      </c>
      <c r="AI765" s="58"/>
      <c r="AJ765" s="27"/>
    </row>
    <row r="766" ht="20.15" customHeight="1" outlineLevel="4" spans="1:36">
      <c r="A766" s="55">
        <v>41</v>
      </c>
      <c r="B766" s="60" t="s">
        <v>99</v>
      </c>
      <c r="C766" s="56" t="s">
        <v>125</v>
      </c>
      <c r="D766" s="57" t="s">
        <v>2856</v>
      </c>
      <c r="E766" s="58" t="s">
        <v>2860</v>
      </c>
      <c r="F766" s="59" t="s">
        <v>554</v>
      </c>
      <c r="G766" s="59" t="s">
        <v>2461</v>
      </c>
      <c r="H766" s="59">
        <v>430581</v>
      </c>
      <c r="I766" s="59" t="str">
        <f t="shared" si="84"/>
        <v>430581</v>
      </c>
      <c r="J766" s="59">
        <f t="shared" si="85"/>
        <v>0</v>
      </c>
      <c r="K766" s="70">
        <v>3.39</v>
      </c>
      <c r="L766" s="55" t="s">
        <v>2861</v>
      </c>
      <c r="M766" s="71" t="s">
        <v>2862</v>
      </c>
      <c r="N766" s="59"/>
      <c r="O766" s="70"/>
      <c r="P766" s="59"/>
      <c r="Q766" s="70"/>
      <c r="R766" s="73" t="s">
        <v>2862</v>
      </c>
      <c r="S766" s="70">
        <v>3.39</v>
      </c>
      <c r="T766" s="59">
        <v>18</v>
      </c>
      <c r="U766" s="82">
        <v>169.5</v>
      </c>
      <c r="V766" s="83">
        <v>61.02</v>
      </c>
      <c r="W766" s="83">
        <v>44.07</v>
      </c>
      <c r="X766" s="83">
        <v>16.95</v>
      </c>
      <c r="Y766" s="82">
        <f t="shared" si="86"/>
        <v>108.48</v>
      </c>
      <c r="Z766" s="82"/>
      <c r="AA766" s="91"/>
      <c r="AB766" s="91"/>
      <c r="AC766" s="82"/>
      <c r="AD766" s="82"/>
      <c r="AE766" s="82"/>
      <c r="AF766" s="82"/>
      <c r="AG766" s="59" t="s">
        <v>2805</v>
      </c>
      <c r="AH766" s="59">
        <v>1</v>
      </c>
      <c r="AI766" s="58"/>
      <c r="AJ766" s="27"/>
    </row>
    <row r="767" ht="20.15" customHeight="1" outlineLevel="4" spans="1:36">
      <c r="A767" s="55">
        <v>57</v>
      </c>
      <c r="B767" s="60" t="s">
        <v>99</v>
      </c>
      <c r="C767" s="56" t="s">
        <v>125</v>
      </c>
      <c r="D767" s="57" t="s">
        <v>2856</v>
      </c>
      <c r="E767" s="58" t="s">
        <v>2863</v>
      </c>
      <c r="F767" s="59" t="s">
        <v>554</v>
      </c>
      <c r="G767" s="59" t="s">
        <v>2461</v>
      </c>
      <c r="H767" s="59">
        <v>430581</v>
      </c>
      <c r="I767" s="59" t="str">
        <f t="shared" si="84"/>
        <v>430581</v>
      </c>
      <c r="J767" s="59">
        <f t="shared" si="85"/>
        <v>0</v>
      </c>
      <c r="K767" s="70">
        <v>2.796</v>
      </c>
      <c r="L767" s="55" t="s">
        <v>2864</v>
      </c>
      <c r="M767" s="71" t="s">
        <v>2865</v>
      </c>
      <c r="N767" s="59"/>
      <c r="O767" s="70"/>
      <c r="P767" s="59"/>
      <c r="Q767" s="70"/>
      <c r="R767" s="73" t="s">
        <v>2865</v>
      </c>
      <c r="S767" s="70">
        <v>2.796</v>
      </c>
      <c r="T767" s="59">
        <v>18</v>
      </c>
      <c r="U767" s="82">
        <v>139.8</v>
      </c>
      <c r="V767" s="83">
        <v>50.328</v>
      </c>
      <c r="W767" s="83">
        <v>36.348</v>
      </c>
      <c r="X767" s="83">
        <v>13.98</v>
      </c>
      <c r="Y767" s="82">
        <f t="shared" si="86"/>
        <v>89.472</v>
      </c>
      <c r="Z767" s="82"/>
      <c r="AA767" s="91"/>
      <c r="AB767" s="91"/>
      <c r="AC767" s="82"/>
      <c r="AD767" s="82"/>
      <c r="AE767" s="82"/>
      <c r="AF767" s="82"/>
      <c r="AG767" s="59" t="s">
        <v>2805</v>
      </c>
      <c r="AH767" s="59">
        <v>1</v>
      </c>
      <c r="AI767" s="58"/>
      <c r="AJ767" s="27"/>
    </row>
    <row r="768" ht="20.15" customHeight="1" outlineLevel="4" spans="1:36">
      <c r="A768" s="55">
        <v>58</v>
      </c>
      <c r="B768" s="60" t="s">
        <v>99</v>
      </c>
      <c r="C768" s="56" t="s">
        <v>125</v>
      </c>
      <c r="D768" s="57" t="s">
        <v>2856</v>
      </c>
      <c r="E768" s="58" t="s">
        <v>2866</v>
      </c>
      <c r="F768" s="59" t="s">
        <v>554</v>
      </c>
      <c r="G768" s="59" t="s">
        <v>2461</v>
      </c>
      <c r="H768" s="59">
        <v>430581</v>
      </c>
      <c r="I768" s="59" t="str">
        <f t="shared" si="84"/>
        <v>430581</v>
      </c>
      <c r="J768" s="59">
        <f t="shared" si="85"/>
        <v>0</v>
      </c>
      <c r="K768" s="70">
        <v>3.599</v>
      </c>
      <c r="L768" s="55" t="s">
        <v>2867</v>
      </c>
      <c r="M768" s="71" t="s">
        <v>2868</v>
      </c>
      <c r="N768" s="59"/>
      <c r="O768" s="70"/>
      <c r="P768" s="59"/>
      <c r="Q768" s="70"/>
      <c r="R768" s="73" t="s">
        <v>2868</v>
      </c>
      <c r="S768" s="70">
        <v>3.599</v>
      </c>
      <c r="T768" s="59">
        <v>18</v>
      </c>
      <c r="U768" s="82">
        <v>179.95</v>
      </c>
      <c r="V768" s="83">
        <v>64.782</v>
      </c>
      <c r="W768" s="83">
        <v>46.787</v>
      </c>
      <c r="X768" s="83">
        <v>17.995</v>
      </c>
      <c r="Y768" s="82">
        <f t="shared" si="86"/>
        <v>115.168</v>
      </c>
      <c r="Z768" s="82"/>
      <c r="AA768" s="91"/>
      <c r="AB768" s="91"/>
      <c r="AC768" s="82"/>
      <c r="AD768" s="82"/>
      <c r="AE768" s="82"/>
      <c r="AF768" s="82"/>
      <c r="AG768" s="59" t="s">
        <v>2805</v>
      </c>
      <c r="AH768" s="59">
        <v>1</v>
      </c>
      <c r="AI768" s="58"/>
      <c r="AJ768" s="27"/>
    </row>
    <row r="769" ht="20.15" customHeight="1" outlineLevel="4" spans="1:36">
      <c r="A769" s="55">
        <v>62</v>
      </c>
      <c r="B769" s="60" t="s">
        <v>99</v>
      </c>
      <c r="C769" s="56" t="s">
        <v>125</v>
      </c>
      <c r="D769" s="57" t="s">
        <v>2856</v>
      </c>
      <c r="E769" s="58" t="s">
        <v>420</v>
      </c>
      <c r="F769" s="59" t="s">
        <v>554</v>
      </c>
      <c r="G769" s="59" t="s">
        <v>2461</v>
      </c>
      <c r="H769" s="59">
        <v>430581</v>
      </c>
      <c r="I769" s="59" t="str">
        <f t="shared" si="84"/>
        <v>430581</v>
      </c>
      <c r="J769" s="59">
        <f t="shared" si="85"/>
        <v>0</v>
      </c>
      <c r="K769" s="70">
        <v>0.215</v>
      </c>
      <c r="L769" s="55" t="s">
        <v>2869</v>
      </c>
      <c r="M769" s="71" t="s">
        <v>2870</v>
      </c>
      <c r="N769" s="59"/>
      <c r="O769" s="70"/>
      <c r="P769" s="59"/>
      <c r="Q769" s="70"/>
      <c r="R769" s="73" t="s">
        <v>2870</v>
      </c>
      <c r="S769" s="70">
        <v>0.215</v>
      </c>
      <c r="T769" s="59">
        <v>18</v>
      </c>
      <c r="U769" s="82">
        <v>10.75</v>
      </c>
      <c r="V769" s="83">
        <v>3.87</v>
      </c>
      <c r="W769" s="83">
        <v>2.795</v>
      </c>
      <c r="X769" s="83">
        <v>1.075</v>
      </c>
      <c r="Y769" s="82">
        <f t="shared" si="86"/>
        <v>6.88</v>
      </c>
      <c r="Z769" s="82"/>
      <c r="AA769" s="91"/>
      <c r="AB769" s="91"/>
      <c r="AC769" s="82"/>
      <c r="AD769" s="82"/>
      <c r="AE769" s="82"/>
      <c r="AF769" s="82"/>
      <c r="AG769" s="59" t="s">
        <v>2805</v>
      </c>
      <c r="AH769" s="59">
        <v>1</v>
      </c>
      <c r="AI769" s="58"/>
      <c r="AJ769" s="27"/>
    </row>
    <row r="770" ht="20.15" customHeight="1" outlineLevel="4" spans="1:36">
      <c r="A770" s="55">
        <v>63</v>
      </c>
      <c r="B770" s="60" t="s">
        <v>99</v>
      </c>
      <c r="C770" s="56" t="s">
        <v>125</v>
      </c>
      <c r="D770" s="57" t="s">
        <v>2856</v>
      </c>
      <c r="E770" s="58" t="s">
        <v>420</v>
      </c>
      <c r="F770" s="59" t="s">
        <v>554</v>
      </c>
      <c r="G770" s="59" t="s">
        <v>2461</v>
      </c>
      <c r="H770" s="59">
        <v>430581</v>
      </c>
      <c r="I770" s="59" t="str">
        <f t="shared" si="84"/>
        <v>430581</v>
      </c>
      <c r="J770" s="59">
        <f t="shared" si="85"/>
        <v>0</v>
      </c>
      <c r="K770" s="70">
        <v>1.619</v>
      </c>
      <c r="L770" s="55" t="s">
        <v>2871</v>
      </c>
      <c r="M770" s="71" t="s">
        <v>2872</v>
      </c>
      <c r="N770" s="59"/>
      <c r="O770" s="70"/>
      <c r="P770" s="59"/>
      <c r="Q770" s="70"/>
      <c r="R770" s="73" t="s">
        <v>2872</v>
      </c>
      <c r="S770" s="70">
        <v>1.619</v>
      </c>
      <c r="T770" s="59">
        <v>18</v>
      </c>
      <c r="U770" s="82">
        <v>80.95</v>
      </c>
      <c r="V770" s="83">
        <v>29.142</v>
      </c>
      <c r="W770" s="83">
        <v>21.047</v>
      </c>
      <c r="X770" s="83">
        <v>8.095</v>
      </c>
      <c r="Y770" s="82">
        <f t="shared" si="86"/>
        <v>51.808</v>
      </c>
      <c r="Z770" s="82"/>
      <c r="AA770" s="91"/>
      <c r="AB770" s="91"/>
      <c r="AC770" s="82"/>
      <c r="AD770" s="82"/>
      <c r="AE770" s="82"/>
      <c r="AF770" s="82"/>
      <c r="AG770" s="59" t="s">
        <v>2805</v>
      </c>
      <c r="AH770" s="59">
        <v>1</v>
      </c>
      <c r="AI770" s="58"/>
      <c r="AJ770" s="27"/>
    </row>
    <row r="771" ht="20.15" customHeight="1" outlineLevel="4" spans="1:36">
      <c r="A771" s="55">
        <v>24</v>
      </c>
      <c r="B771" s="60" t="s">
        <v>99</v>
      </c>
      <c r="C771" s="56" t="s">
        <v>125</v>
      </c>
      <c r="D771" s="57" t="s">
        <v>2856</v>
      </c>
      <c r="E771" s="58" t="s">
        <v>2873</v>
      </c>
      <c r="F771" s="59" t="s">
        <v>554</v>
      </c>
      <c r="G771" s="59" t="s">
        <v>2461</v>
      </c>
      <c r="H771" s="59">
        <v>430581</v>
      </c>
      <c r="I771" s="59" t="str">
        <f t="shared" si="84"/>
        <v>430581</v>
      </c>
      <c r="J771" s="59">
        <f t="shared" si="85"/>
        <v>0</v>
      </c>
      <c r="K771" s="70">
        <v>4.374</v>
      </c>
      <c r="L771" s="55" t="s">
        <v>2874</v>
      </c>
      <c r="M771" s="71" t="s">
        <v>2875</v>
      </c>
      <c r="N771" s="59"/>
      <c r="O771" s="70"/>
      <c r="P771" s="59"/>
      <c r="Q771" s="70"/>
      <c r="R771" s="73" t="s">
        <v>2875</v>
      </c>
      <c r="S771" s="70">
        <v>4.374</v>
      </c>
      <c r="T771" s="59">
        <v>18</v>
      </c>
      <c r="U771" s="82">
        <v>218.7</v>
      </c>
      <c r="V771" s="83">
        <v>78.732</v>
      </c>
      <c r="W771" s="83">
        <v>56.862</v>
      </c>
      <c r="X771" s="83">
        <v>21.87</v>
      </c>
      <c r="Y771" s="82">
        <f t="shared" si="86"/>
        <v>139.968</v>
      </c>
      <c r="Z771" s="82"/>
      <c r="AA771" s="91"/>
      <c r="AB771" s="91"/>
      <c r="AC771" s="82"/>
      <c r="AD771" s="82"/>
      <c r="AE771" s="82"/>
      <c r="AF771" s="82"/>
      <c r="AG771" s="59" t="s">
        <v>2805</v>
      </c>
      <c r="AH771" s="59">
        <v>1</v>
      </c>
      <c r="AI771" s="58"/>
      <c r="AJ771" s="27"/>
    </row>
    <row r="772" ht="20.15" customHeight="1" outlineLevel="4" spans="1:36">
      <c r="A772" s="55">
        <v>59</v>
      </c>
      <c r="B772" s="60" t="s">
        <v>99</v>
      </c>
      <c r="C772" s="56" t="s">
        <v>125</v>
      </c>
      <c r="D772" s="57" t="s">
        <v>2830</v>
      </c>
      <c r="E772" s="58" t="s">
        <v>2876</v>
      </c>
      <c r="F772" s="59" t="s">
        <v>554</v>
      </c>
      <c r="G772" s="59" t="s">
        <v>2461</v>
      </c>
      <c r="H772" s="59">
        <v>430581</v>
      </c>
      <c r="I772" s="59" t="str">
        <f t="shared" si="84"/>
        <v>430581</v>
      </c>
      <c r="J772" s="59">
        <f t="shared" si="85"/>
        <v>0</v>
      </c>
      <c r="K772" s="70">
        <v>0.397</v>
      </c>
      <c r="L772" s="55" t="s">
        <v>2844</v>
      </c>
      <c r="M772" s="71" t="s">
        <v>2877</v>
      </c>
      <c r="N772" s="59"/>
      <c r="O772" s="70"/>
      <c r="P772" s="59"/>
      <c r="Q772" s="70"/>
      <c r="R772" s="73" t="s">
        <v>2877</v>
      </c>
      <c r="S772" s="70">
        <v>0.397</v>
      </c>
      <c r="T772" s="59">
        <v>18</v>
      </c>
      <c r="U772" s="82">
        <v>19.85</v>
      </c>
      <c r="V772" s="83">
        <v>7.146</v>
      </c>
      <c r="W772" s="83">
        <v>5.161</v>
      </c>
      <c r="X772" s="83">
        <v>1.985</v>
      </c>
      <c r="Y772" s="82">
        <f t="shared" si="86"/>
        <v>12.704</v>
      </c>
      <c r="Z772" s="82"/>
      <c r="AA772" s="91"/>
      <c r="AB772" s="91"/>
      <c r="AC772" s="82"/>
      <c r="AD772" s="82"/>
      <c r="AE772" s="82"/>
      <c r="AF772" s="82"/>
      <c r="AG772" s="59" t="s">
        <v>2805</v>
      </c>
      <c r="AH772" s="59">
        <v>1</v>
      </c>
      <c r="AI772" s="58"/>
      <c r="AJ772" s="27"/>
    </row>
    <row r="773" ht="20.15" customHeight="1" outlineLevel="4" spans="1:36">
      <c r="A773" s="55">
        <v>64</v>
      </c>
      <c r="B773" s="60" t="s">
        <v>99</v>
      </c>
      <c r="C773" s="56" t="s">
        <v>125</v>
      </c>
      <c r="D773" s="57" t="s">
        <v>2856</v>
      </c>
      <c r="E773" s="58" t="s">
        <v>2878</v>
      </c>
      <c r="F773" s="59" t="s">
        <v>554</v>
      </c>
      <c r="G773" s="59" t="s">
        <v>2461</v>
      </c>
      <c r="H773" s="59">
        <v>430581</v>
      </c>
      <c r="I773" s="59" t="str">
        <f t="shared" si="84"/>
        <v>430581</v>
      </c>
      <c r="J773" s="59">
        <f t="shared" si="85"/>
        <v>0</v>
      </c>
      <c r="K773" s="70">
        <v>2.047</v>
      </c>
      <c r="L773" s="55" t="s">
        <v>2879</v>
      </c>
      <c r="M773" s="71" t="s">
        <v>2880</v>
      </c>
      <c r="N773" s="59"/>
      <c r="O773" s="70"/>
      <c r="P773" s="59"/>
      <c r="Q773" s="70"/>
      <c r="R773" s="73" t="s">
        <v>2880</v>
      </c>
      <c r="S773" s="70">
        <v>2.047</v>
      </c>
      <c r="T773" s="59">
        <v>18</v>
      </c>
      <c r="U773" s="82">
        <v>102.35</v>
      </c>
      <c r="V773" s="83">
        <v>36.846</v>
      </c>
      <c r="W773" s="83">
        <v>26.611</v>
      </c>
      <c r="X773" s="83">
        <v>10.235</v>
      </c>
      <c r="Y773" s="82">
        <f t="shared" si="86"/>
        <v>65.504</v>
      </c>
      <c r="Z773" s="82"/>
      <c r="AA773" s="91"/>
      <c r="AB773" s="91"/>
      <c r="AC773" s="82"/>
      <c r="AD773" s="82"/>
      <c r="AE773" s="82"/>
      <c r="AF773" s="82"/>
      <c r="AG773" s="59" t="s">
        <v>2805</v>
      </c>
      <c r="AH773" s="59">
        <v>1</v>
      </c>
      <c r="AI773" s="58"/>
      <c r="AJ773" s="27"/>
    </row>
    <row r="774" ht="20.15" customHeight="1" outlineLevel="4" spans="1:36">
      <c r="A774" s="55">
        <v>42</v>
      </c>
      <c r="B774" s="60" t="s">
        <v>99</v>
      </c>
      <c r="C774" s="56" t="s">
        <v>125</v>
      </c>
      <c r="D774" s="57" t="s">
        <v>2881</v>
      </c>
      <c r="E774" s="58" t="s">
        <v>2882</v>
      </c>
      <c r="F774" s="59" t="s">
        <v>554</v>
      </c>
      <c r="G774" s="59" t="s">
        <v>2461</v>
      </c>
      <c r="H774" s="59">
        <v>430581</v>
      </c>
      <c r="I774" s="59" t="str">
        <f t="shared" si="84"/>
        <v>430581</v>
      </c>
      <c r="J774" s="59">
        <f t="shared" si="85"/>
        <v>0</v>
      </c>
      <c r="K774" s="70">
        <v>1.104</v>
      </c>
      <c r="L774" s="55" t="s">
        <v>2883</v>
      </c>
      <c r="M774" s="71" t="s">
        <v>2884</v>
      </c>
      <c r="N774" s="59"/>
      <c r="O774" s="70"/>
      <c r="P774" s="59"/>
      <c r="Q774" s="70"/>
      <c r="R774" s="73" t="s">
        <v>2884</v>
      </c>
      <c r="S774" s="70">
        <v>1.104</v>
      </c>
      <c r="T774" s="59">
        <v>18</v>
      </c>
      <c r="U774" s="82">
        <v>55.2</v>
      </c>
      <c r="V774" s="83">
        <v>19.872</v>
      </c>
      <c r="W774" s="83">
        <v>14.352</v>
      </c>
      <c r="X774" s="83">
        <v>5.52</v>
      </c>
      <c r="Y774" s="82">
        <f t="shared" si="86"/>
        <v>35.328</v>
      </c>
      <c r="Z774" s="82"/>
      <c r="AA774" s="91"/>
      <c r="AB774" s="91"/>
      <c r="AC774" s="82"/>
      <c r="AD774" s="82"/>
      <c r="AE774" s="82"/>
      <c r="AF774" s="82"/>
      <c r="AG774" s="59" t="s">
        <v>2805</v>
      </c>
      <c r="AH774" s="59">
        <v>1</v>
      </c>
      <c r="AI774" s="58"/>
      <c r="AJ774" s="27"/>
    </row>
    <row r="775" ht="20.15" customHeight="1" outlineLevel="4" spans="1:36">
      <c r="A775" s="55">
        <v>60</v>
      </c>
      <c r="B775" s="60" t="s">
        <v>99</v>
      </c>
      <c r="C775" s="56" t="s">
        <v>125</v>
      </c>
      <c r="D775" s="57" t="s">
        <v>2885</v>
      </c>
      <c r="E775" s="58" t="s">
        <v>2886</v>
      </c>
      <c r="F775" s="59" t="s">
        <v>554</v>
      </c>
      <c r="G775" s="59" t="s">
        <v>2461</v>
      </c>
      <c r="H775" s="59">
        <v>430581</v>
      </c>
      <c r="I775" s="59" t="str">
        <f t="shared" si="84"/>
        <v>430581</v>
      </c>
      <c r="J775" s="59">
        <f t="shared" si="85"/>
        <v>0</v>
      </c>
      <c r="K775" s="70">
        <v>0.544</v>
      </c>
      <c r="L775" s="55" t="s">
        <v>2887</v>
      </c>
      <c r="M775" s="71" t="s">
        <v>2888</v>
      </c>
      <c r="N775" s="59"/>
      <c r="O775" s="70"/>
      <c r="P775" s="59"/>
      <c r="Q775" s="70"/>
      <c r="R775" s="73" t="s">
        <v>2888</v>
      </c>
      <c r="S775" s="70">
        <v>0.544</v>
      </c>
      <c r="T775" s="59">
        <v>18</v>
      </c>
      <c r="U775" s="82">
        <v>27.2</v>
      </c>
      <c r="V775" s="83">
        <v>9.792</v>
      </c>
      <c r="W775" s="83">
        <v>7.072</v>
      </c>
      <c r="X775" s="83">
        <v>2.72</v>
      </c>
      <c r="Y775" s="82">
        <f t="shared" si="86"/>
        <v>17.408</v>
      </c>
      <c r="Z775" s="82"/>
      <c r="AA775" s="91"/>
      <c r="AB775" s="91"/>
      <c r="AC775" s="82"/>
      <c r="AD775" s="82"/>
      <c r="AE775" s="82"/>
      <c r="AF775" s="82"/>
      <c r="AG775" s="59" t="s">
        <v>2805</v>
      </c>
      <c r="AH775" s="59">
        <v>1</v>
      </c>
      <c r="AI775" s="58"/>
      <c r="AJ775" s="27"/>
    </row>
    <row r="776" ht="20.15" customHeight="1" outlineLevel="4" spans="1:36">
      <c r="A776" s="55">
        <v>25</v>
      </c>
      <c r="B776" s="60" t="s">
        <v>99</v>
      </c>
      <c r="C776" s="56" t="s">
        <v>125</v>
      </c>
      <c r="D776" s="57" t="s">
        <v>2881</v>
      </c>
      <c r="E776" s="58" t="s">
        <v>2889</v>
      </c>
      <c r="F776" s="59" t="s">
        <v>554</v>
      </c>
      <c r="G776" s="59" t="s">
        <v>2461</v>
      </c>
      <c r="H776" s="59">
        <v>430581</v>
      </c>
      <c r="I776" s="59" t="str">
        <f t="shared" si="84"/>
        <v>430581</v>
      </c>
      <c r="J776" s="59">
        <f t="shared" si="85"/>
        <v>0</v>
      </c>
      <c r="K776" s="70">
        <v>2.263</v>
      </c>
      <c r="L776" s="55" t="s">
        <v>2890</v>
      </c>
      <c r="M776" s="71" t="s">
        <v>2891</v>
      </c>
      <c r="N776" s="59"/>
      <c r="O776" s="70"/>
      <c r="P776" s="59"/>
      <c r="Q776" s="70"/>
      <c r="R776" s="73" t="s">
        <v>2891</v>
      </c>
      <c r="S776" s="70">
        <v>2.263</v>
      </c>
      <c r="T776" s="59">
        <v>18</v>
      </c>
      <c r="U776" s="82">
        <v>113.15</v>
      </c>
      <c r="V776" s="83">
        <v>40.734</v>
      </c>
      <c r="W776" s="83">
        <v>29.419</v>
      </c>
      <c r="X776" s="83">
        <v>11.315</v>
      </c>
      <c r="Y776" s="82">
        <f t="shared" si="86"/>
        <v>72.416</v>
      </c>
      <c r="Z776" s="82"/>
      <c r="AA776" s="91"/>
      <c r="AB776" s="91"/>
      <c r="AC776" s="82"/>
      <c r="AD776" s="82"/>
      <c r="AE776" s="82"/>
      <c r="AF776" s="82"/>
      <c r="AG776" s="59" t="s">
        <v>2805</v>
      </c>
      <c r="AH776" s="59">
        <v>1</v>
      </c>
      <c r="AI776" s="58"/>
      <c r="AJ776" s="27"/>
    </row>
    <row r="777" ht="20.15" customHeight="1" outlineLevel="4" spans="1:36">
      <c r="A777" s="55">
        <v>43</v>
      </c>
      <c r="B777" s="60" t="s">
        <v>99</v>
      </c>
      <c r="C777" s="56" t="s">
        <v>125</v>
      </c>
      <c r="D777" s="57" t="s">
        <v>2892</v>
      </c>
      <c r="E777" s="58" t="s">
        <v>2893</v>
      </c>
      <c r="F777" s="59" t="s">
        <v>554</v>
      </c>
      <c r="G777" s="59" t="s">
        <v>2461</v>
      </c>
      <c r="H777" s="59">
        <v>430581</v>
      </c>
      <c r="I777" s="59" t="str">
        <f t="shared" si="84"/>
        <v>430581</v>
      </c>
      <c r="J777" s="59">
        <f t="shared" si="85"/>
        <v>0</v>
      </c>
      <c r="K777" s="70">
        <v>0.967</v>
      </c>
      <c r="L777" s="55" t="s">
        <v>2894</v>
      </c>
      <c r="M777" s="71" t="s">
        <v>2895</v>
      </c>
      <c r="N777" s="59"/>
      <c r="O777" s="70"/>
      <c r="P777" s="59"/>
      <c r="Q777" s="70"/>
      <c r="R777" s="73" t="s">
        <v>2895</v>
      </c>
      <c r="S777" s="70">
        <v>0.967</v>
      </c>
      <c r="T777" s="59">
        <v>18</v>
      </c>
      <c r="U777" s="82">
        <v>48.35</v>
      </c>
      <c r="V777" s="83">
        <v>17.406</v>
      </c>
      <c r="W777" s="83">
        <v>12.571</v>
      </c>
      <c r="X777" s="83">
        <v>4.835</v>
      </c>
      <c r="Y777" s="82">
        <f t="shared" si="86"/>
        <v>30.944</v>
      </c>
      <c r="Z777" s="82"/>
      <c r="AA777" s="91"/>
      <c r="AB777" s="91"/>
      <c r="AC777" s="82"/>
      <c r="AD777" s="82"/>
      <c r="AE777" s="82"/>
      <c r="AF777" s="82"/>
      <c r="AG777" s="59" t="s">
        <v>2805</v>
      </c>
      <c r="AH777" s="59">
        <v>1</v>
      </c>
      <c r="AI777" s="58"/>
      <c r="AJ777" s="27"/>
    </row>
    <row r="778" ht="20.15" customHeight="1" outlineLevel="4" spans="1:36">
      <c r="A778" s="55">
        <v>27</v>
      </c>
      <c r="B778" s="60" t="s">
        <v>99</v>
      </c>
      <c r="C778" s="56" t="s">
        <v>125</v>
      </c>
      <c r="D778" s="57" t="s">
        <v>2892</v>
      </c>
      <c r="E778" s="58" t="s">
        <v>1590</v>
      </c>
      <c r="F778" s="59" t="s">
        <v>554</v>
      </c>
      <c r="G778" s="59" t="s">
        <v>2461</v>
      </c>
      <c r="H778" s="59">
        <v>430581</v>
      </c>
      <c r="I778" s="59" t="str">
        <f t="shared" si="84"/>
        <v>430581</v>
      </c>
      <c r="J778" s="59">
        <f t="shared" si="85"/>
        <v>0</v>
      </c>
      <c r="K778" s="70">
        <v>2.795</v>
      </c>
      <c r="L778" s="55" t="s">
        <v>2896</v>
      </c>
      <c r="M778" s="71" t="s">
        <v>2897</v>
      </c>
      <c r="N778" s="59"/>
      <c r="O778" s="70"/>
      <c r="P778" s="59"/>
      <c r="Q778" s="70"/>
      <c r="R778" s="73" t="s">
        <v>2897</v>
      </c>
      <c r="S778" s="70">
        <v>2.795</v>
      </c>
      <c r="T778" s="59">
        <v>18</v>
      </c>
      <c r="U778" s="82">
        <v>139.75</v>
      </c>
      <c r="V778" s="83">
        <v>50.31</v>
      </c>
      <c r="W778" s="83">
        <v>36.335</v>
      </c>
      <c r="X778" s="83">
        <v>13.975</v>
      </c>
      <c r="Y778" s="82">
        <f t="shared" si="86"/>
        <v>89.44</v>
      </c>
      <c r="Z778" s="82"/>
      <c r="AA778" s="91"/>
      <c r="AB778" s="91"/>
      <c r="AC778" s="82"/>
      <c r="AD778" s="82"/>
      <c r="AE778" s="82"/>
      <c r="AF778" s="82"/>
      <c r="AG778" s="59" t="s">
        <v>2805</v>
      </c>
      <c r="AH778" s="59">
        <v>1</v>
      </c>
      <c r="AI778" s="58"/>
      <c r="AJ778" s="27"/>
    </row>
    <row r="779" ht="20.15" customHeight="1" outlineLevel="4" spans="1:36">
      <c r="A779" s="55">
        <v>44</v>
      </c>
      <c r="B779" s="60" t="s">
        <v>99</v>
      </c>
      <c r="C779" s="56" t="s">
        <v>125</v>
      </c>
      <c r="D779" s="57" t="s">
        <v>2898</v>
      </c>
      <c r="E779" s="58" t="s">
        <v>2899</v>
      </c>
      <c r="F779" s="59" t="s">
        <v>554</v>
      </c>
      <c r="G779" s="59" t="s">
        <v>2461</v>
      </c>
      <c r="H779" s="59">
        <v>430581</v>
      </c>
      <c r="I779" s="59" t="str">
        <f t="shared" si="84"/>
        <v>430581</v>
      </c>
      <c r="J779" s="59">
        <f t="shared" si="85"/>
        <v>0</v>
      </c>
      <c r="K779" s="70">
        <v>2.435</v>
      </c>
      <c r="L779" s="55" t="s">
        <v>2900</v>
      </c>
      <c r="M779" s="71" t="s">
        <v>2901</v>
      </c>
      <c r="N779" s="59"/>
      <c r="O779" s="70"/>
      <c r="P779" s="59"/>
      <c r="Q779" s="70"/>
      <c r="R779" s="73" t="s">
        <v>2901</v>
      </c>
      <c r="S779" s="70">
        <v>2.435</v>
      </c>
      <c r="T779" s="59">
        <v>18</v>
      </c>
      <c r="U779" s="82">
        <v>121.75</v>
      </c>
      <c r="V779" s="83">
        <v>43.83</v>
      </c>
      <c r="W779" s="83">
        <v>31.655</v>
      </c>
      <c r="X779" s="83">
        <v>12.175</v>
      </c>
      <c r="Y779" s="82">
        <f t="shared" si="86"/>
        <v>77.92</v>
      </c>
      <c r="Z779" s="82"/>
      <c r="AA779" s="91"/>
      <c r="AB779" s="91"/>
      <c r="AC779" s="82"/>
      <c r="AD779" s="82"/>
      <c r="AE779" s="82"/>
      <c r="AF779" s="82"/>
      <c r="AG779" s="59" t="s">
        <v>2805</v>
      </c>
      <c r="AH779" s="59">
        <v>1</v>
      </c>
      <c r="AI779" s="58"/>
      <c r="AJ779" s="27"/>
    </row>
    <row r="780" ht="20.15" customHeight="1" outlineLevel="4" spans="1:36">
      <c r="A780" s="55">
        <v>45</v>
      </c>
      <c r="B780" s="60" t="s">
        <v>99</v>
      </c>
      <c r="C780" s="56" t="s">
        <v>125</v>
      </c>
      <c r="D780" s="57" t="s">
        <v>2898</v>
      </c>
      <c r="E780" s="58" t="s">
        <v>2902</v>
      </c>
      <c r="F780" s="59" t="s">
        <v>554</v>
      </c>
      <c r="G780" s="59" t="s">
        <v>2461</v>
      </c>
      <c r="H780" s="59">
        <v>430581</v>
      </c>
      <c r="I780" s="59" t="str">
        <f t="shared" si="84"/>
        <v>430581</v>
      </c>
      <c r="J780" s="59">
        <f t="shared" si="85"/>
        <v>0</v>
      </c>
      <c r="K780" s="70">
        <v>1.089</v>
      </c>
      <c r="L780" s="55" t="s">
        <v>2903</v>
      </c>
      <c r="M780" s="71" t="s">
        <v>2904</v>
      </c>
      <c r="N780" s="59"/>
      <c r="O780" s="70"/>
      <c r="P780" s="59"/>
      <c r="Q780" s="70"/>
      <c r="R780" s="73" t="s">
        <v>2904</v>
      </c>
      <c r="S780" s="70">
        <v>1.089</v>
      </c>
      <c r="T780" s="59">
        <v>18</v>
      </c>
      <c r="U780" s="82">
        <v>54.45</v>
      </c>
      <c r="V780" s="83">
        <v>19.602</v>
      </c>
      <c r="W780" s="83">
        <v>14.157</v>
      </c>
      <c r="X780" s="83">
        <v>5.445</v>
      </c>
      <c r="Y780" s="82">
        <f t="shared" si="86"/>
        <v>34.848</v>
      </c>
      <c r="Z780" s="82"/>
      <c r="AA780" s="91"/>
      <c r="AB780" s="91"/>
      <c r="AC780" s="82"/>
      <c r="AD780" s="82"/>
      <c r="AE780" s="82"/>
      <c r="AF780" s="82"/>
      <c r="AG780" s="59" t="s">
        <v>2805</v>
      </c>
      <c r="AH780" s="59">
        <v>1</v>
      </c>
      <c r="AI780" s="58"/>
      <c r="AJ780" s="27"/>
    </row>
    <row r="781" ht="20.15" customHeight="1" outlineLevel="4" spans="1:36">
      <c r="A781" s="55">
        <v>61</v>
      </c>
      <c r="B781" s="60" t="s">
        <v>99</v>
      </c>
      <c r="C781" s="56" t="s">
        <v>125</v>
      </c>
      <c r="D781" s="57" t="s">
        <v>2898</v>
      </c>
      <c r="E781" s="58" t="s">
        <v>2905</v>
      </c>
      <c r="F781" s="59" t="s">
        <v>554</v>
      </c>
      <c r="G781" s="59" t="s">
        <v>2461</v>
      </c>
      <c r="H781" s="59">
        <v>430581</v>
      </c>
      <c r="I781" s="59" t="str">
        <f t="shared" si="84"/>
        <v>430581</v>
      </c>
      <c r="J781" s="59">
        <f t="shared" si="85"/>
        <v>0</v>
      </c>
      <c r="K781" s="70">
        <v>3.056</v>
      </c>
      <c r="L781" s="55" t="s">
        <v>2906</v>
      </c>
      <c r="M781" s="71" t="s">
        <v>2907</v>
      </c>
      <c r="N781" s="59"/>
      <c r="O781" s="70"/>
      <c r="P781" s="59"/>
      <c r="Q781" s="70"/>
      <c r="R781" s="73" t="s">
        <v>2907</v>
      </c>
      <c r="S781" s="70">
        <v>3.056</v>
      </c>
      <c r="T781" s="59">
        <v>18</v>
      </c>
      <c r="U781" s="82">
        <v>152.8</v>
      </c>
      <c r="V781" s="83">
        <v>55.008</v>
      </c>
      <c r="W781" s="83">
        <v>39.728</v>
      </c>
      <c r="X781" s="83">
        <v>15.28</v>
      </c>
      <c r="Y781" s="82">
        <f t="shared" si="86"/>
        <v>97.792</v>
      </c>
      <c r="Z781" s="82"/>
      <c r="AA781" s="91"/>
      <c r="AB781" s="91"/>
      <c r="AC781" s="82"/>
      <c r="AD781" s="82"/>
      <c r="AE781" s="82"/>
      <c r="AF781" s="82"/>
      <c r="AG781" s="59" t="s">
        <v>2805</v>
      </c>
      <c r="AH781" s="59">
        <v>1</v>
      </c>
      <c r="AI781" s="58"/>
      <c r="AJ781" s="27"/>
    </row>
    <row r="782" ht="20.15" customHeight="1" outlineLevel="4" spans="1:36">
      <c r="A782" s="55">
        <v>28</v>
      </c>
      <c r="B782" s="60" t="s">
        <v>99</v>
      </c>
      <c r="C782" s="56" t="s">
        <v>125</v>
      </c>
      <c r="D782" s="57" t="s">
        <v>2898</v>
      </c>
      <c r="E782" s="58" t="s">
        <v>2908</v>
      </c>
      <c r="F782" s="59" t="s">
        <v>554</v>
      </c>
      <c r="G782" s="59" t="s">
        <v>2461</v>
      </c>
      <c r="H782" s="59">
        <v>430581</v>
      </c>
      <c r="I782" s="59" t="str">
        <f t="shared" si="84"/>
        <v>430581</v>
      </c>
      <c r="J782" s="59">
        <f t="shared" si="85"/>
        <v>0</v>
      </c>
      <c r="K782" s="70">
        <v>4.183</v>
      </c>
      <c r="L782" s="55" t="s">
        <v>2909</v>
      </c>
      <c r="M782" s="71" t="s">
        <v>2910</v>
      </c>
      <c r="N782" s="59"/>
      <c r="O782" s="70"/>
      <c r="P782" s="59"/>
      <c r="Q782" s="70"/>
      <c r="R782" s="73" t="s">
        <v>2910</v>
      </c>
      <c r="S782" s="70">
        <v>4.183</v>
      </c>
      <c r="T782" s="59">
        <v>18</v>
      </c>
      <c r="U782" s="82">
        <v>209.15</v>
      </c>
      <c r="V782" s="83">
        <v>75.294</v>
      </c>
      <c r="W782" s="83">
        <v>54.379</v>
      </c>
      <c r="X782" s="83">
        <v>20.915</v>
      </c>
      <c r="Y782" s="82">
        <f t="shared" si="86"/>
        <v>133.856</v>
      </c>
      <c r="Z782" s="82"/>
      <c r="AA782" s="91"/>
      <c r="AB782" s="91"/>
      <c r="AC782" s="82"/>
      <c r="AD782" s="82"/>
      <c r="AE782" s="82"/>
      <c r="AF782" s="82"/>
      <c r="AG782" s="59" t="s">
        <v>2805</v>
      </c>
      <c r="AH782" s="59">
        <v>1</v>
      </c>
      <c r="AI782" s="58"/>
      <c r="AJ782" s="27"/>
    </row>
    <row r="783" ht="20.15" customHeight="1" outlineLevel="4" spans="1:36">
      <c r="A783" s="55">
        <v>46</v>
      </c>
      <c r="B783" s="60" t="s">
        <v>99</v>
      </c>
      <c r="C783" s="56" t="s">
        <v>125</v>
      </c>
      <c r="D783" s="57" t="s">
        <v>2911</v>
      </c>
      <c r="E783" s="58" t="s">
        <v>2912</v>
      </c>
      <c r="F783" s="59" t="s">
        <v>554</v>
      </c>
      <c r="G783" s="59" t="s">
        <v>2461</v>
      </c>
      <c r="H783" s="59">
        <v>430581</v>
      </c>
      <c r="I783" s="59" t="str">
        <f t="shared" si="84"/>
        <v>430581</v>
      </c>
      <c r="J783" s="59">
        <f t="shared" si="85"/>
        <v>0</v>
      </c>
      <c r="K783" s="70">
        <v>2.994</v>
      </c>
      <c r="L783" s="55" t="s">
        <v>2913</v>
      </c>
      <c r="M783" s="71" t="s">
        <v>2914</v>
      </c>
      <c r="N783" s="59"/>
      <c r="O783" s="70"/>
      <c r="P783" s="59"/>
      <c r="Q783" s="70"/>
      <c r="R783" s="73" t="s">
        <v>2914</v>
      </c>
      <c r="S783" s="70">
        <v>2.994</v>
      </c>
      <c r="T783" s="59">
        <v>18</v>
      </c>
      <c r="U783" s="82">
        <v>149.7</v>
      </c>
      <c r="V783" s="83">
        <v>53.892</v>
      </c>
      <c r="W783" s="83">
        <v>38.922</v>
      </c>
      <c r="X783" s="83">
        <v>14.97</v>
      </c>
      <c r="Y783" s="82">
        <f t="shared" si="86"/>
        <v>95.808</v>
      </c>
      <c r="Z783" s="82"/>
      <c r="AA783" s="91"/>
      <c r="AB783" s="91"/>
      <c r="AC783" s="82"/>
      <c r="AD783" s="82"/>
      <c r="AE783" s="82"/>
      <c r="AF783" s="82"/>
      <c r="AG783" s="59" t="s">
        <v>2805</v>
      </c>
      <c r="AH783" s="59">
        <v>1</v>
      </c>
      <c r="AI783" s="58"/>
      <c r="AJ783" s="27"/>
    </row>
    <row r="784" ht="20.15" customHeight="1" outlineLevel="4" spans="1:36">
      <c r="A784" s="55">
        <v>47</v>
      </c>
      <c r="B784" s="60" t="s">
        <v>99</v>
      </c>
      <c r="C784" s="56" t="s">
        <v>125</v>
      </c>
      <c r="D784" s="57" t="s">
        <v>2911</v>
      </c>
      <c r="E784" s="58" t="s">
        <v>2915</v>
      </c>
      <c r="F784" s="59" t="s">
        <v>554</v>
      </c>
      <c r="G784" s="59" t="s">
        <v>2461</v>
      </c>
      <c r="H784" s="59">
        <v>430581</v>
      </c>
      <c r="I784" s="59" t="str">
        <f t="shared" si="84"/>
        <v>430581</v>
      </c>
      <c r="J784" s="59">
        <f t="shared" si="85"/>
        <v>0</v>
      </c>
      <c r="K784" s="70">
        <v>4.056</v>
      </c>
      <c r="L784" s="55" t="s">
        <v>2916</v>
      </c>
      <c r="M784" s="71" t="s">
        <v>2917</v>
      </c>
      <c r="N784" s="59"/>
      <c r="O784" s="70"/>
      <c r="P784" s="59"/>
      <c r="Q784" s="70"/>
      <c r="R784" s="73" t="s">
        <v>2917</v>
      </c>
      <c r="S784" s="70">
        <v>4.056</v>
      </c>
      <c r="T784" s="59">
        <v>18</v>
      </c>
      <c r="U784" s="82">
        <v>202.8</v>
      </c>
      <c r="V784" s="83">
        <v>73.008</v>
      </c>
      <c r="W784" s="83">
        <v>52.728</v>
      </c>
      <c r="X784" s="83">
        <v>20.28</v>
      </c>
      <c r="Y784" s="82">
        <f t="shared" si="86"/>
        <v>129.792</v>
      </c>
      <c r="Z784" s="82"/>
      <c r="AA784" s="91"/>
      <c r="AB784" s="91"/>
      <c r="AC784" s="82"/>
      <c r="AD784" s="82"/>
      <c r="AE784" s="82"/>
      <c r="AF784" s="82"/>
      <c r="AG784" s="59" t="s">
        <v>2805</v>
      </c>
      <c r="AH784" s="59">
        <v>1</v>
      </c>
      <c r="AI784" s="58"/>
      <c r="AJ784" s="27"/>
    </row>
    <row r="785" ht="20.15" customHeight="1" outlineLevel="4" spans="1:36">
      <c r="A785" s="55">
        <v>48</v>
      </c>
      <c r="B785" s="60" t="s">
        <v>99</v>
      </c>
      <c r="C785" s="56" t="s">
        <v>125</v>
      </c>
      <c r="D785" s="57" t="s">
        <v>2885</v>
      </c>
      <c r="E785" s="58" t="s">
        <v>2886</v>
      </c>
      <c r="F785" s="59" t="s">
        <v>554</v>
      </c>
      <c r="G785" s="59" t="s">
        <v>2461</v>
      </c>
      <c r="H785" s="59">
        <v>430581</v>
      </c>
      <c r="I785" s="59" t="str">
        <f t="shared" si="84"/>
        <v>430581</v>
      </c>
      <c r="J785" s="59">
        <f t="shared" si="85"/>
        <v>0</v>
      </c>
      <c r="K785" s="70">
        <v>1.031</v>
      </c>
      <c r="L785" s="55" t="s">
        <v>2918</v>
      </c>
      <c r="M785" s="71" t="s">
        <v>2919</v>
      </c>
      <c r="N785" s="59"/>
      <c r="O785" s="70"/>
      <c r="P785" s="59"/>
      <c r="Q785" s="70"/>
      <c r="R785" s="73" t="s">
        <v>2919</v>
      </c>
      <c r="S785" s="70">
        <v>1.031</v>
      </c>
      <c r="T785" s="59">
        <v>18</v>
      </c>
      <c r="U785" s="82">
        <v>51.55</v>
      </c>
      <c r="V785" s="83">
        <v>18.558</v>
      </c>
      <c r="W785" s="83">
        <v>13.403</v>
      </c>
      <c r="X785" s="83">
        <v>5.155</v>
      </c>
      <c r="Y785" s="82">
        <f t="shared" si="86"/>
        <v>32.992</v>
      </c>
      <c r="Z785" s="82"/>
      <c r="AA785" s="91"/>
      <c r="AB785" s="91"/>
      <c r="AC785" s="82"/>
      <c r="AD785" s="82"/>
      <c r="AE785" s="82"/>
      <c r="AF785" s="82"/>
      <c r="AG785" s="59" t="s">
        <v>2805</v>
      </c>
      <c r="AH785" s="59">
        <v>1</v>
      </c>
      <c r="AI785" s="58"/>
      <c r="AJ785" s="27"/>
    </row>
    <row r="786" ht="20.15" customHeight="1" outlineLevel="4" spans="1:36">
      <c r="A786" s="55">
        <v>49</v>
      </c>
      <c r="B786" s="60" t="s">
        <v>99</v>
      </c>
      <c r="C786" s="56" t="s">
        <v>125</v>
      </c>
      <c r="D786" s="57" t="s">
        <v>2885</v>
      </c>
      <c r="E786" s="58" t="s">
        <v>2920</v>
      </c>
      <c r="F786" s="59" t="s">
        <v>554</v>
      </c>
      <c r="G786" s="59" t="s">
        <v>2461</v>
      </c>
      <c r="H786" s="59">
        <v>430581</v>
      </c>
      <c r="I786" s="59" t="str">
        <f t="shared" si="84"/>
        <v>430581</v>
      </c>
      <c r="J786" s="59">
        <f t="shared" si="85"/>
        <v>0</v>
      </c>
      <c r="K786" s="70">
        <v>2.507</v>
      </c>
      <c r="L786" s="55" t="s">
        <v>2921</v>
      </c>
      <c r="M786" s="71" t="s">
        <v>2922</v>
      </c>
      <c r="N786" s="59"/>
      <c r="O786" s="70"/>
      <c r="P786" s="59"/>
      <c r="Q786" s="70"/>
      <c r="R786" s="73" t="s">
        <v>2922</v>
      </c>
      <c r="S786" s="70">
        <v>2.507</v>
      </c>
      <c r="T786" s="59">
        <v>18</v>
      </c>
      <c r="U786" s="82">
        <v>125.35</v>
      </c>
      <c r="V786" s="83">
        <v>45.126</v>
      </c>
      <c r="W786" s="83">
        <v>32.591</v>
      </c>
      <c r="X786" s="83">
        <v>12.535</v>
      </c>
      <c r="Y786" s="82">
        <f t="shared" si="86"/>
        <v>80.224</v>
      </c>
      <c r="Z786" s="82"/>
      <c r="AA786" s="91"/>
      <c r="AB786" s="91"/>
      <c r="AC786" s="82"/>
      <c r="AD786" s="82"/>
      <c r="AE786" s="82"/>
      <c r="AF786" s="82"/>
      <c r="AG786" s="59" t="s">
        <v>2805</v>
      </c>
      <c r="AH786" s="59">
        <v>1</v>
      </c>
      <c r="AI786" s="58"/>
      <c r="AJ786" s="27"/>
    </row>
    <row r="787" ht="20.15" customHeight="1" outlineLevel="4" spans="1:36">
      <c r="A787" s="55">
        <v>29</v>
      </c>
      <c r="B787" s="60" t="s">
        <v>99</v>
      </c>
      <c r="C787" s="56" t="s">
        <v>125</v>
      </c>
      <c r="D787" s="57" t="s">
        <v>2885</v>
      </c>
      <c r="E787" s="58" t="s">
        <v>2923</v>
      </c>
      <c r="F787" s="59" t="s">
        <v>554</v>
      </c>
      <c r="G787" s="59" t="s">
        <v>2461</v>
      </c>
      <c r="H787" s="59">
        <v>430581</v>
      </c>
      <c r="I787" s="59" t="str">
        <f t="shared" si="84"/>
        <v>430581</v>
      </c>
      <c r="J787" s="59">
        <f t="shared" si="85"/>
        <v>0</v>
      </c>
      <c r="K787" s="70">
        <v>2.795</v>
      </c>
      <c r="L787" s="55" t="s">
        <v>2924</v>
      </c>
      <c r="M787" s="71" t="s">
        <v>2925</v>
      </c>
      <c r="N787" s="59"/>
      <c r="O787" s="70"/>
      <c r="P787" s="59"/>
      <c r="Q787" s="70"/>
      <c r="R787" s="73" t="s">
        <v>2925</v>
      </c>
      <c r="S787" s="70">
        <v>2.795</v>
      </c>
      <c r="T787" s="59">
        <v>18</v>
      </c>
      <c r="U787" s="82">
        <v>139.75</v>
      </c>
      <c r="V787" s="83">
        <v>50.31</v>
      </c>
      <c r="W787" s="83">
        <v>36.335</v>
      </c>
      <c r="X787" s="83">
        <v>13.975</v>
      </c>
      <c r="Y787" s="82">
        <f t="shared" si="86"/>
        <v>89.44</v>
      </c>
      <c r="Z787" s="82"/>
      <c r="AA787" s="91"/>
      <c r="AB787" s="91"/>
      <c r="AC787" s="82"/>
      <c r="AD787" s="82"/>
      <c r="AE787" s="82"/>
      <c r="AF787" s="82"/>
      <c r="AG787" s="59" t="s">
        <v>2805</v>
      </c>
      <c r="AH787" s="59">
        <v>1</v>
      </c>
      <c r="AI787" s="58"/>
      <c r="AJ787" s="27"/>
    </row>
    <row r="788" ht="20.15" customHeight="1" outlineLevel="4" spans="1:36">
      <c r="A788" s="55">
        <v>50</v>
      </c>
      <c r="B788" s="60" t="s">
        <v>99</v>
      </c>
      <c r="C788" s="56" t="s">
        <v>125</v>
      </c>
      <c r="D788" s="57" t="s">
        <v>2806</v>
      </c>
      <c r="E788" s="58" t="s">
        <v>2926</v>
      </c>
      <c r="F788" s="59" t="s">
        <v>554</v>
      </c>
      <c r="G788" s="59" t="s">
        <v>2461</v>
      </c>
      <c r="H788" s="59">
        <v>430581</v>
      </c>
      <c r="I788" s="59" t="str">
        <f t="shared" si="84"/>
        <v>430581</v>
      </c>
      <c r="J788" s="59">
        <f t="shared" si="85"/>
        <v>0</v>
      </c>
      <c r="K788" s="70">
        <v>0.582</v>
      </c>
      <c r="L788" s="55" t="s">
        <v>2927</v>
      </c>
      <c r="M788" s="71" t="s">
        <v>2928</v>
      </c>
      <c r="N788" s="59"/>
      <c r="O788" s="70"/>
      <c r="P788" s="59"/>
      <c r="Q788" s="70"/>
      <c r="R788" s="73" t="s">
        <v>2928</v>
      </c>
      <c r="S788" s="70">
        <v>0.582</v>
      </c>
      <c r="T788" s="59">
        <v>18</v>
      </c>
      <c r="U788" s="82">
        <v>29.1</v>
      </c>
      <c r="V788" s="83">
        <v>10.476</v>
      </c>
      <c r="W788" s="83">
        <v>7.566</v>
      </c>
      <c r="X788" s="83">
        <v>2.91</v>
      </c>
      <c r="Y788" s="82">
        <f t="shared" si="86"/>
        <v>18.624</v>
      </c>
      <c r="Z788" s="82"/>
      <c r="AA788" s="91"/>
      <c r="AB788" s="91"/>
      <c r="AC788" s="82"/>
      <c r="AD788" s="82"/>
      <c r="AE788" s="82"/>
      <c r="AF788" s="82"/>
      <c r="AG788" s="59" t="s">
        <v>2805</v>
      </c>
      <c r="AH788" s="59">
        <v>1</v>
      </c>
      <c r="AI788" s="58"/>
      <c r="AJ788" s="27"/>
    </row>
    <row r="789" ht="20.15" customHeight="1" outlineLevel="4" spans="1:36">
      <c r="A789" s="55">
        <v>51</v>
      </c>
      <c r="B789" s="60" t="s">
        <v>99</v>
      </c>
      <c r="C789" s="56" t="s">
        <v>125</v>
      </c>
      <c r="D789" s="57" t="s">
        <v>2806</v>
      </c>
      <c r="E789" s="58" t="s">
        <v>2929</v>
      </c>
      <c r="F789" s="59" t="s">
        <v>554</v>
      </c>
      <c r="G789" s="59" t="s">
        <v>2461</v>
      </c>
      <c r="H789" s="59">
        <v>430581</v>
      </c>
      <c r="I789" s="59" t="str">
        <f t="shared" si="84"/>
        <v>430581</v>
      </c>
      <c r="J789" s="59">
        <f t="shared" si="85"/>
        <v>0</v>
      </c>
      <c r="K789" s="70">
        <v>2.848</v>
      </c>
      <c r="L789" s="55" t="s">
        <v>2930</v>
      </c>
      <c r="M789" s="71" t="s">
        <v>2931</v>
      </c>
      <c r="N789" s="59"/>
      <c r="O789" s="70"/>
      <c r="P789" s="59"/>
      <c r="Q789" s="70"/>
      <c r="R789" s="73" t="s">
        <v>2931</v>
      </c>
      <c r="S789" s="70">
        <v>2.848</v>
      </c>
      <c r="T789" s="59">
        <v>18</v>
      </c>
      <c r="U789" s="82">
        <v>142.4</v>
      </c>
      <c r="V789" s="83">
        <v>51.264</v>
      </c>
      <c r="W789" s="83">
        <v>37.024</v>
      </c>
      <c r="X789" s="83">
        <v>14.24</v>
      </c>
      <c r="Y789" s="82">
        <f t="shared" si="86"/>
        <v>91.136</v>
      </c>
      <c r="Z789" s="82"/>
      <c r="AA789" s="91"/>
      <c r="AB789" s="91"/>
      <c r="AC789" s="82"/>
      <c r="AD789" s="82"/>
      <c r="AE789" s="82"/>
      <c r="AF789" s="82"/>
      <c r="AG789" s="59" t="s">
        <v>2805</v>
      </c>
      <c r="AH789" s="59">
        <v>1</v>
      </c>
      <c r="AI789" s="58"/>
      <c r="AJ789" s="27"/>
    </row>
    <row r="790" ht="20.15" customHeight="1" outlineLevel="4" spans="1:36">
      <c r="A790" s="55">
        <v>30</v>
      </c>
      <c r="B790" s="60" t="s">
        <v>99</v>
      </c>
      <c r="C790" s="56" t="s">
        <v>125</v>
      </c>
      <c r="D790" s="57" t="s">
        <v>2932</v>
      </c>
      <c r="E790" s="58" t="s">
        <v>2933</v>
      </c>
      <c r="F790" s="59" t="s">
        <v>554</v>
      </c>
      <c r="G790" s="59" t="s">
        <v>2461</v>
      </c>
      <c r="H790" s="59">
        <v>430581</v>
      </c>
      <c r="I790" s="59" t="str">
        <f t="shared" si="84"/>
        <v>430581</v>
      </c>
      <c r="J790" s="59">
        <f t="shared" si="85"/>
        <v>0</v>
      </c>
      <c r="K790" s="70">
        <v>3.3</v>
      </c>
      <c r="L790" s="55" t="s">
        <v>2934</v>
      </c>
      <c r="M790" s="71" t="s">
        <v>2935</v>
      </c>
      <c r="N790" s="59"/>
      <c r="O790" s="70"/>
      <c r="P790" s="59"/>
      <c r="Q790" s="70"/>
      <c r="R790" s="73" t="s">
        <v>2935</v>
      </c>
      <c r="S790" s="70">
        <v>3.3</v>
      </c>
      <c r="T790" s="59">
        <v>18</v>
      </c>
      <c r="U790" s="82">
        <v>165</v>
      </c>
      <c r="V790" s="83">
        <v>59.4</v>
      </c>
      <c r="W790" s="83">
        <v>42.9</v>
      </c>
      <c r="X790" s="83">
        <v>16.5</v>
      </c>
      <c r="Y790" s="82">
        <f t="shared" si="86"/>
        <v>105.6</v>
      </c>
      <c r="Z790" s="82"/>
      <c r="AA790" s="91"/>
      <c r="AB790" s="91"/>
      <c r="AC790" s="82"/>
      <c r="AD790" s="82"/>
      <c r="AE790" s="82"/>
      <c r="AF790" s="82"/>
      <c r="AG790" s="59" t="s">
        <v>2805</v>
      </c>
      <c r="AH790" s="59">
        <v>1</v>
      </c>
      <c r="AI790" s="58"/>
      <c r="AJ790" s="27"/>
    </row>
    <row r="791" ht="20.15" customHeight="1" outlineLevel="4" spans="1:36">
      <c r="A791" s="55">
        <v>52</v>
      </c>
      <c r="B791" s="60" t="s">
        <v>99</v>
      </c>
      <c r="C791" s="56" t="s">
        <v>125</v>
      </c>
      <c r="D791" s="57" t="s">
        <v>2932</v>
      </c>
      <c r="E791" s="58" t="s">
        <v>2936</v>
      </c>
      <c r="F791" s="59" t="s">
        <v>554</v>
      </c>
      <c r="G791" s="59" t="s">
        <v>2461</v>
      </c>
      <c r="H791" s="59">
        <v>430581</v>
      </c>
      <c r="I791" s="59" t="str">
        <f t="shared" si="84"/>
        <v>430581</v>
      </c>
      <c r="J791" s="59">
        <f t="shared" si="85"/>
        <v>0</v>
      </c>
      <c r="K791" s="70">
        <v>2.849</v>
      </c>
      <c r="L791" s="55" t="s">
        <v>2937</v>
      </c>
      <c r="M791" s="71" t="s">
        <v>2938</v>
      </c>
      <c r="N791" s="59"/>
      <c r="O791" s="70"/>
      <c r="P791" s="59"/>
      <c r="Q791" s="70"/>
      <c r="R791" s="73" t="s">
        <v>2938</v>
      </c>
      <c r="S791" s="70">
        <v>2.849</v>
      </c>
      <c r="T791" s="59">
        <v>18</v>
      </c>
      <c r="U791" s="82">
        <v>142.45</v>
      </c>
      <c r="V791" s="83">
        <v>51.282</v>
      </c>
      <c r="W791" s="83">
        <v>37.037</v>
      </c>
      <c r="X791" s="83">
        <v>14.245</v>
      </c>
      <c r="Y791" s="82">
        <f t="shared" si="86"/>
        <v>91.168</v>
      </c>
      <c r="Z791" s="82"/>
      <c r="AA791" s="91"/>
      <c r="AB791" s="91"/>
      <c r="AC791" s="82"/>
      <c r="AD791" s="82"/>
      <c r="AE791" s="82"/>
      <c r="AF791" s="82"/>
      <c r="AG791" s="59" t="s">
        <v>2805</v>
      </c>
      <c r="AH791" s="59">
        <v>1</v>
      </c>
      <c r="AI791" s="58"/>
      <c r="AJ791" s="27"/>
    </row>
    <row r="792" ht="20.15" customHeight="1" outlineLevel="4" spans="1:36">
      <c r="A792" s="55">
        <v>31</v>
      </c>
      <c r="B792" s="60" t="s">
        <v>99</v>
      </c>
      <c r="C792" s="56" t="s">
        <v>125</v>
      </c>
      <c r="D792" s="57" t="s">
        <v>2939</v>
      </c>
      <c r="E792" s="58" t="s">
        <v>2940</v>
      </c>
      <c r="F792" s="59" t="s">
        <v>554</v>
      </c>
      <c r="G792" s="59" t="s">
        <v>2461</v>
      </c>
      <c r="H792" s="59">
        <v>430581</v>
      </c>
      <c r="I792" s="59" t="str">
        <f t="shared" si="84"/>
        <v>430581</v>
      </c>
      <c r="J792" s="59">
        <f t="shared" si="85"/>
        <v>0</v>
      </c>
      <c r="K792" s="70">
        <v>2.958</v>
      </c>
      <c r="L792" s="55" t="s">
        <v>2941</v>
      </c>
      <c r="M792" s="71" t="s">
        <v>2942</v>
      </c>
      <c r="N792" s="59"/>
      <c r="O792" s="70"/>
      <c r="P792" s="59"/>
      <c r="Q792" s="70"/>
      <c r="R792" s="73" t="s">
        <v>2942</v>
      </c>
      <c r="S792" s="70">
        <v>2.958</v>
      </c>
      <c r="T792" s="59">
        <v>18</v>
      </c>
      <c r="U792" s="82">
        <v>147.9</v>
      </c>
      <c r="V792" s="83">
        <v>53.244</v>
      </c>
      <c r="W792" s="83">
        <v>38.454</v>
      </c>
      <c r="X792" s="83">
        <v>14.79</v>
      </c>
      <c r="Y792" s="82">
        <f t="shared" si="86"/>
        <v>94.656</v>
      </c>
      <c r="Z792" s="82"/>
      <c r="AA792" s="91"/>
      <c r="AB792" s="91"/>
      <c r="AC792" s="82"/>
      <c r="AD792" s="82"/>
      <c r="AE792" s="82"/>
      <c r="AF792" s="82"/>
      <c r="AG792" s="59" t="s">
        <v>2805</v>
      </c>
      <c r="AH792" s="59">
        <v>1</v>
      </c>
      <c r="AI792" s="58"/>
      <c r="AJ792" s="27"/>
    </row>
    <row r="793" ht="20.15" customHeight="1" outlineLevel="4" spans="1:36">
      <c r="A793" s="55">
        <v>33</v>
      </c>
      <c r="B793" s="60" t="s">
        <v>99</v>
      </c>
      <c r="C793" s="56" t="s">
        <v>125</v>
      </c>
      <c r="D793" s="57" t="s">
        <v>2801</v>
      </c>
      <c r="E793" s="58" t="s">
        <v>2943</v>
      </c>
      <c r="F793" s="59" t="s">
        <v>554</v>
      </c>
      <c r="G793" s="59" t="s">
        <v>2461</v>
      </c>
      <c r="H793" s="59">
        <v>430581</v>
      </c>
      <c r="I793" s="59" t="str">
        <f t="shared" si="84"/>
        <v>430581</v>
      </c>
      <c r="J793" s="59">
        <f t="shared" si="85"/>
        <v>0</v>
      </c>
      <c r="K793" s="70">
        <v>3.475</v>
      </c>
      <c r="L793" s="55" t="s">
        <v>2944</v>
      </c>
      <c r="M793" s="71" t="s">
        <v>2945</v>
      </c>
      <c r="N793" s="59"/>
      <c r="O793" s="70"/>
      <c r="P793" s="59"/>
      <c r="Q793" s="70"/>
      <c r="R793" s="73" t="s">
        <v>2945</v>
      </c>
      <c r="S793" s="70">
        <v>3.475</v>
      </c>
      <c r="T793" s="59">
        <v>18</v>
      </c>
      <c r="U793" s="82">
        <v>173.75</v>
      </c>
      <c r="V793" s="83">
        <v>62.55</v>
      </c>
      <c r="W793" s="83">
        <v>45.175</v>
      </c>
      <c r="X793" s="83">
        <v>17.375</v>
      </c>
      <c r="Y793" s="82">
        <f t="shared" si="86"/>
        <v>111.2</v>
      </c>
      <c r="Z793" s="82"/>
      <c r="AA793" s="91"/>
      <c r="AB793" s="91"/>
      <c r="AC793" s="82"/>
      <c r="AD793" s="82"/>
      <c r="AE793" s="82"/>
      <c r="AF793" s="82"/>
      <c r="AG793" s="59" t="s">
        <v>2805</v>
      </c>
      <c r="AH793" s="59">
        <v>1</v>
      </c>
      <c r="AI793" s="58"/>
      <c r="AJ793" s="27"/>
    </row>
    <row r="794" ht="20.15" customHeight="1" outlineLevel="4" spans="1:36">
      <c r="A794" s="55">
        <v>53</v>
      </c>
      <c r="B794" s="60" t="s">
        <v>99</v>
      </c>
      <c r="C794" s="56" t="s">
        <v>125</v>
      </c>
      <c r="D794" s="57" t="s">
        <v>2801</v>
      </c>
      <c r="E794" s="58" t="s">
        <v>2686</v>
      </c>
      <c r="F794" s="59" t="s">
        <v>554</v>
      </c>
      <c r="G794" s="59" t="s">
        <v>2461</v>
      </c>
      <c r="H794" s="59">
        <v>430581</v>
      </c>
      <c r="I794" s="59" t="str">
        <f t="shared" si="84"/>
        <v>430581</v>
      </c>
      <c r="J794" s="59">
        <f t="shared" si="85"/>
        <v>0</v>
      </c>
      <c r="K794" s="70">
        <v>2.772</v>
      </c>
      <c r="L794" s="55" t="s">
        <v>2946</v>
      </c>
      <c r="M794" s="71" t="s">
        <v>2947</v>
      </c>
      <c r="N794" s="59"/>
      <c r="O794" s="70"/>
      <c r="P794" s="59"/>
      <c r="Q794" s="70"/>
      <c r="R794" s="73" t="s">
        <v>2947</v>
      </c>
      <c r="S794" s="70">
        <v>2.772</v>
      </c>
      <c r="T794" s="59">
        <v>18</v>
      </c>
      <c r="U794" s="82">
        <v>138.6</v>
      </c>
      <c r="V794" s="83">
        <v>49.896</v>
      </c>
      <c r="W794" s="83">
        <v>36.036</v>
      </c>
      <c r="X794" s="83">
        <v>13.86</v>
      </c>
      <c r="Y794" s="82">
        <f t="shared" si="86"/>
        <v>88.704</v>
      </c>
      <c r="Z794" s="82"/>
      <c r="AA794" s="91"/>
      <c r="AB794" s="91"/>
      <c r="AC794" s="82"/>
      <c r="AD794" s="82"/>
      <c r="AE794" s="82"/>
      <c r="AF794" s="82"/>
      <c r="AG794" s="59" t="s">
        <v>2805</v>
      </c>
      <c r="AH794" s="59">
        <v>1</v>
      </c>
      <c r="AI794" s="58"/>
      <c r="AJ794" s="27"/>
    </row>
    <row r="795" ht="20.15" customHeight="1" outlineLevel="4" spans="1:36">
      <c r="A795" s="55">
        <v>34</v>
      </c>
      <c r="B795" s="60" t="s">
        <v>99</v>
      </c>
      <c r="C795" s="56" t="s">
        <v>125</v>
      </c>
      <c r="D795" s="57" t="s">
        <v>2948</v>
      </c>
      <c r="E795" s="58" t="s">
        <v>2949</v>
      </c>
      <c r="F795" s="59" t="s">
        <v>554</v>
      </c>
      <c r="G795" s="59" t="s">
        <v>2461</v>
      </c>
      <c r="H795" s="59">
        <v>430581</v>
      </c>
      <c r="I795" s="59" t="str">
        <f t="shared" si="84"/>
        <v>430581</v>
      </c>
      <c r="J795" s="59">
        <f t="shared" si="85"/>
        <v>0</v>
      </c>
      <c r="K795" s="70">
        <v>2.55</v>
      </c>
      <c r="L795" s="55" t="s">
        <v>2950</v>
      </c>
      <c r="M795" s="71" t="s">
        <v>2951</v>
      </c>
      <c r="N795" s="59"/>
      <c r="O795" s="70"/>
      <c r="P795" s="59"/>
      <c r="Q795" s="70"/>
      <c r="R795" s="73" t="s">
        <v>2951</v>
      </c>
      <c r="S795" s="70">
        <v>2.55</v>
      </c>
      <c r="T795" s="59">
        <v>18</v>
      </c>
      <c r="U795" s="82">
        <v>127.5</v>
      </c>
      <c r="V795" s="83">
        <v>45.9</v>
      </c>
      <c r="W795" s="83">
        <v>33.15</v>
      </c>
      <c r="X795" s="83">
        <v>12.75</v>
      </c>
      <c r="Y795" s="82">
        <f t="shared" si="86"/>
        <v>81.6</v>
      </c>
      <c r="Z795" s="82"/>
      <c r="AA795" s="91"/>
      <c r="AB795" s="91"/>
      <c r="AC795" s="82"/>
      <c r="AD795" s="82"/>
      <c r="AE795" s="82"/>
      <c r="AF795" s="82"/>
      <c r="AG795" s="59" t="s">
        <v>2805</v>
      </c>
      <c r="AH795" s="59">
        <v>1</v>
      </c>
      <c r="AI795" s="58"/>
      <c r="AJ795" s="27"/>
    </row>
    <row r="796" ht="20.15" customHeight="1" outlineLevel="4" spans="1:36">
      <c r="A796" s="55">
        <v>35</v>
      </c>
      <c r="B796" s="60" t="s">
        <v>99</v>
      </c>
      <c r="C796" s="56" t="s">
        <v>125</v>
      </c>
      <c r="D796" s="57" t="s">
        <v>2911</v>
      </c>
      <c r="E796" s="58" t="s">
        <v>2952</v>
      </c>
      <c r="F796" s="59" t="s">
        <v>554</v>
      </c>
      <c r="G796" s="59" t="s">
        <v>2461</v>
      </c>
      <c r="H796" s="59">
        <v>430581</v>
      </c>
      <c r="I796" s="59" t="str">
        <f t="shared" si="84"/>
        <v>430581</v>
      </c>
      <c r="J796" s="59">
        <f t="shared" si="85"/>
        <v>0</v>
      </c>
      <c r="K796" s="70">
        <v>2.039</v>
      </c>
      <c r="L796" s="55" t="s">
        <v>2953</v>
      </c>
      <c r="M796" s="71" t="s">
        <v>2954</v>
      </c>
      <c r="N796" s="59"/>
      <c r="O796" s="70"/>
      <c r="P796" s="59"/>
      <c r="Q796" s="70"/>
      <c r="R796" s="73" t="s">
        <v>2954</v>
      </c>
      <c r="S796" s="70">
        <v>2.039</v>
      </c>
      <c r="T796" s="59">
        <v>18</v>
      </c>
      <c r="U796" s="82">
        <v>101.95</v>
      </c>
      <c r="V796" s="83">
        <v>36.702</v>
      </c>
      <c r="W796" s="83">
        <v>26.507</v>
      </c>
      <c r="X796" s="83">
        <v>10.195</v>
      </c>
      <c r="Y796" s="82">
        <f t="shared" si="86"/>
        <v>65.248</v>
      </c>
      <c r="Z796" s="82"/>
      <c r="AA796" s="91"/>
      <c r="AB796" s="91"/>
      <c r="AC796" s="82"/>
      <c r="AD796" s="82"/>
      <c r="AE796" s="82"/>
      <c r="AF796" s="82"/>
      <c r="AG796" s="59" t="s">
        <v>2805</v>
      </c>
      <c r="AH796" s="59">
        <v>1</v>
      </c>
      <c r="AI796" s="58"/>
      <c r="AJ796" s="27"/>
    </row>
    <row r="797" ht="20.15" customHeight="1" outlineLevel="4" spans="1:36">
      <c r="A797" s="55">
        <v>17</v>
      </c>
      <c r="B797" s="60" t="s">
        <v>99</v>
      </c>
      <c r="C797" s="56" t="s">
        <v>125</v>
      </c>
      <c r="D797" s="57" t="s">
        <v>2817</v>
      </c>
      <c r="E797" s="58" t="s">
        <v>2955</v>
      </c>
      <c r="F797" s="59" t="s">
        <v>554</v>
      </c>
      <c r="G797" s="59" t="s">
        <v>2461</v>
      </c>
      <c r="H797" s="59">
        <v>430581</v>
      </c>
      <c r="I797" s="59" t="str">
        <f t="shared" si="84"/>
        <v>430581</v>
      </c>
      <c r="J797" s="59">
        <f t="shared" si="85"/>
        <v>0</v>
      </c>
      <c r="K797" s="70">
        <v>0.272</v>
      </c>
      <c r="L797" s="55" t="s">
        <v>2956</v>
      </c>
      <c r="M797" s="71" t="s">
        <v>2957</v>
      </c>
      <c r="N797" s="59"/>
      <c r="O797" s="70"/>
      <c r="P797" s="59"/>
      <c r="Q797" s="70"/>
      <c r="R797" s="73" t="s">
        <v>2957</v>
      </c>
      <c r="S797" s="70">
        <v>0.272</v>
      </c>
      <c r="T797" s="59">
        <v>18</v>
      </c>
      <c r="U797" s="82">
        <v>13.6</v>
      </c>
      <c r="V797" s="83">
        <v>4.896</v>
      </c>
      <c r="W797" s="83">
        <v>3.536</v>
      </c>
      <c r="X797" s="83">
        <v>1.36</v>
      </c>
      <c r="Y797" s="82">
        <f t="shared" si="86"/>
        <v>8.704</v>
      </c>
      <c r="Z797" s="82"/>
      <c r="AA797" s="91"/>
      <c r="AB797" s="91"/>
      <c r="AC797" s="82"/>
      <c r="AD797" s="82"/>
      <c r="AE797" s="82"/>
      <c r="AF797" s="82"/>
      <c r="AG797" s="59" t="s">
        <v>2805</v>
      </c>
      <c r="AH797" s="59">
        <v>1</v>
      </c>
      <c r="AI797" s="58"/>
      <c r="AJ797" s="27"/>
    </row>
    <row r="798" ht="20.15" customHeight="1" outlineLevel="4" spans="1:36">
      <c r="A798" s="55">
        <v>2</v>
      </c>
      <c r="B798" s="60" t="s">
        <v>99</v>
      </c>
      <c r="C798" s="56" t="s">
        <v>125</v>
      </c>
      <c r="D798" s="57" t="s">
        <v>2958</v>
      </c>
      <c r="E798" s="58" t="s">
        <v>2959</v>
      </c>
      <c r="F798" s="59" t="s">
        <v>554</v>
      </c>
      <c r="G798" s="59" t="s">
        <v>2461</v>
      </c>
      <c r="H798" s="59">
        <v>430581</v>
      </c>
      <c r="I798" s="59" t="str">
        <f t="shared" si="84"/>
        <v>430581</v>
      </c>
      <c r="J798" s="59">
        <f t="shared" si="85"/>
        <v>0</v>
      </c>
      <c r="K798" s="70">
        <v>6.957</v>
      </c>
      <c r="L798" s="55" t="s">
        <v>2960</v>
      </c>
      <c r="M798" s="71" t="s">
        <v>2961</v>
      </c>
      <c r="N798" s="73" t="s">
        <v>2961</v>
      </c>
      <c r="O798" s="70">
        <v>6.957</v>
      </c>
      <c r="P798" s="59"/>
      <c r="Q798" s="70"/>
      <c r="R798" s="59"/>
      <c r="S798" s="70"/>
      <c r="T798" s="59">
        <v>18</v>
      </c>
      <c r="U798" s="82">
        <v>347.85</v>
      </c>
      <c r="V798" s="83">
        <v>125.226</v>
      </c>
      <c r="W798" s="83">
        <v>90.441</v>
      </c>
      <c r="X798" s="83">
        <v>34.785</v>
      </c>
      <c r="Y798" s="82">
        <f t="shared" si="86"/>
        <v>222.624</v>
      </c>
      <c r="Z798" s="82"/>
      <c r="AA798" s="91"/>
      <c r="AB798" s="91"/>
      <c r="AC798" s="82"/>
      <c r="AD798" s="82"/>
      <c r="AE798" s="82"/>
      <c r="AF798" s="82"/>
      <c r="AG798" s="59" t="s">
        <v>2805</v>
      </c>
      <c r="AH798" s="59">
        <v>1</v>
      </c>
      <c r="AI798" s="58"/>
      <c r="AJ798" s="27"/>
    </row>
    <row r="799" ht="20.15" customHeight="1" outlineLevel="4" spans="1:36">
      <c r="A799" s="55">
        <v>3</v>
      </c>
      <c r="B799" s="60" t="s">
        <v>99</v>
      </c>
      <c r="C799" s="56" t="s">
        <v>125</v>
      </c>
      <c r="D799" s="57" t="s">
        <v>2962</v>
      </c>
      <c r="E799" s="58" t="s">
        <v>2963</v>
      </c>
      <c r="F799" s="59" t="s">
        <v>554</v>
      </c>
      <c r="G799" s="59" t="s">
        <v>2461</v>
      </c>
      <c r="H799" s="59">
        <v>430581</v>
      </c>
      <c r="I799" s="59" t="str">
        <f t="shared" si="84"/>
        <v>430581</v>
      </c>
      <c r="J799" s="59">
        <f t="shared" si="85"/>
        <v>0</v>
      </c>
      <c r="K799" s="70">
        <v>11.09</v>
      </c>
      <c r="L799" s="55" t="s">
        <v>2964</v>
      </c>
      <c r="M799" s="71" t="s">
        <v>2965</v>
      </c>
      <c r="N799" s="73" t="s">
        <v>2965</v>
      </c>
      <c r="O799" s="70">
        <v>11.09</v>
      </c>
      <c r="P799" s="59"/>
      <c r="Q799" s="70"/>
      <c r="R799" s="59"/>
      <c r="S799" s="70"/>
      <c r="T799" s="59">
        <v>18</v>
      </c>
      <c r="U799" s="82">
        <v>554.5</v>
      </c>
      <c r="V799" s="83">
        <v>199.62</v>
      </c>
      <c r="W799" s="83">
        <v>144.17</v>
      </c>
      <c r="X799" s="83">
        <v>55.45</v>
      </c>
      <c r="Y799" s="82">
        <f t="shared" si="86"/>
        <v>354.88</v>
      </c>
      <c r="Z799" s="82"/>
      <c r="AA799" s="91"/>
      <c r="AB799" s="91"/>
      <c r="AC799" s="82"/>
      <c r="AD799" s="82"/>
      <c r="AE799" s="82"/>
      <c r="AF799" s="82"/>
      <c r="AG799" s="59" t="s">
        <v>2805</v>
      </c>
      <c r="AH799" s="59">
        <v>1</v>
      </c>
      <c r="AI799" s="58"/>
      <c r="AJ799" s="27"/>
    </row>
    <row r="800" ht="20.15" customHeight="1" outlineLevel="4" spans="1:36">
      <c r="A800" s="55">
        <v>4</v>
      </c>
      <c r="B800" s="60" t="s">
        <v>99</v>
      </c>
      <c r="C800" s="56" t="s">
        <v>125</v>
      </c>
      <c r="D800" s="57" t="s">
        <v>2817</v>
      </c>
      <c r="E800" s="58" t="s">
        <v>2966</v>
      </c>
      <c r="F800" s="59" t="s">
        <v>554</v>
      </c>
      <c r="G800" s="59" t="s">
        <v>2461</v>
      </c>
      <c r="H800" s="59">
        <v>430581</v>
      </c>
      <c r="I800" s="59" t="str">
        <f t="shared" si="84"/>
        <v>430581</v>
      </c>
      <c r="J800" s="59">
        <f t="shared" si="85"/>
        <v>0</v>
      </c>
      <c r="K800" s="70">
        <v>2.271</v>
      </c>
      <c r="L800" s="55" t="s">
        <v>2967</v>
      </c>
      <c r="M800" s="71" t="s">
        <v>2968</v>
      </c>
      <c r="N800" s="73" t="s">
        <v>2968</v>
      </c>
      <c r="O800" s="70">
        <v>2.271</v>
      </c>
      <c r="P800" s="59"/>
      <c r="Q800" s="70"/>
      <c r="R800" s="59"/>
      <c r="S800" s="70"/>
      <c r="T800" s="59">
        <v>18</v>
      </c>
      <c r="U800" s="82">
        <v>113.55</v>
      </c>
      <c r="V800" s="83">
        <v>40.878</v>
      </c>
      <c r="W800" s="83">
        <v>29.523</v>
      </c>
      <c r="X800" s="83">
        <v>11.355</v>
      </c>
      <c r="Y800" s="82">
        <f t="shared" si="86"/>
        <v>72.672</v>
      </c>
      <c r="Z800" s="82"/>
      <c r="AA800" s="91"/>
      <c r="AB800" s="91"/>
      <c r="AC800" s="82"/>
      <c r="AD800" s="82"/>
      <c r="AE800" s="82"/>
      <c r="AF800" s="82"/>
      <c r="AG800" s="59" t="s">
        <v>2805</v>
      </c>
      <c r="AH800" s="59">
        <v>1</v>
      </c>
      <c r="AI800" s="58"/>
      <c r="AJ800" s="27"/>
    </row>
    <row r="801" ht="20.15" customHeight="1" outlineLevel="4" spans="1:36">
      <c r="A801" s="55">
        <v>7</v>
      </c>
      <c r="B801" s="60" t="s">
        <v>99</v>
      </c>
      <c r="C801" s="56" t="s">
        <v>125</v>
      </c>
      <c r="D801" s="57" t="s">
        <v>2948</v>
      </c>
      <c r="E801" s="58" t="s">
        <v>2969</v>
      </c>
      <c r="F801" s="59" t="s">
        <v>554</v>
      </c>
      <c r="G801" s="59" t="s">
        <v>2461</v>
      </c>
      <c r="H801" s="59">
        <v>430581</v>
      </c>
      <c r="I801" s="59" t="str">
        <f t="shared" si="84"/>
        <v>430581</v>
      </c>
      <c r="J801" s="59">
        <f t="shared" si="85"/>
        <v>0</v>
      </c>
      <c r="K801" s="70">
        <v>3.515</v>
      </c>
      <c r="L801" s="55" t="s">
        <v>2970</v>
      </c>
      <c r="M801" s="71" t="s">
        <v>2971</v>
      </c>
      <c r="N801" s="59"/>
      <c r="O801" s="70"/>
      <c r="P801" s="73" t="s">
        <v>2971</v>
      </c>
      <c r="Q801" s="70">
        <v>3.515</v>
      </c>
      <c r="R801" s="59"/>
      <c r="S801" s="70"/>
      <c r="T801" s="59">
        <v>18</v>
      </c>
      <c r="U801" s="82">
        <v>175.75</v>
      </c>
      <c r="V801" s="83">
        <v>63.27</v>
      </c>
      <c r="W801" s="83">
        <v>45.695</v>
      </c>
      <c r="X801" s="83">
        <v>17.575</v>
      </c>
      <c r="Y801" s="82">
        <f t="shared" si="86"/>
        <v>112.48</v>
      </c>
      <c r="Z801" s="82"/>
      <c r="AA801" s="91"/>
      <c r="AB801" s="91"/>
      <c r="AC801" s="82"/>
      <c r="AD801" s="82"/>
      <c r="AE801" s="82"/>
      <c r="AF801" s="82"/>
      <c r="AG801" s="59" t="s">
        <v>2805</v>
      </c>
      <c r="AH801" s="59">
        <v>1</v>
      </c>
      <c r="AI801" s="58"/>
      <c r="AJ801" s="27"/>
    </row>
    <row r="802" ht="20.15" customHeight="1" outlineLevel="4" spans="1:36">
      <c r="A802" s="55">
        <v>8</v>
      </c>
      <c r="B802" s="60" t="s">
        <v>99</v>
      </c>
      <c r="C802" s="56" t="s">
        <v>125</v>
      </c>
      <c r="D802" s="57" t="s">
        <v>2972</v>
      </c>
      <c r="E802" s="58" t="s">
        <v>2973</v>
      </c>
      <c r="F802" s="59" t="s">
        <v>554</v>
      </c>
      <c r="G802" s="59" t="s">
        <v>2461</v>
      </c>
      <c r="H802" s="59">
        <v>430581</v>
      </c>
      <c r="I802" s="59" t="str">
        <f t="shared" si="84"/>
        <v>430581</v>
      </c>
      <c r="J802" s="59">
        <f t="shared" si="85"/>
        <v>0</v>
      </c>
      <c r="K802" s="70">
        <v>5.143</v>
      </c>
      <c r="L802" s="55" t="s">
        <v>2974</v>
      </c>
      <c r="M802" s="71" t="s">
        <v>2975</v>
      </c>
      <c r="N802" s="59"/>
      <c r="O802" s="70"/>
      <c r="P802" s="73" t="s">
        <v>2975</v>
      </c>
      <c r="Q802" s="70">
        <v>5.143</v>
      </c>
      <c r="R802" s="59"/>
      <c r="S802" s="70"/>
      <c r="T802" s="59">
        <v>18</v>
      </c>
      <c r="U802" s="82">
        <v>257.15</v>
      </c>
      <c r="V802" s="83">
        <v>92.574</v>
      </c>
      <c r="W802" s="83">
        <v>66.859</v>
      </c>
      <c r="X802" s="83">
        <v>25.715</v>
      </c>
      <c r="Y802" s="82">
        <f t="shared" si="86"/>
        <v>164.576</v>
      </c>
      <c r="Z802" s="82"/>
      <c r="AA802" s="91"/>
      <c r="AB802" s="91"/>
      <c r="AC802" s="82"/>
      <c r="AD802" s="82"/>
      <c r="AE802" s="82"/>
      <c r="AF802" s="82"/>
      <c r="AG802" s="59" t="s">
        <v>2805</v>
      </c>
      <c r="AH802" s="59">
        <v>1</v>
      </c>
      <c r="AI802" s="58"/>
      <c r="AJ802" s="27"/>
    </row>
    <row r="803" ht="20.15" customHeight="1" outlineLevel="4" spans="1:36">
      <c r="A803" s="55">
        <v>9</v>
      </c>
      <c r="B803" s="60" t="s">
        <v>99</v>
      </c>
      <c r="C803" s="56" t="s">
        <v>125</v>
      </c>
      <c r="D803" s="57" t="s">
        <v>2911</v>
      </c>
      <c r="E803" s="58" t="s">
        <v>2976</v>
      </c>
      <c r="F803" s="59" t="s">
        <v>554</v>
      </c>
      <c r="G803" s="59" t="s">
        <v>2461</v>
      </c>
      <c r="H803" s="59">
        <v>430581</v>
      </c>
      <c r="I803" s="59" t="str">
        <f t="shared" si="84"/>
        <v>430581</v>
      </c>
      <c r="J803" s="59">
        <f t="shared" si="85"/>
        <v>0</v>
      </c>
      <c r="K803" s="70">
        <v>2.992</v>
      </c>
      <c r="L803" s="55" t="s">
        <v>2977</v>
      </c>
      <c r="M803" s="71" t="s">
        <v>2978</v>
      </c>
      <c r="N803" s="59"/>
      <c r="O803" s="70"/>
      <c r="P803" s="73" t="s">
        <v>2978</v>
      </c>
      <c r="Q803" s="70">
        <v>2.992</v>
      </c>
      <c r="R803" s="59"/>
      <c r="S803" s="70"/>
      <c r="T803" s="59">
        <v>18</v>
      </c>
      <c r="U803" s="82">
        <v>149.6</v>
      </c>
      <c r="V803" s="83">
        <v>53.856</v>
      </c>
      <c r="W803" s="83">
        <v>38.896</v>
      </c>
      <c r="X803" s="83">
        <v>14.96</v>
      </c>
      <c r="Y803" s="82">
        <f t="shared" si="86"/>
        <v>95.744</v>
      </c>
      <c r="Z803" s="82"/>
      <c r="AA803" s="91"/>
      <c r="AB803" s="91"/>
      <c r="AC803" s="82"/>
      <c r="AD803" s="82"/>
      <c r="AE803" s="82"/>
      <c r="AF803" s="82"/>
      <c r="AG803" s="59" t="s">
        <v>2805</v>
      </c>
      <c r="AH803" s="59">
        <v>1</v>
      </c>
      <c r="AI803" s="58"/>
      <c r="AJ803" s="27"/>
    </row>
    <row r="804" ht="20.15" customHeight="1" outlineLevel="4" spans="1:36">
      <c r="A804" s="55">
        <v>10</v>
      </c>
      <c r="B804" s="60" t="s">
        <v>99</v>
      </c>
      <c r="C804" s="56" t="s">
        <v>125</v>
      </c>
      <c r="D804" s="57" t="s">
        <v>2979</v>
      </c>
      <c r="E804" s="58" t="s">
        <v>2980</v>
      </c>
      <c r="F804" s="59" t="s">
        <v>554</v>
      </c>
      <c r="G804" s="59" t="s">
        <v>2461</v>
      </c>
      <c r="H804" s="59">
        <v>430581</v>
      </c>
      <c r="I804" s="59" t="str">
        <f t="shared" si="84"/>
        <v>430581</v>
      </c>
      <c r="J804" s="59">
        <f t="shared" si="85"/>
        <v>0</v>
      </c>
      <c r="K804" s="70">
        <v>8.728</v>
      </c>
      <c r="L804" s="55" t="s">
        <v>2981</v>
      </c>
      <c r="M804" s="71" t="s">
        <v>2982</v>
      </c>
      <c r="N804" s="59"/>
      <c r="O804" s="70"/>
      <c r="P804" s="73" t="s">
        <v>2982</v>
      </c>
      <c r="Q804" s="70">
        <v>8.728</v>
      </c>
      <c r="R804" s="59"/>
      <c r="S804" s="70"/>
      <c r="T804" s="59">
        <v>18</v>
      </c>
      <c r="U804" s="82">
        <v>436.4</v>
      </c>
      <c r="V804" s="83">
        <v>157.104</v>
      </c>
      <c r="W804" s="83">
        <v>113.464</v>
      </c>
      <c r="X804" s="83">
        <v>43.64</v>
      </c>
      <c r="Y804" s="82">
        <f t="shared" si="86"/>
        <v>279.296</v>
      </c>
      <c r="Z804" s="82"/>
      <c r="AA804" s="91"/>
      <c r="AB804" s="91"/>
      <c r="AC804" s="82"/>
      <c r="AD804" s="82"/>
      <c r="AE804" s="82"/>
      <c r="AF804" s="82"/>
      <c r="AG804" s="59" t="s">
        <v>2805</v>
      </c>
      <c r="AH804" s="59">
        <v>1</v>
      </c>
      <c r="AI804" s="58"/>
      <c r="AJ804" s="27"/>
    </row>
    <row r="805" ht="20.15" customHeight="1" outlineLevel="4" spans="1:36">
      <c r="A805" s="55">
        <v>11</v>
      </c>
      <c r="B805" s="60" t="s">
        <v>99</v>
      </c>
      <c r="C805" s="56" t="s">
        <v>125</v>
      </c>
      <c r="D805" s="57" t="s">
        <v>2849</v>
      </c>
      <c r="E805" s="58" t="s">
        <v>2983</v>
      </c>
      <c r="F805" s="59" t="s">
        <v>554</v>
      </c>
      <c r="G805" s="59" t="s">
        <v>2461</v>
      </c>
      <c r="H805" s="59">
        <v>430581</v>
      </c>
      <c r="I805" s="59" t="str">
        <f t="shared" si="84"/>
        <v>430581</v>
      </c>
      <c r="J805" s="59">
        <f t="shared" si="85"/>
        <v>0</v>
      </c>
      <c r="K805" s="70">
        <v>2.233</v>
      </c>
      <c r="L805" s="55" t="s">
        <v>2984</v>
      </c>
      <c r="M805" s="71" t="s">
        <v>2985</v>
      </c>
      <c r="N805" s="59"/>
      <c r="O805" s="70"/>
      <c r="P805" s="73" t="s">
        <v>2985</v>
      </c>
      <c r="Q805" s="70">
        <v>2.233</v>
      </c>
      <c r="R805" s="59"/>
      <c r="S805" s="70"/>
      <c r="T805" s="59">
        <v>18</v>
      </c>
      <c r="U805" s="82">
        <v>111.65</v>
      </c>
      <c r="V805" s="83">
        <v>40.194</v>
      </c>
      <c r="W805" s="83">
        <v>29.029</v>
      </c>
      <c r="X805" s="83">
        <v>11.165</v>
      </c>
      <c r="Y805" s="82">
        <f t="shared" si="86"/>
        <v>71.456</v>
      </c>
      <c r="Z805" s="82"/>
      <c r="AA805" s="91"/>
      <c r="AB805" s="91"/>
      <c r="AC805" s="82"/>
      <c r="AD805" s="82"/>
      <c r="AE805" s="82"/>
      <c r="AF805" s="82"/>
      <c r="AG805" s="59" t="s">
        <v>2805</v>
      </c>
      <c r="AH805" s="59">
        <v>1</v>
      </c>
      <c r="AI805" s="58"/>
      <c r="AJ805" s="27"/>
    </row>
    <row r="806" ht="20.15" customHeight="1" outlineLevel="4" spans="1:36">
      <c r="A806" s="55">
        <v>12</v>
      </c>
      <c r="B806" s="60" t="s">
        <v>99</v>
      </c>
      <c r="C806" s="56" t="s">
        <v>125</v>
      </c>
      <c r="D806" s="57" t="s">
        <v>2986</v>
      </c>
      <c r="E806" s="58" t="s">
        <v>2987</v>
      </c>
      <c r="F806" s="59" t="s">
        <v>554</v>
      </c>
      <c r="G806" s="59" t="s">
        <v>2461</v>
      </c>
      <c r="H806" s="59">
        <v>430581</v>
      </c>
      <c r="I806" s="59" t="str">
        <f t="shared" si="84"/>
        <v>430581</v>
      </c>
      <c r="J806" s="59">
        <f t="shared" si="85"/>
        <v>0</v>
      </c>
      <c r="K806" s="70">
        <v>4.71</v>
      </c>
      <c r="L806" s="55" t="s">
        <v>2988</v>
      </c>
      <c r="M806" s="71" t="s">
        <v>2989</v>
      </c>
      <c r="N806" s="59"/>
      <c r="O806" s="70"/>
      <c r="P806" s="73" t="s">
        <v>2989</v>
      </c>
      <c r="Q806" s="70">
        <v>4.71</v>
      </c>
      <c r="R806" s="59"/>
      <c r="S806" s="70"/>
      <c r="T806" s="59">
        <v>18</v>
      </c>
      <c r="U806" s="82">
        <v>235.5</v>
      </c>
      <c r="V806" s="83">
        <v>84.78</v>
      </c>
      <c r="W806" s="83">
        <v>61.23</v>
      </c>
      <c r="X806" s="83">
        <v>23.55</v>
      </c>
      <c r="Y806" s="82">
        <f t="shared" si="86"/>
        <v>150.72</v>
      </c>
      <c r="Z806" s="82"/>
      <c r="AA806" s="91"/>
      <c r="AB806" s="91"/>
      <c r="AC806" s="82"/>
      <c r="AD806" s="82"/>
      <c r="AE806" s="82"/>
      <c r="AF806" s="82"/>
      <c r="AG806" s="59" t="s">
        <v>2805</v>
      </c>
      <c r="AH806" s="59">
        <v>1</v>
      </c>
      <c r="AI806" s="58"/>
      <c r="AJ806" s="27"/>
    </row>
    <row r="807" ht="20.15" customHeight="1" outlineLevel="4" spans="1:36">
      <c r="A807" s="55">
        <v>13</v>
      </c>
      <c r="B807" s="60" t="s">
        <v>99</v>
      </c>
      <c r="C807" s="56" t="s">
        <v>125</v>
      </c>
      <c r="D807" s="57" t="s">
        <v>2990</v>
      </c>
      <c r="E807" s="58" t="s">
        <v>2991</v>
      </c>
      <c r="F807" s="59" t="s">
        <v>554</v>
      </c>
      <c r="G807" s="59" t="s">
        <v>2461</v>
      </c>
      <c r="H807" s="59">
        <v>430581</v>
      </c>
      <c r="I807" s="59" t="str">
        <f t="shared" si="84"/>
        <v>430581</v>
      </c>
      <c r="J807" s="59">
        <f t="shared" si="85"/>
        <v>0</v>
      </c>
      <c r="K807" s="70">
        <v>3.248</v>
      </c>
      <c r="L807" s="55" t="s">
        <v>2992</v>
      </c>
      <c r="M807" s="71" t="s">
        <v>2993</v>
      </c>
      <c r="N807" s="59"/>
      <c r="O807" s="70"/>
      <c r="P807" s="73" t="s">
        <v>2993</v>
      </c>
      <c r="Q807" s="70">
        <v>3.248</v>
      </c>
      <c r="R807" s="59"/>
      <c r="S807" s="70"/>
      <c r="T807" s="59">
        <v>18</v>
      </c>
      <c r="U807" s="82">
        <v>162.4</v>
      </c>
      <c r="V807" s="83">
        <v>58.464</v>
      </c>
      <c r="W807" s="83">
        <v>42.224</v>
      </c>
      <c r="X807" s="83">
        <v>16.24</v>
      </c>
      <c r="Y807" s="82">
        <f t="shared" si="86"/>
        <v>103.936</v>
      </c>
      <c r="Z807" s="82"/>
      <c r="AA807" s="91"/>
      <c r="AB807" s="91"/>
      <c r="AC807" s="82"/>
      <c r="AD807" s="82"/>
      <c r="AE807" s="82"/>
      <c r="AF807" s="82"/>
      <c r="AG807" s="59" t="s">
        <v>2805</v>
      </c>
      <c r="AH807" s="59">
        <v>1</v>
      </c>
      <c r="AI807" s="58"/>
      <c r="AJ807" s="27"/>
    </row>
    <row r="808" ht="20.15" customHeight="1" outlineLevel="4" spans="1:36">
      <c r="A808" s="55">
        <v>14</v>
      </c>
      <c r="B808" s="60" t="s">
        <v>99</v>
      </c>
      <c r="C808" s="56" t="s">
        <v>125</v>
      </c>
      <c r="D808" s="57" t="s">
        <v>2881</v>
      </c>
      <c r="E808" s="58" t="s">
        <v>2994</v>
      </c>
      <c r="F808" s="59" t="s">
        <v>554</v>
      </c>
      <c r="G808" s="59" t="s">
        <v>2461</v>
      </c>
      <c r="H808" s="59">
        <v>430581</v>
      </c>
      <c r="I808" s="59" t="str">
        <f t="shared" si="84"/>
        <v>430581</v>
      </c>
      <c r="J808" s="59">
        <f t="shared" si="85"/>
        <v>0</v>
      </c>
      <c r="K808" s="70">
        <v>5.48</v>
      </c>
      <c r="L808" s="55" t="s">
        <v>2995</v>
      </c>
      <c r="M808" s="71" t="s">
        <v>2996</v>
      </c>
      <c r="N808" s="59"/>
      <c r="O808" s="70"/>
      <c r="P808" s="73" t="s">
        <v>2996</v>
      </c>
      <c r="Q808" s="70">
        <v>5.48</v>
      </c>
      <c r="R808" s="59"/>
      <c r="S808" s="70"/>
      <c r="T808" s="59">
        <v>18</v>
      </c>
      <c r="U808" s="82">
        <v>274</v>
      </c>
      <c r="V808" s="83">
        <v>98.64</v>
      </c>
      <c r="W808" s="83">
        <v>71.24</v>
      </c>
      <c r="X808" s="83">
        <v>27.4</v>
      </c>
      <c r="Y808" s="82">
        <f t="shared" si="86"/>
        <v>175.36</v>
      </c>
      <c r="Z808" s="82"/>
      <c r="AA808" s="91"/>
      <c r="AB808" s="91"/>
      <c r="AC808" s="82"/>
      <c r="AD808" s="82"/>
      <c r="AE808" s="82"/>
      <c r="AF808" s="82"/>
      <c r="AG808" s="59" t="s">
        <v>2805</v>
      </c>
      <c r="AH808" s="59">
        <v>1</v>
      </c>
      <c r="AI808" s="58"/>
      <c r="AJ808" s="27"/>
    </row>
    <row r="809" ht="20.15" customHeight="1" outlineLevel="4" spans="1:36">
      <c r="A809" s="55">
        <v>15</v>
      </c>
      <c r="B809" s="60" t="s">
        <v>99</v>
      </c>
      <c r="C809" s="56" t="s">
        <v>125</v>
      </c>
      <c r="D809" s="57" t="s">
        <v>2892</v>
      </c>
      <c r="E809" s="58" t="s">
        <v>2997</v>
      </c>
      <c r="F809" s="59" t="s">
        <v>554</v>
      </c>
      <c r="G809" s="59" t="s">
        <v>2461</v>
      </c>
      <c r="H809" s="59">
        <v>430581</v>
      </c>
      <c r="I809" s="59" t="str">
        <f t="shared" si="84"/>
        <v>430581</v>
      </c>
      <c r="J809" s="59">
        <f t="shared" si="85"/>
        <v>0</v>
      </c>
      <c r="K809" s="70">
        <v>3.134</v>
      </c>
      <c r="L809" s="55" t="s">
        <v>2998</v>
      </c>
      <c r="M809" s="71" t="s">
        <v>2999</v>
      </c>
      <c r="N809" s="59"/>
      <c r="O809" s="70"/>
      <c r="P809" s="73" t="s">
        <v>2999</v>
      </c>
      <c r="Q809" s="70">
        <v>3.134</v>
      </c>
      <c r="R809" s="59"/>
      <c r="S809" s="70"/>
      <c r="T809" s="59">
        <v>18</v>
      </c>
      <c r="U809" s="82">
        <v>156.7</v>
      </c>
      <c r="V809" s="83">
        <v>56.412</v>
      </c>
      <c r="W809" s="83">
        <v>40.742</v>
      </c>
      <c r="X809" s="83">
        <v>15.67</v>
      </c>
      <c r="Y809" s="82">
        <f t="shared" si="86"/>
        <v>100.288</v>
      </c>
      <c r="Z809" s="82"/>
      <c r="AA809" s="91"/>
      <c r="AB809" s="91"/>
      <c r="AC809" s="82"/>
      <c r="AD809" s="82"/>
      <c r="AE809" s="82"/>
      <c r="AF809" s="82"/>
      <c r="AG809" s="59" t="s">
        <v>2805</v>
      </c>
      <c r="AH809" s="59">
        <v>1</v>
      </c>
      <c r="AI809" s="58"/>
      <c r="AJ809" s="27"/>
    </row>
    <row r="810" ht="20.15" customHeight="1" outlineLevel="4" spans="1:36">
      <c r="A810" s="55">
        <v>16</v>
      </c>
      <c r="B810" s="60" t="s">
        <v>99</v>
      </c>
      <c r="C810" s="56" t="s">
        <v>125</v>
      </c>
      <c r="D810" s="57" t="s">
        <v>2939</v>
      </c>
      <c r="E810" s="58" t="s">
        <v>3000</v>
      </c>
      <c r="F810" s="59" t="s">
        <v>554</v>
      </c>
      <c r="G810" s="59" t="s">
        <v>2461</v>
      </c>
      <c r="H810" s="59">
        <v>430581</v>
      </c>
      <c r="I810" s="59" t="str">
        <f t="shared" si="84"/>
        <v>430581</v>
      </c>
      <c r="J810" s="59">
        <f t="shared" si="85"/>
        <v>0</v>
      </c>
      <c r="K810" s="70">
        <v>5.104</v>
      </c>
      <c r="L810" s="55" t="s">
        <v>3001</v>
      </c>
      <c r="M810" s="71" t="s">
        <v>3002</v>
      </c>
      <c r="N810" s="59"/>
      <c r="O810" s="70"/>
      <c r="P810" s="73" t="s">
        <v>3002</v>
      </c>
      <c r="Q810" s="70">
        <v>5.104</v>
      </c>
      <c r="R810" s="59"/>
      <c r="S810" s="70"/>
      <c r="T810" s="59">
        <v>18</v>
      </c>
      <c r="U810" s="82">
        <v>255.2</v>
      </c>
      <c r="V810" s="83">
        <v>91.872</v>
      </c>
      <c r="W810" s="83">
        <v>66.352</v>
      </c>
      <c r="X810" s="83">
        <v>25.52</v>
      </c>
      <c r="Y810" s="82">
        <f t="shared" si="86"/>
        <v>163.328</v>
      </c>
      <c r="Z810" s="82"/>
      <c r="AA810" s="91"/>
      <c r="AB810" s="91"/>
      <c r="AC810" s="82"/>
      <c r="AD810" s="82"/>
      <c r="AE810" s="82"/>
      <c r="AF810" s="82"/>
      <c r="AG810" s="59" t="s">
        <v>2805</v>
      </c>
      <c r="AH810" s="59">
        <v>1</v>
      </c>
      <c r="AI810" s="58"/>
      <c r="AJ810" s="27"/>
    </row>
    <row r="811" ht="20.15" customHeight="1" outlineLevel="2" spans="1:36">
      <c r="A811" s="59"/>
      <c r="B811" s="50" t="s">
        <v>127</v>
      </c>
      <c r="C811" s="56"/>
      <c r="D811" s="57"/>
      <c r="E811" s="58"/>
      <c r="F811" s="59"/>
      <c r="G811" s="59"/>
      <c r="H811" s="59"/>
      <c r="I811" s="59"/>
      <c r="J811" s="59"/>
      <c r="K811" s="70">
        <f>SUBTOTAL(9,K813:K996)</f>
        <v>455.953</v>
      </c>
      <c r="L811" s="55"/>
      <c r="M811" s="71"/>
      <c r="N811" s="59"/>
      <c r="O811" s="70"/>
      <c r="P811" s="73"/>
      <c r="Q811" s="70"/>
      <c r="R811" s="59"/>
      <c r="S811" s="70"/>
      <c r="T811" s="59"/>
      <c r="U811" s="82">
        <f>SUBTOTAL(9,U813:U996)</f>
        <v>13517.1222714286</v>
      </c>
      <c r="V811" s="83">
        <f>SUBTOTAL(9,V813:V996)</f>
        <v>7613.073</v>
      </c>
      <c r="W811" s="83">
        <f>SUBTOTAL(9,W813:W996)</f>
        <v>5333.308</v>
      </c>
      <c r="X811" s="83">
        <f>SUBTOTAL(9,X813:X996)</f>
        <v>2279.765</v>
      </c>
      <c r="Y811" s="82">
        <f>SUBTOTAL(9,Y813:Y996)</f>
        <v>5904.04927142857</v>
      </c>
      <c r="Z811" s="82">
        <f t="shared" ref="Z811:AF811" si="87">SUBTOTAL(9,Z812:Z996)</f>
        <v>350</v>
      </c>
      <c r="AA811" s="82">
        <f t="shared" si="87"/>
        <v>11458</v>
      </c>
      <c r="AB811" s="82">
        <f t="shared" si="87"/>
        <v>2059.12227142857</v>
      </c>
      <c r="AC811" s="82">
        <f t="shared" si="87"/>
        <v>5198</v>
      </c>
      <c r="AD811" s="82">
        <f t="shared" si="87"/>
        <v>2415.405</v>
      </c>
      <c r="AE811" s="82">
        <f t="shared" si="87"/>
        <v>6260</v>
      </c>
      <c r="AF811" s="82">
        <f t="shared" si="87"/>
        <v>6260</v>
      </c>
      <c r="AG811" s="59"/>
      <c r="AH811" s="59"/>
      <c r="AI811" s="58"/>
      <c r="AJ811" s="27"/>
    </row>
    <row r="812" ht="20.15" customHeight="1" outlineLevel="3" spans="1:36">
      <c r="A812" s="59"/>
      <c r="B812" s="60"/>
      <c r="C812" s="51" t="s">
        <v>130</v>
      </c>
      <c r="D812" s="57"/>
      <c r="E812" s="58"/>
      <c r="F812" s="59"/>
      <c r="G812" s="59"/>
      <c r="H812" s="59"/>
      <c r="I812" s="59"/>
      <c r="J812" s="59"/>
      <c r="K812" s="70">
        <f>SUBTOTAL(9,K813:K813)</f>
        <v>1</v>
      </c>
      <c r="L812" s="55"/>
      <c r="M812" s="71"/>
      <c r="N812" s="59"/>
      <c r="O812" s="70"/>
      <c r="P812" s="73"/>
      <c r="Q812" s="70"/>
      <c r="R812" s="59"/>
      <c r="S812" s="70"/>
      <c r="T812" s="59"/>
      <c r="U812" s="82">
        <f>SUBTOTAL(9,U813:U813)</f>
        <v>30</v>
      </c>
      <c r="V812" s="83">
        <f>SUBTOTAL(9,V813:V813)</f>
        <v>15</v>
      </c>
      <c r="W812" s="83">
        <f>SUBTOTAL(9,W813:W813)</f>
        <v>10</v>
      </c>
      <c r="X812" s="83">
        <f>SUBTOTAL(9,X813:X813)</f>
        <v>5</v>
      </c>
      <c r="Y812" s="82">
        <f>SUBTOTAL(9,Y813:Y813)</f>
        <v>15</v>
      </c>
      <c r="Z812" s="82">
        <v>0</v>
      </c>
      <c r="AA812" s="91">
        <v>25</v>
      </c>
      <c r="AB812" s="82">
        <f>U812-AA812</f>
        <v>5</v>
      </c>
      <c r="AC812" s="82">
        <v>3</v>
      </c>
      <c r="AD812" s="82">
        <f>V812-AC812</f>
        <v>12</v>
      </c>
      <c r="AE812" s="82">
        <v>22</v>
      </c>
      <c r="AF812" s="82">
        <v>22</v>
      </c>
      <c r="AG812" s="59"/>
      <c r="AH812" s="59"/>
      <c r="AI812" s="58"/>
      <c r="AJ812" s="27"/>
    </row>
    <row r="813" ht="20.15" customHeight="1" outlineLevel="3" spans="1:36">
      <c r="A813" s="59">
        <v>105</v>
      </c>
      <c r="B813" s="60" t="s">
        <v>128</v>
      </c>
      <c r="C813" s="56" t="s">
        <v>129</v>
      </c>
      <c r="D813" s="57" t="s">
        <v>3003</v>
      </c>
      <c r="E813" s="58" t="s">
        <v>3004</v>
      </c>
      <c r="F813" s="59" t="s">
        <v>354</v>
      </c>
      <c r="G813" s="59" t="s">
        <v>355</v>
      </c>
      <c r="H813" s="59">
        <v>430602</v>
      </c>
      <c r="I813" s="59" t="str">
        <f>RIGHT(M813,6)</f>
        <v>430602</v>
      </c>
      <c r="J813" s="59">
        <f>H813-I813</f>
        <v>0</v>
      </c>
      <c r="K813" s="70">
        <v>1</v>
      </c>
      <c r="L813" s="55" t="s">
        <v>3005</v>
      </c>
      <c r="M813" s="71" t="s">
        <v>3006</v>
      </c>
      <c r="N813" s="59"/>
      <c r="O813" s="70"/>
      <c r="P813" s="73" t="s">
        <v>3006</v>
      </c>
      <c r="Q813" s="70">
        <v>1</v>
      </c>
      <c r="R813" s="59"/>
      <c r="S813" s="70"/>
      <c r="T813" s="59">
        <v>15</v>
      </c>
      <c r="U813" s="82">
        <v>30</v>
      </c>
      <c r="V813" s="83">
        <v>15</v>
      </c>
      <c r="W813" s="83">
        <v>10</v>
      </c>
      <c r="X813" s="83">
        <v>5</v>
      </c>
      <c r="Y813" s="82">
        <f>U813-V813</f>
        <v>15</v>
      </c>
      <c r="Z813" s="82"/>
      <c r="AA813" s="91"/>
      <c r="AB813" s="91"/>
      <c r="AC813" s="82"/>
      <c r="AD813" s="82"/>
      <c r="AE813" s="82"/>
      <c r="AF813" s="82"/>
      <c r="AG813" s="59" t="s">
        <v>3007</v>
      </c>
      <c r="AH813" s="59">
        <v>1</v>
      </c>
      <c r="AI813" s="58"/>
      <c r="AJ813" s="27"/>
    </row>
    <row r="814" ht="20.15" customHeight="1" outlineLevel="3" spans="1:36">
      <c r="A814" s="59"/>
      <c r="B814" s="60"/>
      <c r="C814" s="51" t="s">
        <v>136</v>
      </c>
      <c r="D814" s="57"/>
      <c r="E814" s="58"/>
      <c r="F814" s="59"/>
      <c r="G814" s="59"/>
      <c r="H814" s="59"/>
      <c r="I814" s="59"/>
      <c r="J814" s="59"/>
      <c r="K814" s="70">
        <f>SUBTOTAL(9,K815:K815)</f>
        <v>2.807</v>
      </c>
      <c r="L814" s="55"/>
      <c r="M814" s="71"/>
      <c r="N814" s="59"/>
      <c r="O814" s="70"/>
      <c r="P814" s="73"/>
      <c r="Q814" s="70"/>
      <c r="R814" s="59"/>
      <c r="S814" s="70"/>
      <c r="T814" s="59"/>
      <c r="U814" s="82">
        <f>SUBTOTAL(9,U815:U815)</f>
        <v>75</v>
      </c>
      <c r="V814" s="83">
        <f>SUBTOTAL(9,V815:V815)</f>
        <v>42.105</v>
      </c>
      <c r="W814" s="83">
        <f>SUBTOTAL(9,W815:W815)</f>
        <v>28.07</v>
      </c>
      <c r="X814" s="83">
        <f>SUBTOTAL(9,X815:X815)</f>
        <v>14.035</v>
      </c>
      <c r="Y814" s="82">
        <f>SUBTOTAL(9,Y815:Y815)</f>
        <v>32.895</v>
      </c>
      <c r="Z814" s="82">
        <v>3</v>
      </c>
      <c r="AA814" s="91">
        <v>64</v>
      </c>
      <c r="AB814" s="82">
        <f>U814-AA814</f>
        <v>11</v>
      </c>
      <c r="AC814" s="82">
        <v>8</v>
      </c>
      <c r="AD814" s="82">
        <f>V814-AC814</f>
        <v>34.105</v>
      </c>
      <c r="AE814" s="82">
        <v>56</v>
      </c>
      <c r="AF814" s="82">
        <v>56</v>
      </c>
      <c r="AG814" s="59"/>
      <c r="AH814" s="59"/>
      <c r="AI814" s="58"/>
      <c r="AJ814" s="27"/>
    </row>
    <row r="815" ht="20.15" customHeight="1" outlineLevel="3" spans="1:36">
      <c r="A815" s="59">
        <v>106</v>
      </c>
      <c r="B815" s="60" t="s">
        <v>128</v>
      </c>
      <c r="C815" s="56" t="s">
        <v>135</v>
      </c>
      <c r="D815" s="57" t="s">
        <v>3008</v>
      </c>
      <c r="E815" s="58" t="s">
        <v>3009</v>
      </c>
      <c r="F815" s="59" t="s">
        <v>354</v>
      </c>
      <c r="G815" s="59" t="s">
        <v>355</v>
      </c>
      <c r="H815" s="59">
        <v>430603</v>
      </c>
      <c r="I815" s="59" t="str">
        <f>RIGHT(M815,6)</f>
        <v>430603</v>
      </c>
      <c r="J815" s="59">
        <f>H815-I815</f>
        <v>0</v>
      </c>
      <c r="K815" s="70">
        <v>2.807</v>
      </c>
      <c r="L815" s="55" t="s">
        <v>3010</v>
      </c>
      <c r="M815" s="71" t="s">
        <v>3011</v>
      </c>
      <c r="N815" s="59"/>
      <c r="O815" s="70"/>
      <c r="P815" s="73" t="s">
        <v>3011</v>
      </c>
      <c r="Q815" s="70">
        <v>2.807</v>
      </c>
      <c r="R815" s="59"/>
      <c r="S815" s="70"/>
      <c r="T815" s="59">
        <v>15</v>
      </c>
      <c r="U815" s="82">
        <v>75</v>
      </c>
      <c r="V815" s="83">
        <v>42.105</v>
      </c>
      <c r="W815" s="83">
        <v>28.07</v>
      </c>
      <c r="X815" s="83">
        <v>14.035</v>
      </c>
      <c r="Y815" s="82">
        <f>U815-V815</f>
        <v>32.895</v>
      </c>
      <c r="Z815" s="82"/>
      <c r="AA815" s="91"/>
      <c r="AB815" s="91"/>
      <c r="AC815" s="82"/>
      <c r="AD815" s="82"/>
      <c r="AE815" s="82"/>
      <c r="AF815" s="82"/>
      <c r="AG815" s="59" t="s">
        <v>3012</v>
      </c>
      <c r="AH815" s="59">
        <v>1</v>
      </c>
      <c r="AI815" s="58"/>
      <c r="AJ815" s="27"/>
    </row>
    <row r="816" ht="20.15" customHeight="1" outlineLevel="3" spans="1:36">
      <c r="A816" s="59"/>
      <c r="B816" s="60"/>
      <c r="C816" s="51" t="s">
        <v>138</v>
      </c>
      <c r="D816" s="57"/>
      <c r="E816" s="58"/>
      <c r="F816" s="59"/>
      <c r="G816" s="59"/>
      <c r="H816" s="59"/>
      <c r="I816" s="59"/>
      <c r="J816" s="59"/>
      <c r="K816" s="70">
        <f>SUBTOTAL(9,K817:K817)</f>
        <v>6.093</v>
      </c>
      <c r="L816" s="55"/>
      <c r="M816" s="71"/>
      <c r="N816" s="59"/>
      <c r="O816" s="70"/>
      <c r="P816" s="73"/>
      <c r="Q816" s="70"/>
      <c r="R816" s="59"/>
      <c r="S816" s="70"/>
      <c r="T816" s="59"/>
      <c r="U816" s="82">
        <f>SUBTOTAL(9,U817:U817)</f>
        <v>182.79</v>
      </c>
      <c r="V816" s="83">
        <f>SUBTOTAL(9,V817:V817)</f>
        <v>91.395</v>
      </c>
      <c r="W816" s="83">
        <f>SUBTOTAL(9,W817:W817)</f>
        <v>60.93</v>
      </c>
      <c r="X816" s="83">
        <f>SUBTOTAL(9,X817:X817)</f>
        <v>30.465</v>
      </c>
      <c r="Y816" s="82">
        <f>SUBTOTAL(9,Y817:Y817)</f>
        <v>91.395</v>
      </c>
      <c r="Z816" s="82">
        <v>6</v>
      </c>
      <c r="AA816" s="91">
        <v>155</v>
      </c>
      <c r="AB816" s="82">
        <f>U816-AA816</f>
        <v>27.79</v>
      </c>
      <c r="AC816" s="82">
        <v>17</v>
      </c>
      <c r="AD816" s="82">
        <f>V816-AC816</f>
        <v>74.395</v>
      </c>
      <c r="AE816" s="82">
        <v>138</v>
      </c>
      <c r="AF816" s="82">
        <v>138</v>
      </c>
      <c r="AG816" s="59"/>
      <c r="AH816" s="59"/>
      <c r="AI816" s="58"/>
      <c r="AJ816" s="27"/>
    </row>
    <row r="817" ht="20.15" customHeight="1" outlineLevel="3" spans="1:36">
      <c r="A817" s="59">
        <v>107</v>
      </c>
      <c r="B817" s="60" t="s">
        <v>128</v>
      </c>
      <c r="C817" s="56" t="s">
        <v>137</v>
      </c>
      <c r="D817" s="57" t="s">
        <v>3013</v>
      </c>
      <c r="E817" s="58" t="s">
        <v>3014</v>
      </c>
      <c r="F817" s="59" t="s">
        <v>354</v>
      </c>
      <c r="G817" s="59" t="s">
        <v>355</v>
      </c>
      <c r="H817" s="59">
        <v>430611</v>
      </c>
      <c r="I817" s="59" t="str">
        <f>RIGHT(M817,6)</f>
        <v>430611</v>
      </c>
      <c r="J817" s="59">
        <f>H817-I817</f>
        <v>0</v>
      </c>
      <c r="K817" s="70">
        <v>6.093</v>
      </c>
      <c r="L817" s="55" t="s">
        <v>3015</v>
      </c>
      <c r="M817" s="71" t="s">
        <v>3016</v>
      </c>
      <c r="N817" s="59"/>
      <c r="O817" s="70"/>
      <c r="P817" s="73" t="s">
        <v>3016</v>
      </c>
      <c r="Q817" s="70">
        <v>6.093</v>
      </c>
      <c r="R817" s="59"/>
      <c r="S817" s="70"/>
      <c r="T817" s="59">
        <v>15</v>
      </c>
      <c r="U817" s="82">
        <v>182.79</v>
      </c>
      <c r="V817" s="83">
        <v>91.395</v>
      </c>
      <c r="W817" s="83">
        <v>60.93</v>
      </c>
      <c r="X817" s="83">
        <v>30.465</v>
      </c>
      <c r="Y817" s="82">
        <f>U817-V817</f>
        <v>91.395</v>
      </c>
      <c r="Z817" s="82"/>
      <c r="AA817" s="91"/>
      <c r="AB817" s="91"/>
      <c r="AC817" s="82"/>
      <c r="AD817" s="82"/>
      <c r="AE817" s="82"/>
      <c r="AF817" s="82"/>
      <c r="AG817" s="59" t="s">
        <v>3017</v>
      </c>
      <c r="AH817" s="59">
        <v>1</v>
      </c>
      <c r="AI817" s="58"/>
      <c r="AJ817" s="27"/>
    </row>
    <row r="818" ht="20.15" customHeight="1" outlineLevel="3" collapsed="1" spans="1:36">
      <c r="A818" s="59"/>
      <c r="B818" s="60"/>
      <c r="C818" s="51" t="s">
        <v>140</v>
      </c>
      <c r="D818" s="57"/>
      <c r="E818" s="58"/>
      <c r="F818" s="59"/>
      <c r="G818" s="59"/>
      <c r="H818" s="59"/>
      <c r="I818" s="59"/>
      <c r="J818" s="59"/>
      <c r="K818" s="70">
        <f>SUBTOTAL(9,K819:K836)</f>
        <v>44.468</v>
      </c>
      <c r="L818" s="55"/>
      <c r="M818" s="71"/>
      <c r="N818" s="59"/>
      <c r="O818" s="70"/>
      <c r="P818" s="59"/>
      <c r="Q818" s="70"/>
      <c r="R818" s="73"/>
      <c r="S818" s="70"/>
      <c r="T818" s="59"/>
      <c r="U818" s="82">
        <f>SUBTOTAL(9,U819:U836)</f>
        <v>1295.63</v>
      </c>
      <c r="V818" s="83">
        <f>SUBTOTAL(9,V819:V836)</f>
        <v>667.02</v>
      </c>
      <c r="W818" s="83">
        <f>SUBTOTAL(9,W819:W836)</f>
        <v>444.68</v>
      </c>
      <c r="X818" s="83">
        <f>SUBTOTAL(9,X819:X836)</f>
        <v>222.34</v>
      </c>
      <c r="Y818" s="82">
        <f>SUBTOTAL(9,Y819:Y836)</f>
        <v>628.61</v>
      </c>
      <c r="Z818" s="82">
        <v>49</v>
      </c>
      <c r="AA818" s="91">
        <v>1098</v>
      </c>
      <c r="AB818" s="82">
        <f>U818-AA818</f>
        <v>197.63</v>
      </c>
      <c r="AC818" s="82">
        <v>125</v>
      </c>
      <c r="AD818" s="82">
        <f>V818-AC818</f>
        <v>542.02</v>
      </c>
      <c r="AE818" s="82">
        <v>973</v>
      </c>
      <c r="AF818" s="82">
        <v>973</v>
      </c>
      <c r="AG818" s="59"/>
      <c r="AH818" s="59"/>
      <c r="AI818" s="58"/>
      <c r="AJ818" s="27"/>
    </row>
    <row r="819" ht="20.15" customHeight="1" outlineLevel="4" spans="1:36">
      <c r="A819" s="59">
        <v>169</v>
      </c>
      <c r="B819" s="60" t="s">
        <v>128</v>
      </c>
      <c r="C819" s="56" t="s">
        <v>139</v>
      </c>
      <c r="D819" s="57" t="s">
        <v>3018</v>
      </c>
      <c r="E819" s="58" t="s">
        <v>3019</v>
      </c>
      <c r="F819" s="59" t="s">
        <v>354</v>
      </c>
      <c r="G819" s="59" t="s">
        <v>355</v>
      </c>
      <c r="H819" s="59">
        <v>430621</v>
      </c>
      <c r="I819" s="59" t="str">
        <f t="shared" ref="I819:I836" si="88">RIGHT(M819,6)</f>
        <v>430621</v>
      </c>
      <c r="J819" s="59">
        <f t="shared" ref="J819:J836" si="89">H819-I819</f>
        <v>0</v>
      </c>
      <c r="K819" s="70">
        <v>0.842</v>
      </c>
      <c r="L819" s="55" t="s">
        <v>3020</v>
      </c>
      <c r="M819" s="71" t="s">
        <v>3021</v>
      </c>
      <c r="N819" s="59"/>
      <c r="O819" s="70"/>
      <c r="P819" s="59"/>
      <c r="Q819" s="70"/>
      <c r="R819" s="73" t="s">
        <v>3021</v>
      </c>
      <c r="S819" s="70">
        <v>0.842</v>
      </c>
      <c r="T819" s="59">
        <v>15</v>
      </c>
      <c r="U819" s="82">
        <v>22.55</v>
      </c>
      <c r="V819" s="83">
        <v>12.63</v>
      </c>
      <c r="W819" s="83">
        <v>8.42</v>
      </c>
      <c r="X819" s="83">
        <v>4.21</v>
      </c>
      <c r="Y819" s="82">
        <f t="shared" ref="Y819:Y836" si="90">U819-V819</f>
        <v>9.92</v>
      </c>
      <c r="Z819" s="82"/>
      <c r="AA819" s="91"/>
      <c r="AB819" s="91"/>
      <c r="AC819" s="82"/>
      <c r="AD819" s="82"/>
      <c r="AE819" s="82"/>
      <c r="AF819" s="82"/>
      <c r="AG819" s="59" t="s">
        <v>3022</v>
      </c>
      <c r="AH819" s="59">
        <v>1</v>
      </c>
      <c r="AI819" s="58"/>
      <c r="AJ819" s="27"/>
    </row>
    <row r="820" ht="20.15" customHeight="1" outlineLevel="4" spans="1:36">
      <c r="A820" s="59">
        <v>170</v>
      </c>
      <c r="B820" s="60" t="s">
        <v>128</v>
      </c>
      <c r="C820" s="56" t="s">
        <v>139</v>
      </c>
      <c r="D820" s="57" t="s">
        <v>3018</v>
      </c>
      <c r="E820" s="58" t="s">
        <v>3023</v>
      </c>
      <c r="F820" s="59" t="s">
        <v>354</v>
      </c>
      <c r="G820" s="59" t="s">
        <v>355</v>
      </c>
      <c r="H820" s="59">
        <v>430621</v>
      </c>
      <c r="I820" s="59" t="str">
        <f t="shared" si="88"/>
        <v>430621</v>
      </c>
      <c r="J820" s="59">
        <f t="shared" si="89"/>
        <v>0</v>
      </c>
      <c r="K820" s="70">
        <v>2.412</v>
      </c>
      <c r="L820" s="55" t="s">
        <v>3024</v>
      </c>
      <c r="M820" s="71" t="s">
        <v>3025</v>
      </c>
      <c r="N820" s="59"/>
      <c r="O820" s="70"/>
      <c r="P820" s="59"/>
      <c r="Q820" s="70"/>
      <c r="R820" s="73" t="s">
        <v>3025</v>
      </c>
      <c r="S820" s="70">
        <v>2.412</v>
      </c>
      <c r="T820" s="59">
        <v>15</v>
      </c>
      <c r="U820" s="82">
        <v>64.64</v>
      </c>
      <c r="V820" s="83">
        <v>36.18</v>
      </c>
      <c r="W820" s="83">
        <v>24.12</v>
      </c>
      <c r="X820" s="83">
        <v>12.06</v>
      </c>
      <c r="Y820" s="82">
        <f t="shared" si="90"/>
        <v>28.46</v>
      </c>
      <c r="Z820" s="82"/>
      <c r="AA820" s="91"/>
      <c r="AB820" s="91"/>
      <c r="AC820" s="82"/>
      <c r="AD820" s="82"/>
      <c r="AE820" s="82"/>
      <c r="AF820" s="82"/>
      <c r="AG820" s="59" t="s">
        <v>3022</v>
      </c>
      <c r="AH820" s="59">
        <v>1</v>
      </c>
      <c r="AI820" s="58"/>
      <c r="AJ820" s="27"/>
    </row>
    <row r="821" ht="20.15" customHeight="1" outlineLevel="4" spans="1:36">
      <c r="A821" s="59">
        <v>171</v>
      </c>
      <c r="B821" s="60" t="s">
        <v>128</v>
      </c>
      <c r="C821" s="56" t="s">
        <v>139</v>
      </c>
      <c r="D821" s="57" t="s">
        <v>3026</v>
      </c>
      <c r="E821" s="58" t="s">
        <v>3027</v>
      </c>
      <c r="F821" s="59" t="s">
        <v>354</v>
      </c>
      <c r="G821" s="59" t="s">
        <v>355</v>
      </c>
      <c r="H821" s="59">
        <v>430621</v>
      </c>
      <c r="I821" s="59" t="str">
        <f t="shared" si="88"/>
        <v>430621</v>
      </c>
      <c r="J821" s="59">
        <f t="shared" si="89"/>
        <v>0</v>
      </c>
      <c r="K821" s="70">
        <v>1.012</v>
      </c>
      <c r="L821" s="55" t="s">
        <v>3028</v>
      </c>
      <c r="M821" s="71" t="s">
        <v>3029</v>
      </c>
      <c r="N821" s="59"/>
      <c r="O821" s="70"/>
      <c r="P821" s="59"/>
      <c r="Q821" s="70"/>
      <c r="R821" s="73" t="s">
        <v>3029</v>
      </c>
      <c r="S821" s="70">
        <v>1.012</v>
      </c>
      <c r="T821" s="59">
        <v>15</v>
      </c>
      <c r="U821" s="82">
        <v>27.12</v>
      </c>
      <c r="V821" s="83">
        <v>15.18</v>
      </c>
      <c r="W821" s="83">
        <v>10.12</v>
      </c>
      <c r="X821" s="83">
        <v>5.06</v>
      </c>
      <c r="Y821" s="82">
        <f t="shared" si="90"/>
        <v>11.94</v>
      </c>
      <c r="Z821" s="82"/>
      <c r="AA821" s="91"/>
      <c r="AB821" s="91"/>
      <c r="AC821" s="82"/>
      <c r="AD821" s="82"/>
      <c r="AE821" s="82"/>
      <c r="AF821" s="82"/>
      <c r="AG821" s="59" t="s">
        <v>3022</v>
      </c>
      <c r="AH821" s="59">
        <v>1</v>
      </c>
      <c r="AI821" s="58"/>
      <c r="AJ821" s="27"/>
    </row>
    <row r="822" ht="20.15" customHeight="1" outlineLevel="4" spans="1:36">
      <c r="A822" s="59">
        <v>172</v>
      </c>
      <c r="B822" s="60" t="s">
        <v>128</v>
      </c>
      <c r="C822" s="56" t="s">
        <v>139</v>
      </c>
      <c r="D822" s="57" t="s">
        <v>3030</v>
      </c>
      <c r="E822" s="58" t="s">
        <v>568</v>
      </c>
      <c r="F822" s="59" t="s">
        <v>354</v>
      </c>
      <c r="G822" s="59" t="s">
        <v>355</v>
      </c>
      <c r="H822" s="59">
        <v>430621</v>
      </c>
      <c r="I822" s="59" t="str">
        <f t="shared" si="88"/>
        <v>430621</v>
      </c>
      <c r="J822" s="59">
        <f t="shared" si="89"/>
        <v>0</v>
      </c>
      <c r="K822" s="70">
        <v>0.905</v>
      </c>
      <c r="L822" s="55" t="s">
        <v>3031</v>
      </c>
      <c r="M822" s="71" t="s">
        <v>3032</v>
      </c>
      <c r="N822" s="59"/>
      <c r="O822" s="70"/>
      <c r="P822" s="59"/>
      <c r="Q822" s="70"/>
      <c r="R822" s="73" t="s">
        <v>3032</v>
      </c>
      <c r="S822" s="70">
        <v>0.905</v>
      </c>
      <c r="T822" s="59">
        <v>15</v>
      </c>
      <c r="U822" s="82">
        <v>24.25</v>
      </c>
      <c r="V822" s="83">
        <v>13.575</v>
      </c>
      <c r="W822" s="83">
        <v>9.05</v>
      </c>
      <c r="X822" s="83">
        <v>4.525</v>
      </c>
      <c r="Y822" s="82">
        <f t="shared" si="90"/>
        <v>10.675</v>
      </c>
      <c r="Z822" s="82"/>
      <c r="AA822" s="91"/>
      <c r="AB822" s="91"/>
      <c r="AC822" s="82"/>
      <c r="AD822" s="82"/>
      <c r="AE822" s="82"/>
      <c r="AF822" s="82"/>
      <c r="AG822" s="59" t="s">
        <v>3022</v>
      </c>
      <c r="AH822" s="59">
        <v>1</v>
      </c>
      <c r="AI822" s="58"/>
      <c r="AJ822" s="27"/>
    </row>
    <row r="823" ht="20.15" customHeight="1" outlineLevel="4" spans="1:36">
      <c r="A823" s="59">
        <v>173</v>
      </c>
      <c r="B823" s="60" t="s">
        <v>128</v>
      </c>
      <c r="C823" s="56" t="s">
        <v>139</v>
      </c>
      <c r="D823" s="57" t="s">
        <v>3030</v>
      </c>
      <c r="E823" s="58" t="s">
        <v>3033</v>
      </c>
      <c r="F823" s="59" t="s">
        <v>354</v>
      </c>
      <c r="G823" s="59" t="s">
        <v>355</v>
      </c>
      <c r="H823" s="59">
        <v>430621</v>
      </c>
      <c r="I823" s="59" t="str">
        <f t="shared" si="88"/>
        <v>430621</v>
      </c>
      <c r="J823" s="59">
        <f t="shared" si="89"/>
        <v>0</v>
      </c>
      <c r="K823" s="70">
        <v>1.985</v>
      </c>
      <c r="L823" s="55" t="s">
        <v>3034</v>
      </c>
      <c r="M823" s="71" t="s">
        <v>3035</v>
      </c>
      <c r="N823" s="59"/>
      <c r="O823" s="70"/>
      <c r="P823" s="59"/>
      <c r="Q823" s="70"/>
      <c r="R823" s="73" t="s">
        <v>3035</v>
      </c>
      <c r="S823" s="70">
        <v>1.985</v>
      </c>
      <c r="T823" s="59">
        <v>15</v>
      </c>
      <c r="U823" s="82">
        <v>53.19</v>
      </c>
      <c r="V823" s="83">
        <v>29.775</v>
      </c>
      <c r="W823" s="83">
        <v>19.85</v>
      </c>
      <c r="X823" s="83">
        <v>9.925</v>
      </c>
      <c r="Y823" s="82">
        <f t="shared" si="90"/>
        <v>23.415</v>
      </c>
      <c r="Z823" s="82"/>
      <c r="AA823" s="91"/>
      <c r="AB823" s="91"/>
      <c r="AC823" s="82"/>
      <c r="AD823" s="82"/>
      <c r="AE823" s="82"/>
      <c r="AF823" s="82"/>
      <c r="AG823" s="59" t="s">
        <v>3022</v>
      </c>
      <c r="AH823" s="59">
        <v>1</v>
      </c>
      <c r="AI823" s="58"/>
      <c r="AJ823" s="27"/>
    </row>
    <row r="824" ht="20.15" customHeight="1" outlineLevel="4" spans="1:36">
      <c r="A824" s="59">
        <v>174</v>
      </c>
      <c r="B824" s="60" t="s">
        <v>128</v>
      </c>
      <c r="C824" s="56" t="s">
        <v>139</v>
      </c>
      <c r="D824" s="57" t="s">
        <v>3030</v>
      </c>
      <c r="E824" s="58" t="s">
        <v>3036</v>
      </c>
      <c r="F824" s="59" t="s">
        <v>354</v>
      </c>
      <c r="G824" s="59" t="s">
        <v>355</v>
      </c>
      <c r="H824" s="59">
        <v>430621</v>
      </c>
      <c r="I824" s="59" t="str">
        <f t="shared" si="88"/>
        <v>430621</v>
      </c>
      <c r="J824" s="59">
        <f t="shared" si="89"/>
        <v>0</v>
      </c>
      <c r="K824" s="70">
        <v>2.316</v>
      </c>
      <c r="L824" s="55" t="s">
        <v>3037</v>
      </c>
      <c r="M824" s="71" t="s">
        <v>3038</v>
      </c>
      <c r="N824" s="59"/>
      <c r="O824" s="70"/>
      <c r="P824" s="59"/>
      <c r="Q824" s="70"/>
      <c r="R824" s="73" t="s">
        <v>3038</v>
      </c>
      <c r="S824" s="70">
        <v>2.316</v>
      </c>
      <c r="T824" s="59">
        <v>15</v>
      </c>
      <c r="U824" s="82">
        <v>62.06</v>
      </c>
      <c r="V824" s="83">
        <v>34.74</v>
      </c>
      <c r="W824" s="83">
        <v>23.16</v>
      </c>
      <c r="X824" s="83">
        <v>11.58</v>
      </c>
      <c r="Y824" s="82">
        <f t="shared" si="90"/>
        <v>27.32</v>
      </c>
      <c r="Z824" s="82"/>
      <c r="AA824" s="91"/>
      <c r="AB824" s="91"/>
      <c r="AC824" s="82"/>
      <c r="AD824" s="82"/>
      <c r="AE824" s="82"/>
      <c r="AF824" s="82"/>
      <c r="AG824" s="59" t="s">
        <v>3022</v>
      </c>
      <c r="AH824" s="59">
        <v>1</v>
      </c>
      <c r="AI824" s="58"/>
      <c r="AJ824" s="27"/>
    </row>
    <row r="825" ht="20.15" customHeight="1" outlineLevel="4" spans="1:36">
      <c r="A825" s="59">
        <v>130</v>
      </c>
      <c r="B825" s="60" t="s">
        <v>128</v>
      </c>
      <c r="C825" s="56" t="s">
        <v>139</v>
      </c>
      <c r="D825" s="57" t="s">
        <v>3039</v>
      </c>
      <c r="E825" s="58" t="s">
        <v>3040</v>
      </c>
      <c r="F825" s="59" t="s">
        <v>354</v>
      </c>
      <c r="G825" s="59" t="s">
        <v>355</v>
      </c>
      <c r="H825" s="59">
        <v>430621</v>
      </c>
      <c r="I825" s="59" t="str">
        <f t="shared" si="88"/>
        <v>430621</v>
      </c>
      <c r="J825" s="59">
        <f t="shared" si="89"/>
        <v>0</v>
      </c>
      <c r="K825" s="70">
        <v>2.063</v>
      </c>
      <c r="L825" s="55" t="s">
        <v>3041</v>
      </c>
      <c r="M825" s="71" t="s">
        <v>3042</v>
      </c>
      <c r="N825" s="59"/>
      <c r="O825" s="70"/>
      <c r="P825" s="59"/>
      <c r="Q825" s="70"/>
      <c r="R825" s="73" t="s">
        <v>3042</v>
      </c>
      <c r="S825" s="70">
        <v>2.063</v>
      </c>
      <c r="T825" s="59">
        <v>15</v>
      </c>
      <c r="U825" s="82">
        <v>55.28</v>
      </c>
      <c r="V825" s="83">
        <v>30.945</v>
      </c>
      <c r="W825" s="83">
        <v>20.63</v>
      </c>
      <c r="X825" s="83">
        <v>10.315</v>
      </c>
      <c r="Y825" s="82">
        <f t="shared" si="90"/>
        <v>24.335</v>
      </c>
      <c r="Z825" s="82"/>
      <c r="AA825" s="91"/>
      <c r="AB825" s="91"/>
      <c r="AC825" s="82"/>
      <c r="AD825" s="82"/>
      <c r="AE825" s="82"/>
      <c r="AF825" s="82"/>
      <c r="AG825" s="59" t="s">
        <v>3022</v>
      </c>
      <c r="AH825" s="59">
        <v>1</v>
      </c>
      <c r="AI825" s="58"/>
      <c r="AJ825" s="27"/>
    </row>
    <row r="826" ht="20.15" customHeight="1" outlineLevel="4" spans="1:36">
      <c r="A826" s="59">
        <v>131</v>
      </c>
      <c r="B826" s="60" t="s">
        <v>128</v>
      </c>
      <c r="C826" s="56" t="s">
        <v>139</v>
      </c>
      <c r="D826" s="57" t="s">
        <v>3039</v>
      </c>
      <c r="E826" s="58" t="s">
        <v>3043</v>
      </c>
      <c r="F826" s="59" t="s">
        <v>354</v>
      </c>
      <c r="G826" s="59" t="s">
        <v>355</v>
      </c>
      <c r="H826" s="59">
        <v>430621</v>
      </c>
      <c r="I826" s="59" t="str">
        <f t="shared" si="88"/>
        <v>430621</v>
      </c>
      <c r="J826" s="59">
        <f t="shared" si="89"/>
        <v>0</v>
      </c>
      <c r="K826" s="70">
        <v>3.094</v>
      </c>
      <c r="L826" s="55" t="s">
        <v>3044</v>
      </c>
      <c r="M826" s="71" t="s">
        <v>3045</v>
      </c>
      <c r="N826" s="59"/>
      <c r="O826" s="70"/>
      <c r="P826" s="59"/>
      <c r="Q826" s="70"/>
      <c r="R826" s="73" t="s">
        <v>3045</v>
      </c>
      <c r="S826" s="70">
        <v>3.094</v>
      </c>
      <c r="T826" s="59">
        <v>15</v>
      </c>
      <c r="U826" s="82">
        <v>82.91</v>
      </c>
      <c r="V826" s="83">
        <v>46.41</v>
      </c>
      <c r="W826" s="83">
        <v>30.94</v>
      </c>
      <c r="X826" s="83">
        <v>15.47</v>
      </c>
      <c r="Y826" s="82">
        <f t="shared" si="90"/>
        <v>36.5</v>
      </c>
      <c r="Z826" s="82"/>
      <c r="AA826" s="91"/>
      <c r="AB826" s="91"/>
      <c r="AC826" s="82"/>
      <c r="AD826" s="82"/>
      <c r="AE826" s="82"/>
      <c r="AF826" s="82"/>
      <c r="AG826" s="59" t="s">
        <v>3022</v>
      </c>
      <c r="AH826" s="59">
        <v>1</v>
      </c>
      <c r="AI826" s="58"/>
      <c r="AJ826" s="27"/>
    </row>
    <row r="827" ht="20.15" customHeight="1" outlineLevel="4" spans="1:36">
      <c r="A827" s="59">
        <v>132</v>
      </c>
      <c r="B827" s="60" t="s">
        <v>128</v>
      </c>
      <c r="C827" s="56" t="s">
        <v>139</v>
      </c>
      <c r="D827" s="57" t="s">
        <v>1061</v>
      </c>
      <c r="E827" s="58" t="s">
        <v>3046</v>
      </c>
      <c r="F827" s="59" t="s">
        <v>354</v>
      </c>
      <c r="G827" s="59" t="s">
        <v>355</v>
      </c>
      <c r="H827" s="59">
        <v>430621</v>
      </c>
      <c r="I827" s="59" t="str">
        <f t="shared" si="88"/>
        <v>430621</v>
      </c>
      <c r="J827" s="59">
        <f t="shared" si="89"/>
        <v>0</v>
      </c>
      <c r="K827" s="70">
        <v>1.901</v>
      </c>
      <c r="L827" s="55" t="s">
        <v>3047</v>
      </c>
      <c r="M827" s="71" t="s">
        <v>3048</v>
      </c>
      <c r="N827" s="59"/>
      <c r="O827" s="70"/>
      <c r="P827" s="59"/>
      <c r="Q827" s="70"/>
      <c r="R827" s="73" t="s">
        <v>3048</v>
      </c>
      <c r="S827" s="70">
        <v>1.901</v>
      </c>
      <c r="T827" s="59">
        <v>15</v>
      </c>
      <c r="U827" s="82">
        <v>50.94</v>
      </c>
      <c r="V827" s="83">
        <v>28.515</v>
      </c>
      <c r="W827" s="83">
        <v>19.01</v>
      </c>
      <c r="X827" s="83">
        <v>9.505</v>
      </c>
      <c r="Y827" s="82">
        <f t="shared" si="90"/>
        <v>22.425</v>
      </c>
      <c r="Z827" s="82"/>
      <c r="AA827" s="91"/>
      <c r="AB827" s="91"/>
      <c r="AC827" s="82"/>
      <c r="AD827" s="82"/>
      <c r="AE827" s="82"/>
      <c r="AF827" s="82"/>
      <c r="AG827" s="59" t="s">
        <v>3022</v>
      </c>
      <c r="AH827" s="59">
        <v>1</v>
      </c>
      <c r="AI827" s="58"/>
      <c r="AJ827" s="27"/>
    </row>
    <row r="828" ht="20.15" customHeight="1" outlineLevel="4" spans="1:36">
      <c r="A828" s="59">
        <v>133</v>
      </c>
      <c r="B828" s="60" t="s">
        <v>128</v>
      </c>
      <c r="C828" s="56" t="s">
        <v>139</v>
      </c>
      <c r="D828" s="57" t="s">
        <v>1061</v>
      </c>
      <c r="E828" s="58" t="s">
        <v>3049</v>
      </c>
      <c r="F828" s="59" t="s">
        <v>354</v>
      </c>
      <c r="G828" s="59" t="s">
        <v>355</v>
      </c>
      <c r="H828" s="59">
        <v>430621</v>
      </c>
      <c r="I828" s="59" t="str">
        <f t="shared" si="88"/>
        <v>430621</v>
      </c>
      <c r="J828" s="59">
        <f t="shared" si="89"/>
        <v>0</v>
      </c>
      <c r="K828" s="70">
        <v>5.842</v>
      </c>
      <c r="L828" s="55" t="s">
        <v>3050</v>
      </c>
      <c r="M828" s="71" t="s">
        <v>3051</v>
      </c>
      <c r="N828" s="59"/>
      <c r="O828" s="70"/>
      <c r="P828" s="59"/>
      <c r="Q828" s="70"/>
      <c r="R828" s="73" t="s">
        <v>3051</v>
      </c>
      <c r="S828" s="70">
        <v>5.842</v>
      </c>
      <c r="T828" s="59">
        <v>15</v>
      </c>
      <c r="U828" s="82">
        <v>156.59</v>
      </c>
      <c r="V828" s="83">
        <v>87.63</v>
      </c>
      <c r="W828" s="83">
        <v>58.42</v>
      </c>
      <c r="X828" s="83">
        <v>29.21</v>
      </c>
      <c r="Y828" s="82">
        <f t="shared" si="90"/>
        <v>68.96</v>
      </c>
      <c r="Z828" s="82"/>
      <c r="AA828" s="91"/>
      <c r="AB828" s="91"/>
      <c r="AC828" s="82"/>
      <c r="AD828" s="82"/>
      <c r="AE828" s="82"/>
      <c r="AF828" s="82"/>
      <c r="AG828" s="59" t="s">
        <v>3022</v>
      </c>
      <c r="AH828" s="59">
        <v>1</v>
      </c>
      <c r="AI828" s="58"/>
      <c r="AJ828" s="27"/>
    </row>
    <row r="829" ht="20.15" customHeight="1" outlineLevel="4" spans="1:36">
      <c r="A829" s="59">
        <v>134</v>
      </c>
      <c r="B829" s="60" t="s">
        <v>128</v>
      </c>
      <c r="C829" s="56" t="s">
        <v>139</v>
      </c>
      <c r="D829" s="57" t="s">
        <v>1061</v>
      </c>
      <c r="E829" s="58" t="s">
        <v>3052</v>
      </c>
      <c r="F829" s="59" t="s">
        <v>354</v>
      </c>
      <c r="G829" s="59" t="s">
        <v>355</v>
      </c>
      <c r="H829" s="59">
        <v>430621</v>
      </c>
      <c r="I829" s="59" t="str">
        <f t="shared" si="88"/>
        <v>430621</v>
      </c>
      <c r="J829" s="59">
        <f t="shared" si="89"/>
        <v>0</v>
      </c>
      <c r="K829" s="70">
        <v>3.697</v>
      </c>
      <c r="L829" s="55" t="s">
        <v>3053</v>
      </c>
      <c r="M829" s="71" t="s">
        <v>3054</v>
      </c>
      <c r="N829" s="59"/>
      <c r="O829" s="70"/>
      <c r="P829" s="59"/>
      <c r="Q829" s="70"/>
      <c r="R829" s="73" t="s">
        <v>3054</v>
      </c>
      <c r="S829" s="70">
        <v>3.697</v>
      </c>
      <c r="T829" s="59">
        <v>15</v>
      </c>
      <c r="U829" s="82">
        <v>99.03</v>
      </c>
      <c r="V829" s="83">
        <v>55.455</v>
      </c>
      <c r="W829" s="83">
        <v>36.97</v>
      </c>
      <c r="X829" s="83">
        <v>18.485</v>
      </c>
      <c r="Y829" s="82">
        <f t="shared" si="90"/>
        <v>43.575</v>
      </c>
      <c r="Z829" s="82"/>
      <c r="AA829" s="91"/>
      <c r="AB829" s="91"/>
      <c r="AC829" s="82"/>
      <c r="AD829" s="82"/>
      <c r="AE829" s="82"/>
      <c r="AF829" s="82"/>
      <c r="AG829" s="59" t="s">
        <v>3022</v>
      </c>
      <c r="AH829" s="59">
        <v>1</v>
      </c>
      <c r="AI829" s="58"/>
      <c r="AJ829" s="27"/>
    </row>
    <row r="830" ht="20.15" customHeight="1" outlineLevel="4" spans="1:36">
      <c r="A830" s="59">
        <v>135</v>
      </c>
      <c r="B830" s="60" t="s">
        <v>128</v>
      </c>
      <c r="C830" s="56" t="s">
        <v>139</v>
      </c>
      <c r="D830" s="57" t="s">
        <v>3030</v>
      </c>
      <c r="E830" s="58" t="s">
        <v>3055</v>
      </c>
      <c r="F830" s="59" t="s">
        <v>354</v>
      </c>
      <c r="G830" s="59" t="s">
        <v>355</v>
      </c>
      <c r="H830" s="59">
        <v>430621</v>
      </c>
      <c r="I830" s="59" t="str">
        <f t="shared" si="88"/>
        <v>430621</v>
      </c>
      <c r="J830" s="59">
        <f t="shared" si="89"/>
        <v>0</v>
      </c>
      <c r="K830" s="70">
        <v>3.222</v>
      </c>
      <c r="L830" s="55" t="s">
        <v>3056</v>
      </c>
      <c r="M830" s="71" t="s">
        <v>3057</v>
      </c>
      <c r="N830" s="59"/>
      <c r="O830" s="70"/>
      <c r="P830" s="59"/>
      <c r="Q830" s="70"/>
      <c r="R830" s="73" t="s">
        <v>3057</v>
      </c>
      <c r="S830" s="70">
        <v>3.222</v>
      </c>
      <c r="T830" s="59">
        <v>15</v>
      </c>
      <c r="U830" s="82">
        <v>86.3</v>
      </c>
      <c r="V830" s="83">
        <v>48.33</v>
      </c>
      <c r="W830" s="83">
        <v>32.22</v>
      </c>
      <c r="X830" s="83">
        <v>16.11</v>
      </c>
      <c r="Y830" s="82">
        <f t="shared" si="90"/>
        <v>37.97</v>
      </c>
      <c r="Z830" s="82"/>
      <c r="AA830" s="91"/>
      <c r="AB830" s="91"/>
      <c r="AC830" s="82"/>
      <c r="AD830" s="82"/>
      <c r="AE830" s="82"/>
      <c r="AF830" s="82"/>
      <c r="AG830" s="59" t="s">
        <v>3022</v>
      </c>
      <c r="AH830" s="59">
        <v>1</v>
      </c>
      <c r="AI830" s="58"/>
      <c r="AJ830" s="27"/>
    </row>
    <row r="831" ht="20.15" customHeight="1" outlineLevel="4" spans="1:36">
      <c r="A831" s="59">
        <v>136</v>
      </c>
      <c r="B831" s="60" t="s">
        <v>128</v>
      </c>
      <c r="C831" s="56" t="s">
        <v>139</v>
      </c>
      <c r="D831" s="57" t="s">
        <v>3018</v>
      </c>
      <c r="E831" s="58" t="s">
        <v>3058</v>
      </c>
      <c r="F831" s="59" t="s">
        <v>354</v>
      </c>
      <c r="G831" s="59" t="s">
        <v>355</v>
      </c>
      <c r="H831" s="59">
        <v>430621</v>
      </c>
      <c r="I831" s="59" t="str">
        <f t="shared" si="88"/>
        <v>430621</v>
      </c>
      <c r="J831" s="59">
        <f t="shared" si="89"/>
        <v>0</v>
      </c>
      <c r="K831" s="70">
        <v>2.5</v>
      </c>
      <c r="L831" s="55" t="s">
        <v>3059</v>
      </c>
      <c r="M831" s="71" t="s">
        <v>3060</v>
      </c>
      <c r="N831" s="59"/>
      <c r="O831" s="70"/>
      <c r="P831" s="59"/>
      <c r="Q831" s="70"/>
      <c r="R831" s="73" t="s">
        <v>3060</v>
      </c>
      <c r="S831" s="70">
        <v>2.5</v>
      </c>
      <c r="T831" s="59">
        <v>15</v>
      </c>
      <c r="U831" s="82">
        <v>66.96</v>
      </c>
      <c r="V831" s="83">
        <v>37.5</v>
      </c>
      <c r="W831" s="83">
        <v>25</v>
      </c>
      <c r="X831" s="83">
        <v>12.5</v>
      </c>
      <c r="Y831" s="82">
        <f t="shared" si="90"/>
        <v>29.46</v>
      </c>
      <c r="Z831" s="82"/>
      <c r="AA831" s="91"/>
      <c r="AB831" s="91"/>
      <c r="AC831" s="82"/>
      <c r="AD831" s="82"/>
      <c r="AE831" s="82"/>
      <c r="AF831" s="82"/>
      <c r="AG831" s="59" t="s">
        <v>3022</v>
      </c>
      <c r="AH831" s="59">
        <v>1</v>
      </c>
      <c r="AI831" s="58"/>
      <c r="AJ831" s="27"/>
    </row>
    <row r="832" ht="20.15" customHeight="1" outlineLevel="4" spans="1:36">
      <c r="A832" s="59">
        <v>137</v>
      </c>
      <c r="B832" s="60" t="s">
        <v>128</v>
      </c>
      <c r="C832" s="56" t="s">
        <v>139</v>
      </c>
      <c r="D832" s="57" t="s">
        <v>3061</v>
      </c>
      <c r="E832" s="58" t="s">
        <v>3062</v>
      </c>
      <c r="F832" s="59" t="s">
        <v>354</v>
      </c>
      <c r="G832" s="59" t="s">
        <v>355</v>
      </c>
      <c r="H832" s="59">
        <v>430621</v>
      </c>
      <c r="I832" s="59" t="str">
        <f t="shared" si="88"/>
        <v>430621</v>
      </c>
      <c r="J832" s="59">
        <f t="shared" si="89"/>
        <v>0</v>
      </c>
      <c r="K832" s="70">
        <v>1.365</v>
      </c>
      <c r="L832" s="55" t="s">
        <v>3063</v>
      </c>
      <c r="M832" s="71" t="s">
        <v>3064</v>
      </c>
      <c r="N832" s="59"/>
      <c r="O832" s="70"/>
      <c r="P832" s="59"/>
      <c r="Q832" s="70"/>
      <c r="R832" s="73" t="s">
        <v>3064</v>
      </c>
      <c r="S832" s="70">
        <v>1.365</v>
      </c>
      <c r="T832" s="59">
        <v>15</v>
      </c>
      <c r="U832" s="82">
        <v>36.58</v>
      </c>
      <c r="V832" s="83">
        <v>20.475</v>
      </c>
      <c r="W832" s="83">
        <v>13.65</v>
      </c>
      <c r="X832" s="83">
        <v>6.825</v>
      </c>
      <c r="Y832" s="82">
        <f t="shared" si="90"/>
        <v>16.105</v>
      </c>
      <c r="Z832" s="82"/>
      <c r="AA832" s="91"/>
      <c r="AB832" s="91"/>
      <c r="AC832" s="82"/>
      <c r="AD832" s="82"/>
      <c r="AE832" s="82"/>
      <c r="AF832" s="82"/>
      <c r="AG832" s="59" t="s">
        <v>3022</v>
      </c>
      <c r="AH832" s="59">
        <v>1</v>
      </c>
      <c r="AI832" s="58"/>
      <c r="AJ832" s="27"/>
    </row>
    <row r="833" ht="20.15" customHeight="1" outlineLevel="4" spans="1:36">
      <c r="A833" s="59">
        <v>138</v>
      </c>
      <c r="B833" s="60" t="s">
        <v>128</v>
      </c>
      <c r="C833" s="56" t="s">
        <v>139</v>
      </c>
      <c r="D833" s="57" t="s">
        <v>3039</v>
      </c>
      <c r="E833" s="58" t="s">
        <v>3065</v>
      </c>
      <c r="F833" s="59" t="s">
        <v>354</v>
      </c>
      <c r="G833" s="59" t="s">
        <v>355</v>
      </c>
      <c r="H833" s="59">
        <v>430621</v>
      </c>
      <c r="I833" s="59" t="str">
        <f t="shared" si="88"/>
        <v>430621</v>
      </c>
      <c r="J833" s="59">
        <f t="shared" si="89"/>
        <v>0</v>
      </c>
      <c r="K833" s="70">
        <v>2.218</v>
      </c>
      <c r="L833" s="55" t="s">
        <v>3066</v>
      </c>
      <c r="M833" s="71" t="s">
        <v>3067</v>
      </c>
      <c r="N833" s="59"/>
      <c r="O833" s="70"/>
      <c r="P833" s="59"/>
      <c r="Q833" s="70"/>
      <c r="R833" s="73" t="s">
        <v>3067</v>
      </c>
      <c r="S833" s="70">
        <v>2.218</v>
      </c>
      <c r="T833" s="59">
        <v>15</v>
      </c>
      <c r="U833" s="82">
        <v>59.44</v>
      </c>
      <c r="V833" s="83">
        <v>33.27</v>
      </c>
      <c r="W833" s="83">
        <v>22.18</v>
      </c>
      <c r="X833" s="83">
        <v>11.09</v>
      </c>
      <c r="Y833" s="82">
        <f t="shared" si="90"/>
        <v>26.17</v>
      </c>
      <c r="Z833" s="82"/>
      <c r="AA833" s="91"/>
      <c r="AB833" s="91"/>
      <c r="AC833" s="82"/>
      <c r="AD833" s="82"/>
      <c r="AE833" s="82"/>
      <c r="AF833" s="82"/>
      <c r="AG833" s="59" t="s">
        <v>3022</v>
      </c>
      <c r="AH833" s="59">
        <v>1</v>
      </c>
      <c r="AI833" s="58"/>
      <c r="AJ833" s="27"/>
    </row>
    <row r="834" ht="20.15" customHeight="1" outlineLevel="4" spans="1:36">
      <c r="A834" s="59">
        <v>139</v>
      </c>
      <c r="B834" s="60" t="s">
        <v>128</v>
      </c>
      <c r="C834" s="56" t="s">
        <v>139</v>
      </c>
      <c r="D834" s="57" t="s">
        <v>3030</v>
      </c>
      <c r="E834" s="58" t="s">
        <v>3068</v>
      </c>
      <c r="F834" s="59" t="s">
        <v>354</v>
      </c>
      <c r="G834" s="59" t="s">
        <v>355</v>
      </c>
      <c r="H834" s="59">
        <v>430621</v>
      </c>
      <c r="I834" s="59" t="str">
        <f t="shared" si="88"/>
        <v>430621</v>
      </c>
      <c r="J834" s="59">
        <f t="shared" si="89"/>
        <v>0</v>
      </c>
      <c r="K834" s="70">
        <v>3.497</v>
      </c>
      <c r="L834" s="55" t="s">
        <v>3069</v>
      </c>
      <c r="M834" s="71" t="s">
        <v>3070</v>
      </c>
      <c r="N834" s="59"/>
      <c r="O834" s="70"/>
      <c r="P834" s="73" t="s">
        <v>3070</v>
      </c>
      <c r="Q834" s="70">
        <v>3.497</v>
      </c>
      <c r="R834" s="59"/>
      <c r="S834" s="70"/>
      <c r="T834" s="59">
        <v>15</v>
      </c>
      <c r="U834" s="82">
        <v>129.38</v>
      </c>
      <c r="V834" s="83">
        <v>52.455</v>
      </c>
      <c r="W834" s="83">
        <v>34.97</v>
      </c>
      <c r="X834" s="83">
        <v>17.485</v>
      </c>
      <c r="Y834" s="82">
        <f t="shared" si="90"/>
        <v>76.925</v>
      </c>
      <c r="Z834" s="82"/>
      <c r="AA834" s="91"/>
      <c r="AB834" s="91"/>
      <c r="AC834" s="82"/>
      <c r="AD834" s="82"/>
      <c r="AE834" s="82"/>
      <c r="AF834" s="82"/>
      <c r="AG834" s="59" t="s">
        <v>3022</v>
      </c>
      <c r="AH834" s="59">
        <v>1</v>
      </c>
      <c r="AI834" s="58"/>
      <c r="AJ834" s="27"/>
    </row>
    <row r="835" ht="20.15" customHeight="1" outlineLevel="4" spans="1:36">
      <c r="A835" s="59">
        <v>140</v>
      </c>
      <c r="B835" s="60" t="s">
        <v>128</v>
      </c>
      <c r="C835" s="56" t="s">
        <v>139</v>
      </c>
      <c r="D835" s="57" t="s">
        <v>3026</v>
      </c>
      <c r="E835" s="58" t="s">
        <v>3071</v>
      </c>
      <c r="F835" s="59" t="s">
        <v>354</v>
      </c>
      <c r="G835" s="59" t="s">
        <v>355</v>
      </c>
      <c r="H835" s="59">
        <v>430621</v>
      </c>
      <c r="I835" s="59" t="str">
        <f t="shared" si="88"/>
        <v>430621</v>
      </c>
      <c r="J835" s="59">
        <f t="shared" si="89"/>
        <v>0</v>
      </c>
      <c r="K835" s="70">
        <v>1.202</v>
      </c>
      <c r="L835" s="55" t="s">
        <v>3071</v>
      </c>
      <c r="M835" s="71" t="s">
        <v>3072</v>
      </c>
      <c r="N835" s="59"/>
      <c r="O835" s="70"/>
      <c r="P835" s="73" t="s">
        <v>3072</v>
      </c>
      <c r="Q835" s="70">
        <v>1.202</v>
      </c>
      <c r="R835" s="59"/>
      <c r="S835" s="70"/>
      <c r="T835" s="59">
        <v>15</v>
      </c>
      <c r="U835" s="82">
        <v>55.8</v>
      </c>
      <c r="V835" s="83">
        <v>18.03</v>
      </c>
      <c r="W835" s="83">
        <v>12.02</v>
      </c>
      <c r="X835" s="83">
        <v>6.01</v>
      </c>
      <c r="Y835" s="82">
        <f t="shared" si="90"/>
        <v>37.77</v>
      </c>
      <c r="Z835" s="82"/>
      <c r="AA835" s="91"/>
      <c r="AB835" s="91"/>
      <c r="AC835" s="82"/>
      <c r="AD835" s="82"/>
      <c r="AE835" s="82"/>
      <c r="AF835" s="82"/>
      <c r="AG835" s="59" t="s">
        <v>3022</v>
      </c>
      <c r="AH835" s="59">
        <v>1</v>
      </c>
      <c r="AI835" s="58"/>
      <c r="AJ835" s="27"/>
    </row>
    <row r="836" ht="20.15" customHeight="1" outlineLevel="4" spans="1:36">
      <c r="A836" s="59">
        <v>141</v>
      </c>
      <c r="B836" s="60" t="s">
        <v>128</v>
      </c>
      <c r="C836" s="56" t="s">
        <v>139</v>
      </c>
      <c r="D836" s="57" t="s">
        <v>3039</v>
      </c>
      <c r="E836" s="58" t="s">
        <v>3073</v>
      </c>
      <c r="F836" s="59" t="s">
        <v>354</v>
      </c>
      <c r="G836" s="59" t="s">
        <v>355</v>
      </c>
      <c r="H836" s="59">
        <v>430621</v>
      </c>
      <c r="I836" s="59" t="str">
        <f t="shared" si="88"/>
        <v>430621</v>
      </c>
      <c r="J836" s="59">
        <f t="shared" si="89"/>
        <v>0</v>
      </c>
      <c r="K836" s="70">
        <v>4.395</v>
      </c>
      <c r="L836" s="55" t="s">
        <v>3074</v>
      </c>
      <c r="M836" s="71" t="s">
        <v>3075</v>
      </c>
      <c r="N836" s="59"/>
      <c r="O836" s="70"/>
      <c r="P836" s="73" t="s">
        <v>3075</v>
      </c>
      <c r="Q836" s="70">
        <v>4.395</v>
      </c>
      <c r="R836" s="59"/>
      <c r="S836" s="70"/>
      <c r="T836" s="59">
        <v>15</v>
      </c>
      <c r="U836" s="82">
        <v>162.61</v>
      </c>
      <c r="V836" s="83">
        <v>65.925</v>
      </c>
      <c r="W836" s="83">
        <v>43.95</v>
      </c>
      <c r="X836" s="83">
        <v>21.975</v>
      </c>
      <c r="Y836" s="82">
        <f t="shared" si="90"/>
        <v>96.685</v>
      </c>
      <c r="Z836" s="82"/>
      <c r="AA836" s="91"/>
      <c r="AB836" s="91"/>
      <c r="AC836" s="82"/>
      <c r="AD836" s="82"/>
      <c r="AE836" s="82"/>
      <c r="AF836" s="82"/>
      <c r="AG836" s="59" t="s">
        <v>3022</v>
      </c>
      <c r="AH836" s="59">
        <v>1</v>
      </c>
      <c r="AI836" s="58"/>
      <c r="AJ836" s="27"/>
    </row>
    <row r="837" ht="20.15" customHeight="1" outlineLevel="3" collapsed="1" spans="1:36">
      <c r="A837" s="59"/>
      <c r="B837" s="60"/>
      <c r="C837" s="51" t="s">
        <v>132</v>
      </c>
      <c r="D837" s="57"/>
      <c r="E837" s="58"/>
      <c r="F837" s="59"/>
      <c r="G837" s="59"/>
      <c r="H837" s="109"/>
      <c r="I837" s="59"/>
      <c r="J837" s="59"/>
      <c r="K837" s="70">
        <f>SUBTOTAL(9,K838:K841)</f>
        <v>14.392</v>
      </c>
      <c r="L837" s="55"/>
      <c r="M837" s="71"/>
      <c r="N837" s="59"/>
      <c r="O837" s="70"/>
      <c r="P837" s="59"/>
      <c r="Q837" s="70"/>
      <c r="R837" s="73"/>
      <c r="S837" s="70"/>
      <c r="T837" s="59"/>
      <c r="U837" s="82">
        <f>SUBTOTAL(9,U838:U841)</f>
        <v>385.5</v>
      </c>
      <c r="V837" s="83">
        <f>SUBTOTAL(9,V838:V841)</f>
        <v>215.88</v>
      </c>
      <c r="W837" s="83">
        <f>SUBTOTAL(9,W838:W841)</f>
        <v>143.92</v>
      </c>
      <c r="X837" s="83">
        <f>SUBTOTAL(9,X838:X841)</f>
        <v>71.96</v>
      </c>
      <c r="Y837" s="82">
        <f>SUBTOTAL(9,Y838:Y841)</f>
        <v>169.62</v>
      </c>
      <c r="Z837" s="82">
        <v>0</v>
      </c>
      <c r="AA837" s="91">
        <v>327</v>
      </c>
      <c r="AB837" s="82">
        <f>U837-AA837</f>
        <v>58.5</v>
      </c>
      <c r="AC837" s="82">
        <v>40</v>
      </c>
      <c r="AD837" s="82">
        <f>V837-AC837</f>
        <v>175.88</v>
      </c>
      <c r="AE837" s="82">
        <v>287</v>
      </c>
      <c r="AF837" s="82">
        <v>287</v>
      </c>
      <c r="AG837" s="59"/>
      <c r="AH837" s="59"/>
      <c r="AI837" s="58"/>
      <c r="AJ837" s="27"/>
    </row>
    <row r="838" ht="20.15" customHeight="1" outlineLevel="4" spans="1:36">
      <c r="A838" s="59">
        <v>120</v>
      </c>
      <c r="B838" s="60" t="s">
        <v>128</v>
      </c>
      <c r="C838" s="56" t="s">
        <v>131</v>
      </c>
      <c r="D838" s="57" t="s">
        <v>3076</v>
      </c>
      <c r="E838" s="58" t="s">
        <v>3077</v>
      </c>
      <c r="F838" s="59" t="s">
        <v>354</v>
      </c>
      <c r="G838" s="59" t="s">
        <v>355</v>
      </c>
      <c r="H838" s="109">
        <v>430621</v>
      </c>
      <c r="I838" s="59" t="str">
        <f>RIGHT(M838,6)</f>
        <v>430621</v>
      </c>
      <c r="J838" s="59">
        <f>H838-I838</f>
        <v>0</v>
      </c>
      <c r="K838" s="70">
        <v>2.61</v>
      </c>
      <c r="L838" s="55" t="s">
        <v>3078</v>
      </c>
      <c r="M838" s="71" t="s">
        <v>3079</v>
      </c>
      <c r="N838" s="59"/>
      <c r="O838" s="70"/>
      <c r="P838" s="59"/>
      <c r="Q838" s="70"/>
      <c r="R838" s="73" t="s">
        <v>3079</v>
      </c>
      <c r="S838" s="70">
        <v>2.61</v>
      </c>
      <c r="T838" s="59">
        <v>15</v>
      </c>
      <c r="U838" s="82">
        <v>69.91</v>
      </c>
      <c r="V838" s="83">
        <v>39.15</v>
      </c>
      <c r="W838" s="83">
        <v>26.1</v>
      </c>
      <c r="X838" s="83">
        <v>13.05</v>
      </c>
      <c r="Y838" s="82">
        <f>U838-V838</f>
        <v>30.76</v>
      </c>
      <c r="Z838" s="82"/>
      <c r="AA838" s="91"/>
      <c r="AB838" s="91"/>
      <c r="AC838" s="82"/>
      <c r="AD838" s="82"/>
      <c r="AE838" s="82"/>
      <c r="AF838" s="82"/>
      <c r="AG838" s="59" t="s">
        <v>3080</v>
      </c>
      <c r="AH838" s="59">
        <v>1</v>
      </c>
      <c r="AI838" s="58"/>
      <c r="AJ838" s="27"/>
    </row>
    <row r="839" ht="20.15" customHeight="1" outlineLevel="4" spans="1:36">
      <c r="A839" s="59">
        <v>121</v>
      </c>
      <c r="B839" s="60" t="s">
        <v>128</v>
      </c>
      <c r="C839" s="56" t="s">
        <v>131</v>
      </c>
      <c r="D839" s="57" t="s">
        <v>3081</v>
      </c>
      <c r="E839" s="58" t="s">
        <v>3082</v>
      </c>
      <c r="F839" s="59" t="s">
        <v>354</v>
      </c>
      <c r="G839" s="59" t="s">
        <v>355</v>
      </c>
      <c r="H839" s="109">
        <v>430621</v>
      </c>
      <c r="I839" s="59" t="str">
        <f>RIGHT(M839,6)</f>
        <v>430621</v>
      </c>
      <c r="J839" s="59">
        <f>H839-I839</f>
        <v>0</v>
      </c>
      <c r="K839" s="70">
        <v>6.564</v>
      </c>
      <c r="L839" s="55" t="s">
        <v>3083</v>
      </c>
      <c r="M839" s="71" t="s">
        <v>3084</v>
      </c>
      <c r="N839" s="73" t="s">
        <v>3084</v>
      </c>
      <c r="O839" s="70">
        <v>6.564</v>
      </c>
      <c r="P839" s="59"/>
      <c r="Q839" s="70"/>
      <c r="R839" s="59"/>
      <c r="S839" s="70"/>
      <c r="T839" s="59">
        <v>15</v>
      </c>
      <c r="U839" s="82">
        <v>175.82</v>
      </c>
      <c r="V839" s="83">
        <v>98.46</v>
      </c>
      <c r="W839" s="83">
        <v>65.64</v>
      </c>
      <c r="X839" s="83">
        <v>32.82</v>
      </c>
      <c r="Y839" s="82">
        <f>U839-V839</f>
        <v>77.36</v>
      </c>
      <c r="Z839" s="82"/>
      <c r="AA839" s="91"/>
      <c r="AB839" s="91"/>
      <c r="AC839" s="82"/>
      <c r="AD839" s="82"/>
      <c r="AE839" s="82"/>
      <c r="AF839" s="82"/>
      <c r="AG839" s="59" t="s">
        <v>3080</v>
      </c>
      <c r="AH839" s="59">
        <v>1</v>
      </c>
      <c r="AI839" s="58"/>
      <c r="AJ839" s="27"/>
    </row>
    <row r="840" ht="20.15" customHeight="1" outlineLevel="4" spans="1:36">
      <c r="A840" s="59">
        <v>122</v>
      </c>
      <c r="B840" s="60" t="s">
        <v>128</v>
      </c>
      <c r="C840" s="56" t="s">
        <v>131</v>
      </c>
      <c r="D840" s="57" t="s">
        <v>3076</v>
      </c>
      <c r="E840" s="58" t="s">
        <v>3085</v>
      </c>
      <c r="F840" s="59" t="s">
        <v>354</v>
      </c>
      <c r="G840" s="59" t="s">
        <v>355</v>
      </c>
      <c r="H840" s="109">
        <v>430621</v>
      </c>
      <c r="I840" s="59" t="str">
        <f>RIGHT(M840,6)</f>
        <v>430621</v>
      </c>
      <c r="J840" s="59">
        <f>H840-I840</f>
        <v>0</v>
      </c>
      <c r="K840" s="70">
        <v>3.189</v>
      </c>
      <c r="L840" s="55" t="s">
        <v>3086</v>
      </c>
      <c r="M840" s="71" t="s">
        <v>3087</v>
      </c>
      <c r="N840" s="73" t="s">
        <v>3087</v>
      </c>
      <c r="O840" s="70">
        <v>3.189</v>
      </c>
      <c r="P840" s="59"/>
      <c r="Q840" s="70"/>
      <c r="R840" s="59"/>
      <c r="S840" s="70"/>
      <c r="T840" s="59">
        <v>15</v>
      </c>
      <c r="U840" s="82">
        <v>85.42</v>
      </c>
      <c r="V840" s="83">
        <v>47.835</v>
      </c>
      <c r="W840" s="83">
        <v>31.89</v>
      </c>
      <c r="X840" s="83">
        <v>15.945</v>
      </c>
      <c r="Y840" s="82">
        <f>U840-V840</f>
        <v>37.585</v>
      </c>
      <c r="Z840" s="82"/>
      <c r="AA840" s="91"/>
      <c r="AB840" s="91"/>
      <c r="AC840" s="82"/>
      <c r="AD840" s="82"/>
      <c r="AE840" s="82"/>
      <c r="AF840" s="82"/>
      <c r="AG840" s="59" t="s">
        <v>3088</v>
      </c>
      <c r="AH840" s="59">
        <v>1</v>
      </c>
      <c r="AI840" s="58"/>
      <c r="AJ840" s="27"/>
    </row>
    <row r="841" ht="20.15" customHeight="1" outlineLevel="4" spans="1:36">
      <c r="A841" s="59">
        <v>123</v>
      </c>
      <c r="B841" s="60" t="s">
        <v>128</v>
      </c>
      <c r="C841" s="56" t="s">
        <v>131</v>
      </c>
      <c r="D841" s="57" t="s">
        <v>3081</v>
      </c>
      <c r="E841" s="58" t="s">
        <v>3089</v>
      </c>
      <c r="F841" s="59" t="s">
        <v>354</v>
      </c>
      <c r="G841" s="59" t="s">
        <v>355</v>
      </c>
      <c r="H841" s="109">
        <v>430621</v>
      </c>
      <c r="I841" s="59" t="str">
        <f>RIGHT(M841,6)</f>
        <v>430621</v>
      </c>
      <c r="J841" s="59">
        <f>H841-I841</f>
        <v>0</v>
      </c>
      <c r="K841" s="70">
        <v>2.029</v>
      </c>
      <c r="L841" s="55" t="s">
        <v>3090</v>
      </c>
      <c r="M841" s="71" t="s">
        <v>3091</v>
      </c>
      <c r="N841" s="59"/>
      <c r="O841" s="70"/>
      <c r="P841" s="59"/>
      <c r="Q841" s="70"/>
      <c r="R841" s="73" t="s">
        <v>3091</v>
      </c>
      <c r="S841" s="70">
        <v>2.029</v>
      </c>
      <c r="T841" s="59">
        <v>15</v>
      </c>
      <c r="U841" s="82">
        <v>54.35</v>
      </c>
      <c r="V841" s="83">
        <v>30.435</v>
      </c>
      <c r="W841" s="83">
        <v>20.29</v>
      </c>
      <c r="X841" s="83">
        <v>10.145</v>
      </c>
      <c r="Y841" s="82">
        <f>U841-V841</f>
        <v>23.915</v>
      </c>
      <c r="Z841" s="82"/>
      <c r="AA841" s="91"/>
      <c r="AB841" s="91"/>
      <c r="AC841" s="82"/>
      <c r="AD841" s="82"/>
      <c r="AE841" s="82"/>
      <c r="AF841" s="82"/>
      <c r="AG841" s="59" t="s">
        <v>3088</v>
      </c>
      <c r="AH841" s="59">
        <v>1</v>
      </c>
      <c r="AI841" s="58"/>
      <c r="AJ841" s="27"/>
    </row>
    <row r="842" ht="20.15" customHeight="1" outlineLevel="3" collapsed="1" spans="1:36">
      <c r="A842" s="59"/>
      <c r="B842" s="60"/>
      <c r="C842" s="51" t="s">
        <v>142</v>
      </c>
      <c r="D842" s="57"/>
      <c r="E842" s="58"/>
      <c r="F842" s="59"/>
      <c r="G842" s="59"/>
      <c r="H842" s="59"/>
      <c r="I842" s="59"/>
      <c r="J842" s="59"/>
      <c r="K842" s="70">
        <f>SUBTOTAL(9,K843:K854)</f>
        <v>50.64</v>
      </c>
      <c r="L842" s="55"/>
      <c r="M842" s="71"/>
      <c r="N842" s="59"/>
      <c r="O842" s="70"/>
      <c r="P842" s="59"/>
      <c r="Q842" s="70"/>
      <c r="R842" s="73"/>
      <c r="S842" s="70"/>
      <c r="T842" s="59"/>
      <c r="U842" s="82">
        <f>SUBTOTAL(9,U843:U854)</f>
        <v>2025.6</v>
      </c>
      <c r="V842" s="83">
        <f>SUBTOTAL(9,V843:V854)</f>
        <v>759.6</v>
      </c>
      <c r="W842" s="83">
        <f>SUBTOTAL(9,W843:W854)</f>
        <v>506.4</v>
      </c>
      <c r="X842" s="83">
        <f>SUBTOTAL(9,X843:X854)</f>
        <v>253.2</v>
      </c>
      <c r="Y842" s="82">
        <f>SUBTOTAL(9,Y843:Y854)</f>
        <v>1266</v>
      </c>
      <c r="Z842" s="82">
        <v>20</v>
      </c>
      <c r="AA842" s="91">
        <v>1717</v>
      </c>
      <c r="AB842" s="82">
        <f>U842-AA842</f>
        <v>308.6</v>
      </c>
      <c r="AC842" s="82">
        <v>142</v>
      </c>
      <c r="AD842" s="82">
        <f>V842-AC842</f>
        <v>617.6</v>
      </c>
      <c r="AE842" s="82">
        <v>1575</v>
      </c>
      <c r="AF842" s="82">
        <v>1575</v>
      </c>
      <c r="AG842" s="59"/>
      <c r="AH842" s="59"/>
      <c r="AI842" s="58"/>
      <c r="AJ842" s="27"/>
    </row>
    <row r="843" ht="20.15" customHeight="1" outlineLevel="4" spans="1:36">
      <c r="A843" s="59">
        <v>157</v>
      </c>
      <c r="B843" s="60" t="s">
        <v>128</v>
      </c>
      <c r="C843" s="56" t="s">
        <v>141</v>
      </c>
      <c r="D843" s="57" t="s">
        <v>3092</v>
      </c>
      <c r="E843" s="58" t="s">
        <v>3093</v>
      </c>
      <c r="F843" s="59" t="s">
        <v>354</v>
      </c>
      <c r="G843" s="59" t="s">
        <v>355</v>
      </c>
      <c r="H843" s="59">
        <v>430623</v>
      </c>
      <c r="I843" s="59" t="str">
        <f t="shared" ref="I843:I854" si="91">RIGHT(M843,6)</f>
        <v>430623</v>
      </c>
      <c r="J843" s="59">
        <f t="shared" ref="J843:J854" si="92">H843-I843</f>
        <v>0</v>
      </c>
      <c r="K843" s="70">
        <v>3.09</v>
      </c>
      <c r="L843" s="55" t="s">
        <v>3094</v>
      </c>
      <c r="M843" s="71" t="s">
        <v>3095</v>
      </c>
      <c r="N843" s="59"/>
      <c r="O843" s="70"/>
      <c r="P843" s="59"/>
      <c r="Q843" s="70"/>
      <c r="R843" s="73" t="s">
        <v>3095</v>
      </c>
      <c r="S843" s="70">
        <v>3.09</v>
      </c>
      <c r="T843" s="59">
        <v>15</v>
      </c>
      <c r="U843" s="82">
        <v>123.6</v>
      </c>
      <c r="V843" s="83">
        <v>46.35</v>
      </c>
      <c r="W843" s="83">
        <v>30.9</v>
      </c>
      <c r="X843" s="83">
        <v>15.45</v>
      </c>
      <c r="Y843" s="82">
        <f t="shared" ref="Y843:Y854" si="93">U843-V843</f>
        <v>77.25</v>
      </c>
      <c r="Z843" s="82"/>
      <c r="AA843" s="91"/>
      <c r="AB843" s="91"/>
      <c r="AC843" s="82"/>
      <c r="AD843" s="82"/>
      <c r="AE843" s="82"/>
      <c r="AF843" s="82"/>
      <c r="AG843" s="59" t="s">
        <v>3088</v>
      </c>
      <c r="AH843" s="59">
        <v>1</v>
      </c>
      <c r="AI843" s="58"/>
      <c r="AJ843" s="27"/>
    </row>
    <row r="844" ht="20.15" customHeight="1" outlineLevel="4" spans="1:36">
      <c r="A844" s="59">
        <v>158</v>
      </c>
      <c r="B844" s="60" t="s">
        <v>128</v>
      </c>
      <c r="C844" s="56" t="s">
        <v>141</v>
      </c>
      <c r="D844" s="57" t="s">
        <v>3096</v>
      </c>
      <c r="E844" s="58" t="s">
        <v>3097</v>
      </c>
      <c r="F844" s="59" t="s">
        <v>354</v>
      </c>
      <c r="G844" s="59" t="s">
        <v>355</v>
      </c>
      <c r="H844" s="59">
        <v>430623</v>
      </c>
      <c r="I844" s="59" t="str">
        <f t="shared" si="91"/>
        <v>430623</v>
      </c>
      <c r="J844" s="59">
        <f t="shared" si="92"/>
        <v>0</v>
      </c>
      <c r="K844" s="70">
        <v>2.833</v>
      </c>
      <c r="L844" s="55" t="s">
        <v>3098</v>
      </c>
      <c r="M844" s="71" t="s">
        <v>3099</v>
      </c>
      <c r="N844" s="59"/>
      <c r="O844" s="70"/>
      <c r="P844" s="59"/>
      <c r="Q844" s="70"/>
      <c r="R844" s="73" t="s">
        <v>3099</v>
      </c>
      <c r="S844" s="70">
        <v>2.833</v>
      </c>
      <c r="T844" s="59">
        <v>15</v>
      </c>
      <c r="U844" s="82">
        <v>113.32</v>
      </c>
      <c r="V844" s="83">
        <v>42.495</v>
      </c>
      <c r="W844" s="83">
        <v>28.33</v>
      </c>
      <c r="X844" s="83">
        <v>14.165</v>
      </c>
      <c r="Y844" s="82">
        <f t="shared" si="93"/>
        <v>70.825</v>
      </c>
      <c r="Z844" s="82"/>
      <c r="AA844" s="91"/>
      <c r="AB844" s="91"/>
      <c r="AC844" s="82"/>
      <c r="AD844" s="82"/>
      <c r="AE844" s="82"/>
      <c r="AF844" s="82"/>
      <c r="AG844" s="59" t="s">
        <v>3100</v>
      </c>
      <c r="AH844" s="59">
        <v>1</v>
      </c>
      <c r="AI844" s="58"/>
      <c r="AJ844" s="27"/>
    </row>
    <row r="845" ht="20.15" customHeight="1" outlineLevel="4" spans="1:36">
      <c r="A845" s="59">
        <v>159</v>
      </c>
      <c r="B845" s="60" t="s">
        <v>128</v>
      </c>
      <c r="C845" s="56" t="s">
        <v>141</v>
      </c>
      <c r="D845" s="57" t="s">
        <v>3101</v>
      </c>
      <c r="E845" s="58" t="s">
        <v>3102</v>
      </c>
      <c r="F845" s="59" t="s">
        <v>354</v>
      </c>
      <c r="G845" s="59" t="s">
        <v>355</v>
      </c>
      <c r="H845" s="59">
        <v>430623</v>
      </c>
      <c r="I845" s="59" t="str">
        <f t="shared" si="91"/>
        <v>430623</v>
      </c>
      <c r="J845" s="59">
        <f t="shared" si="92"/>
        <v>0</v>
      </c>
      <c r="K845" s="70">
        <v>3.095</v>
      </c>
      <c r="L845" s="55" t="s">
        <v>3103</v>
      </c>
      <c r="M845" s="71" t="s">
        <v>3104</v>
      </c>
      <c r="N845" s="59"/>
      <c r="O845" s="70"/>
      <c r="P845" s="59"/>
      <c r="Q845" s="70"/>
      <c r="R845" s="73" t="s">
        <v>3104</v>
      </c>
      <c r="S845" s="70">
        <v>3.095</v>
      </c>
      <c r="T845" s="59">
        <v>15</v>
      </c>
      <c r="U845" s="82">
        <v>123.8</v>
      </c>
      <c r="V845" s="83">
        <v>46.425</v>
      </c>
      <c r="W845" s="83">
        <v>30.95</v>
      </c>
      <c r="X845" s="83">
        <v>15.475</v>
      </c>
      <c r="Y845" s="82">
        <f t="shared" si="93"/>
        <v>77.375</v>
      </c>
      <c r="Z845" s="82"/>
      <c r="AA845" s="91"/>
      <c r="AB845" s="91"/>
      <c r="AC845" s="82"/>
      <c r="AD845" s="82"/>
      <c r="AE845" s="82"/>
      <c r="AF845" s="82"/>
      <c r="AG845" s="59" t="s">
        <v>3080</v>
      </c>
      <c r="AH845" s="59">
        <v>1</v>
      </c>
      <c r="AI845" s="58"/>
      <c r="AJ845" s="27"/>
    </row>
    <row r="846" ht="20.15" customHeight="1" outlineLevel="4" spans="1:36">
      <c r="A846" s="59">
        <v>160</v>
      </c>
      <c r="B846" s="60" t="s">
        <v>128</v>
      </c>
      <c r="C846" s="56" t="s">
        <v>141</v>
      </c>
      <c r="D846" s="57" t="s">
        <v>3105</v>
      </c>
      <c r="E846" s="58" t="s">
        <v>3106</v>
      </c>
      <c r="F846" s="59" t="s">
        <v>354</v>
      </c>
      <c r="G846" s="59" t="s">
        <v>355</v>
      </c>
      <c r="H846" s="59">
        <v>430623</v>
      </c>
      <c r="I846" s="59" t="str">
        <f t="shared" si="91"/>
        <v>430623</v>
      </c>
      <c r="J846" s="59">
        <f t="shared" si="92"/>
        <v>0</v>
      </c>
      <c r="K846" s="70">
        <v>7.655</v>
      </c>
      <c r="L846" s="55" t="s">
        <v>3107</v>
      </c>
      <c r="M846" s="71" t="s">
        <v>3108</v>
      </c>
      <c r="N846" s="59"/>
      <c r="O846" s="70"/>
      <c r="P846" s="59"/>
      <c r="Q846" s="70"/>
      <c r="R846" s="73" t="s">
        <v>3108</v>
      </c>
      <c r="S846" s="70">
        <v>7.655</v>
      </c>
      <c r="T846" s="59">
        <v>15</v>
      </c>
      <c r="U846" s="82">
        <v>306.2</v>
      </c>
      <c r="V846" s="83">
        <v>114.825</v>
      </c>
      <c r="W846" s="83">
        <v>76.55</v>
      </c>
      <c r="X846" s="83">
        <v>38.275</v>
      </c>
      <c r="Y846" s="82">
        <f t="shared" si="93"/>
        <v>191.375</v>
      </c>
      <c r="Z846" s="82"/>
      <c r="AA846" s="91"/>
      <c r="AB846" s="91"/>
      <c r="AC846" s="82"/>
      <c r="AD846" s="82"/>
      <c r="AE846" s="82"/>
      <c r="AF846" s="82"/>
      <c r="AG846" s="59" t="s">
        <v>3100</v>
      </c>
      <c r="AH846" s="59">
        <v>1</v>
      </c>
      <c r="AI846" s="58"/>
      <c r="AJ846" s="27"/>
    </row>
    <row r="847" ht="20.15" customHeight="1" outlineLevel="4" spans="1:36">
      <c r="A847" s="59">
        <v>161</v>
      </c>
      <c r="B847" s="60" t="s">
        <v>128</v>
      </c>
      <c r="C847" s="56" t="s">
        <v>141</v>
      </c>
      <c r="D847" s="57" t="s">
        <v>3105</v>
      </c>
      <c r="E847" s="58" t="s">
        <v>3109</v>
      </c>
      <c r="F847" s="59" t="s">
        <v>354</v>
      </c>
      <c r="G847" s="59" t="s">
        <v>355</v>
      </c>
      <c r="H847" s="59">
        <v>430623</v>
      </c>
      <c r="I847" s="59" t="str">
        <f t="shared" si="91"/>
        <v>430623</v>
      </c>
      <c r="J847" s="59">
        <f t="shared" si="92"/>
        <v>0</v>
      </c>
      <c r="K847" s="70">
        <v>3.497</v>
      </c>
      <c r="L847" s="55" t="s">
        <v>3110</v>
      </c>
      <c r="M847" s="71" t="s">
        <v>3111</v>
      </c>
      <c r="N847" s="59"/>
      <c r="O847" s="70"/>
      <c r="P847" s="59"/>
      <c r="Q847" s="70"/>
      <c r="R847" s="73" t="s">
        <v>3111</v>
      </c>
      <c r="S847" s="70">
        <v>3.497</v>
      </c>
      <c r="T847" s="59">
        <v>15</v>
      </c>
      <c r="U847" s="82">
        <v>139.88</v>
      </c>
      <c r="V847" s="83">
        <v>52.455</v>
      </c>
      <c r="W847" s="83">
        <v>34.97</v>
      </c>
      <c r="X847" s="83">
        <v>17.485</v>
      </c>
      <c r="Y847" s="82">
        <f t="shared" si="93"/>
        <v>87.425</v>
      </c>
      <c r="Z847" s="82"/>
      <c r="AA847" s="91"/>
      <c r="AB847" s="91"/>
      <c r="AC847" s="82"/>
      <c r="AD847" s="82"/>
      <c r="AE847" s="82"/>
      <c r="AF847" s="82"/>
      <c r="AG847" s="59" t="s">
        <v>3100</v>
      </c>
      <c r="AH847" s="59">
        <v>1</v>
      </c>
      <c r="AI847" s="58"/>
      <c r="AJ847" s="27"/>
    </row>
    <row r="848" ht="20.15" customHeight="1" outlineLevel="4" spans="1:36">
      <c r="A848" s="59">
        <v>147</v>
      </c>
      <c r="B848" s="60" t="s">
        <v>128</v>
      </c>
      <c r="C848" s="56" t="s">
        <v>141</v>
      </c>
      <c r="D848" s="57" t="s">
        <v>3112</v>
      </c>
      <c r="E848" s="58" t="s">
        <v>3113</v>
      </c>
      <c r="F848" s="59" t="s">
        <v>354</v>
      </c>
      <c r="G848" s="59" t="s">
        <v>355</v>
      </c>
      <c r="H848" s="59">
        <v>430623</v>
      </c>
      <c r="I848" s="59" t="str">
        <f t="shared" si="91"/>
        <v>430623</v>
      </c>
      <c r="J848" s="59">
        <f t="shared" si="92"/>
        <v>0</v>
      </c>
      <c r="K848" s="70">
        <v>0.68</v>
      </c>
      <c r="L848" s="55" t="s">
        <v>3114</v>
      </c>
      <c r="M848" s="71" t="s">
        <v>3115</v>
      </c>
      <c r="N848" s="59"/>
      <c r="O848" s="70"/>
      <c r="P848" s="73" t="s">
        <v>3115</v>
      </c>
      <c r="Q848" s="70">
        <v>0.68</v>
      </c>
      <c r="R848" s="59"/>
      <c r="S848" s="70"/>
      <c r="T848" s="59">
        <v>15</v>
      </c>
      <c r="U848" s="82">
        <v>27.2</v>
      </c>
      <c r="V848" s="83">
        <v>10.2</v>
      </c>
      <c r="W848" s="83">
        <v>6.8</v>
      </c>
      <c r="X848" s="83">
        <v>3.4</v>
      </c>
      <c r="Y848" s="82">
        <f t="shared" si="93"/>
        <v>17</v>
      </c>
      <c r="Z848" s="82"/>
      <c r="AA848" s="91"/>
      <c r="AB848" s="91"/>
      <c r="AC848" s="82"/>
      <c r="AD848" s="82"/>
      <c r="AE848" s="82"/>
      <c r="AF848" s="82"/>
      <c r="AG848" s="59" t="s">
        <v>3080</v>
      </c>
      <c r="AH848" s="59">
        <v>1</v>
      </c>
      <c r="AI848" s="58"/>
      <c r="AJ848" s="27"/>
    </row>
    <row r="849" ht="20.15" customHeight="1" outlineLevel="4" spans="1:36">
      <c r="A849" s="59">
        <v>148</v>
      </c>
      <c r="B849" s="60" t="s">
        <v>128</v>
      </c>
      <c r="C849" s="56" t="s">
        <v>141</v>
      </c>
      <c r="D849" s="57" t="s">
        <v>3116</v>
      </c>
      <c r="E849" s="58" t="s">
        <v>3117</v>
      </c>
      <c r="F849" s="59" t="s">
        <v>354</v>
      </c>
      <c r="G849" s="59" t="s">
        <v>355</v>
      </c>
      <c r="H849" s="59">
        <v>430623</v>
      </c>
      <c r="I849" s="59" t="str">
        <f t="shared" si="91"/>
        <v>430623</v>
      </c>
      <c r="J849" s="59">
        <f t="shared" si="92"/>
        <v>0</v>
      </c>
      <c r="K849" s="70">
        <v>1.838</v>
      </c>
      <c r="L849" s="55" t="s">
        <v>3118</v>
      </c>
      <c r="M849" s="71" t="s">
        <v>3119</v>
      </c>
      <c r="N849" s="59"/>
      <c r="O849" s="70"/>
      <c r="P849" s="73" t="s">
        <v>3119</v>
      </c>
      <c r="Q849" s="70">
        <v>1.838</v>
      </c>
      <c r="R849" s="59"/>
      <c r="S849" s="70"/>
      <c r="T849" s="59">
        <v>15</v>
      </c>
      <c r="U849" s="82">
        <v>73.52</v>
      </c>
      <c r="V849" s="83">
        <v>27.57</v>
      </c>
      <c r="W849" s="83">
        <v>18.38</v>
      </c>
      <c r="X849" s="83">
        <v>9.19</v>
      </c>
      <c r="Y849" s="82">
        <f t="shared" si="93"/>
        <v>45.95</v>
      </c>
      <c r="Z849" s="82"/>
      <c r="AA849" s="91"/>
      <c r="AB849" s="91"/>
      <c r="AC849" s="82"/>
      <c r="AD849" s="82"/>
      <c r="AE849" s="82"/>
      <c r="AF849" s="82"/>
      <c r="AG849" s="59" t="s">
        <v>3100</v>
      </c>
      <c r="AH849" s="59">
        <v>1</v>
      </c>
      <c r="AI849" s="58"/>
      <c r="AJ849" s="27"/>
    </row>
    <row r="850" ht="20.15" customHeight="1" outlineLevel="4" spans="1:36">
      <c r="A850" s="59">
        <v>149</v>
      </c>
      <c r="B850" s="60" t="s">
        <v>128</v>
      </c>
      <c r="C850" s="56" t="s">
        <v>141</v>
      </c>
      <c r="D850" s="57" t="s">
        <v>3112</v>
      </c>
      <c r="E850" s="58" t="s">
        <v>3113</v>
      </c>
      <c r="F850" s="59" t="s">
        <v>354</v>
      </c>
      <c r="G850" s="59" t="s">
        <v>355</v>
      </c>
      <c r="H850" s="59">
        <v>430623</v>
      </c>
      <c r="I850" s="59" t="str">
        <f t="shared" si="91"/>
        <v>430623</v>
      </c>
      <c r="J850" s="59">
        <f t="shared" si="92"/>
        <v>0</v>
      </c>
      <c r="K850" s="70">
        <v>1.734</v>
      </c>
      <c r="L850" s="55" t="s">
        <v>3120</v>
      </c>
      <c r="M850" s="71" t="s">
        <v>3121</v>
      </c>
      <c r="N850" s="59"/>
      <c r="O850" s="70"/>
      <c r="P850" s="73" t="s">
        <v>3121</v>
      </c>
      <c r="Q850" s="70">
        <v>1.734</v>
      </c>
      <c r="R850" s="59"/>
      <c r="S850" s="70"/>
      <c r="T850" s="59">
        <v>15</v>
      </c>
      <c r="U850" s="82">
        <v>69.36</v>
      </c>
      <c r="V850" s="83">
        <v>26.01</v>
      </c>
      <c r="W850" s="83">
        <v>17.34</v>
      </c>
      <c r="X850" s="83">
        <v>8.67</v>
      </c>
      <c r="Y850" s="82">
        <f t="shared" si="93"/>
        <v>43.35</v>
      </c>
      <c r="Z850" s="82"/>
      <c r="AA850" s="91"/>
      <c r="AB850" s="91"/>
      <c r="AC850" s="82"/>
      <c r="AD850" s="82"/>
      <c r="AE850" s="82"/>
      <c r="AF850" s="82"/>
      <c r="AG850" s="59" t="s">
        <v>3088</v>
      </c>
      <c r="AH850" s="59">
        <v>1</v>
      </c>
      <c r="AI850" s="58"/>
      <c r="AJ850" s="27"/>
    </row>
    <row r="851" ht="20.15" customHeight="1" outlineLevel="4" spans="1:36">
      <c r="A851" s="59">
        <v>150</v>
      </c>
      <c r="B851" s="60" t="s">
        <v>128</v>
      </c>
      <c r="C851" s="56" t="s">
        <v>141</v>
      </c>
      <c r="D851" s="57" t="s">
        <v>3122</v>
      </c>
      <c r="E851" s="58" t="s">
        <v>3123</v>
      </c>
      <c r="F851" s="59" t="s">
        <v>354</v>
      </c>
      <c r="G851" s="59" t="s">
        <v>355</v>
      </c>
      <c r="H851" s="59">
        <v>430623</v>
      </c>
      <c r="I851" s="59" t="str">
        <f t="shared" si="91"/>
        <v>430623</v>
      </c>
      <c r="J851" s="59">
        <f t="shared" si="92"/>
        <v>0</v>
      </c>
      <c r="K851" s="70">
        <v>4.185</v>
      </c>
      <c r="L851" s="55" t="s">
        <v>3124</v>
      </c>
      <c r="M851" s="71" t="s">
        <v>3125</v>
      </c>
      <c r="N851" s="59"/>
      <c r="O851" s="70"/>
      <c r="P851" s="73" t="s">
        <v>3125</v>
      </c>
      <c r="Q851" s="70">
        <v>4.185</v>
      </c>
      <c r="R851" s="59"/>
      <c r="S851" s="70"/>
      <c r="T851" s="59">
        <v>15</v>
      </c>
      <c r="U851" s="82">
        <v>167.4</v>
      </c>
      <c r="V851" s="83">
        <v>62.775</v>
      </c>
      <c r="W851" s="83">
        <v>41.85</v>
      </c>
      <c r="X851" s="83">
        <v>20.925</v>
      </c>
      <c r="Y851" s="82">
        <f t="shared" si="93"/>
        <v>104.625</v>
      </c>
      <c r="Z851" s="82"/>
      <c r="AA851" s="91"/>
      <c r="AB851" s="91"/>
      <c r="AC851" s="82"/>
      <c r="AD851" s="82"/>
      <c r="AE851" s="82"/>
      <c r="AF851" s="82"/>
      <c r="AG851" s="59" t="s">
        <v>3126</v>
      </c>
      <c r="AH851" s="59">
        <v>1</v>
      </c>
      <c r="AI851" s="58"/>
      <c r="AJ851" s="27"/>
    </row>
    <row r="852" ht="20.15" customHeight="1" outlineLevel="4" spans="1:36">
      <c r="A852" s="59">
        <v>151</v>
      </c>
      <c r="B852" s="60" t="s">
        <v>128</v>
      </c>
      <c r="C852" s="56" t="s">
        <v>141</v>
      </c>
      <c r="D852" s="57" t="s">
        <v>3096</v>
      </c>
      <c r="E852" s="58" t="s">
        <v>3127</v>
      </c>
      <c r="F852" s="59" t="s">
        <v>354</v>
      </c>
      <c r="G852" s="59" t="s">
        <v>355</v>
      </c>
      <c r="H852" s="59">
        <v>430623</v>
      </c>
      <c r="I852" s="59" t="str">
        <f t="shared" si="91"/>
        <v>430623</v>
      </c>
      <c r="J852" s="59">
        <f t="shared" si="92"/>
        <v>0</v>
      </c>
      <c r="K852" s="70">
        <v>2.199</v>
      </c>
      <c r="L852" s="55" t="s">
        <v>3128</v>
      </c>
      <c r="M852" s="71" t="s">
        <v>3129</v>
      </c>
      <c r="N852" s="59"/>
      <c r="O852" s="70"/>
      <c r="P852" s="73" t="s">
        <v>3129</v>
      </c>
      <c r="Q852" s="70">
        <v>2.199</v>
      </c>
      <c r="R852" s="59"/>
      <c r="S852" s="70"/>
      <c r="T852" s="59">
        <v>15</v>
      </c>
      <c r="U852" s="82">
        <v>87.96</v>
      </c>
      <c r="V852" s="83">
        <v>32.985</v>
      </c>
      <c r="W852" s="83">
        <v>21.99</v>
      </c>
      <c r="X852" s="83">
        <v>10.995</v>
      </c>
      <c r="Y852" s="82">
        <f t="shared" si="93"/>
        <v>54.975</v>
      </c>
      <c r="Z852" s="82"/>
      <c r="AA852" s="91"/>
      <c r="AB852" s="91"/>
      <c r="AC852" s="82"/>
      <c r="AD852" s="82"/>
      <c r="AE852" s="82"/>
      <c r="AF852" s="82"/>
      <c r="AG852" s="59" t="s">
        <v>3126</v>
      </c>
      <c r="AH852" s="59">
        <v>1</v>
      </c>
      <c r="AI852" s="58"/>
      <c r="AJ852" s="27"/>
    </row>
    <row r="853" ht="20.15" customHeight="1" outlineLevel="4" spans="1:36">
      <c r="A853" s="59">
        <v>152</v>
      </c>
      <c r="B853" s="60" t="s">
        <v>128</v>
      </c>
      <c r="C853" s="56" t="s">
        <v>141</v>
      </c>
      <c r="D853" s="57" t="s">
        <v>3130</v>
      </c>
      <c r="E853" s="58" t="s">
        <v>3131</v>
      </c>
      <c r="F853" s="59" t="s">
        <v>354</v>
      </c>
      <c r="G853" s="59" t="s">
        <v>355</v>
      </c>
      <c r="H853" s="59">
        <v>430623</v>
      </c>
      <c r="I853" s="59" t="str">
        <f t="shared" si="91"/>
        <v>430623</v>
      </c>
      <c r="J853" s="59">
        <f t="shared" si="92"/>
        <v>0</v>
      </c>
      <c r="K853" s="70">
        <v>11.544</v>
      </c>
      <c r="L853" s="55" t="s">
        <v>3132</v>
      </c>
      <c r="M853" s="71" t="s">
        <v>3133</v>
      </c>
      <c r="N853" s="59"/>
      <c r="O853" s="70"/>
      <c r="P853" s="73" t="s">
        <v>3133</v>
      </c>
      <c r="Q853" s="70">
        <v>11.544</v>
      </c>
      <c r="R853" s="59"/>
      <c r="S853" s="70"/>
      <c r="T853" s="59">
        <v>15</v>
      </c>
      <c r="U853" s="82">
        <v>461.76</v>
      </c>
      <c r="V853" s="83">
        <v>173.16</v>
      </c>
      <c r="W853" s="83">
        <v>115.44</v>
      </c>
      <c r="X853" s="83">
        <v>57.72</v>
      </c>
      <c r="Y853" s="82">
        <f t="shared" si="93"/>
        <v>288.6</v>
      </c>
      <c r="Z853" s="82"/>
      <c r="AA853" s="91"/>
      <c r="AB853" s="91"/>
      <c r="AC853" s="82"/>
      <c r="AD853" s="82"/>
      <c r="AE853" s="82"/>
      <c r="AF853" s="82"/>
      <c r="AG853" s="59" t="s">
        <v>3126</v>
      </c>
      <c r="AH853" s="59">
        <v>1</v>
      </c>
      <c r="AI853" s="58"/>
      <c r="AJ853" s="27"/>
    </row>
    <row r="854" ht="20.15" customHeight="1" outlineLevel="4" spans="1:36">
      <c r="A854" s="59">
        <v>153</v>
      </c>
      <c r="B854" s="60" t="s">
        <v>128</v>
      </c>
      <c r="C854" s="56" t="s">
        <v>141</v>
      </c>
      <c r="D854" s="57" t="s">
        <v>3134</v>
      </c>
      <c r="E854" s="58" t="s">
        <v>3135</v>
      </c>
      <c r="F854" s="59" t="s">
        <v>354</v>
      </c>
      <c r="G854" s="59" t="s">
        <v>355</v>
      </c>
      <c r="H854" s="59">
        <v>430623</v>
      </c>
      <c r="I854" s="59" t="str">
        <f t="shared" si="91"/>
        <v>430623</v>
      </c>
      <c r="J854" s="59">
        <f t="shared" si="92"/>
        <v>0</v>
      </c>
      <c r="K854" s="70">
        <v>8.29</v>
      </c>
      <c r="L854" s="55" t="s">
        <v>3136</v>
      </c>
      <c r="M854" s="71" t="s">
        <v>3137</v>
      </c>
      <c r="N854" s="59"/>
      <c r="O854" s="70"/>
      <c r="P854" s="73" t="s">
        <v>3137</v>
      </c>
      <c r="Q854" s="70">
        <v>8.29</v>
      </c>
      <c r="R854" s="59"/>
      <c r="S854" s="70"/>
      <c r="T854" s="59">
        <v>15</v>
      </c>
      <c r="U854" s="82">
        <v>331.6</v>
      </c>
      <c r="V854" s="83">
        <v>124.35</v>
      </c>
      <c r="W854" s="83">
        <v>82.9</v>
      </c>
      <c r="X854" s="83">
        <v>41.45</v>
      </c>
      <c r="Y854" s="82">
        <f t="shared" si="93"/>
        <v>207.25</v>
      </c>
      <c r="Z854" s="82"/>
      <c r="AA854" s="91"/>
      <c r="AB854" s="91"/>
      <c r="AC854" s="82"/>
      <c r="AD854" s="82"/>
      <c r="AE854" s="82"/>
      <c r="AF854" s="82"/>
      <c r="AG854" s="59" t="s">
        <v>3126</v>
      </c>
      <c r="AH854" s="59">
        <v>1</v>
      </c>
      <c r="AI854" s="58"/>
      <c r="AJ854" s="27"/>
    </row>
    <row r="855" ht="20.15" customHeight="1" outlineLevel="3" collapsed="1" spans="1:36">
      <c r="A855" s="59"/>
      <c r="B855" s="60"/>
      <c r="C855" s="51" t="s">
        <v>144</v>
      </c>
      <c r="D855" s="57"/>
      <c r="E855" s="58"/>
      <c r="F855" s="59"/>
      <c r="G855" s="59"/>
      <c r="H855" s="59"/>
      <c r="I855" s="59"/>
      <c r="J855" s="59"/>
      <c r="K855" s="70">
        <f>SUBTOTAL(9,K856:K864)</f>
        <v>19.007</v>
      </c>
      <c r="L855" s="55"/>
      <c r="M855" s="71"/>
      <c r="N855" s="59"/>
      <c r="O855" s="70"/>
      <c r="P855" s="59"/>
      <c r="Q855" s="70"/>
      <c r="R855" s="73"/>
      <c r="S855" s="70"/>
      <c r="T855" s="59"/>
      <c r="U855" s="82">
        <f>SUBTOTAL(9,U856:U864)</f>
        <v>579.21</v>
      </c>
      <c r="V855" s="83">
        <f>SUBTOTAL(9,V856:V864)</f>
        <v>285.105</v>
      </c>
      <c r="W855" s="83">
        <f>SUBTOTAL(9,W856:W864)</f>
        <v>190.07</v>
      </c>
      <c r="X855" s="83">
        <f>SUBTOTAL(9,X856:X864)</f>
        <v>95.035</v>
      </c>
      <c r="Y855" s="82">
        <f>SUBTOTAL(9,Y856:Y864)</f>
        <v>294.105</v>
      </c>
      <c r="Z855" s="82">
        <v>19</v>
      </c>
      <c r="AA855" s="91">
        <v>490</v>
      </c>
      <c r="AB855" s="82">
        <f>U855-AA855</f>
        <v>89.2099999999999</v>
      </c>
      <c r="AC855" s="82">
        <v>53</v>
      </c>
      <c r="AD855" s="82">
        <f>V855-AC855</f>
        <v>232.105</v>
      </c>
      <c r="AE855" s="82">
        <v>437</v>
      </c>
      <c r="AF855" s="82">
        <v>437</v>
      </c>
      <c r="AG855" s="59"/>
      <c r="AH855" s="59"/>
      <c r="AI855" s="58"/>
      <c r="AJ855" s="27"/>
    </row>
    <row r="856" ht="20.15" customHeight="1" outlineLevel="4" spans="1:36">
      <c r="A856" s="59">
        <v>108</v>
      </c>
      <c r="B856" s="60" t="s">
        <v>128</v>
      </c>
      <c r="C856" s="56" t="s">
        <v>143</v>
      </c>
      <c r="D856" s="57" t="s">
        <v>3138</v>
      </c>
      <c r="E856" s="58" t="s">
        <v>3139</v>
      </c>
      <c r="F856" s="59" t="s">
        <v>354</v>
      </c>
      <c r="G856" s="59" t="s">
        <v>355</v>
      </c>
      <c r="H856" s="59">
        <v>430624</v>
      </c>
      <c r="I856" s="59" t="str">
        <f t="shared" ref="I856:I864" si="94">RIGHT(M856,6)</f>
        <v>430624</v>
      </c>
      <c r="J856" s="59">
        <f t="shared" ref="J856:J864" si="95">H856-I856</f>
        <v>0</v>
      </c>
      <c r="K856" s="70">
        <v>2.38</v>
      </c>
      <c r="L856" s="55" t="s">
        <v>3140</v>
      </c>
      <c r="M856" s="71" t="s">
        <v>3141</v>
      </c>
      <c r="N856" s="59"/>
      <c r="O856" s="70"/>
      <c r="P856" s="59"/>
      <c r="Q856" s="70"/>
      <c r="R856" s="73" t="s">
        <v>3141</v>
      </c>
      <c r="S856" s="70">
        <v>2.38</v>
      </c>
      <c r="T856" s="59">
        <v>15</v>
      </c>
      <c r="U856" s="82">
        <v>72.4</v>
      </c>
      <c r="V856" s="83">
        <v>35.7</v>
      </c>
      <c r="W856" s="83">
        <v>23.8</v>
      </c>
      <c r="X856" s="83">
        <v>11.9</v>
      </c>
      <c r="Y856" s="82">
        <f t="shared" ref="Y856:Y864" si="96">U856-V856</f>
        <v>36.7</v>
      </c>
      <c r="Z856" s="82"/>
      <c r="AA856" s="91"/>
      <c r="AB856" s="91"/>
      <c r="AC856" s="82"/>
      <c r="AD856" s="82"/>
      <c r="AE856" s="82"/>
      <c r="AF856" s="82"/>
      <c r="AG856" s="59" t="s">
        <v>3126</v>
      </c>
      <c r="AH856" s="59">
        <v>1</v>
      </c>
      <c r="AI856" s="58"/>
      <c r="AJ856" s="27"/>
    </row>
    <row r="857" ht="20.15" customHeight="1" outlineLevel="4" spans="1:36">
      <c r="A857" s="59">
        <v>109</v>
      </c>
      <c r="B857" s="60" t="s">
        <v>128</v>
      </c>
      <c r="C857" s="56" t="s">
        <v>143</v>
      </c>
      <c r="D857" s="57" t="s">
        <v>3142</v>
      </c>
      <c r="E857" s="58" t="s">
        <v>763</v>
      </c>
      <c r="F857" s="59" t="s">
        <v>354</v>
      </c>
      <c r="G857" s="59" t="s">
        <v>355</v>
      </c>
      <c r="H857" s="59">
        <v>430624</v>
      </c>
      <c r="I857" s="59" t="str">
        <f t="shared" si="94"/>
        <v>430624</v>
      </c>
      <c r="J857" s="59">
        <f t="shared" si="95"/>
        <v>0</v>
      </c>
      <c r="K857" s="70">
        <v>1.966</v>
      </c>
      <c r="L857" s="55" t="s">
        <v>3143</v>
      </c>
      <c r="M857" s="71" t="s">
        <v>3144</v>
      </c>
      <c r="N857" s="59"/>
      <c r="O857" s="70"/>
      <c r="P857" s="59"/>
      <c r="Q857" s="70"/>
      <c r="R857" s="73" t="s">
        <v>3144</v>
      </c>
      <c r="S857" s="70">
        <v>1.966</v>
      </c>
      <c r="T857" s="59">
        <v>15</v>
      </c>
      <c r="U857" s="82">
        <v>59.98</v>
      </c>
      <c r="V857" s="83">
        <v>29.49</v>
      </c>
      <c r="W857" s="83">
        <v>19.66</v>
      </c>
      <c r="X857" s="83">
        <v>9.83</v>
      </c>
      <c r="Y857" s="82">
        <f t="shared" si="96"/>
        <v>30.49</v>
      </c>
      <c r="Z857" s="82"/>
      <c r="AA857" s="91"/>
      <c r="AB857" s="91"/>
      <c r="AC857" s="82"/>
      <c r="AD857" s="82"/>
      <c r="AE857" s="82"/>
      <c r="AF857" s="82"/>
      <c r="AG857" s="59" t="s">
        <v>3126</v>
      </c>
      <c r="AH857" s="59">
        <v>1</v>
      </c>
      <c r="AI857" s="58"/>
      <c r="AJ857" s="27"/>
    </row>
    <row r="858" ht="20.15" customHeight="1" outlineLevel="4" spans="1:36">
      <c r="A858" s="59">
        <v>110</v>
      </c>
      <c r="B858" s="60" t="s">
        <v>128</v>
      </c>
      <c r="C858" s="56" t="s">
        <v>143</v>
      </c>
      <c r="D858" s="57" t="s">
        <v>3145</v>
      </c>
      <c r="E858" s="58" t="s">
        <v>3146</v>
      </c>
      <c r="F858" s="59" t="s">
        <v>354</v>
      </c>
      <c r="G858" s="59" t="s">
        <v>355</v>
      </c>
      <c r="H858" s="59">
        <v>430624</v>
      </c>
      <c r="I858" s="59" t="str">
        <f t="shared" si="94"/>
        <v>430624</v>
      </c>
      <c r="J858" s="59">
        <f t="shared" si="95"/>
        <v>0</v>
      </c>
      <c r="K858" s="70">
        <v>1.526</v>
      </c>
      <c r="L858" s="55" t="s">
        <v>3147</v>
      </c>
      <c r="M858" s="71" t="s">
        <v>3148</v>
      </c>
      <c r="N858" s="59"/>
      <c r="O858" s="70"/>
      <c r="P858" s="59"/>
      <c r="Q858" s="70"/>
      <c r="R858" s="73" t="s">
        <v>3148</v>
      </c>
      <c r="S858" s="70">
        <v>1.526</v>
      </c>
      <c r="T858" s="59">
        <v>15</v>
      </c>
      <c r="U858" s="82">
        <v>46.78</v>
      </c>
      <c r="V858" s="83">
        <v>22.89</v>
      </c>
      <c r="W858" s="83">
        <v>15.26</v>
      </c>
      <c r="X858" s="83">
        <v>7.63</v>
      </c>
      <c r="Y858" s="82">
        <f t="shared" si="96"/>
        <v>23.89</v>
      </c>
      <c r="Z858" s="82"/>
      <c r="AA858" s="91"/>
      <c r="AB858" s="91"/>
      <c r="AC858" s="82"/>
      <c r="AD858" s="82"/>
      <c r="AE858" s="82"/>
      <c r="AF858" s="82"/>
      <c r="AG858" s="59" t="s">
        <v>3126</v>
      </c>
      <c r="AH858" s="59">
        <v>1</v>
      </c>
      <c r="AI858" s="58"/>
      <c r="AJ858" s="27"/>
    </row>
    <row r="859" ht="20.15" customHeight="1" outlineLevel="4" spans="1:36">
      <c r="A859" s="59">
        <v>111</v>
      </c>
      <c r="B859" s="60" t="s">
        <v>128</v>
      </c>
      <c r="C859" s="56" t="s">
        <v>143</v>
      </c>
      <c r="D859" s="57" t="s">
        <v>3149</v>
      </c>
      <c r="E859" s="58" t="s">
        <v>3150</v>
      </c>
      <c r="F859" s="59" t="s">
        <v>354</v>
      </c>
      <c r="G859" s="59" t="s">
        <v>355</v>
      </c>
      <c r="H859" s="59">
        <v>430624</v>
      </c>
      <c r="I859" s="59" t="str">
        <f t="shared" si="94"/>
        <v>430624</v>
      </c>
      <c r="J859" s="59">
        <f t="shared" si="95"/>
        <v>0</v>
      </c>
      <c r="K859" s="70">
        <v>1.365</v>
      </c>
      <c r="L859" s="55" t="s">
        <v>3151</v>
      </c>
      <c r="M859" s="71" t="s">
        <v>3152</v>
      </c>
      <c r="N859" s="59"/>
      <c r="O859" s="70"/>
      <c r="P859" s="59"/>
      <c r="Q859" s="70"/>
      <c r="R859" s="73" t="s">
        <v>3152</v>
      </c>
      <c r="S859" s="70">
        <v>1.365</v>
      </c>
      <c r="T859" s="59">
        <v>15</v>
      </c>
      <c r="U859" s="82">
        <v>41.95</v>
      </c>
      <c r="V859" s="83">
        <v>20.475</v>
      </c>
      <c r="W859" s="83">
        <v>13.65</v>
      </c>
      <c r="X859" s="83">
        <v>6.825</v>
      </c>
      <c r="Y859" s="82">
        <f t="shared" si="96"/>
        <v>21.475</v>
      </c>
      <c r="Z859" s="82"/>
      <c r="AA859" s="91"/>
      <c r="AB859" s="91"/>
      <c r="AC859" s="82"/>
      <c r="AD859" s="82"/>
      <c r="AE859" s="82"/>
      <c r="AF859" s="82"/>
      <c r="AG859" s="59" t="s">
        <v>3126</v>
      </c>
      <c r="AH859" s="59">
        <v>1</v>
      </c>
      <c r="AI859" s="58"/>
      <c r="AJ859" s="27"/>
    </row>
    <row r="860" ht="20.15" customHeight="1" outlineLevel="4" spans="1:36">
      <c r="A860" s="59">
        <v>112</v>
      </c>
      <c r="B860" s="60" t="s">
        <v>128</v>
      </c>
      <c r="C860" s="56" t="s">
        <v>143</v>
      </c>
      <c r="D860" s="57" t="s">
        <v>3149</v>
      </c>
      <c r="E860" s="58" t="s">
        <v>3153</v>
      </c>
      <c r="F860" s="59" t="s">
        <v>354</v>
      </c>
      <c r="G860" s="59" t="s">
        <v>355</v>
      </c>
      <c r="H860" s="59">
        <v>430624</v>
      </c>
      <c r="I860" s="59" t="str">
        <f t="shared" si="94"/>
        <v>430624</v>
      </c>
      <c r="J860" s="59">
        <f t="shared" si="95"/>
        <v>0</v>
      </c>
      <c r="K860" s="70">
        <v>0.815</v>
      </c>
      <c r="L860" s="55" t="s">
        <v>3154</v>
      </c>
      <c r="M860" s="71" t="s">
        <v>3155</v>
      </c>
      <c r="N860" s="59"/>
      <c r="O860" s="70"/>
      <c r="P860" s="59"/>
      <c r="Q860" s="70"/>
      <c r="R860" s="73" t="s">
        <v>3155</v>
      </c>
      <c r="S860" s="70">
        <v>0.815</v>
      </c>
      <c r="T860" s="59">
        <v>15</v>
      </c>
      <c r="U860" s="82">
        <v>25.45</v>
      </c>
      <c r="V860" s="83">
        <v>12.225</v>
      </c>
      <c r="W860" s="83">
        <v>8.15</v>
      </c>
      <c r="X860" s="83">
        <v>4.075</v>
      </c>
      <c r="Y860" s="82">
        <f t="shared" si="96"/>
        <v>13.225</v>
      </c>
      <c r="Z860" s="82"/>
      <c r="AA860" s="91"/>
      <c r="AB860" s="91"/>
      <c r="AC860" s="82"/>
      <c r="AD860" s="82"/>
      <c r="AE860" s="82"/>
      <c r="AF860" s="82"/>
      <c r="AG860" s="59" t="s">
        <v>3126</v>
      </c>
      <c r="AH860" s="59">
        <v>1</v>
      </c>
      <c r="AI860" s="58"/>
      <c r="AJ860" s="27"/>
    </row>
    <row r="861" ht="20.15" customHeight="1" outlineLevel="4" spans="1:36">
      <c r="A861" s="59">
        <v>113</v>
      </c>
      <c r="B861" s="60" t="s">
        <v>128</v>
      </c>
      <c r="C861" s="56" t="s">
        <v>143</v>
      </c>
      <c r="D861" s="57" t="s">
        <v>3156</v>
      </c>
      <c r="E861" s="58" t="s">
        <v>3157</v>
      </c>
      <c r="F861" s="59" t="s">
        <v>354</v>
      </c>
      <c r="G861" s="59" t="s">
        <v>355</v>
      </c>
      <c r="H861" s="59">
        <v>430624</v>
      </c>
      <c r="I861" s="59" t="str">
        <f t="shared" si="94"/>
        <v>430624</v>
      </c>
      <c r="J861" s="59">
        <f t="shared" si="95"/>
        <v>0</v>
      </c>
      <c r="K861" s="70">
        <v>0.8</v>
      </c>
      <c r="L861" s="55" t="s">
        <v>3158</v>
      </c>
      <c r="M861" s="71" t="s">
        <v>3159</v>
      </c>
      <c r="N861" s="59"/>
      <c r="O861" s="70"/>
      <c r="P861" s="59"/>
      <c r="Q861" s="70"/>
      <c r="R861" s="73" t="s">
        <v>3159</v>
      </c>
      <c r="S861" s="70">
        <v>0.8</v>
      </c>
      <c r="T861" s="59">
        <v>15</v>
      </c>
      <c r="U861" s="82">
        <v>25</v>
      </c>
      <c r="V861" s="83">
        <v>12</v>
      </c>
      <c r="W861" s="83">
        <v>8</v>
      </c>
      <c r="X861" s="83">
        <v>4</v>
      </c>
      <c r="Y861" s="82">
        <f t="shared" si="96"/>
        <v>13</v>
      </c>
      <c r="Z861" s="82"/>
      <c r="AA861" s="91"/>
      <c r="AB861" s="91"/>
      <c r="AC861" s="82"/>
      <c r="AD861" s="82"/>
      <c r="AE861" s="82"/>
      <c r="AF861" s="82"/>
      <c r="AG861" s="59" t="s">
        <v>3160</v>
      </c>
      <c r="AH861" s="59">
        <v>1</v>
      </c>
      <c r="AI861" s="58"/>
      <c r="AJ861" s="27"/>
    </row>
    <row r="862" ht="20.15" customHeight="1" outlineLevel="4" spans="1:36">
      <c r="A862" s="59">
        <v>114</v>
      </c>
      <c r="B862" s="60" t="s">
        <v>128</v>
      </c>
      <c r="C862" s="56" t="s">
        <v>143</v>
      </c>
      <c r="D862" s="57" t="s">
        <v>3138</v>
      </c>
      <c r="E862" s="58">
        <v>0</v>
      </c>
      <c r="F862" s="59" t="s">
        <v>354</v>
      </c>
      <c r="G862" s="59" t="s">
        <v>355</v>
      </c>
      <c r="H862" s="59">
        <v>430624</v>
      </c>
      <c r="I862" s="59" t="str">
        <f t="shared" si="94"/>
        <v>430624</v>
      </c>
      <c r="J862" s="59">
        <f t="shared" si="95"/>
        <v>0</v>
      </c>
      <c r="K862" s="70">
        <v>8.293</v>
      </c>
      <c r="L862" s="55" t="s">
        <v>3161</v>
      </c>
      <c r="M862" s="71" t="s">
        <v>3162</v>
      </c>
      <c r="N862" s="73" t="s">
        <v>3162</v>
      </c>
      <c r="O862" s="70">
        <v>8.293</v>
      </c>
      <c r="P862" s="59"/>
      <c r="Q862" s="70"/>
      <c r="R862" s="59"/>
      <c r="S862" s="70"/>
      <c r="T862" s="59">
        <v>15</v>
      </c>
      <c r="U862" s="82">
        <v>249.79</v>
      </c>
      <c r="V862" s="83">
        <v>124.395</v>
      </c>
      <c r="W862" s="83">
        <v>82.93</v>
      </c>
      <c r="X862" s="83">
        <v>41.465</v>
      </c>
      <c r="Y862" s="82">
        <f t="shared" si="96"/>
        <v>125.395</v>
      </c>
      <c r="Z862" s="82"/>
      <c r="AA862" s="91"/>
      <c r="AB862" s="91"/>
      <c r="AC862" s="82"/>
      <c r="AD862" s="82"/>
      <c r="AE862" s="82"/>
      <c r="AF862" s="82"/>
      <c r="AG862" s="59" t="s">
        <v>3160</v>
      </c>
      <c r="AH862" s="59">
        <v>1</v>
      </c>
      <c r="AI862" s="58"/>
      <c r="AJ862" s="27"/>
    </row>
    <row r="863" ht="20.15" customHeight="1" outlineLevel="4" spans="1:36">
      <c r="A863" s="59">
        <v>115</v>
      </c>
      <c r="B863" s="60" t="s">
        <v>128</v>
      </c>
      <c r="C863" s="56" t="s">
        <v>143</v>
      </c>
      <c r="D863" s="57" t="s">
        <v>3138</v>
      </c>
      <c r="E863" s="58">
        <v>0</v>
      </c>
      <c r="F863" s="59" t="s">
        <v>354</v>
      </c>
      <c r="G863" s="59" t="s">
        <v>355</v>
      </c>
      <c r="H863" s="59">
        <v>430624</v>
      </c>
      <c r="I863" s="59" t="str">
        <f t="shared" si="94"/>
        <v>430624</v>
      </c>
      <c r="J863" s="59">
        <f t="shared" si="95"/>
        <v>0</v>
      </c>
      <c r="K863" s="70">
        <v>0.106</v>
      </c>
      <c r="L863" s="55" t="s">
        <v>3163</v>
      </c>
      <c r="M863" s="71" t="s">
        <v>3164</v>
      </c>
      <c r="N863" s="73" t="s">
        <v>3164</v>
      </c>
      <c r="O863" s="70">
        <v>0.106</v>
      </c>
      <c r="P863" s="59"/>
      <c r="Q863" s="70"/>
      <c r="R863" s="59"/>
      <c r="S863" s="70"/>
      <c r="T863" s="59">
        <v>15</v>
      </c>
      <c r="U863" s="82">
        <v>4.18</v>
      </c>
      <c r="V863" s="83">
        <v>1.59</v>
      </c>
      <c r="W863" s="83">
        <v>1.06</v>
      </c>
      <c r="X863" s="83">
        <v>0.53</v>
      </c>
      <c r="Y863" s="82">
        <f t="shared" si="96"/>
        <v>2.59</v>
      </c>
      <c r="Z863" s="82"/>
      <c r="AA863" s="91"/>
      <c r="AB863" s="91"/>
      <c r="AC863" s="82"/>
      <c r="AD863" s="82"/>
      <c r="AE863" s="82"/>
      <c r="AF863" s="82"/>
      <c r="AG863" s="59" t="s">
        <v>3160</v>
      </c>
      <c r="AH863" s="59">
        <v>1</v>
      </c>
      <c r="AI863" s="58"/>
      <c r="AJ863" s="27"/>
    </row>
    <row r="864" ht="20.15" customHeight="1" outlineLevel="4" spans="1:36">
      <c r="A864" s="59">
        <v>116</v>
      </c>
      <c r="B864" s="60" t="s">
        <v>128</v>
      </c>
      <c r="C864" s="56" t="s">
        <v>143</v>
      </c>
      <c r="D864" s="57" t="s">
        <v>3138</v>
      </c>
      <c r="E864" s="58" t="s">
        <v>3139</v>
      </c>
      <c r="F864" s="59" t="s">
        <v>354</v>
      </c>
      <c r="G864" s="59" t="s">
        <v>355</v>
      </c>
      <c r="H864" s="59">
        <v>430624</v>
      </c>
      <c r="I864" s="59" t="str">
        <f t="shared" si="94"/>
        <v>430624</v>
      </c>
      <c r="J864" s="59">
        <f t="shared" si="95"/>
        <v>0</v>
      </c>
      <c r="K864" s="70">
        <v>1.756</v>
      </c>
      <c r="L864" s="55" t="s">
        <v>3165</v>
      </c>
      <c r="M864" s="71" t="s">
        <v>3166</v>
      </c>
      <c r="N864" s="59"/>
      <c r="O864" s="70"/>
      <c r="P864" s="59"/>
      <c r="Q864" s="70"/>
      <c r="R864" s="73" t="s">
        <v>3166</v>
      </c>
      <c r="S864" s="70">
        <v>1.756</v>
      </c>
      <c r="T864" s="59">
        <v>15</v>
      </c>
      <c r="U864" s="82">
        <v>53.68</v>
      </c>
      <c r="V864" s="83">
        <v>26.34</v>
      </c>
      <c r="W864" s="83">
        <v>17.56</v>
      </c>
      <c r="X864" s="83">
        <v>8.78</v>
      </c>
      <c r="Y864" s="82">
        <f t="shared" si="96"/>
        <v>27.34</v>
      </c>
      <c r="Z864" s="82"/>
      <c r="AA864" s="91"/>
      <c r="AB864" s="91"/>
      <c r="AC864" s="82"/>
      <c r="AD864" s="82"/>
      <c r="AE864" s="82"/>
      <c r="AF864" s="82"/>
      <c r="AG864" s="59" t="s">
        <v>3160</v>
      </c>
      <c r="AH864" s="59">
        <v>1</v>
      </c>
      <c r="AI864" s="58"/>
      <c r="AJ864" s="27"/>
    </row>
    <row r="865" ht="20.15" customHeight="1" outlineLevel="3" spans="1:36">
      <c r="A865" s="59"/>
      <c r="B865" s="60"/>
      <c r="C865" s="51" t="s">
        <v>146</v>
      </c>
      <c r="D865" s="57"/>
      <c r="E865" s="58"/>
      <c r="F865" s="59"/>
      <c r="G865" s="59"/>
      <c r="H865" s="59"/>
      <c r="I865" s="59"/>
      <c r="J865" s="59"/>
      <c r="K865" s="70">
        <f>SUBTOTAL(9,K866:K969)</f>
        <v>257.926</v>
      </c>
      <c r="L865" s="55"/>
      <c r="M865" s="71"/>
      <c r="N865" s="59"/>
      <c r="O865" s="70"/>
      <c r="P865" s="73"/>
      <c r="Q865" s="70"/>
      <c r="R865" s="59"/>
      <c r="S865" s="70"/>
      <c r="T865" s="59"/>
      <c r="U865" s="82">
        <f>SUBTOTAL(9,U866:U969)</f>
        <v>7369.31</v>
      </c>
      <c r="V865" s="83">
        <f>SUBTOTAL(9,V866:V969)</f>
        <v>4642.668</v>
      </c>
      <c r="W865" s="83">
        <f>SUBTOTAL(9,W866:W969)</f>
        <v>3353.038</v>
      </c>
      <c r="X865" s="83">
        <f>SUBTOTAL(9,X866:X969)</f>
        <v>1289.63</v>
      </c>
      <c r="Y865" s="82">
        <f>SUBTOTAL(9,Y866:Y969)</f>
        <v>2726.642</v>
      </c>
      <c r="Z865" s="82">
        <v>220</v>
      </c>
      <c r="AA865" s="91">
        <v>6247</v>
      </c>
      <c r="AB865" s="82">
        <f>U865-AA865</f>
        <v>1122.31</v>
      </c>
      <c r="AC865" s="82">
        <v>4643</v>
      </c>
      <c r="AD865" s="82">
        <v>0</v>
      </c>
      <c r="AE865" s="82">
        <v>1604</v>
      </c>
      <c r="AF865" s="82">
        <v>1604</v>
      </c>
      <c r="AG865" s="59"/>
      <c r="AH865" s="59"/>
      <c r="AI865" s="58" t="s">
        <v>2458</v>
      </c>
      <c r="AJ865" s="27" t="s">
        <v>119</v>
      </c>
    </row>
    <row r="866" ht="20.15" customHeight="1" outlineLevel="4" spans="1:36">
      <c r="A866" s="59">
        <v>1</v>
      </c>
      <c r="B866" s="60" t="s">
        <v>128</v>
      </c>
      <c r="C866" s="56" t="s">
        <v>145</v>
      </c>
      <c r="D866" s="57" t="s">
        <v>3167</v>
      </c>
      <c r="E866" s="58" t="s">
        <v>614</v>
      </c>
      <c r="F866" s="59" t="s">
        <v>554</v>
      </c>
      <c r="G866" s="59" t="s">
        <v>2461</v>
      </c>
      <c r="H866" s="59">
        <v>430626</v>
      </c>
      <c r="I866" s="59" t="str">
        <f t="shared" ref="I866:I929" si="97">RIGHT(M866,6)</f>
        <v>430626</v>
      </c>
      <c r="J866" s="59">
        <f t="shared" ref="J866:J929" si="98">H866-I866</f>
        <v>0</v>
      </c>
      <c r="K866" s="70">
        <v>3.469</v>
      </c>
      <c r="L866" s="55" t="s">
        <v>3168</v>
      </c>
      <c r="M866" s="71" t="s">
        <v>3169</v>
      </c>
      <c r="N866" s="59"/>
      <c r="O866" s="70"/>
      <c r="P866" s="73" t="s">
        <v>3169</v>
      </c>
      <c r="Q866" s="70">
        <v>3.469</v>
      </c>
      <c r="R866" s="59"/>
      <c r="S866" s="70"/>
      <c r="T866" s="59">
        <v>18</v>
      </c>
      <c r="U866" s="82">
        <v>99.11</v>
      </c>
      <c r="V866" s="83">
        <f t="shared" ref="V866:V897" si="99">K866*T866</f>
        <v>62.442</v>
      </c>
      <c r="W866" s="83">
        <f t="shared" ref="W866:W897" si="100">K866*13</f>
        <v>45.097</v>
      </c>
      <c r="X866" s="83">
        <f t="shared" ref="X866:X897" si="101">K866*5</f>
        <v>17.345</v>
      </c>
      <c r="Y866" s="82">
        <f t="shared" ref="Y866:Y929" si="102">U866-V866</f>
        <v>36.668</v>
      </c>
      <c r="Z866" s="82"/>
      <c r="AA866" s="91"/>
      <c r="AB866" s="91"/>
      <c r="AC866" s="82"/>
      <c r="AD866" s="82"/>
      <c r="AE866" s="82"/>
      <c r="AF866" s="82"/>
      <c r="AG866" s="59" t="s">
        <v>3170</v>
      </c>
      <c r="AH866" s="59">
        <v>1</v>
      </c>
      <c r="AI866" s="58"/>
      <c r="AJ866" s="27"/>
    </row>
    <row r="867" ht="20.15" customHeight="1" outlineLevel="4" spans="1:36">
      <c r="A867" s="59">
        <v>2</v>
      </c>
      <c r="B867" s="60" t="s">
        <v>128</v>
      </c>
      <c r="C867" s="56" t="s">
        <v>145</v>
      </c>
      <c r="D867" s="57" t="s">
        <v>3167</v>
      </c>
      <c r="E867" s="58" t="s">
        <v>3171</v>
      </c>
      <c r="F867" s="59" t="s">
        <v>554</v>
      </c>
      <c r="G867" s="59" t="s">
        <v>2461</v>
      </c>
      <c r="H867" s="59">
        <v>430626</v>
      </c>
      <c r="I867" s="59" t="str">
        <f t="shared" si="97"/>
        <v>430626</v>
      </c>
      <c r="J867" s="59">
        <f t="shared" si="98"/>
        <v>0</v>
      </c>
      <c r="K867" s="70">
        <v>4.574</v>
      </c>
      <c r="L867" s="55" t="s">
        <v>3172</v>
      </c>
      <c r="M867" s="71" t="s">
        <v>3173</v>
      </c>
      <c r="N867" s="59"/>
      <c r="O867" s="70"/>
      <c r="P867" s="73" t="s">
        <v>3173</v>
      </c>
      <c r="Q867" s="70">
        <v>4.574</v>
      </c>
      <c r="R867" s="59"/>
      <c r="S867" s="70"/>
      <c r="T867" s="59">
        <v>18</v>
      </c>
      <c r="U867" s="82">
        <v>130.69</v>
      </c>
      <c r="V867" s="83">
        <f t="shared" si="99"/>
        <v>82.332</v>
      </c>
      <c r="W867" s="83">
        <f t="shared" si="100"/>
        <v>59.462</v>
      </c>
      <c r="X867" s="83">
        <f t="shared" si="101"/>
        <v>22.87</v>
      </c>
      <c r="Y867" s="82">
        <f t="shared" si="102"/>
        <v>48.358</v>
      </c>
      <c r="Z867" s="82"/>
      <c r="AA867" s="91"/>
      <c r="AB867" s="91"/>
      <c r="AC867" s="82"/>
      <c r="AD867" s="82"/>
      <c r="AE867" s="82"/>
      <c r="AF867" s="82"/>
      <c r="AG867" s="59" t="s">
        <v>3174</v>
      </c>
      <c r="AH867" s="59">
        <v>1</v>
      </c>
      <c r="AI867" s="58"/>
      <c r="AJ867" s="27"/>
    </row>
    <row r="868" ht="20.15" customHeight="1" outlineLevel="4" spans="1:36">
      <c r="A868" s="59">
        <v>3</v>
      </c>
      <c r="B868" s="60" t="s">
        <v>128</v>
      </c>
      <c r="C868" s="56" t="s">
        <v>145</v>
      </c>
      <c r="D868" s="57" t="s">
        <v>3167</v>
      </c>
      <c r="E868" s="58" t="s">
        <v>3175</v>
      </c>
      <c r="F868" s="59" t="s">
        <v>554</v>
      </c>
      <c r="G868" s="59" t="s">
        <v>2461</v>
      </c>
      <c r="H868" s="59">
        <v>430626</v>
      </c>
      <c r="I868" s="59" t="str">
        <f t="shared" si="97"/>
        <v>430626</v>
      </c>
      <c r="J868" s="59">
        <f t="shared" si="98"/>
        <v>0</v>
      </c>
      <c r="K868" s="70">
        <v>2.8</v>
      </c>
      <c r="L868" s="55" t="s">
        <v>3176</v>
      </c>
      <c r="M868" s="71" t="s">
        <v>3177</v>
      </c>
      <c r="N868" s="59"/>
      <c r="O868" s="70"/>
      <c r="P868" s="73" t="s">
        <v>3177</v>
      </c>
      <c r="Q868" s="70">
        <v>2.8</v>
      </c>
      <c r="R868" s="59"/>
      <c r="S868" s="70"/>
      <c r="T868" s="59">
        <v>18</v>
      </c>
      <c r="U868" s="82">
        <v>80</v>
      </c>
      <c r="V868" s="83">
        <f t="shared" si="99"/>
        <v>50.4</v>
      </c>
      <c r="W868" s="83">
        <f t="shared" si="100"/>
        <v>36.4</v>
      </c>
      <c r="X868" s="83">
        <f t="shared" si="101"/>
        <v>14</v>
      </c>
      <c r="Y868" s="82">
        <f t="shared" si="102"/>
        <v>29.6</v>
      </c>
      <c r="Z868" s="82"/>
      <c r="AA868" s="91"/>
      <c r="AB868" s="91"/>
      <c r="AC868" s="82"/>
      <c r="AD868" s="82"/>
      <c r="AE868" s="82"/>
      <c r="AF868" s="82"/>
      <c r="AG868" s="59" t="s">
        <v>3178</v>
      </c>
      <c r="AH868" s="59">
        <v>1</v>
      </c>
      <c r="AI868" s="58"/>
      <c r="AJ868" s="27"/>
    </row>
    <row r="869" ht="20.15" customHeight="1" outlineLevel="4" spans="1:36">
      <c r="A869" s="59">
        <v>4</v>
      </c>
      <c r="B869" s="60" t="s">
        <v>128</v>
      </c>
      <c r="C869" s="56" t="s">
        <v>145</v>
      </c>
      <c r="D869" s="57" t="s">
        <v>3167</v>
      </c>
      <c r="E869" s="58" t="s">
        <v>1729</v>
      </c>
      <c r="F869" s="59" t="s">
        <v>554</v>
      </c>
      <c r="G869" s="59" t="s">
        <v>2461</v>
      </c>
      <c r="H869" s="59">
        <v>430626</v>
      </c>
      <c r="I869" s="59" t="str">
        <f t="shared" si="97"/>
        <v>430626</v>
      </c>
      <c r="J869" s="59">
        <f t="shared" si="98"/>
        <v>0</v>
      </c>
      <c r="K869" s="70">
        <v>6.212</v>
      </c>
      <c r="L869" s="55" t="s">
        <v>3179</v>
      </c>
      <c r="M869" s="71" t="s">
        <v>3180</v>
      </c>
      <c r="N869" s="59"/>
      <c r="O869" s="70"/>
      <c r="P869" s="73" t="s">
        <v>3180</v>
      </c>
      <c r="Q869" s="70">
        <v>6.212</v>
      </c>
      <c r="R869" s="59"/>
      <c r="S869" s="70"/>
      <c r="T869" s="59">
        <v>18</v>
      </c>
      <c r="U869" s="82">
        <v>177.49</v>
      </c>
      <c r="V869" s="83">
        <f t="shared" si="99"/>
        <v>111.816</v>
      </c>
      <c r="W869" s="83">
        <f t="shared" si="100"/>
        <v>80.756</v>
      </c>
      <c r="X869" s="83">
        <f t="shared" si="101"/>
        <v>31.06</v>
      </c>
      <c r="Y869" s="82">
        <f t="shared" si="102"/>
        <v>65.674</v>
      </c>
      <c r="Z869" s="82"/>
      <c r="AA869" s="91"/>
      <c r="AB869" s="91"/>
      <c r="AC869" s="82"/>
      <c r="AD869" s="82"/>
      <c r="AE869" s="82"/>
      <c r="AF869" s="82"/>
      <c r="AG869" s="59" t="s">
        <v>3178</v>
      </c>
      <c r="AH869" s="59">
        <v>1</v>
      </c>
      <c r="AI869" s="58"/>
      <c r="AJ869" s="27"/>
    </row>
    <row r="870" ht="20.15" customHeight="1" outlineLevel="4" spans="1:36">
      <c r="A870" s="59">
        <v>5</v>
      </c>
      <c r="B870" s="60" t="s">
        <v>128</v>
      </c>
      <c r="C870" s="56" t="s">
        <v>145</v>
      </c>
      <c r="D870" s="57" t="s">
        <v>3181</v>
      </c>
      <c r="E870" s="58" t="s">
        <v>3182</v>
      </c>
      <c r="F870" s="59" t="s">
        <v>554</v>
      </c>
      <c r="G870" s="59" t="s">
        <v>2461</v>
      </c>
      <c r="H870" s="59">
        <v>430626</v>
      </c>
      <c r="I870" s="59" t="str">
        <f t="shared" si="97"/>
        <v>430626</v>
      </c>
      <c r="J870" s="59">
        <f t="shared" si="98"/>
        <v>0</v>
      </c>
      <c r="K870" s="70">
        <v>1.541</v>
      </c>
      <c r="L870" s="55" t="s">
        <v>3183</v>
      </c>
      <c r="M870" s="71" t="s">
        <v>3184</v>
      </c>
      <c r="N870" s="59"/>
      <c r="O870" s="70"/>
      <c r="P870" s="73" t="s">
        <v>3184</v>
      </c>
      <c r="Q870" s="70">
        <v>1.541</v>
      </c>
      <c r="R870" s="59"/>
      <c r="S870" s="70"/>
      <c r="T870" s="59">
        <v>18</v>
      </c>
      <c r="U870" s="82">
        <v>44.03</v>
      </c>
      <c r="V870" s="83">
        <f t="shared" si="99"/>
        <v>27.738</v>
      </c>
      <c r="W870" s="83">
        <f t="shared" si="100"/>
        <v>20.033</v>
      </c>
      <c r="X870" s="83">
        <f t="shared" si="101"/>
        <v>7.705</v>
      </c>
      <c r="Y870" s="82">
        <f t="shared" si="102"/>
        <v>16.292</v>
      </c>
      <c r="Z870" s="82"/>
      <c r="AA870" s="91"/>
      <c r="AB870" s="91"/>
      <c r="AC870" s="82"/>
      <c r="AD870" s="82"/>
      <c r="AE870" s="82"/>
      <c r="AF870" s="82"/>
      <c r="AG870" s="59" t="s">
        <v>3178</v>
      </c>
      <c r="AH870" s="59">
        <v>1</v>
      </c>
      <c r="AI870" s="58"/>
      <c r="AJ870" s="27"/>
    </row>
    <row r="871" ht="20.15" customHeight="1" outlineLevel="4" spans="1:36">
      <c r="A871" s="59">
        <v>6</v>
      </c>
      <c r="B871" s="60" t="s">
        <v>128</v>
      </c>
      <c r="C871" s="56" t="s">
        <v>145</v>
      </c>
      <c r="D871" s="57" t="s">
        <v>3185</v>
      </c>
      <c r="E871" s="58" t="s">
        <v>3186</v>
      </c>
      <c r="F871" s="59" t="s">
        <v>554</v>
      </c>
      <c r="G871" s="59" t="s">
        <v>2461</v>
      </c>
      <c r="H871" s="59">
        <v>430626</v>
      </c>
      <c r="I871" s="59" t="str">
        <f t="shared" si="97"/>
        <v>430626</v>
      </c>
      <c r="J871" s="59">
        <f t="shared" si="98"/>
        <v>0</v>
      </c>
      <c r="K871" s="70">
        <v>2.418</v>
      </c>
      <c r="L871" s="55" t="s">
        <v>3187</v>
      </c>
      <c r="M871" s="71" t="s">
        <v>3188</v>
      </c>
      <c r="N871" s="59"/>
      <c r="O871" s="70"/>
      <c r="P871" s="73" t="s">
        <v>3188</v>
      </c>
      <c r="Q871" s="70">
        <v>2.418</v>
      </c>
      <c r="R871" s="59"/>
      <c r="S871" s="70"/>
      <c r="T871" s="59">
        <v>18</v>
      </c>
      <c r="U871" s="82">
        <v>69.09</v>
      </c>
      <c r="V871" s="83">
        <f t="shared" si="99"/>
        <v>43.524</v>
      </c>
      <c r="W871" s="83">
        <f t="shared" si="100"/>
        <v>31.434</v>
      </c>
      <c r="X871" s="83">
        <f t="shared" si="101"/>
        <v>12.09</v>
      </c>
      <c r="Y871" s="82">
        <f t="shared" si="102"/>
        <v>25.566</v>
      </c>
      <c r="Z871" s="82"/>
      <c r="AA871" s="91"/>
      <c r="AB871" s="91"/>
      <c r="AC871" s="82"/>
      <c r="AD871" s="82"/>
      <c r="AE871" s="82"/>
      <c r="AF871" s="82"/>
      <c r="AG871" s="59" t="s">
        <v>3178</v>
      </c>
      <c r="AH871" s="59">
        <v>1</v>
      </c>
      <c r="AI871" s="58"/>
      <c r="AJ871" s="27"/>
    </row>
    <row r="872" ht="20.15" customHeight="1" outlineLevel="4" spans="1:36">
      <c r="A872" s="59">
        <v>7</v>
      </c>
      <c r="B872" s="60" t="s">
        <v>128</v>
      </c>
      <c r="C872" s="56" t="s">
        <v>145</v>
      </c>
      <c r="D872" s="57" t="s">
        <v>3189</v>
      </c>
      <c r="E872" s="58" t="s">
        <v>3033</v>
      </c>
      <c r="F872" s="59" t="s">
        <v>554</v>
      </c>
      <c r="G872" s="59" t="s">
        <v>2461</v>
      </c>
      <c r="H872" s="59">
        <v>430626</v>
      </c>
      <c r="I872" s="59" t="str">
        <f t="shared" si="97"/>
        <v>430626</v>
      </c>
      <c r="J872" s="59">
        <f t="shared" si="98"/>
        <v>0</v>
      </c>
      <c r="K872" s="70">
        <v>1.748</v>
      </c>
      <c r="L872" s="55" t="s">
        <v>3190</v>
      </c>
      <c r="M872" s="71" t="s">
        <v>3191</v>
      </c>
      <c r="N872" s="59"/>
      <c r="O872" s="70"/>
      <c r="P872" s="73" t="s">
        <v>3191</v>
      </c>
      <c r="Q872" s="70">
        <v>1.748</v>
      </c>
      <c r="R872" s="59"/>
      <c r="S872" s="70"/>
      <c r="T872" s="59">
        <v>18</v>
      </c>
      <c r="U872" s="82">
        <v>49.94</v>
      </c>
      <c r="V872" s="83">
        <f t="shared" si="99"/>
        <v>31.464</v>
      </c>
      <c r="W872" s="83">
        <f t="shared" si="100"/>
        <v>22.724</v>
      </c>
      <c r="X872" s="83">
        <f t="shared" si="101"/>
        <v>8.74</v>
      </c>
      <c r="Y872" s="82">
        <f t="shared" si="102"/>
        <v>18.476</v>
      </c>
      <c r="Z872" s="82"/>
      <c r="AA872" s="91"/>
      <c r="AB872" s="91"/>
      <c r="AC872" s="82"/>
      <c r="AD872" s="82"/>
      <c r="AE872" s="82"/>
      <c r="AF872" s="82"/>
      <c r="AG872" s="59" t="s">
        <v>3192</v>
      </c>
      <c r="AH872" s="59">
        <v>1</v>
      </c>
      <c r="AI872" s="58"/>
      <c r="AJ872" s="27"/>
    </row>
    <row r="873" ht="20.15" customHeight="1" outlineLevel="4" spans="1:36">
      <c r="A873" s="59">
        <v>8</v>
      </c>
      <c r="B873" s="60" t="s">
        <v>128</v>
      </c>
      <c r="C873" s="56" t="s">
        <v>145</v>
      </c>
      <c r="D873" s="57" t="s">
        <v>3189</v>
      </c>
      <c r="E873" s="58" t="s">
        <v>3193</v>
      </c>
      <c r="F873" s="59" t="s">
        <v>554</v>
      </c>
      <c r="G873" s="59" t="s">
        <v>2461</v>
      </c>
      <c r="H873" s="59">
        <v>430626</v>
      </c>
      <c r="I873" s="59" t="str">
        <f t="shared" si="97"/>
        <v>430626</v>
      </c>
      <c r="J873" s="59">
        <f t="shared" si="98"/>
        <v>0</v>
      </c>
      <c r="K873" s="70">
        <v>4.055</v>
      </c>
      <c r="L873" s="55" t="s">
        <v>3194</v>
      </c>
      <c r="M873" s="71" t="s">
        <v>3195</v>
      </c>
      <c r="N873" s="59"/>
      <c r="O873" s="70"/>
      <c r="P873" s="73" t="s">
        <v>3195</v>
      </c>
      <c r="Q873" s="70">
        <v>4.055</v>
      </c>
      <c r="R873" s="59"/>
      <c r="S873" s="70"/>
      <c r="T873" s="59">
        <v>18</v>
      </c>
      <c r="U873" s="82">
        <v>115.86</v>
      </c>
      <c r="V873" s="83">
        <f t="shared" si="99"/>
        <v>72.99</v>
      </c>
      <c r="W873" s="83">
        <f t="shared" si="100"/>
        <v>52.715</v>
      </c>
      <c r="X873" s="83">
        <f t="shared" si="101"/>
        <v>20.275</v>
      </c>
      <c r="Y873" s="82">
        <f t="shared" si="102"/>
        <v>42.87</v>
      </c>
      <c r="Z873" s="82"/>
      <c r="AA873" s="91"/>
      <c r="AB873" s="91"/>
      <c r="AC873" s="82"/>
      <c r="AD873" s="82"/>
      <c r="AE873" s="82"/>
      <c r="AF873" s="82"/>
      <c r="AG873" s="59" t="s">
        <v>3196</v>
      </c>
      <c r="AH873" s="59">
        <v>1</v>
      </c>
      <c r="AI873" s="58"/>
      <c r="AJ873" s="27"/>
    </row>
    <row r="874" ht="20.15" customHeight="1" outlineLevel="4" spans="1:36">
      <c r="A874" s="59">
        <v>9</v>
      </c>
      <c r="B874" s="60" t="s">
        <v>128</v>
      </c>
      <c r="C874" s="56" t="s">
        <v>145</v>
      </c>
      <c r="D874" s="57" t="s">
        <v>3189</v>
      </c>
      <c r="E874" s="58" t="s">
        <v>3197</v>
      </c>
      <c r="F874" s="59" t="s">
        <v>554</v>
      </c>
      <c r="G874" s="59" t="s">
        <v>2461</v>
      </c>
      <c r="H874" s="59">
        <v>430626</v>
      </c>
      <c r="I874" s="59" t="str">
        <f t="shared" si="97"/>
        <v>430626</v>
      </c>
      <c r="J874" s="59">
        <f t="shared" si="98"/>
        <v>0</v>
      </c>
      <c r="K874" s="70">
        <v>3.507</v>
      </c>
      <c r="L874" s="55" t="s">
        <v>3198</v>
      </c>
      <c r="M874" s="71" t="s">
        <v>3199</v>
      </c>
      <c r="N874" s="59"/>
      <c r="O874" s="70"/>
      <c r="P874" s="73" t="s">
        <v>3199</v>
      </c>
      <c r="Q874" s="70">
        <v>3.507</v>
      </c>
      <c r="R874" s="59"/>
      <c r="S874" s="70"/>
      <c r="T874" s="59">
        <v>18</v>
      </c>
      <c r="U874" s="82">
        <v>100.2</v>
      </c>
      <c r="V874" s="83">
        <f t="shared" si="99"/>
        <v>63.126</v>
      </c>
      <c r="W874" s="83">
        <f t="shared" si="100"/>
        <v>45.591</v>
      </c>
      <c r="X874" s="83">
        <f t="shared" si="101"/>
        <v>17.535</v>
      </c>
      <c r="Y874" s="82">
        <f t="shared" si="102"/>
        <v>37.074</v>
      </c>
      <c r="Z874" s="82"/>
      <c r="AA874" s="91"/>
      <c r="AB874" s="91"/>
      <c r="AC874" s="82"/>
      <c r="AD874" s="82"/>
      <c r="AE874" s="82"/>
      <c r="AF874" s="82"/>
      <c r="AG874" s="59" t="s">
        <v>3196</v>
      </c>
      <c r="AH874" s="59">
        <v>1</v>
      </c>
      <c r="AI874" s="58"/>
      <c r="AJ874" s="27"/>
    </row>
    <row r="875" ht="20.15" customHeight="1" outlineLevel="4" spans="1:36">
      <c r="A875" s="59">
        <v>10</v>
      </c>
      <c r="B875" s="60" t="s">
        <v>128</v>
      </c>
      <c r="C875" s="56" t="s">
        <v>145</v>
      </c>
      <c r="D875" s="57" t="s">
        <v>3189</v>
      </c>
      <c r="E875" s="58" t="s">
        <v>3200</v>
      </c>
      <c r="F875" s="59" t="s">
        <v>554</v>
      </c>
      <c r="G875" s="59" t="s">
        <v>2461</v>
      </c>
      <c r="H875" s="59">
        <v>430626</v>
      </c>
      <c r="I875" s="59" t="str">
        <f t="shared" si="97"/>
        <v>430626</v>
      </c>
      <c r="J875" s="59">
        <f t="shared" si="98"/>
        <v>0</v>
      </c>
      <c r="K875" s="70">
        <v>0.552</v>
      </c>
      <c r="L875" s="55" t="s">
        <v>3201</v>
      </c>
      <c r="M875" s="71" t="s">
        <v>3202</v>
      </c>
      <c r="N875" s="59"/>
      <c r="O875" s="70"/>
      <c r="P875" s="73" t="s">
        <v>3202</v>
      </c>
      <c r="Q875" s="70">
        <v>0.552</v>
      </c>
      <c r="R875" s="59"/>
      <c r="S875" s="70"/>
      <c r="T875" s="59">
        <v>18</v>
      </c>
      <c r="U875" s="82">
        <v>15.77</v>
      </c>
      <c r="V875" s="83">
        <f t="shared" si="99"/>
        <v>9.936</v>
      </c>
      <c r="W875" s="83">
        <f t="shared" si="100"/>
        <v>7.176</v>
      </c>
      <c r="X875" s="83">
        <f t="shared" si="101"/>
        <v>2.76</v>
      </c>
      <c r="Y875" s="82">
        <f t="shared" si="102"/>
        <v>5.834</v>
      </c>
      <c r="Z875" s="82"/>
      <c r="AA875" s="91"/>
      <c r="AB875" s="91"/>
      <c r="AC875" s="82"/>
      <c r="AD875" s="82"/>
      <c r="AE875" s="82"/>
      <c r="AF875" s="82"/>
      <c r="AG875" s="59" t="s">
        <v>3203</v>
      </c>
      <c r="AH875" s="59">
        <v>1</v>
      </c>
      <c r="AI875" s="58"/>
      <c r="AJ875" s="27"/>
    </row>
    <row r="876" ht="20.15" customHeight="1" outlineLevel="4" spans="1:36">
      <c r="A876" s="59">
        <v>11</v>
      </c>
      <c r="B876" s="60" t="s">
        <v>128</v>
      </c>
      <c r="C876" s="56" t="s">
        <v>145</v>
      </c>
      <c r="D876" s="57" t="s">
        <v>3204</v>
      </c>
      <c r="E876" s="58" t="s">
        <v>3205</v>
      </c>
      <c r="F876" s="59" t="s">
        <v>554</v>
      </c>
      <c r="G876" s="59" t="s">
        <v>2461</v>
      </c>
      <c r="H876" s="59">
        <v>430626</v>
      </c>
      <c r="I876" s="59" t="str">
        <f t="shared" si="97"/>
        <v>430626</v>
      </c>
      <c r="J876" s="59">
        <f t="shared" si="98"/>
        <v>0</v>
      </c>
      <c r="K876" s="70">
        <v>0.949</v>
      </c>
      <c r="L876" s="55" t="s">
        <v>3206</v>
      </c>
      <c r="M876" s="71" t="s">
        <v>3207</v>
      </c>
      <c r="N876" s="59"/>
      <c r="O876" s="70"/>
      <c r="P876" s="73" t="s">
        <v>3207</v>
      </c>
      <c r="Q876" s="70">
        <v>0.949</v>
      </c>
      <c r="R876" s="59"/>
      <c r="S876" s="70"/>
      <c r="T876" s="59">
        <v>18</v>
      </c>
      <c r="U876" s="82">
        <v>27.11</v>
      </c>
      <c r="V876" s="83">
        <f t="shared" si="99"/>
        <v>17.082</v>
      </c>
      <c r="W876" s="83">
        <f t="shared" si="100"/>
        <v>12.337</v>
      </c>
      <c r="X876" s="83">
        <f t="shared" si="101"/>
        <v>4.745</v>
      </c>
      <c r="Y876" s="82">
        <f t="shared" si="102"/>
        <v>10.028</v>
      </c>
      <c r="Z876" s="82"/>
      <c r="AA876" s="91"/>
      <c r="AB876" s="91"/>
      <c r="AC876" s="82"/>
      <c r="AD876" s="82"/>
      <c r="AE876" s="82"/>
      <c r="AF876" s="82"/>
      <c r="AG876" s="59" t="s">
        <v>3208</v>
      </c>
      <c r="AH876" s="59">
        <v>1</v>
      </c>
      <c r="AI876" s="58"/>
      <c r="AJ876" s="27"/>
    </row>
    <row r="877" ht="20.15" customHeight="1" outlineLevel="4" spans="1:36">
      <c r="A877" s="59">
        <v>12</v>
      </c>
      <c r="B877" s="60" t="s">
        <v>128</v>
      </c>
      <c r="C877" s="56" t="s">
        <v>145</v>
      </c>
      <c r="D877" s="57" t="s">
        <v>3209</v>
      </c>
      <c r="E877" s="58" t="s">
        <v>3210</v>
      </c>
      <c r="F877" s="59" t="s">
        <v>554</v>
      </c>
      <c r="G877" s="59" t="s">
        <v>2461</v>
      </c>
      <c r="H877" s="59">
        <v>430626</v>
      </c>
      <c r="I877" s="59" t="str">
        <f t="shared" si="97"/>
        <v>430626</v>
      </c>
      <c r="J877" s="59">
        <f t="shared" si="98"/>
        <v>0</v>
      </c>
      <c r="K877" s="70">
        <v>0.489</v>
      </c>
      <c r="L877" s="55" t="s">
        <v>3211</v>
      </c>
      <c r="M877" s="71" t="s">
        <v>3212</v>
      </c>
      <c r="N877" s="59"/>
      <c r="O877" s="70"/>
      <c r="P877" s="73" t="s">
        <v>3212</v>
      </c>
      <c r="Q877" s="70">
        <v>0.489</v>
      </c>
      <c r="R877" s="59"/>
      <c r="S877" s="70"/>
      <c r="T877" s="59">
        <v>18</v>
      </c>
      <c r="U877" s="82">
        <v>13.97</v>
      </c>
      <c r="V877" s="83">
        <f t="shared" si="99"/>
        <v>8.802</v>
      </c>
      <c r="W877" s="83">
        <f t="shared" si="100"/>
        <v>6.357</v>
      </c>
      <c r="X877" s="83">
        <f t="shared" si="101"/>
        <v>2.445</v>
      </c>
      <c r="Y877" s="82">
        <f t="shared" si="102"/>
        <v>5.168</v>
      </c>
      <c r="Z877" s="82"/>
      <c r="AA877" s="91"/>
      <c r="AB877" s="91"/>
      <c r="AC877" s="82"/>
      <c r="AD877" s="82"/>
      <c r="AE877" s="82"/>
      <c r="AF877" s="82"/>
      <c r="AG877" s="59" t="s">
        <v>3170</v>
      </c>
      <c r="AH877" s="59">
        <v>1</v>
      </c>
      <c r="AI877" s="58"/>
      <c r="AJ877" s="27"/>
    </row>
    <row r="878" ht="20.15" customHeight="1" outlineLevel="4" spans="1:36">
      <c r="A878" s="59">
        <v>13</v>
      </c>
      <c r="B878" s="60" t="s">
        <v>128</v>
      </c>
      <c r="C878" s="56" t="s">
        <v>145</v>
      </c>
      <c r="D878" s="57" t="s">
        <v>3209</v>
      </c>
      <c r="E878" s="58" t="s">
        <v>3213</v>
      </c>
      <c r="F878" s="59" t="s">
        <v>554</v>
      </c>
      <c r="G878" s="59" t="s">
        <v>2461</v>
      </c>
      <c r="H878" s="59">
        <v>430626</v>
      </c>
      <c r="I878" s="59" t="str">
        <f t="shared" si="97"/>
        <v>430626</v>
      </c>
      <c r="J878" s="59">
        <f t="shared" si="98"/>
        <v>0</v>
      </c>
      <c r="K878" s="70">
        <v>0.879</v>
      </c>
      <c r="L878" s="55" t="s">
        <v>3214</v>
      </c>
      <c r="M878" s="71" t="s">
        <v>3215</v>
      </c>
      <c r="N878" s="59"/>
      <c r="O878" s="70"/>
      <c r="P878" s="73" t="s">
        <v>3215</v>
      </c>
      <c r="Q878" s="70">
        <v>0.879</v>
      </c>
      <c r="R878" s="59"/>
      <c r="S878" s="70"/>
      <c r="T878" s="59">
        <v>18</v>
      </c>
      <c r="U878" s="82">
        <v>25.11</v>
      </c>
      <c r="V878" s="83">
        <f t="shared" si="99"/>
        <v>15.822</v>
      </c>
      <c r="W878" s="83">
        <f t="shared" si="100"/>
        <v>11.427</v>
      </c>
      <c r="X878" s="83">
        <f t="shared" si="101"/>
        <v>4.395</v>
      </c>
      <c r="Y878" s="82">
        <f t="shared" si="102"/>
        <v>9.288</v>
      </c>
      <c r="Z878" s="82"/>
      <c r="AA878" s="91"/>
      <c r="AB878" s="91"/>
      <c r="AC878" s="82"/>
      <c r="AD878" s="82"/>
      <c r="AE878" s="82"/>
      <c r="AF878" s="82"/>
      <c r="AG878" s="59" t="s">
        <v>3216</v>
      </c>
      <c r="AH878" s="59">
        <v>1</v>
      </c>
      <c r="AI878" s="58"/>
      <c r="AJ878" s="27"/>
    </row>
    <row r="879" ht="20.15" customHeight="1" outlineLevel="4" spans="1:36">
      <c r="A879" s="59">
        <v>14</v>
      </c>
      <c r="B879" s="60" t="s">
        <v>128</v>
      </c>
      <c r="C879" s="56" t="s">
        <v>145</v>
      </c>
      <c r="D879" s="57" t="s">
        <v>3217</v>
      </c>
      <c r="E879" s="58" t="s">
        <v>3218</v>
      </c>
      <c r="F879" s="59" t="s">
        <v>554</v>
      </c>
      <c r="G879" s="59" t="s">
        <v>2461</v>
      </c>
      <c r="H879" s="59">
        <v>430626</v>
      </c>
      <c r="I879" s="59" t="str">
        <f t="shared" si="97"/>
        <v>430626</v>
      </c>
      <c r="J879" s="59">
        <f t="shared" si="98"/>
        <v>0</v>
      </c>
      <c r="K879" s="70">
        <v>2.286</v>
      </c>
      <c r="L879" s="55" t="s">
        <v>3219</v>
      </c>
      <c r="M879" s="71" t="s">
        <v>3220</v>
      </c>
      <c r="N879" s="59"/>
      <c r="O879" s="70"/>
      <c r="P879" s="73" t="s">
        <v>3220</v>
      </c>
      <c r="Q879" s="70">
        <v>2.286</v>
      </c>
      <c r="R879" s="59"/>
      <c r="S879" s="70"/>
      <c r="T879" s="59">
        <v>18</v>
      </c>
      <c r="U879" s="82">
        <v>65.31</v>
      </c>
      <c r="V879" s="83">
        <f t="shared" si="99"/>
        <v>41.148</v>
      </c>
      <c r="W879" s="83">
        <f t="shared" si="100"/>
        <v>29.718</v>
      </c>
      <c r="X879" s="83">
        <f t="shared" si="101"/>
        <v>11.43</v>
      </c>
      <c r="Y879" s="82">
        <f t="shared" si="102"/>
        <v>24.162</v>
      </c>
      <c r="Z879" s="82"/>
      <c r="AA879" s="91"/>
      <c r="AB879" s="91"/>
      <c r="AC879" s="82"/>
      <c r="AD879" s="82"/>
      <c r="AE879" s="82"/>
      <c r="AF879" s="82"/>
      <c r="AG879" s="59" t="s">
        <v>3216</v>
      </c>
      <c r="AH879" s="59">
        <v>1</v>
      </c>
      <c r="AI879" s="58"/>
      <c r="AJ879" s="27"/>
    </row>
    <row r="880" ht="20.15" customHeight="1" outlineLevel="4" spans="1:36">
      <c r="A880" s="59">
        <v>15</v>
      </c>
      <c r="B880" s="60" t="s">
        <v>128</v>
      </c>
      <c r="C880" s="56" t="s">
        <v>145</v>
      </c>
      <c r="D880" s="57" t="s">
        <v>3221</v>
      </c>
      <c r="E880" s="58" t="s">
        <v>3222</v>
      </c>
      <c r="F880" s="59" t="s">
        <v>554</v>
      </c>
      <c r="G880" s="59" t="s">
        <v>2461</v>
      </c>
      <c r="H880" s="59">
        <v>430626</v>
      </c>
      <c r="I880" s="59" t="str">
        <f t="shared" si="97"/>
        <v>430626</v>
      </c>
      <c r="J880" s="59">
        <f t="shared" si="98"/>
        <v>0</v>
      </c>
      <c r="K880" s="70">
        <v>3.463</v>
      </c>
      <c r="L880" s="55" t="s">
        <v>3223</v>
      </c>
      <c r="M880" s="71" t="s">
        <v>3224</v>
      </c>
      <c r="N880" s="73" t="s">
        <v>3224</v>
      </c>
      <c r="O880" s="70">
        <v>3.463</v>
      </c>
      <c r="P880" s="59"/>
      <c r="Q880" s="70"/>
      <c r="R880" s="59"/>
      <c r="S880" s="70"/>
      <c r="T880" s="59">
        <v>18</v>
      </c>
      <c r="U880" s="82">
        <v>98.94</v>
      </c>
      <c r="V880" s="83">
        <f t="shared" si="99"/>
        <v>62.334</v>
      </c>
      <c r="W880" s="83">
        <f t="shared" si="100"/>
        <v>45.019</v>
      </c>
      <c r="X880" s="83">
        <f t="shared" si="101"/>
        <v>17.315</v>
      </c>
      <c r="Y880" s="82">
        <f t="shared" si="102"/>
        <v>36.606</v>
      </c>
      <c r="Z880" s="82"/>
      <c r="AA880" s="91"/>
      <c r="AB880" s="91"/>
      <c r="AC880" s="82"/>
      <c r="AD880" s="82"/>
      <c r="AE880" s="82"/>
      <c r="AF880" s="82"/>
      <c r="AG880" s="59" t="s">
        <v>3216</v>
      </c>
      <c r="AH880" s="59">
        <v>1</v>
      </c>
      <c r="AI880" s="58"/>
      <c r="AJ880" s="27"/>
    </row>
    <row r="881" ht="20.15" customHeight="1" outlineLevel="4" spans="1:36">
      <c r="A881" s="59">
        <v>16</v>
      </c>
      <c r="B881" s="60" t="s">
        <v>128</v>
      </c>
      <c r="C881" s="56" t="s">
        <v>145</v>
      </c>
      <c r="D881" s="57" t="s">
        <v>483</v>
      </c>
      <c r="E881" s="58" t="s">
        <v>3225</v>
      </c>
      <c r="F881" s="59" t="s">
        <v>554</v>
      </c>
      <c r="G881" s="59" t="s">
        <v>2461</v>
      </c>
      <c r="H881" s="59">
        <v>430626</v>
      </c>
      <c r="I881" s="59" t="str">
        <f t="shared" si="97"/>
        <v>430626</v>
      </c>
      <c r="J881" s="59">
        <f t="shared" si="98"/>
        <v>0</v>
      </c>
      <c r="K881" s="70">
        <v>0.856</v>
      </c>
      <c r="L881" s="55" t="s">
        <v>3226</v>
      </c>
      <c r="M881" s="71" t="s">
        <v>3227</v>
      </c>
      <c r="N881" s="59"/>
      <c r="O881" s="70"/>
      <c r="P881" s="73" t="s">
        <v>3227</v>
      </c>
      <c r="Q881" s="70">
        <v>0.856</v>
      </c>
      <c r="R881" s="59"/>
      <c r="S881" s="70"/>
      <c r="T881" s="59">
        <v>18</v>
      </c>
      <c r="U881" s="82">
        <v>24.46</v>
      </c>
      <c r="V881" s="83">
        <f t="shared" si="99"/>
        <v>15.408</v>
      </c>
      <c r="W881" s="83">
        <f t="shared" si="100"/>
        <v>11.128</v>
      </c>
      <c r="X881" s="83">
        <f t="shared" si="101"/>
        <v>4.28</v>
      </c>
      <c r="Y881" s="82">
        <f t="shared" si="102"/>
        <v>9.052</v>
      </c>
      <c r="Z881" s="82"/>
      <c r="AA881" s="91"/>
      <c r="AB881" s="91"/>
      <c r="AC881" s="82"/>
      <c r="AD881" s="82"/>
      <c r="AE881" s="82"/>
      <c r="AF881" s="82"/>
      <c r="AG881" s="59" t="s">
        <v>3228</v>
      </c>
      <c r="AH881" s="59">
        <v>1</v>
      </c>
      <c r="AI881" s="58"/>
      <c r="AJ881" s="27"/>
    </row>
    <row r="882" ht="20.15" customHeight="1" outlineLevel="4" spans="1:36">
      <c r="A882" s="59">
        <v>17</v>
      </c>
      <c r="B882" s="60" t="s">
        <v>128</v>
      </c>
      <c r="C882" s="56" t="s">
        <v>145</v>
      </c>
      <c r="D882" s="57" t="s">
        <v>483</v>
      </c>
      <c r="E882" s="58" t="s">
        <v>3229</v>
      </c>
      <c r="F882" s="59" t="s">
        <v>554</v>
      </c>
      <c r="G882" s="59" t="s">
        <v>2461</v>
      </c>
      <c r="H882" s="59">
        <v>430626</v>
      </c>
      <c r="I882" s="59" t="str">
        <f t="shared" si="97"/>
        <v>430626</v>
      </c>
      <c r="J882" s="59">
        <f t="shared" si="98"/>
        <v>0</v>
      </c>
      <c r="K882" s="70">
        <v>3.884</v>
      </c>
      <c r="L882" s="55" t="s">
        <v>3230</v>
      </c>
      <c r="M882" s="71" t="s">
        <v>3231</v>
      </c>
      <c r="N882" s="59"/>
      <c r="O882" s="70"/>
      <c r="P882" s="59"/>
      <c r="Q882" s="70"/>
      <c r="R882" s="73" t="s">
        <v>3231</v>
      </c>
      <c r="S882" s="70">
        <v>3.884</v>
      </c>
      <c r="T882" s="59">
        <v>18</v>
      </c>
      <c r="U882" s="82">
        <v>110.97</v>
      </c>
      <c r="V882" s="83">
        <f t="shared" si="99"/>
        <v>69.912</v>
      </c>
      <c r="W882" s="83">
        <f t="shared" si="100"/>
        <v>50.492</v>
      </c>
      <c r="X882" s="83">
        <f t="shared" si="101"/>
        <v>19.42</v>
      </c>
      <c r="Y882" s="82">
        <f t="shared" si="102"/>
        <v>41.058</v>
      </c>
      <c r="Z882" s="82"/>
      <c r="AA882" s="91"/>
      <c r="AB882" s="91"/>
      <c r="AC882" s="82"/>
      <c r="AD882" s="82"/>
      <c r="AE882" s="82"/>
      <c r="AF882" s="82"/>
      <c r="AG882" s="59" t="s">
        <v>3216</v>
      </c>
      <c r="AH882" s="59">
        <v>1</v>
      </c>
      <c r="AI882" s="58"/>
      <c r="AJ882" s="27"/>
    </row>
    <row r="883" ht="20.15" customHeight="1" outlineLevel="4" spans="1:36">
      <c r="A883" s="59">
        <v>18</v>
      </c>
      <c r="B883" s="60" t="s">
        <v>128</v>
      </c>
      <c r="C883" s="56" t="s">
        <v>145</v>
      </c>
      <c r="D883" s="57" t="s">
        <v>483</v>
      </c>
      <c r="E883" s="58" t="s">
        <v>3232</v>
      </c>
      <c r="F883" s="59" t="s">
        <v>554</v>
      </c>
      <c r="G883" s="59" t="s">
        <v>2461</v>
      </c>
      <c r="H883" s="59">
        <v>430626</v>
      </c>
      <c r="I883" s="59" t="str">
        <f t="shared" si="97"/>
        <v>430626</v>
      </c>
      <c r="J883" s="59">
        <f t="shared" si="98"/>
        <v>0</v>
      </c>
      <c r="K883" s="70">
        <v>2.053</v>
      </c>
      <c r="L883" s="55" t="s">
        <v>3233</v>
      </c>
      <c r="M883" s="71" t="s">
        <v>3234</v>
      </c>
      <c r="N883" s="59"/>
      <c r="O883" s="70"/>
      <c r="P883" s="59"/>
      <c r="Q883" s="70"/>
      <c r="R883" s="73" t="s">
        <v>3234</v>
      </c>
      <c r="S883" s="70">
        <v>2.053</v>
      </c>
      <c r="T883" s="59">
        <v>18</v>
      </c>
      <c r="U883" s="82">
        <v>58.66</v>
      </c>
      <c r="V883" s="83">
        <f t="shared" si="99"/>
        <v>36.954</v>
      </c>
      <c r="W883" s="83">
        <f t="shared" si="100"/>
        <v>26.689</v>
      </c>
      <c r="X883" s="83">
        <f t="shared" si="101"/>
        <v>10.265</v>
      </c>
      <c r="Y883" s="82">
        <f t="shared" si="102"/>
        <v>21.706</v>
      </c>
      <c r="Z883" s="82"/>
      <c r="AA883" s="91"/>
      <c r="AB883" s="91"/>
      <c r="AC883" s="82"/>
      <c r="AD883" s="82"/>
      <c r="AE883" s="82"/>
      <c r="AF883" s="82"/>
      <c r="AG883" s="59" t="s">
        <v>3235</v>
      </c>
      <c r="AH883" s="59">
        <v>1</v>
      </c>
      <c r="AI883" s="58"/>
      <c r="AJ883" s="27"/>
    </row>
    <row r="884" ht="20.15" customHeight="1" outlineLevel="4" spans="1:36">
      <c r="A884" s="59">
        <v>19</v>
      </c>
      <c r="B884" s="60" t="s">
        <v>128</v>
      </c>
      <c r="C884" s="56" t="s">
        <v>145</v>
      </c>
      <c r="D884" s="57" t="s">
        <v>483</v>
      </c>
      <c r="E884" s="58" t="s">
        <v>3236</v>
      </c>
      <c r="F884" s="59" t="s">
        <v>554</v>
      </c>
      <c r="G884" s="59" t="s">
        <v>2461</v>
      </c>
      <c r="H884" s="59">
        <v>430626</v>
      </c>
      <c r="I884" s="59" t="str">
        <f t="shared" si="97"/>
        <v>430626</v>
      </c>
      <c r="J884" s="59">
        <f t="shared" si="98"/>
        <v>0</v>
      </c>
      <c r="K884" s="70">
        <v>3.159</v>
      </c>
      <c r="L884" s="55" t="s">
        <v>3237</v>
      </c>
      <c r="M884" s="71" t="s">
        <v>3238</v>
      </c>
      <c r="N884" s="59"/>
      <c r="O884" s="70"/>
      <c r="P884" s="59"/>
      <c r="Q884" s="70"/>
      <c r="R884" s="73" t="s">
        <v>3238</v>
      </c>
      <c r="S884" s="70">
        <v>3.159</v>
      </c>
      <c r="T884" s="59">
        <v>18</v>
      </c>
      <c r="U884" s="82">
        <v>90.26</v>
      </c>
      <c r="V884" s="83">
        <f t="shared" si="99"/>
        <v>56.862</v>
      </c>
      <c r="W884" s="83">
        <f t="shared" si="100"/>
        <v>41.067</v>
      </c>
      <c r="X884" s="83">
        <f t="shared" si="101"/>
        <v>15.795</v>
      </c>
      <c r="Y884" s="82">
        <f t="shared" si="102"/>
        <v>33.398</v>
      </c>
      <c r="Z884" s="82"/>
      <c r="AA884" s="91"/>
      <c r="AB884" s="91"/>
      <c r="AC884" s="82"/>
      <c r="AD884" s="82"/>
      <c r="AE884" s="82"/>
      <c r="AF884" s="82"/>
      <c r="AG884" s="59" t="s">
        <v>3239</v>
      </c>
      <c r="AH884" s="59">
        <v>1</v>
      </c>
      <c r="AI884" s="58"/>
      <c r="AJ884" s="27"/>
    </row>
    <row r="885" ht="20.15" customHeight="1" outlineLevel="4" spans="1:36">
      <c r="A885" s="59">
        <v>20</v>
      </c>
      <c r="B885" s="60" t="s">
        <v>128</v>
      </c>
      <c r="C885" s="56" t="s">
        <v>145</v>
      </c>
      <c r="D885" s="57" t="s">
        <v>3181</v>
      </c>
      <c r="E885" s="58" t="s">
        <v>3240</v>
      </c>
      <c r="F885" s="59" t="s">
        <v>554</v>
      </c>
      <c r="G885" s="59" t="s">
        <v>2461</v>
      </c>
      <c r="H885" s="59">
        <v>430626</v>
      </c>
      <c r="I885" s="59" t="str">
        <f t="shared" si="97"/>
        <v>430626</v>
      </c>
      <c r="J885" s="59">
        <f t="shared" si="98"/>
        <v>0</v>
      </c>
      <c r="K885" s="70">
        <v>2.318</v>
      </c>
      <c r="L885" s="55" t="s">
        <v>3241</v>
      </c>
      <c r="M885" s="71" t="s">
        <v>3242</v>
      </c>
      <c r="N885" s="59"/>
      <c r="O885" s="70"/>
      <c r="P885" s="73" t="s">
        <v>3242</v>
      </c>
      <c r="Q885" s="70">
        <v>2.318</v>
      </c>
      <c r="R885" s="59"/>
      <c r="S885" s="70"/>
      <c r="T885" s="59">
        <v>18</v>
      </c>
      <c r="U885" s="82">
        <v>66.23</v>
      </c>
      <c r="V885" s="83">
        <f t="shared" si="99"/>
        <v>41.724</v>
      </c>
      <c r="W885" s="83">
        <f t="shared" si="100"/>
        <v>30.134</v>
      </c>
      <c r="X885" s="83">
        <f t="shared" si="101"/>
        <v>11.59</v>
      </c>
      <c r="Y885" s="82">
        <f t="shared" si="102"/>
        <v>24.506</v>
      </c>
      <c r="Z885" s="82"/>
      <c r="AA885" s="91"/>
      <c r="AB885" s="91"/>
      <c r="AC885" s="82"/>
      <c r="AD885" s="82"/>
      <c r="AE885" s="82"/>
      <c r="AF885" s="82"/>
      <c r="AG885" s="59" t="s">
        <v>3243</v>
      </c>
      <c r="AH885" s="59">
        <v>1</v>
      </c>
      <c r="AI885" s="58"/>
      <c r="AJ885" s="27"/>
    </row>
    <row r="886" ht="20.15" customHeight="1" outlineLevel="4" spans="1:36">
      <c r="A886" s="59">
        <v>21</v>
      </c>
      <c r="B886" s="60" t="s">
        <v>128</v>
      </c>
      <c r="C886" s="56" t="s">
        <v>145</v>
      </c>
      <c r="D886" s="57" t="s">
        <v>483</v>
      </c>
      <c r="E886" s="58" t="s">
        <v>3244</v>
      </c>
      <c r="F886" s="59" t="s">
        <v>554</v>
      </c>
      <c r="G886" s="59" t="s">
        <v>2461</v>
      </c>
      <c r="H886" s="59">
        <v>430626</v>
      </c>
      <c r="I886" s="59" t="str">
        <f t="shared" si="97"/>
        <v>430626</v>
      </c>
      <c r="J886" s="59">
        <f t="shared" si="98"/>
        <v>0</v>
      </c>
      <c r="K886" s="70">
        <v>1.521</v>
      </c>
      <c r="L886" s="55" t="s">
        <v>3245</v>
      </c>
      <c r="M886" s="71" t="s">
        <v>3246</v>
      </c>
      <c r="N886" s="59"/>
      <c r="O886" s="70"/>
      <c r="P886" s="59"/>
      <c r="Q886" s="70"/>
      <c r="R886" s="73" t="s">
        <v>3246</v>
      </c>
      <c r="S886" s="70">
        <v>1.521</v>
      </c>
      <c r="T886" s="59">
        <v>18</v>
      </c>
      <c r="U886" s="82">
        <v>43.46</v>
      </c>
      <c r="V886" s="83">
        <f t="shared" si="99"/>
        <v>27.378</v>
      </c>
      <c r="W886" s="83">
        <f t="shared" si="100"/>
        <v>19.773</v>
      </c>
      <c r="X886" s="83">
        <f t="shared" si="101"/>
        <v>7.605</v>
      </c>
      <c r="Y886" s="82">
        <f t="shared" si="102"/>
        <v>16.082</v>
      </c>
      <c r="Z886" s="82"/>
      <c r="AA886" s="91"/>
      <c r="AB886" s="91"/>
      <c r="AC886" s="82"/>
      <c r="AD886" s="82"/>
      <c r="AE886" s="82"/>
      <c r="AF886" s="82"/>
      <c r="AG886" s="59" t="s">
        <v>3239</v>
      </c>
      <c r="AH886" s="59">
        <v>1</v>
      </c>
      <c r="AI886" s="58"/>
      <c r="AJ886" s="27"/>
    </row>
    <row r="887" ht="20.15" customHeight="1" outlineLevel="4" spans="1:36">
      <c r="A887" s="59">
        <v>22</v>
      </c>
      <c r="B887" s="60" t="s">
        <v>128</v>
      </c>
      <c r="C887" s="56" t="s">
        <v>145</v>
      </c>
      <c r="D887" s="57" t="s">
        <v>3247</v>
      </c>
      <c r="E887" s="58" t="s">
        <v>2455</v>
      </c>
      <c r="F887" s="59" t="s">
        <v>554</v>
      </c>
      <c r="G887" s="59" t="s">
        <v>2461</v>
      </c>
      <c r="H887" s="59">
        <v>430626</v>
      </c>
      <c r="I887" s="59" t="str">
        <f t="shared" si="97"/>
        <v>430626</v>
      </c>
      <c r="J887" s="59">
        <f t="shared" si="98"/>
        <v>0</v>
      </c>
      <c r="K887" s="70">
        <v>2.941</v>
      </c>
      <c r="L887" s="55" t="s">
        <v>3248</v>
      </c>
      <c r="M887" s="71" t="s">
        <v>3249</v>
      </c>
      <c r="N887" s="59"/>
      <c r="O887" s="70"/>
      <c r="P887" s="73" t="s">
        <v>3249</v>
      </c>
      <c r="Q887" s="70">
        <v>2.941</v>
      </c>
      <c r="R887" s="59"/>
      <c r="S887" s="70"/>
      <c r="T887" s="59">
        <v>18</v>
      </c>
      <c r="U887" s="82">
        <v>84.03</v>
      </c>
      <c r="V887" s="83">
        <f t="shared" si="99"/>
        <v>52.938</v>
      </c>
      <c r="W887" s="83">
        <f t="shared" si="100"/>
        <v>38.233</v>
      </c>
      <c r="X887" s="83">
        <f t="shared" si="101"/>
        <v>14.705</v>
      </c>
      <c r="Y887" s="82">
        <f t="shared" si="102"/>
        <v>31.092</v>
      </c>
      <c r="Z887" s="82"/>
      <c r="AA887" s="91"/>
      <c r="AB887" s="91"/>
      <c r="AC887" s="82"/>
      <c r="AD887" s="82"/>
      <c r="AE887" s="82"/>
      <c r="AF887" s="82"/>
      <c r="AG887" s="59" t="s">
        <v>3250</v>
      </c>
      <c r="AH887" s="59">
        <v>1</v>
      </c>
      <c r="AI887" s="58"/>
      <c r="AJ887" s="27"/>
    </row>
    <row r="888" ht="20.15" customHeight="1" outlineLevel="4" spans="1:36">
      <c r="A888" s="59">
        <v>23</v>
      </c>
      <c r="B888" s="60" t="s">
        <v>128</v>
      </c>
      <c r="C888" s="56" t="s">
        <v>145</v>
      </c>
      <c r="D888" s="57" t="s">
        <v>3251</v>
      </c>
      <c r="E888" s="58" t="s">
        <v>3252</v>
      </c>
      <c r="F888" s="59" t="s">
        <v>554</v>
      </c>
      <c r="G888" s="59" t="s">
        <v>2461</v>
      </c>
      <c r="H888" s="59">
        <v>430626</v>
      </c>
      <c r="I888" s="59" t="str">
        <f t="shared" si="97"/>
        <v>430626</v>
      </c>
      <c r="J888" s="59">
        <f t="shared" si="98"/>
        <v>0</v>
      </c>
      <c r="K888" s="70">
        <v>2.21</v>
      </c>
      <c r="L888" s="55" t="s">
        <v>3253</v>
      </c>
      <c r="M888" s="71" t="s">
        <v>3254</v>
      </c>
      <c r="N888" s="59"/>
      <c r="O888" s="70"/>
      <c r="P888" s="59"/>
      <c r="Q888" s="70"/>
      <c r="R888" s="73" t="s">
        <v>3254</v>
      </c>
      <c r="S888" s="70">
        <v>2.21</v>
      </c>
      <c r="T888" s="59">
        <v>18</v>
      </c>
      <c r="U888" s="82">
        <v>63.14</v>
      </c>
      <c r="V888" s="83">
        <f t="shared" si="99"/>
        <v>39.78</v>
      </c>
      <c r="W888" s="83">
        <f t="shared" si="100"/>
        <v>28.73</v>
      </c>
      <c r="X888" s="83">
        <f t="shared" si="101"/>
        <v>11.05</v>
      </c>
      <c r="Y888" s="82">
        <f t="shared" si="102"/>
        <v>23.36</v>
      </c>
      <c r="Z888" s="82"/>
      <c r="AA888" s="91"/>
      <c r="AB888" s="91"/>
      <c r="AC888" s="82"/>
      <c r="AD888" s="82"/>
      <c r="AE888" s="82"/>
      <c r="AF888" s="82"/>
      <c r="AG888" s="59" t="s">
        <v>3255</v>
      </c>
      <c r="AH888" s="59">
        <v>1</v>
      </c>
      <c r="AI888" s="58"/>
      <c r="AJ888" s="27"/>
    </row>
    <row r="889" ht="20.15" customHeight="1" outlineLevel="4" spans="1:36">
      <c r="A889" s="59">
        <v>24</v>
      </c>
      <c r="B889" s="60" t="s">
        <v>128</v>
      </c>
      <c r="C889" s="56" t="s">
        <v>145</v>
      </c>
      <c r="D889" s="57" t="s">
        <v>3256</v>
      </c>
      <c r="E889" s="58" t="s">
        <v>3257</v>
      </c>
      <c r="F889" s="59" t="s">
        <v>554</v>
      </c>
      <c r="G889" s="59" t="s">
        <v>2461</v>
      </c>
      <c r="H889" s="59">
        <v>430626</v>
      </c>
      <c r="I889" s="59" t="str">
        <f t="shared" si="97"/>
        <v>430626</v>
      </c>
      <c r="J889" s="59">
        <f t="shared" si="98"/>
        <v>0</v>
      </c>
      <c r="K889" s="70">
        <v>0.527</v>
      </c>
      <c r="L889" s="55" t="s">
        <v>3258</v>
      </c>
      <c r="M889" s="71" t="s">
        <v>3259</v>
      </c>
      <c r="N889" s="59"/>
      <c r="O889" s="70"/>
      <c r="P889" s="73" t="s">
        <v>3259</v>
      </c>
      <c r="Q889" s="70">
        <v>0.527</v>
      </c>
      <c r="R889" s="59"/>
      <c r="S889" s="70"/>
      <c r="T889" s="59">
        <v>18</v>
      </c>
      <c r="U889" s="82">
        <v>15.06</v>
      </c>
      <c r="V889" s="83">
        <f t="shared" si="99"/>
        <v>9.486</v>
      </c>
      <c r="W889" s="83">
        <f t="shared" si="100"/>
        <v>6.851</v>
      </c>
      <c r="X889" s="83">
        <f t="shared" si="101"/>
        <v>2.635</v>
      </c>
      <c r="Y889" s="82">
        <f t="shared" si="102"/>
        <v>5.574</v>
      </c>
      <c r="Z889" s="82"/>
      <c r="AA889" s="91"/>
      <c r="AB889" s="91"/>
      <c r="AC889" s="82"/>
      <c r="AD889" s="82"/>
      <c r="AE889" s="82"/>
      <c r="AF889" s="82"/>
      <c r="AG889" s="59" t="s">
        <v>3255</v>
      </c>
      <c r="AH889" s="59">
        <v>1</v>
      </c>
      <c r="AI889" s="58"/>
      <c r="AJ889" s="27"/>
    </row>
    <row r="890" ht="20.15" customHeight="1" outlineLevel="4" spans="1:36">
      <c r="A890" s="59">
        <v>25</v>
      </c>
      <c r="B890" s="60" t="s">
        <v>128</v>
      </c>
      <c r="C890" s="56" t="s">
        <v>145</v>
      </c>
      <c r="D890" s="57" t="s">
        <v>3251</v>
      </c>
      <c r="E890" s="58" t="s">
        <v>3260</v>
      </c>
      <c r="F890" s="59" t="s">
        <v>554</v>
      </c>
      <c r="G890" s="59" t="s">
        <v>2461</v>
      </c>
      <c r="H890" s="59">
        <v>430626</v>
      </c>
      <c r="I890" s="59" t="str">
        <f t="shared" si="97"/>
        <v>430626</v>
      </c>
      <c r="J890" s="59">
        <f t="shared" si="98"/>
        <v>0</v>
      </c>
      <c r="K890" s="70">
        <v>2.361</v>
      </c>
      <c r="L890" s="55" t="s">
        <v>3261</v>
      </c>
      <c r="M890" s="71" t="s">
        <v>3262</v>
      </c>
      <c r="N890" s="59"/>
      <c r="O890" s="70"/>
      <c r="P890" s="59"/>
      <c r="Q890" s="70"/>
      <c r="R890" s="73" t="s">
        <v>3262</v>
      </c>
      <c r="S890" s="70">
        <v>2.361</v>
      </c>
      <c r="T890" s="59">
        <v>18</v>
      </c>
      <c r="U890" s="82">
        <v>67.46</v>
      </c>
      <c r="V890" s="83">
        <f t="shared" si="99"/>
        <v>42.498</v>
      </c>
      <c r="W890" s="83">
        <f t="shared" si="100"/>
        <v>30.693</v>
      </c>
      <c r="X890" s="83">
        <f t="shared" si="101"/>
        <v>11.805</v>
      </c>
      <c r="Y890" s="82">
        <f t="shared" si="102"/>
        <v>24.962</v>
      </c>
      <c r="Z890" s="82"/>
      <c r="AA890" s="91"/>
      <c r="AB890" s="91"/>
      <c r="AC890" s="82"/>
      <c r="AD890" s="82"/>
      <c r="AE890" s="82"/>
      <c r="AF890" s="82"/>
      <c r="AG890" s="59" t="s">
        <v>3239</v>
      </c>
      <c r="AH890" s="59">
        <v>1</v>
      </c>
      <c r="AI890" s="58"/>
      <c r="AJ890" s="27"/>
    </row>
    <row r="891" ht="20.15" customHeight="1" outlineLevel="4" spans="1:36">
      <c r="A891" s="59">
        <v>26</v>
      </c>
      <c r="B891" s="60" t="s">
        <v>128</v>
      </c>
      <c r="C891" s="56" t="s">
        <v>145</v>
      </c>
      <c r="D891" s="57" t="s">
        <v>3263</v>
      </c>
      <c r="E891" s="58" t="s">
        <v>3264</v>
      </c>
      <c r="F891" s="59" t="s">
        <v>554</v>
      </c>
      <c r="G891" s="59" t="s">
        <v>2461</v>
      </c>
      <c r="H891" s="59">
        <v>430626</v>
      </c>
      <c r="I891" s="59" t="str">
        <f t="shared" si="97"/>
        <v>430626</v>
      </c>
      <c r="J891" s="59">
        <f t="shared" si="98"/>
        <v>0</v>
      </c>
      <c r="K891" s="70">
        <v>6.944</v>
      </c>
      <c r="L891" s="55" t="s">
        <v>3265</v>
      </c>
      <c r="M891" s="71" t="s">
        <v>3266</v>
      </c>
      <c r="N891" s="59"/>
      <c r="O891" s="70"/>
      <c r="P891" s="73" t="s">
        <v>3266</v>
      </c>
      <c r="Q891" s="70">
        <v>6.944</v>
      </c>
      <c r="R891" s="59"/>
      <c r="S891" s="70"/>
      <c r="T891" s="59">
        <v>18</v>
      </c>
      <c r="U891" s="82">
        <v>198.4</v>
      </c>
      <c r="V891" s="83">
        <f t="shared" si="99"/>
        <v>124.992</v>
      </c>
      <c r="W891" s="83">
        <f t="shared" si="100"/>
        <v>90.272</v>
      </c>
      <c r="X891" s="83">
        <f t="shared" si="101"/>
        <v>34.72</v>
      </c>
      <c r="Y891" s="82">
        <f t="shared" si="102"/>
        <v>73.408</v>
      </c>
      <c r="Z891" s="82"/>
      <c r="AA891" s="91"/>
      <c r="AB891" s="91"/>
      <c r="AC891" s="82"/>
      <c r="AD891" s="82"/>
      <c r="AE891" s="82"/>
      <c r="AF891" s="82"/>
      <c r="AG891" s="59" t="s">
        <v>3239</v>
      </c>
      <c r="AH891" s="59">
        <v>1</v>
      </c>
      <c r="AI891" s="58"/>
      <c r="AJ891" s="27"/>
    </row>
    <row r="892" ht="20.15" customHeight="1" outlineLevel="4" spans="1:36">
      <c r="A892" s="59">
        <v>27</v>
      </c>
      <c r="B892" s="60" t="s">
        <v>128</v>
      </c>
      <c r="C892" s="56" t="s">
        <v>145</v>
      </c>
      <c r="D892" s="57" t="s">
        <v>3267</v>
      </c>
      <c r="E892" s="58" t="s">
        <v>3268</v>
      </c>
      <c r="F892" s="59" t="s">
        <v>554</v>
      </c>
      <c r="G892" s="59" t="s">
        <v>2461</v>
      </c>
      <c r="H892" s="59">
        <v>430626</v>
      </c>
      <c r="I892" s="59" t="str">
        <f t="shared" si="97"/>
        <v>430626</v>
      </c>
      <c r="J892" s="59">
        <f t="shared" si="98"/>
        <v>0</v>
      </c>
      <c r="K892" s="70">
        <v>5.874</v>
      </c>
      <c r="L892" s="55" t="s">
        <v>3269</v>
      </c>
      <c r="M892" s="71" t="s">
        <v>3270</v>
      </c>
      <c r="N892" s="59"/>
      <c r="O892" s="70"/>
      <c r="P892" s="73" t="s">
        <v>3270</v>
      </c>
      <c r="Q892" s="70">
        <v>5.874</v>
      </c>
      <c r="R892" s="59"/>
      <c r="S892" s="70"/>
      <c r="T892" s="59">
        <v>18</v>
      </c>
      <c r="U892" s="82">
        <v>167.83</v>
      </c>
      <c r="V892" s="83">
        <f t="shared" si="99"/>
        <v>105.732</v>
      </c>
      <c r="W892" s="83">
        <f t="shared" si="100"/>
        <v>76.362</v>
      </c>
      <c r="X892" s="83">
        <f t="shared" si="101"/>
        <v>29.37</v>
      </c>
      <c r="Y892" s="82">
        <f t="shared" si="102"/>
        <v>62.098</v>
      </c>
      <c r="Z892" s="82"/>
      <c r="AA892" s="91"/>
      <c r="AB892" s="91"/>
      <c r="AC892" s="82"/>
      <c r="AD892" s="82"/>
      <c r="AE892" s="82"/>
      <c r="AF892" s="82"/>
      <c r="AG892" s="59" t="s">
        <v>3271</v>
      </c>
      <c r="AH892" s="59">
        <v>1</v>
      </c>
      <c r="AI892" s="58"/>
      <c r="AJ892" s="27"/>
    </row>
    <row r="893" ht="20.15" customHeight="1" outlineLevel="4" spans="1:36">
      <c r="A893" s="59">
        <v>28</v>
      </c>
      <c r="B893" s="60" t="s">
        <v>128</v>
      </c>
      <c r="C893" s="56" t="s">
        <v>145</v>
      </c>
      <c r="D893" s="57" t="s">
        <v>3267</v>
      </c>
      <c r="E893" s="58" t="s">
        <v>3272</v>
      </c>
      <c r="F893" s="59" t="s">
        <v>554</v>
      </c>
      <c r="G893" s="59" t="s">
        <v>2461</v>
      </c>
      <c r="H893" s="59">
        <v>430626</v>
      </c>
      <c r="I893" s="59" t="str">
        <f t="shared" si="97"/>
        <v>430626</v>
      </c>
      <c r="J893" s="59">
        <f t="shared" si="98"/>
        <v>0</v>
      </c>
      <c r="K893" s="70">
        <v>1.994</v>
      </c>
      <c r="L893" s="55" t="s">
        <v>3273</v>
      </c>
      <c r="M893" s="71" t="s">
        <v>3274</v>
      </c>
      <c r="N893" s="59"/>
      <c r="O893" s="70"/>
      <c r="P893" s="73" t="s">
        <v>3274</v>
      </c>
      <c r="Q893" s="70">
        <v>1.994</v>
      </c>
      <c r="R893" s="59"/>
      <c r="S893" s="70"/>
      <c r="T893" s="59">
        <v>18</v>
      </c>
      <c r="U893" s="82">
        <v>56.97</v>
      </c>
      <c r="V893" s="83">
        <f t="shared" si="99"/>
        <v>35.892</v>
      </c>
      <c r="W893" s="83">
        <f t="shared" si="100"/>
        <v>25.922</v>
      </c>
      <c r="X893" s="83">
        <f t="shared" si="101"/>
        <v>9.97</v>
      </c>
      <c r="Y893" s="82">
        <f t="shared" si="102"/>
        <v>21.078</v>
      </c>
      <c r="Z893" s="82"/>
      <c r="AA893" s="91"/>
      <c r="AB893" s="91"/>
      <c r="AC893" s="82"/>
      <c r="AD893" s="82"/>
      <c r="AE893" s="82"/>
      <c r="AF893" s="82"/>
      <c r="AG893" s="59" t="s">
        <v>3271</v>
      </c>
      <c r="AH893" s="59">
        <v>1</v>
      </c>
      <c r="AI893" s="58"/>
      <c r="AJ893" s="27"/>
    </row>
    <row r="894" ht="20.15" customHeight="1" outlineLevel="4" spans="1:36">
      <c r="A894" s="59">
        <v>29</v>
      </c>
      <c r="B894" s="60" t="s">
        <v>128</v>
      </c>
      <c r="C894" s="56" t="s">
        <v>145</v>
      </c>
      <c r="D894" s="57" t="s">
        <v>3251</v>
      </c>
      <c r="E894" s="58" t="s">
        <v>3260</v>
      </c>
      <c r="F894" s="59" t="s">
        <v>554</v>
      </c>
      <c r="G894" s="59" t="s">
        <v>2461</v>
      </c>
      <c r="H894" s="59">
        <v>430626</v>
      </c>
      <c r="I894" s="59" t="str">
        <f t="shared" si="97"/>
        <v>430626</v>
      </c>
      <c r="J894" s="59">
        <f t="shared" si="98"/>
        <v>0</v>
      </c>
      <c r="K894" s="70">
        <v>3.628</v>
      </c>
      <c r="L894" s="55" t="s">
        <v>3275</v>
      </c>
      <c r="M894" s="71" t="s">
        <v>3276</v>
      </c>
      <c r="N894" s="59"/>
      <c r="O894" s="70"/>
      <c r="P894" s="59"/>
      <c r="Q894" s="70"/>
      <c r="R894" s="73" t="s">
        <v>3276</v>
      </c>
      <c r="S894" s="70">
        <v>3.628</v>
      </c>
      <c r="T894" s="59">
        <v>18</v>
      </c>
      <c r="U894" s="82">
        <v>103.66</v>
      </c>
      <c r="V894" s="83">
        <f t="shared" si="99"/>
        <v>65.304</v>
      </c>
      <c r="W894" s="83">
        <f t="shared" si="100"/>
        <v>47.164</v>
      </c>
      <c r="X894" s="83">
        <f t="shared" si="101"/>
        <v>18.14</v>
      </c>
      <c r="Y894" s="82">
        <f t="shared" si="102"/>
        <v>38.356</v>
      </c>
      <c r="Z894" s="82"/>
      <c r="AA894" s="91"/>
      <c r="AB894" s="91"/>
      <c r="AC894" s="82"/>
      <c r="AD894" s="82"/>
      <c r="AE894" s="82"/>
      <c r="AF894" s="82"/>
      <c r="AG894" s="59" t="s">
        <v>3250</v>
      </c>
      <c r="AH894" s="59">
        <v>1</v>
      </c>
      <c r="AI894" s="58"/>
      <c r="AJ894" s="27"/>
    </row>
    <row r="895" ht="20.15" customHeight="1" outlineLevel="4" spans="1:36">
      <c r="A895" s="59">
        <v>30</v>
      </c>
      <c r="B895" s="60" t="s">
        <v>128</v>
      </c>
      <c r="C895" s="56" t="s">
        <v>145</v>
      </c>
      <c r="D895" s="57" t="s">
        <v>3251</v>
      </c>
      <c r="E895" s="58" t="s">
        <v>3277</v>
      </c>
      <c r="F895" s="59" t="s">
        <v>554</v>
      </c>
      <c r="G895" s="59" t="s">
        <v>2461</v>
      </c>
      <c r="H895" s="59">
        <v>430626</v>
      </c>
      <c r="I895" s="59" t="str">
        <f t="shared" si="97"/>
        <v>430626</v>
      </c>
      <c r="J895" s="59">
        <f t="shared" si="98"/>
        <v>0</v>
      </c>
      <c r="K895" s="70">
        <v>1.349</v>
      </c>
      <c r="L895" s="55" t="s">
        <v>3278</v>
      </c>
      <c r="M895" s="71" t="s">
        <v>3279</v>
      </c>
      <c r="N895" s="59"/>
      <c r="O895" s="70"/>
      <c r="P895" s="59"/>
      <c r="Q895" s="70"/>
      <c r="R895" s="73" t="s">
        <v>3279</v>
      </c>
      <c r="S895" s="70">
        <v>1.349</v>
      </c>
      <c r="T895" s="59">
        <v>18</v>
      </c>
      <c r="U895" s="82">
        <v>38.54</v>
      </c>
      <c r="V895" s="83">
        <f t="shared" si="99"/>
        <v>24.282</v>
      </c>
      <c r="W895" s="83">
        <f t="shared" si="100"/>
        <v>17.537</v>
      </c>
      <c r="X895" s="83">
        <f t="shared" si="101"/>
        <v>6.745</v>
      </c>
      <c r="Y895" s="82">
        <f t="shared" si="102"/>
        <v>14.258</v>
      </c>
      <c r="Z895" s="82"/>
      <c r="AA895" s="91"/>
      <c r="AB895" s="91"/>
      <c r="AC895" s="82"/>
      <c r="AD895" s="82"/>
      <c r="AE895" s="82"/>
      <c r="AF895" s="82"/>
      <c r="AG895" s="59" t="s">
        <v>3271</v>
      </c>
      <c r="AH895" s="59">
        <v>1</v>
      </c>
      <c r="AI895" s="58"/>
      <c r="AJ895" s="27"/>
    </row>
    <row r="896" ht="20.15" customHeight="1" outlineLevel="4" spans="1:36">
      <c r="A896" s="59">
        <v>31</v>
      </c>
      <c r="B896" s="60" t="s">
        <v>128</v>
      </c>
      <c r="C896" s="56" t="s">
        <v>145</v>
      </c>
      <c r="D896" s="57" t="s">
        <v>3280</v>
      </c>
      <c r="E896" s="58" t="s">
        <v>3281</v>
      </c>
      <c r="F896" s="59" t="s">
        <v>554</v>
      </c>
      <c r="G896" s="59" t="s">
        <v>2461</v>
      </c>
      <c r="H896" s="59">
        <v>430626</v>
      </c>
      <c r="I896" s="59" t="str">
        <f t="shared" si="97"/>
        <v>430626</v>
      </c>
      <c r="J896" s="59">
        <f t="shared" si="98"/>
        <v>0</v>
      </c>
      <c r="K896" s="70">
        <v>2.726</v>
      </c>
      <c r="L896" s="55" t="s">
        <v>3282</v>
      </c>
      <c r="M896" s="71" t="s">
        <v>3283</v>
      </c>
      <c r="N896" s="59"/>
      <c r="O896" s="70"/>
      <c r="P896" s="59"/>
      <c r="Q896" s="70"/>
      <c r="R896" s="73" t="s">
        <v>3283</v>
      </c>
      <c r="S896" s="70">
        <v>2.726</v>
      </c>
      <c r="T896" s="59">
        <v>18</v>
      </c>
      <c r="U896" s="82">
        <v>77.89</v>
      </c>
      <c r="V896" s="83">
        <f t="shared" si="99"/>
        <v>49.068</v>
      </c>
      <c r="W896" s="83">
        <f t="shared" si="100"/>
        <v>35.438</v>
      </c>
      <c r="X896" s="83">
        <f t="shared" si="101"/>
        <v>13.63</v>
      </c>
      <c r="Y896" s="82">
        <f t="shared" si="102"/>
        <v>28.822</v>
      </c>
      <c r="Z896" s="82"/>
      <c r="AA896" s="91"/>
      <c r="AB896" s="91"/>
      <c r="AC896" s="82"/>
      <c r="AD896" s="82"/>
      <c r="AE896" s="82"/>
      <c r="AF896" s="82"/>
      <c r="AG896" s="59" t="s">
        <v>3271</v>
      </c>
      <c r="AH896" s="59">
        <v>1</v>
      </c>
      <c r="AI896" s="58"/>
      <c r="AJ896" s="27"/>
    </row>
    <row r="897" ht="20.15" customHeight="1" outlineLevel="4" spans="1:36">
      <c r="A897" s="59">
        <v>32</v>
      </c>
      <c r="B897" s="60" t="s">
        <v>128</v>
      </c>
      <c r="C897" s="56" t="s">
        <v>145</v>
      </c>
      <c r="D897" s="57" t="s">
        <v>3280</v>
      </c>
      <c r="E897" s="58" t="s">
        <v>3284</v>
      </c>
      <c r="F897" s="59" t="s">
        <v>554</v>
      </c>
      <c r="G897" s="59" t="s">
        <v>2461</v>
      </c>
      <c r="H897" s="59">
        <v>430626</v>
      </c>
      <c r="I897" s="59" t="str">
        <f t="shared" si="97"/>
        <v>430626</v>
      </c>
      <c r="J897" s="59">
        <f t="shared" si="98"/>
        <v>0</v>
      </c>
      <c r="K897" s="70">
        <v>1.038</v>
      </c>
      <c r="L897" s="55" t="s">
        <v>3285</v>
      </c>
      <c r="M897" s="71" t="s">
        <v>3286</v>
      </c>
      <c r="N897" s="59"/>
      <c r="O897" s="70"/>
      <c r="P897" s="59"/>
      <c r="Q897" s="70"/>
      <c r="R897" s="73" t="s">
        <v>3286</v>
      </c>
      <c r="S897" s="70">
        <v>1.038</v>
      </c>
      <c r="T897" s="59">
        <v>18</v>
      </c>
      <c r="U897" s="82">
        <v>29.66</v>
      </c>
      <c r="V897" s="83">
        <f t="shared" si="99"/>
        <v>18.684</v>
      </c>
      <c r="W897" s="83">
        <f t="shared" si="100"/>
        <v>13.494</v>
      </c>
      <c r="X897" s="83">
        <f t="shared" si="101"/>
        <v>5.19</v>
      </c>
      <c r="Y897" s="82">
        <f t="shared" si="102"/>
        <v>10.976</v>
      </c>
      <c r="Z897" s="82"/>
      <c r="AA897" s="91"/>
      <c r="AB897" s="91"/>
      <c r="AC897" s="82"/>
      <c r="AD897" s="82"/>
      <c r="AE897" s="82"/>
      <c r="AF897" s="82"/>
      <c r="AG897" s="59" t="s">
        <v>3287</v>
      </c>
      <c r="AH897" s="59">
        <v>1</v>
      </c>
      <c r="AI897" s="58"/>
      <c r="AJ897" s="27"/>
    </row>
    <row r="898" ht="20.15" customHeight="1" outlineLevel="4" spans="1:36">
      <c r="A898" s="59">
        <v>33</v>
      </c>
      <c r="B898" s="60" t="s">
        <v>128</v>
      </c>
      <c r="C898" s="56" t="s">
        <v>145</v>
      </c>
      <c r="D898" s="57" t="s">
        <v>3288</v>
      </c>
      <c r="E898" s="58" t="s">
        <v>3289</v>
      </c>
      <c r="F898" s="59" t="s">
        <v>554</v>
      </c>
      <c r="G898" s="59" t="s">
        <v>2461</v>
      </c>
      <c r="H898" s="59">
        <v>430626</v>
      </c>
      <c r="I898" s="59" t="str">
        <f t="shared" si="97"/>
        <v>430626</v>
      </c>
      <c r="J898" s="59">
        <f t="shared" si="98"/>
        <v>0</v>
      </c>
      <c r="K898" s="70">
        <v>5.013</v>
      </c>
      <c r="L898" s="55" t="s">
        <v>3290</v>
      </c>
      <c r="M898" s="71" t="s">
        <v>3291</v>
      </c>
      <c r="N898" s="59"/>
      <c r="O898" s="70"/>
      <c r="P898" s="73" t="s">
        <v>3291</v>
      </c>
      <c r="Q898" s="70">
        <v>5.013</v>
      </c>
      <c r="R898" s="59"/>
      <c r="S898" s="70"/>
      <c r="T898" s="59">
        <v>18</v>
      </c>
      <c r="U898" s="82">
        <v>143.23</v>
      </c>
      <c r="V898" s="83">
        <f t="shared" ref="V898:V929" si="103">K898*T898</f>
        <v>90.234</v>
      </c>
      <c r="W898" s="83">
        <f t="shared" ref="W898:W929" si="104">K898*13</f>
        <v>65.169</v>
      </c>
      <c r="X898" s="83">
        <f t="shared" ref="X898:X929" si="105">K898*5</f>
        <v>25.065</v>
      </c>
      <c r="Y898" s="82">
        <f t="shared" si="102"/>
        <v>52.996</v>
      </c>
      <c r="Z898" s="82"/>
      <c r="AA898" s="91"/>
      <c r="AB898" s="91"/>
      <c r="AC898" s="82"/>
      <c r="AD898" s="82"/>
      <c r="AE898" s="82"/>
      <c r="AF898" s="82"/>
      <c r="AG898" s="59" t="s">
        <v>3287</v>
      </c>
      <c r="AH898" s="59">
        <v>1</v>
      </c>
      <c r="AI898" s="58"/>
      <c r="AJ898" s="27"/>
    </row>
    <row r="899" ht="20.15" customHeight="1" outlineLevel="4" spans="1:36">
      <c r="A899" s="59">
        <v>34</v>
      </c>
      <c r="B899" s="60" t="s">
        <v>128</v>
      </c>
      <c r="C899" s="56" t="s">
        <v>145</v>
      </c>
      <c r="D899" s="57" t="s">
        <v>3280</v>
      </c>
      <c r="E899" s="58" t="s">
        <v>3292</v>
      </c>
      <c r="F899" s="59" t="s">
        <v>554</v>
      </c>
      <c r="G899" s="59" t="s">
        <v>2461</v>
      </c>
      <c r="H899" s="59">
        <v>430626</v>
      </c>
      <c r="I899" s="59" t="str">
        <f t="shared" si="97"/>
        <v>430626</v>
      </c>
      <c r="J899" s="59">
        <f t="shared" si="98"/>
        <v>0</v>
      </c>
      <c r="K899" s="70">
        <v>3.068</v>
      </c>
      <c r="L899" s="55" t="s">
        <v>3293</v>
      </c>
      <c r="M899" s="71" t="s">
        <v>3294</v>
      </c>
      <c r="N899" s="59"/>
      <c r="O899" s="70"/>
      <c r="P899" s="59"/>
      <c r="Q899" s="70"/>
      <c r="R899" s="73" t="s">
        <v>3294</v>
      </c>
      <c r="S899" s="70">
        <v>3.068</v>
      </c>
      <c r="T899" s="59">
        <v>18</v>
      </c>
      <c r="U899" s="82">
        <v>87.66</v>
      </c>
      <c r="V899" s="83">
        <f t="shared" si="103"/>
        <v>55.224</v>
      </c>
      <c r="W899" s="83">
        <f t="shared" si="104"/>
        <v>39.884</v>
      </c>
      <c r="X899" s="83">
        <f t="shared" si="105"/>
        <v>15.34</v>
      </c>
      <c r="Y899" s="82">
        <f t="shared" si="102"/>
        <v>32.436</v>
      </c>
      <c r="Z899" s="82"/>
      <c r="AA899" s="91"/>
      <c r="AB899" s="91"/>
      <c r="AC899" s="82"/>
      <c r="AD899" s="82"/>
      <c r="AE899" s="82"/>
      <c r="AF899" s="82"/>
      <c r="AG899" s="59" t="s">
        <v>3287</v>
      </c>
      <c r="AH899" s="59">
        <v>1</v>
      </c>
      <c r="AI899" s="58"/>
      <c r="AJ899" s="27"/>
    </row>
    <row r="900" ht="20.15" customHeight="1" outlineLevel="4" spans="1:36">
      <c r="A900" s="59">
        <v>35</v>
      </c>
      <c r="B900" s="60" t="s">
        <v>128</v>
      </c>
      <c r="C900" s="56" t="s">
        <v>145</v>
      </c>
      <c r="D900" s="57" t="s">
        <v>3280</v>
      </c>
      <c r="E900" s="58" t="s">
        <v>3277</v>
      </c>
      <c r="F900" s="59" t="s">
        <v>554</v>
      </c>
      <c r="G900" s="59" t="s">
        <v>2461</v>
      </c>
      <c r="H900" s="59">
        <v>430626</v>
      </c>
      <c r="I900" s="59" t="str">
        <f t="shared" si="97"/>
        <v>430626</v>
      </c>
      <c r="J900" s="59">
        <f t="shared" si="98"/>
        <v>0</v>
      </c>
      <c r="K900" s="70">
        <v>3.007</v>
      </c>
      <c r="L900" s="55" t="s">
        <v>3295</v>
      </c>
      <c r="M900" s="71" t="s">
        <v>3296</v>
      </c>
      <c r="N900" s="59"/>
      <c r="O900" s="70"/>
      <c r="P900" s="59"/>
      <c r="Q900" s="70"/>
      <c r="R900" s="73" t="s">
        <v>3296</v>
      </c>
      <c r="S900" s="70">
        <v>3.007</v>
      </c>
      <c r="T900" s="59">
        <v>18</v>
      </c>
      <c r="U900" s="82">
        <v>85.91</v>
      </c>
      <c r="V900" s="83">
        <f t="shared" si="103"/>
        <v>54.126</v>
      </c>
      <c r="W900" s="83">
        <f t="shared" si="104"/>
        <v>39.091</v>
      </c>
      <c r="X900" s="83">
        <f t="shared" si="105"/>
        <v>15.035</v>
      </c>
      <c r="Y900" s="82">
        <f t="shared" si="102"/>
        <v>31.784</v>
      </c>
      <c r="Z900" s="82"/>
      <c r="AA900" s="91"/>
      <c r="AB900" s="91"/>
      <c r="AC900" s="82"/>
      <c r="AD900" s="82"/>
      <c r="AE900" s="82"/>
      <c r="AF900" s="82"/>
      <c r="AG900" s="59" t="s">
        <v>3297</v>
      </c>
      <c r="AH900" s="59">
        <v>1</v>
      </c>
      <c r="AI900" s="58"/>
      <c r="AJ900" s="27"/>
    </row>
    <row r="901" ht="20.15" customHeight="1" outlineLevel="4" spans="1:36">
      <c r="A901" s="59">
        <v>36</v>
      </c>
      <c r="B901" s="60" t="s">
        <v>128</v>
      </c>
      <c r="C901" s="56" t="s">
        <v>145</v>
      </c>
      <c r="D901" s="57" t="s">
        <v>3247</v>
      </c>
      <c r="E901" s="58" t="s">
        <v>3298</v>
      </c>
      <c r="F901" s="59" t="s">
        <v>554</v>
      </c>
      <c r="G901" s="59" t="s">
        <v>2461</v>
      </c>
      <c r="H901" s="59">
        <v>430626</v>
      </c>
      <c r="I901" s="59" t="str">
        <f t="shared" si="97"/>
        <v>430626</v>
      </c>
      <c r="J901" s="59">
        <f t="shared" si="98"/>
        <v>0</v>
      </c>
      <c r="K901" s="70">
        <v>1.942</v>
      </c>
      <c r="L901" s="55" t="s">
        <v>3299</v>
      </c>
      <c r="M901" s="71" t="s">
        <v>3300</v>
      </c>
      <c r="N901" s="59"/>
      <c r="O901" s="70"/>
      <c r="P901" s="59"/>
      <c r="Q901" s="70"/>
      <c r="R901" s="73" t="s">
        <v>3300</v>
      </c>
      <c r="S901" s="70">
        <v>1.942</v>
      </c>
      <c r="T901" s="59">
        <v>18</v>
      </c>
      <c r="U901" s="82">
        <v>55.49</v>
      </c>
      <c r="V901" s="83">
        <f t="shared" si="103"/>
        <v>34.956</v>
      </c>
      <c r="W901" s="83">
        <f t="shared" si="104"/>
        <v>25.246</v>
      </c>
      <c r="X901" s="83">
        <f t="shared" si="105"/>
        <v>9.71</v>
      </c>
      <c r="Y901" s="82">
        <f t="shared" si="102"/>
        <v>20.534</v>
      </c>
      <c r="Z901" s="82"/>
      <c r="AA901" s="91"/>
      <c r="AB901" s="91"/>
      <c r="AC901" s="82"/>
      <c r="AD901" s="82"/>
      <c r="AE901" s="82"/>
      <c r="AF901" s="82"/>
      <c r="AG901" s="59" t="s">
        <v>3297</v>
      </c>
      <c r="AH901" s="59">
        <v>1</v>
      </c>
      <c r="AI901" s="58"/>
      <c r="AJ901" s="27"/>
    </row>
    <row r="902" ht="20.15" customHeight="1" outlineLevel="4" spans="1:36">
      <c r="A902" s="59">
        <v>37</v>
      </c>
      <c r="B902" s="60" t="s">
        <v>128</v>
      </c>
      <c r="C902" s="56" t="s">
        <v>145</v>
      </c>
      <c r="D902" s="57" t="s">
        <v>3247</v>
      </c>
      <c r="E902" s="58" t="s">
        <v>2455</v>
      </c>
      <c r="F902" s="59" t="s">
        <v>554</v>
      </c>
      <c r="G902" s="59" t="s">
        <v>2461</v>
      </c>
      <c r="H902" s="59">
        <v>430626</v>
      </c>
      <c r="I902" s="59" t="str">
        <f t="shared" si="97"/>
        <v>430626</v>
      </c>
      <c r="J902" s="59">
        <f t="shared" si="98"/>
        <v>0</v>
      </c>
      <c r="K902" s="70">
        <v>2.246</v>
      </c>
      <c r="L902" s="55" t="s">
        <v>3301</v>
      </c>
      <c r="M902" s="71" t="s">
        <v>3302</v>
      </c>
      <c r="N902" s="59"/>
      <c r="O902" s="70"/>
      <c r="P902" s="59"/>
      <c r="Q902" s="70"/>
      <c r="R902" s="73" t="s">
        <v>3302</v>
      </c>
      <c r="S902" s="70">
        <v>2.246</v>
      </c>
      <c r="T902" s="59">
        <v>18</v>
      </c>
      <c r="U902" s="82">
        <v>64.17</v>
      </c>
      <c r="V902" s="83">
        <f t="shared" si="103"/>
        <v>40.428</v>
      </c>
      <c r="W902" s="83">
        <f t="shared" si="104"/>
        <v>29.198</v>
      </c>
      <c r="X902" s="83">
        <f t="shared" si="105"/>
        <v>11.23</v>
      </c>
      <c r="Y902" s="82">
        <f t="shared" si="102"/>
        <v>23.742</v>
      </c>
      <c r="Z902" s="82"/>
      <c r="AA902" s="91"/>
      <c r="AB902" s="91"/>
      <c r="AC902" s="82"/>
      <c r="AD902" s="82"/>
      <c r="AE902" s="82"/>
      <c r="AF902" s="82"/>
      <c r="AG902" s="59" t="s">
        <v>3297</v>
      </c>
      <c r="AH902" s="59">
        <v>1</v>
      </c>
      <c r="AI902" s="58"/>
      <c r="AJ902" s="27"/>
    </row>
    <row r="903" ht="20.15" customHeight="1" outlineLevel="4" spans="1:36">
      <c r="A903" s="59">
        <v>38</v>
      </c>
      <c r="B903" s="60" t="s">
        <v>128</v>
      </c>
      <c r="C903" s="56" t="s">
        <v>145</v>
      </c>
      <c r="D903" s="57" t="s">
        <v>3247</v>
      </c>
      <c r="E903" s="58" t="s">
        <v>3303</v>
      </c>
      <c r="F903" s="59" t="s">
        <v>554</v>
      </c>
      <c r="G903" s="59" t="s">
        <v>2461</v>
      </c>
      <c r="H903" s="59">
        <v>430626</v>
      </c>
      <c r="I903" s="59" t="str">
        <f t="shared" si="97"/>
        <v>430626</v>
      </c>
      <c r="J903" s="59">
        <f t="shared" si="98"/>
        <v>0</v>
      </c>
      <c r="K903" s="70">
        <v>0.52</v>
      </c>
      <c r="L903" s="55" t="s">
        <v>3304</v>
      </c>
      <c r="M903" s="71" t="s">
        <v>3305</v>
      </c>
      <c r="N903" s="59"/>
      <c r="O903" s="70"/>
      <c r="P903" s="59"/>
      <c r="Q903" s="70"/>
      <c r="R903" s="73" t="s">
        <v>3305</v>
      </c>
      <c r="S903" s="70">
        <v>0.52</v>
      </c>
      <c r="T903" s="59">
        <v>18</v>
      </c>
      <c r="U903" s="82">
        <v>14.86</v>
      </c>
      <c r="V903" s="83">
        <f t="shared" si="103"/>
        <v>9.36</v>
      </c>
      <c r="W903" s="83">
        <f t="shared" si="104"/>
        <v>6.76</v>
      </c>
      <c r="X903" s="83">
        <f t="shared" si="105"/>
        <v>2.6</v>
      </c>
      <c r="Y903" s="82">
        <f t="shared" si="102"/>
        <v>5.5</v>
      </c>
      <c r="Z903" s="82"/>
      <c r="AA903" s="91"/>
      <c r="AB903" s="91"/>
      <c r="AC903" s="82"/>
      <c r="AD903" s="82"/>
      <c r="AE903" s="82"/>
      <c r="AF903" s="82"/>
      <c r="AG903" s="59" t="s">
        <v>3306</v>
      </c>
      <c r="AH903" s="59">
        <v>1</v>
      </c>
      <c r="AI903" s="58"/>
      <c r="AJ903" s="27"/>
    </row>
    <row r="904" ht="20.15" customHeight="1" outlineLevel="4" spans="1:36">
      <c r="A904" s="59">
        <v>39</v>
      </c>
      <c r="B904" s="60" t="s">
        <v>128</v>
      </c>
      <c r="C904" s="56" t="s">
        <v>145</v>
      </c>
      <c r="D904" s="57" t="s">
        <v>3307</v>
      </c>
      <c r="E904" s="58" t="s">
        <v>420</v>
      </c>
      <c r="F904" s="59" t="s">
        <v>554</v>
      </c>
      <c r="G904" s="59" t="s">
        <v>2461</v>
      </c>
      <c r="H904" s="59">
        <v>430626</v>
      </c>
      <c r="I904" s="59" t="str">
        <f t="shared" si="97"/>
        <v>430626</v>
      </c>
      <c r="J904" s="59">
        <f t="shared" si="98"/>
        <v>0</v>
      </c>
      <c r="K904" s="70">
        <v>0.435</v>
      </c>
      <c r="L904" s="55" t="s">
        <v>3308</v>
      </c>
      <c r="M904" s="71" t="s">
        <v>3309</v>
      </c>
      <c r="N904" s="59"/>
      <c r="O904" s="70"/>
      <c r="P904" s="59"/>
      <c r="Q904" s="70"/>
      <c r="R904" s="73" t="s">
        <v>3309</v>
      </c>
      <c r="S904" s="70">
        <v>0.435</v>
      </c>
      <c r="T904" s="59">
        <v>18</v>
      </c>
      <c r="U904" s="82">
        <v>12.43</v>
      </c>
      <c r="V904" s="83">
        <f t="shared" si="103"/>
        <v>7.83</v>
      </c>
      <c r="W904" s="83">
        <f t="shared" si="104"/>
        <v>5.655</v>
      </c>
      <c r="X904" s="83">
        <f t="shared" si="105"/>
        <v>2.175</v>
      </c>
      <c r="Y904" s="82">
        <f t="shared" si="102"/>
        <v>4.6</v>
      </c>
      <c r="Z904" s="82"/>
      <c r="AA904" s="91"/>
      <c r="AB904" s="91"/>
      <c r="AC904" s="82"/>
      <c r="AD904" s="82"/>
      <c r="AE904" s="82"/>
      <c r="AF904" s="82"/>
      <c r="AG904" s="59" t="s">
        <v>3160</v>
      </c>
      <c r="AH904" s="59">
        <v>1</v>
      </c>
      <c r="AI904" s="58"/>
      <c r="AJ904" s="27"/>
    </row>
    <row r="905" ht="20.15" customHeight="1" outlineLevel="4" spans="1:36">
      <c r="A905" s="59">
        <v>40</v>
      </c>
      <c r="B905" s="60" t="s">
        <v>128</v>
      </c>
      <c r="C905" s="56" t="s">
        <v>145</v>
      </c>
      <c r="D905" s="57" t="s">
        <v>3307</v>
      </c>
      <c r="E905" s="58" t="s">
        <v>3310</v>
      </c>
      <c r="F905" s="59" t="s">
        <v>554</v>
      </c>
      <c r="G905" s="59" t="s">
        <v>2461</v>
      </c>
      <c r="H905" s="59">
        <v>430626</v>
      </c>
      <c r="I905" s="59" t="str">
        <f t="shared" si="97"/>
        <v>430626</v>
      </c>
      <c r="J905" s="59">
        <f t="shared" si="98"/>
        <v>0</v>
      </c>
      <c r="K905" s="70">
        <v>0.796</v>
      </c>
      <c r="L905" s="55" t="s">
        <v>3311</v>
      </c>
      <c r="M905" s="71" t="s">
        <v>3312</v>
      </c>
      <c r="N905" s="59"/>
      <c r="O905" s="70"/>
      <c r="P905" s="59"/>
      <c r="Q905" s="70"/>
      <c r="R905" s="73" t="s">
        <v>3312</v>
      </c>
      <c r="S905" s="70">
        <v>0.796</v>
      </c>
      <c r="T905" s="59">
        <v>18</v>
      </c>
      <c r="U905" s="82">
        <v>22.74</v>
      </c>
      <c r="V905" s="83">
        <f t="shared" si="103"/>
        <v>14.328</v>
      </c>
      <c r="W905" s="83">
        <f t="shared" si="104"/>
        <v>10.348</v>
      </c>
      <c r="X905" s="83">
        <f t="shared" si="105"/>
        <v>3.98</v>
      </c>
      <c r="Y905" s="82">
        <f t="shared" si="102"/>
        <v>8.412</v>
      </c>
      <c r="Z905" s="82"/>
      <c r="AA905" s="91"/>
      <c r="AB905" s="91"/>
      <c r="AC905" s="82"/>
      <c r="AD905" s="82"/>
      <c r="AE905" s="82"/>
      <c r="AF905" s="82"/>
      <c r="AG905" s="59" t="s">
        <v>3313</v>
      </c>
      <c r="AH905" s="59">
        <v>1</v>
      </c>
      <c r="AI905" s="58"/>
      <c r="AJ905" s="27"/>
    </row>
    <row r="906" ht="20.15" customHeight="1" outlineLevel="4" spans="1:36">
      <c r="A906" s="59">
        <v>41</v>
      </c>
      <c r="B906" s="60" t="s">
        <v>128</v>
      </c>
      <c r="C906" s="56" t="s">
        <v>145</v>
      </c>
      <c r="D906" s="57" t="s">
        <v>3307</v>
      </c>
      <c r="E906" s="58" t="s">
        <v>3310</v>
      </c>
      <c r="F906" s="59" t="s">
        <v>554</v>
      </c>
      <c r="G906" s="59" t="s">
        <v>2461</v>
      </c>
      <c r="H906" s="59">
        <v>430626</v>
      </c>
      <c r="I906" s="59" t="str">
        <f t="shared" si="97"/>
        <v>430626</v>
      </c>
      <c r="J906" s="59">
        <f t="shared" si="98"/>
        <v>0</v>
      </c>
      <c r="K906" s="70">
        <v>0.392</v>
      </c>
      <c r="L906" s="55" t="s">
        <v>3314</v>
      </c>
      <c r="M906" s="71" t="s">
        <v>3315</v>
      </c>
      <c r="N906" s="59"/>
      <c r="O906" s="70"/>
      <c r="P906" s="59"/>
      <c r="Q906" s="70"/>
      <c r="R906" s="73" t="s">
        <v>3315</v>
      </c>
      <c r="S906" s="70">
        <v>0.392</v>
      </c>
      <c r="T906" s="59">
        <v>18</v>
      </c>
      <c r="U906" s="82">
        <v>11.2</v>
      </c>
      <c r="V906" s="83">
        <f t="shared" si="103"/>
        <v>7.056</v>
      </c>
      <c r="W906" s="83">
        <f t="shared" si="104"/>
        <v>5.096</v>
      </c>
      <c r="X906" s="83">
        <f t="shared" si="105"/>
        <v>1.96</v>
      </c>
      <c r="Y906" s="82">
        <f t="shared" si="102"/>
        <v>4.144</v>
      </c>
      <c r="Z906" s="82"/>
      <c r="AA906" s="91"/>
      <c r="AB906" s="91"/>
      <c r="AC906" s="82"/>
      <c r="AD906" s="82"/>
      <c r="AE906" s="82"/>
      <c r="AF906" s="82"/>
      <c r="AG906" s="59" t="s">
        <v>3255</v>
      </c>
      <c r="AH906" s="59">
        <v>1</v>
      </c>
      <c r="AI906" s="58"/>
      <c r="AJ906" s="27"/>
    </row>
    <row r="907" ht="20.15" customHeight="1" outlineLevel="4" spans="1:36">
      <c r="A907" s="59">
        <v>42</v>
      </c>
      <c r="B907" s="60" t="s">
        <v>128</v>
      </c>
      <c r="C907" s="56" t="s">
        <v>145</v>
      </c>
      <c r="D907" s="57" t="s">
        <v>3189</v>
      </c>
      <c r="E907" s="58" t="s">
        <v>3316</v>
      </c>
      <c r="F907" s="59" t="s">
        <v>554</v>
      </c>
      <c r="G907" s="59" t="s">
        <v>2461</v>
      </c>
      <c r="H907" s="59">
        <v>430626</v>
      </c>
      <c r="I907" s="59" t="str">
        <f t="shared" si="97"/>
        <v>430626</v>
      </c>
      <c r="J907" s="59">
        <f t="shared" si="98"/>
        <v>0</v>
      </c>
      <c r="K907" s="70">
        <v>2.763</v>
      </c>
      <c r="L907" s="55" t="s">
        <v>3190</v>
      </c>
      <c r="M907" s="71" t="s">
        <v>3317</v>
      </c>
      <c r="N907" s="59"/>
      <c r="O907" s="70"/>
      <c r="P907" s="59"/>
      <c r="Q907" s="70"/>
      <c r="R907" s="73" t="s">
        <v>3317</v>
      </c>
      <c r="S907" s="70">
        <v>2.763</v>
      </c>
      <c r="T907" s="59">
        <v>18</v>
      </c>
      <c r="U907" s="82">
        <v>78.94</v>
      </c>
      <c r="V907" s="83">
        <f t="shared" si="103"/>
        <v>49.734</v>
      </c>
      <c r="W907" s="83">
        <f t="shared" si="104"/>
        <v>35.919</v>
      </c>
      <c r="X907" s="83">
        <f t="shared" si="105"/>
        <v>13.815</v>
      </c>
      <c r="Y907" s="82">
        <f t="shared" si="102"/>
        <v>29.206</v>
      </c>
      <c r="Z907" s="82"/>
      <c r="AA907" s="91"/>
      <c r="AB907" s="91"/>
      <c r="AC907" s="82"/>
      <c r="AD907" s="82"/>
      <c r="AE907" s="82"/>
      <c r="AF907" s="82"/>
      <c r="AG907" s="59" t="s">
        <v>3255</v>
      </c>
      <c r="AH907" s="59">
        <v>1</v>
      </c>
      <c r="AI907" s="58"/>
      <c r="AJ907" s="27"/>
    </row>
    <row r="908" ht="20.15" customHeight="1" outlineLevel="4" spans="1:36">
      <c r="A908" s="59">
        <v>43</v>
      </c>
      <c r="B908" s="60" t="s">
        <v>128</v>
      </c>
      <c r="C908" s="56" t="s">
        <v>145</v>
      </c>
      <c r="D908" s="57" t="s">
        <v>3318</v>
      </c>
      <c r="E908" s="58" t="s">
        <v>3319</v>
      </c>
      <c r="F908" s="59" t="s">
        <v>554</v>
      </c>
      <c r="G908" s="59" t="s">
        <v>2461</v>
      </c>
      <c r="H908" s="59">
        <v>430626</v>
      </c>
      <c r="I908" s="59" t="str">
        <f t="shared" si="97"/>
        <v>430626</v>
      </c>
      <c r="J908" s="59">
        <f t="shared" si="98"/>
        <v>0</v>
      </c>
      <c r="K908" s="70">
        <v>2.499</v>
      </c>
      <c r="L908" s="55" t="s">
        <v>3320</v>
      </c>
      <c r="M908" s="71" t="s">
        <v>3321</v>
      </c>
      <c r="N908" s="59"/>
      <c r="O908" s="70"/>
      <c r="P908" s="73" t="s">
        <v>3321</v>
      </c>
      <c r="Q908" s="70">
        <v>2.499</v>
      </c>
      <c r="R908" s="59"/>
      <c r="S908" s="70"/>
      <c r="T908" s="59">
        <v>18</v>
      </c>
      <c r="U908" s="82">
        <v>71.4</v>
      </c>
      <c r="V908" s="83">
        <f t="shared" si="103"/>
        <v>44.982</v>
      </c>
      <c r="W908" s="83">
        <f t="shared" si="104"/>
        <v>32.487</v>
      </c>
      <c r="X908" s="83">
        <f t="shared" si="105"/>
        <v>12.495</v>
      </c>
      <c r="Y908" s="82">
        <f t="shared" si="102"/>
        <v>26.418</v>
      </c>
      <c r="Z908" s="82"/>
      <c r="AA908" s="91"/>
      <c r="AB908" s="91"/>
      <c r="AC908" s="82"/>
      <c r="AD908" s="82"/>
      <c r="AE908" s="82"/>
      <c r="AF908" s="82"/>
      <c r="AG908" s="59" t="s">
        <v>3255</v>
      </c>
      <c r="AH908" s="59">
        <v>1</v>
      </c>
      <c r="AI908" s="58"/>
      <c r="AJ908" s="27"/>
    </row>
    <row r="909" ht="20.15" customHeight="1" outlineLevel="4" spans="1:36">
      <c r="A909" s="59">
        <v>44</v>
      </c>
      <c r="B909" s="60" t="s">
        <v>128</v>
      </c>
      <c r="C909" s="56" t="s">
        <v>145</v>
      </c>
      <c r="D909" s="57" t="s">
        <v>3322</v>
      </c>
      <c r="E909" s="58" t="s">
        <v>3323</v>
      </c>
      <c r="F909" s="59" t="s">
        <v>554</v>
      </c>
      <c r="G909" s="59" t="s">
        <v>2461</v>
      </c>
      <c r="H909" s="59">
        <v>430626</v>
      </c>
      <c r="I909" s="59" t="str">
        <f t="shared" si="97"/>
        <v>430626</v>
      </c>
      <c r="J909" s="59">
        <f t="shared" si="98"/>
        <v>0</v>
      </c>
      <c r="K909" s="70">
        <v>1.161</v>
      </c>
      <c r="L909" s="55" t="s">
        <v>3324</v>
      </c>
      <c r="M909" s="71" t="s">
        <v>3325</v>
      </c>
      <c r="N909" s="59"/>
      <c r="O909" s="70"/>
      <c r="P909" s="59"/>
      <c r="Q909" s="70"/>
      <c r="R909" s="73" t="s">
        <v>3325</v>
      </c>
      <c r="S909" s="70">
        <v>1.161</v>
      </c>
      <c r="T909" s="59">
        <v>18</v>
      </c>
      <c r="U909" s="82">
        <v>33.17</v>
      </c>
      <c r="V909" s="83">
        <f t="shared" si="103"/>
        <v>20.898</v>
      </c>
      <c r="W909" s="83">
        <f t="shared" si="104"/>
        <v>15.093</v>
      </c>
      <c r="X909" s="83">
        <f t="shared" si="105"/>
        <v>5.805</v>
      </c>
      <c r="Y909" s="82">
        <f t="shared" si="102"/>
        <v>12.272</v>
      </c>
      <c r="Z909" s="82"/>
      <c r="AA909" s="91"/>
      <c r="AB909" s="91"/>
      <c r="AC909" s="82"/>
      <c r="AD909" s="82"/>
      <c r="AE909" s="82"/>
      <c r="AF909" s="82"/>
      <c r="AG909" s="59" t="s">
        <v>3255</v>
      </c>
      <c r="AH909" s="59">
        <v>1</v>
      </c>
      <c r="AI909" s="58"/>
      <c r="AJ909" s="27"/>
    </row>
    <row r="910" ht="20.15" customHeight="1" outlineLevel="4" spans="1:36">
      <c r="A910" s="59">
        <v>45</v>
      </c>
      <c r="B910" s="60" t="s">
        <v>128</v>
      </c>
      <c r="C910" s="56" t="s">
        <v>145</v>
      </c>
      <c r="D910" s="57" t="s">
        <v>3326</v>
      </c>
      <c r="E910" s="58" t="s">
        <v>3327</v>
      </c>
      <c r="F910" s="59" t="s">
        <v>554</v>
      </c>
      <c r="G910" s="59" t="s">
        <v>2461</v>
      </c>
      <c r="H910" s="59">
        <v>430626</v>
      </c>
      <c r="I910" s="59" t="str">
        <f t="shared" si="97"/>
        <v>430626</v>
      </c>
      <c r="J910" s="59">
        <f t="shared" si="98"/>
        <v>0</v>
      </c>
      <c r="K910" s="70">
        <v>4.689</v>
      </c>
      <c r="L910" s="55" t="s">
        <v>3328</v>
      </c>
      <c r="M910" s="71" t="s">
        <v>3329</v>
      </c>
      <c r="N910" s="59"/>
      <c r="O910" s="70"/>
      <c r="P910" s="73" t="s">
        <v>3329</v>
      </c>
      <c r="Q910" s="70">
        <v>4.689</v>
      </c>
      <c r="R910" s="59"/>
      <c r="S910" s="70"/>
      <c r="T910" s="59">
        <v>18</v>
      </c>
      <c r="U910" s="82">
        <v>133.97</v>
      </c>
      <c r="V910" s="83">
        <f t="shared" si="103"/>
        <v>84.402</v>
      </c>
      <c r="W910" s="83">
        <f t="shared" si="104"/>
        <v>60.957</v>
      </c>
      <c r="X910" s="83">
        <f t="shared" si="105"/>
        <v>23.445</v>
      </c>
      <c r="Y910" s="82">
        <f t="shared" si="102"/>
        <v>49.568</v>
      </c>
      <c r="Z910" s="82"/>
      <c r="AA910" s="91"/>
      <c r="AB910" s="91"/>
      <c r="AC910" s="82"/>
      <c r="AD910" s="82"/>
      <c r="AE910" s="82"/>
      <c r="AF910" s="82"/>
      <c r="AG910" s="59" t="s">
        <v>3228</v>
      </c>
      <c r="AH910" s="59">
        <v>1</v>
      </c>
      <c r="AI910" s="58"/>
      <c r="AJ910" s="27"/>
    </row>
    <row r="911" ht="40" customHeight="1" outlineLevel="4" spans="1:36">
      <c r="A911" s="59">
        <v>46</v>
      </c>
      <c r="B911" s="60" t="s">
        <v>128</v>
      </c>
      <c r="C911" s="56" t="s">
        <v>145</v>
      </c>
      <c r="D911" s="57" t="s">
        <v>3267</v>
      </c>
      <c r="E911" s="58" t="s">
        <v>3330</v>
      </c>
      <c r="F911" s="59" t="s">
        <v>554</v>
      </c>
      <c r="G911" s="59" t="s">
        <v>2461</v>
      </c>
      <c r="H911" s="59">
        <v>430626</v>
      </c>
      <c r="I911" s="59" t="str">
        <f t="shared" si="97"/>
        <v>430626</v>
      </c>
      <c r="J911" s="59">
        <f t="shared" si="98"/>
        <v>0</v>
      </c>
      <c r="K911" s="70">
        <v>7.51</v>
      </c>
      <c r="L911" s="55" t="s">
        <v>3331</v>
      </c>
      <c r="M911" s="71" t="s">
        <v>3332</v>
      </c>
      <c r="N911" s="59"/>
      <c r="O911" s="70"/>
      <c r="P911" s="73" t="s">
        <v>3332</v>
      </c>
      <c r="Q911" s="70">
        <v>7.51</v>
      </c>
      <c r="R911" s="59"/>
      <c r="S911" s="70"/>
      <c r="T911" s="59">
        <v>18</v>
      </c>
      <c r="U911" s="82">
        <v>214.57</v>
      </c>
      <c r="V911" s="83">
        <f t="shared" si="103"/>
        <v>135.18</v>
      </c>
      <c r="W911" s="83">
        <f t="shared" si="104"/>
        <v>97.63</v>
      </c>
      <c r="X911" s="83">
        <f t="shared" si="105"/>
        <v>37.55</v>
      </c>
      <c r="Y911" s="82">
        <f t="shared" si="102"/>
        <v>79.39</v>
      </c>
      <c r="Z911" s="82"/>
      <c r="AA911" s="91"/>
      <c r="AB911" s="91"/>
      <c r="AC911" s="82"/>
      <c r="AD911" s="82"/>
      <c r="AE911" s="82"/>
      <c r="AF911" s="82"/>
      <c r="AG911" s="59" t="s">
        <v>3333</v>
      </c>
      <c r="AH911" s="59">
        <v>1</v>
      </c>
      <c r="AI911" s="58"/>
      <c r="AJ911" s="27"/>
    </row>
    <row r="912" ht="20.15" customHeight="1" outlineLevel="4" spans="1:36">
      <c r="A912" s="59">
        <v>47</v>
      </c>
      <c r="B912" s="60" t="s">
        <v>128</v>
      </c>
      <c r="C912" s="56" t="s">
        <v>145</v>
      </c>
      <c r="D912" s="57" t="s">
        <v>3267</v>
      </c>
      <c r="E912" s="58" t="s">
        <v>3334</v>
      </c>
      <c r="F912" s="59" t="s">
        <v>554</v>
      </c>
      <c r="G912" s="59" t="s">
        <v>2461</v>
      </c>
      <c r="H912" s="59">
        <v>430626</v>
      </c>
      <c r="I912" s="59" t="str">
        <f t="shared" si="97"/>
        <v>430626</v>
      </c>
      <c r="J912" s="59">
        <f t="shared" si="98"/>
        <v>0</v>
      </c>
      <c r="K912" s="70">
        <v>3.827</v>
      </c>
      <c r="L912" s="55" t="s">
        <v>3335</v>
      </c>
      <c r="M912" s="71" t="s">
        <v>3336</v>
      </c>
      <c r="N912" s="59"/>
      <c r="O912" s="70"/>
      <c r="P912" s="73" t="s">
        <v>3336</v>
      </c>
      <c r="Q912" s="70">
        <v>3.827</v>
      </c>
      <c r="R912" s="59"/>
      <c r="S912" s="70"/>
      <c r="T912" s="59">
        <v>18</v>
      </c>
      <c r="U912" s="82">
        <v>109.34</v>
      </c>
      <c r="V912" s="83">
        <f t="shared" si="103"/>
        <v>68.886</v>
      </c>
      <c r="W912" s="83">
        <f t="shared" si="104"/>
        <v>49.751</v>
      </c>
      <c r="X912" s="83">
        <f t="shared" si="105"/>
        <v>19.135</v>
      </c>
      <c r="Y912" s="82">
        <f t="shared" si="102"/>
        <v>40.454</v>
      </c>
      <c r="Z912" s="82"/>
      <c r="AA912" s="91"/>
      <c r="AB912" s="91"/>
      <c r="AC912" s="82"/>
      <c r="AD912" s="82"/>
      <c r="AE912" s="82"/>
      <c r="AF912" s="82"/>
      <c r="AG912" s="59" t="s">
        <v>3235</v>
      </c>
      <c r="AH912" s="59">
        <v>1</v>
      </c>
      <c r="AI912" s="58"/>
      <c r="AJ912" s="27"/>
    </row>
    <row r="913" ht="20.15" customHeight="1" outlineLevel="4" spans="1:36">
      <c r="A913" s="59">
        <v>48</v>
      </c>
      <c r="B913" s="60" t="s">
        <v>128</v>
      </c>
      <c r="C913" s="56" t="s">
        <v>145</v>
      </c>
      <c r="D913" s="57" t="s">
        <v>3267</v>
      </c>
      <c r="E913" s="58" t="s">
        <v>3337</v>
      </c>
      <c r="F913" s="59" t="s">
        <v>554</v>
      </c>
      <c r="G913" s="59" t="s">
        <v>2461</v>
      </c>
      <c r="H913" s="59">
        <v>430626</v>
      </c>
      <c r="I913" s="59" t="str">
        <f t="shared" si="97"/>
        <v>430626</v>
      </c>
      <c r="J913" s="59">
        <f t="shared" si="98"/>
        <v>0</v>
      </c>
      <c r="K913" s="70">
        <v>2.705</v>
      </c>
      <c r="L913" s="55" t="s">
        <v>3338</v>
      </c>
      <c r="M913" s="71" t="s">
        <v>3339</v>
      </c>
      <c r="N913" s="59"/>
      <c r="O913" s="70"/>
      <c r="P913" s="73" t="s">
        <v>3339</v>
      </c>
      <c r="Q913" s="70">
        <v>2.705</v>
      </c>
      <c r="R913" s="59"/>
      <c r="S913" s="70"/>
      <c r="T913" s="59">
        <v>18</v>
      </c>
      <c r="U913" s="82">
        <v>77.29</v>
      </c>
      <c r="V913" s="83">
        <f t="shared" si="103"/>
        <v>48.69</v>
      </c>
      <c r="W913" s="83">
        <f t="shared" si="104"/>
        <v>35.165</v>
      </c>
      <c r="X913" s="83">
        <f t="shared" si="105"/>
        <v>13.525</v>
      </c>
      <c r="Y913" s="82">
        <f t="shared" si="102"/>
        <v>28.6</v>
      </c>
      <c r="Z913" s="82"/>
      <c r="AA913" s="91"/>
      <c r="AB913" s="91"/>
      <c r="AC913" s="82"/>
      <c r="AD913" s="82"/>
      <c r="AE913" s="82"/>
      <c r="AF913" s="82"/>
      <c r="AG913" s="59" t="s">
        <v>3340</v>
      </c>
      <c r="AH913" s="59">
        <v>1</v>
      </c>
      <c r="AI913" s="58"/>
      <c r="AJ913" s="27"/>
    </row>
    <row r="914" ht="20.15" customHeight="1" outlineLevel="4" spans="1:36">
      <c r="A914" s="59">
        <v>49</v>
      </c>
      <c r="B914" s="60" t="s">
        <v>128</v>
      </c>
      <c r="C914" s="56" t="s">
        <v>145</v>
      </c>
      <c r="D914" s="57" t="s">
        <v>3181</v>
      </c>
      <c r="E914" s="58" t="s">
        <v>3341</v>
      </c>
      <c r="F914" s="59" t="s">
        <v>554</v>
      </c>
      <c r="G914" s="59" t="s">
        <v>2461</v>
      </c>
      <c r="H914" s="59">
        <v>430626</v>
      </c>
      <c r="I914" s="59" t="str">
        <f t="shared" si="97"/>
        <v>430626</v>
      </c>
      <c r="J914" s="59">
        <f t="shared" si="98"/>
        <v>0</v>
      </c>
      <c r="K914" s="70">
        <v>1.581</v>
      </c>
      <c r="L914" s="55" t="s">
        <v>3342</v>
      </c>
      <c r="M914" s="71" t="s">
        <v>3343</v>
      </c>
      <c r="N914" s="59"/>
      <c r="O914" s="70"/>
      <c r="P914" s="73" t="s">
        <v>3343</v>
      </c>
      <c r="Q914" s="70">
        <v>1.581</v>
      </c>
      <c r="R914" s="59"/>
      <c r="S914" s="70"/>
      <c r="T914" s="59">
        <v>18</v>
      </c>
      <c r="U914" s="82">
        <v>45.17</v>
      </c>
      <c r="V914" s="83">
        <f t="shared" si="103"/>
        <v>28.458</v>
      </c>
      <c r="W914" s="83">
        <f t="shared" si="104"/>
        <v>20.553</v>
      </c>
      <c r="X914" s="83">
        <f t="shared" si="105"/>
        <v>7.905</v>
      </c>
      <c r="Y914" s="82">
        <f t="shared" si="102"/>
        <v>16.712</v>
      </c>
      <c r="Z914" s="82"/>
      <c r="AA914" s="91"/>
      <c r="AB914" s="91"/>
      <c r="AC914" s="82"/>
      <c r="AD914" s="82"/>
      <c r="AE914" s="82"/>
      <c r="AF914" s="82"/>
      <c r="AG914" s="59" t="s">
        <v>3333</v>
      </c>
      <c r="AH914" s="59">
        <v>1</v>
      </c>
      <c r="AI914" s="58"/>
      <c r="AJ914" s="27"/>
    </row>
    <row r="915" ht="20.15" customHeight="1" outlineLevel="4" spans="1:36">
      <c r="A915" s="59">
        <v>50</v>
      </c>
      <c r="B915" s="60" t="s">
        <v>128</v>
      </c>
      <c r="C915" s="56" t="s">
        <v>145</v>
      </c>
      <c r="D915" s="57" t="s">
        <v>3256</v>
      </c>
      <c r="E915" s="58" t="s">
        <v>3344</v>
      </c>
      <c r="F915" s="59" t="s">
        <v>554</v>
      </c>
      <c r="G915" s="59" t="s">
        <v>2461</v>
      </c>
      <c r="H915" s="59">
        <v>430626</v>
      </c>
      <c r="I915" s="59" t="str">
        <f t="shared" si="97"/>
        <v>430626</v>
      </c>
      <c r="J915" s="59">
        <f t="shared" si="98"/>
        <v>0</v>
      </c>
      <c r="K915" s="70">
        <v>1.723</v>
      </c>
      <c r="L915" s="55" t="s">
        <v>3345</v>
      </c>
      <c r="M915" s="71" t="s">
        <v>3346</v>
      </c>
      <c r="N915" s="59"/>
      <c r="O915" s="70"/>
      <c r="P915" s="59"/>
      <c r="Q915" s="70"/>
      <c r="R915" s="73" t="s">
        <v>3346</v>
      </c>
      <c r="S915" s="70">
        <v>1.723</v>
      </c>
      <c r="T915" s="59">
        <v>18</v>
      </c>
      <c r="U915" s="82">
        <v>49.23</v>
      </c>
      <c r="V915" s="83">
        <f t="shared" si="103"/>
        <v>31.014</v>
      </c>
      <c r="W915" s="83">
        <f t="shared" si="104"/>
        <v>22.399</v>
      </c>
      <c r="X915" s="83">
        <f t="shared" si="105"/>
        <v>8.615</v>
      </c>
      <c r="Y915" s="82">
        <f t="shared" si="102"/>
        <v>18.216</v>
      </c>
      <c r="Z915" s="82"/>
      <c r="AA915" s="91"/>
      <c r="AB915" s="91"/>
      <c r="AC915" s="82"/>
      <c r="AD915" s="82"/>
      <c r="AE915" s="82"/>
      <c r="AF915" s="82"/>
      <c r="AG915" s="59" t="s">
        <v>3208</v>
      </c>
      <c r="AH915" s="59">
        <v>1</v>
      </c>
      <c r="AI915" s="58"/>
      <c r="AJ915" s="27"/>
    </row>
    <row r="916" ht="20.15" customHeight="1" outlineLevel="4" spans="1:36">
      <c r="A916" s="59">
        <v>51</v>
      </c>
      <c r="B916" s="60" t="s">
        <v>128</v>
      </c>
      <c r="C916" s="56" t="s">
        <v>145</v>
      </c>
      <c r="D916" s="57" t="s">
        <v>3247</v>
      </c>
      <c r="E916" s="58" t="s">
        <v>3347</v>
      </c>
      <c r="F916" s="59" t="s">
        <v>554</v>
      </c>
      <c r="G916" s="59" t="s">
        <v>2461</v>
      </c>
      <c r="H916" s="59">
        <v>430626</v>
      </c>
      <c r="I916" s="59" t="str">
        <f t="shared" si="97"/>
        <v>430626</v>
      </c>
      <c r="J916" s="59">
        <f t="shared" si="98"/>
        <v>0</v>
      </c>
      <c r="K916" s="70">
        <v>0.605</v>
      </c>
      <c r="L916" s="55" t="s">
        <v>3348</v>
      </c>
      <c r="M916" s="71" t="s">
        <v>3349</v>
      </c>
      <c r="N916" s="59"/>
      <c r="O916" s="70"/>
      <c r="P916" s="73" t="s">
        <v>3349</v>
      </c>
      <c r="Q916" s="70">
        <v>0.605</v>
      </c>
      <c r="R916" s="59"/>
      <c r="S916" s="70"/>
      <c r="T916" s="59">
        <v>18</v>
      </c>
      <c r="U916" s="82">
        <v>17.29</v>
      </c>
      <c r="V916" s="83">
        <f t="shared" si="103"/>
        <v>10.89</v>
      </c>
      <c r="W916" s="83">
        <f t="shared" si="104"/>
        <v>7.865</v>
      </c>
      <c r="X916" s="83">
        <f t="shared" si="105"/>
        <v>3.025</v>
      </c>
      <c r="Y916" s="82">
        <f t="shared" si="102"/>
        <v>6.4</v>
      </c>
      <c r="Z916" s="82"/>
      <c r="AA916" s="91"/>
      <c r="AB916" s="91"/>
      <c r="AC916" s="82"/>
      <c r="AD916" s="82"/>
      <c r="AE916" s="82"/>
      <c r="AF916" s="82"/>
      <c r="AG916" s="59" t="s">
        <v>3208</v>
      </c>
      <c r="AH916" s="59">
        <v>1</v>
      </c>
      <c r="AI916" s="58"/>
      <c r="AJ916" s="27"/>
    </row>
    <row r="917" ht="20.15" customHeight="1" outlineLevel="4" spans="1:36">
      <c r="A917" s="59">
        <v>52</v>
      </c>
      <c r="B917" s="60" t="s">
        <v>128</v>
      </c>
      <c r="C917" s="56" t="s">
        <v>145</v>
      </c>
      <c r="D917" s="57" t="s">
        <v>3318</v>
      </c>
      <c r="E917" s="58" t="s">
        <v>3350</v>
      </c>
      <c r="F917" s="59" t="s">
        <v>554</v>
      </c>
      <c r="G917" s="59" t="s">
        <v>2461</v>
      </c>
      <c r="H917" s="59">
        <v>430626</v>
      </c>
      <c r="I917" s="59" t="str">
        <f t="shared" si="97"/>
        <v>430626</v>
      </c>
      <c r="J917" s="59">
        <f t="shared" si="98"/>
        <v>0</v>
      </c>
      <c r="K917" s="70">
        <v>1.897</v>
      </c>
      <c r="L917" s="55" t="s">
        <v>3351</v>
      </c>
      <c r="M917" s="71" t="s">
        <v>3352</v>
      </c>
      <c r="N917" s="59"/>
      <c r="O917" s="70"/>
      <c r="P917" s="59"/>
      <c r="Q917" s="70"/>
      <c r="R917" s="73" t="s">
        <v>3352</v>
      </c>
      <c r="S917" s="70">
        <v>1.897</v>
      </c>
      <c r="T917" s="59">
        <v>18</v>
      </c>
      <c r="U917" s="82">
        <v>54.2</v>
      </c>
      <c r="V917" s="83">
        <f t="shared" si="103"/>
        <v>34.146</v>
      </c>
      <c r="W917" s="83">
        <f t="shared" si="104"/>
        <v>24.661</v>
      </c>
      <c r="X917" s="83">
        <f t="shared" si="105"/>
        <v>9.485</v>
      </c>
      <c r="Y917" s="82">
        <f t="shared" si="102"/>
        <v>20.054</v>
      </c>
      <c r="Z917" s="82"/>
      <c r="AA917" s="91"/>
      <c r="AB917" s="91"/>
      <c r="AC917" s="82"/>
      <c r="AD917" s="82"/>
      <c r="AE917" s="82"/>
      <c r="AF917" s="82"/>
      <c r="AG917" s="59" t="s">
        <v>3208</v>
      </c>
      <c r="AH917" s="59">
        <v>1</v>
      </c>
      <c r="AI917" s="58"/>
      <c r="AJ917" s="27"/>
    </row>
    <row r="918" ht="20.15" customHeight="1" outlineLevel="4" spans="1:36">
      <c r="A918" s="59">
        <v>53</v>
      </c>
      <c r="B918" s="60" t="s">
        <v>128</v>
      </c>
      <c r="C918" s="56" t="s">
        <v>145</v>
      </c>
      <c r="D918" s="57" t="s">
        <v>3256</v>
      </c>
      <c r="E918" s="58" t="s">
        <v>3353</v>
      </c>
      <c r="F918" s="59" t="s">
        <v>554</v>
      </c>
      <c r="G918" s="59" t="s">
        <v>2461</v>
      </c>
      <c r="H918" s="59">
        <v>430626</v>
      </c>
      <c r="I918" s="59" t="str">
        <f t="shared" si="97"/>
        <v>430626</v>
      </c>
      <c r="J918" s="59">
        <f t="shared" si="98"/>
        <v>0</v>
      </c>
      <c r="K918" s="70">
        <v>1.166</v>
      </c>
      <c r="L918" s="55" t="s">
        <v>3354</v>
      </c>
      <c r="M918" s="71" t="s">
        <v>3355</v>
      </c>
      <c r="N918" s="59"/>
      <c r="O918" s="70"/>
      <c r="P918" s="59"/>
      <c r="Q918" s="70"/>
      <c r="R918" s="73" t="s">
        <v>3355</v>
      </c>
      <c r="S918" s="70">
        <v>1.166</v>
      </c>
      <c r="T918" s="59">
        <v>18</v>
      </c>
      <c r="U918" s="82">
        <v>33.31</v>
      </c>
      <c r="V918" s="83">
        <f t="shared" si="103"/>
        <v>20.988</v>
      </c>
      <c r="W918" s="83">
        <f t="shared" si="104"/>
        <v>15.158</v>
      </c>
      <c r="X918" s="83">
        <f t="shared" si="105"/>
        <v>5.83</v>
      </c>
      <c r="Y918" s="82">
        <f t="shared" si="102"/>
        <v>12.322</v>
      </c>
      <c r="Z918" s="82"/>
      <c r="AA918" s="91"/>
      <c r="AB918" s="91"/>
      <c r="AC918" s="82"/>
      <c r="AD918" s="82"/>
      <c r="AE918" s="82"/>
      <c r="AF918" s="82"/>
      <c r="AG918" s="59" t="s">
        <v>3208</v>
      </c>
      <c r="AH918" s="59">
        <v>1</v>
      </c>
      <c r="AI918" s="58"/>
      <c r="AJ918" s="27"/>
    </row>
    <row r="919" ht="20.15" customHeight="1" outlineLevel="4" spans="1:36">
      <c r="A919" s="59">
        <v>54</v>
      </c>
      <c r="B919" s="60" t="s">
        <v>128</v>
      </c>
      <c r="C919" s="56" t="s">
        <v>145</v>
      </c>
      <c r="D919" s="57" t="s">
        <v>3356</v>
      </c>
      <c r="E919" s="58" t="s">
        <v>3357</v>
      </c>
      <c r="F919" s="59" t="s">
        <v>554</v>
      </c>
      <c r="G919" s="59" t="s">
        <v>2461</v>
      </c>
      <c r="H919" s="59">
        <v>430626</v>
      </c>
      <c r="I919" s="59" t="str">
        <f t="shared" si="97"/>
        <v>430626</v>
      </c>
      <c r="J919" s="59">
        <f t="shared" si="98"/>
        <v>0</v>
      </c>
      <c r="K919" s="70">
        <v>4.814</v>
      </c>
      <c r="L919" s="55" t="s">
        <v>3358</v>
      </c>
      <c r="M919" s="71" t="s">
        <v>3359</v>
      </c>
      <c r="N919" s="73" t="s">
        <v>3359</v>
      </c>
      <c r="O919" s="70">
        <v>4.814</v>
      </c>
      <c r="P919" s="59"/>
      <c r="Q919" s="70"/>
      <c r="R919" s="59"/>
      <c r="S919" s="70"/>
      <c r="T919" s="59">
        <v>18</v>
      </c>
      <c r="U919" s="82">
        <v>137.54</v>
      </c>
      <c r="V919" s="83">
        <f t="shared" si="103"/>
        <v>86.652</v>
      </c>
      <c r="W919" s="83">
        <f t="shared" si="104"/>
        <v>62.582</v>
      </c>
      <c r="X919" s="83">
        <f t="shared" si="105"/>
        <v>24.07</v>
      </c>
      <c r="Y919" s="82">
        <f t="shared" si="102"/>
        <v>50.888</v>
      </c>
      <c r="Z919" s="82"/>
      <c r="AA919" s="91"/>
      <c r="AB919" s="91"/>
      <c r="AC919" s="82"/>
      <c r="AD919" s="82"/>
      <c r="AE919" s="82"/>
      <c r="AF919" s="82"/>
      <c r="AG919" s="59" t="s">
        <v>3340</v>
      </c>
      <c r="AH919" s="59">
        <v>1</v>
      </c>
      <c r="AI919" s="58"/>
      <c r="AJ919" s="27"/>
    </row>
    <row r="920" ht="20.15" customHeight="1" outlineLevel="4" spans="1:36">
      <c r="A920" s="59">
        <v>55</v>
      </c>
      <c r="B920" s="60" t="s">
        <v>128</v>
      </c>
      <c r="C920" s="56" t="s">
        <v>145</v>
      </c>
      <c r="D920" s="57" t="s">
        <v>3322</v>
      </c>
      <c r="E920" s="58" t="s">
        <v>3360</v>
      </c>
      <c r="F920" s="59" t="s">
        <v>554</v>
      </c>
      <c r="G920" s="59" t="s">
        <v>2461</v>
      </c>
      <c r="H920" s="59">
        <v>430626</v>
      </c>
      <c r="I920" s="59" t="str">
        <f t="shared" si="97"/>
        <v>430626</v>
      </c>
      <c r="J920" s="59">
        <f t="shared" si="98"/>
        <v>0</v>
      </c>
      <c r="K920" s="70">
        <v>2.372</v>
      </c>
      <c r="L920" s="55" t="s">
        <v>3361</v>
      </c>
      <c r="M920" s="71" t="s">
        <v>3362</v>
      </c>
      <c r="N920" s="73" t="s">
        <v>3362</v>
      </c>
      <c r="O920" s="70">
        <v>2.372</v>
      </c>
      <c r="P920" s="59"/>
      <c r="Q920" s="70"/>
      <c r="R920" s="59"/>
      <c r="S920" s="70"/>
      <c r="T920" s="59">
        <v>18</v>
      </c>
      <c r="U920" s="82">
        <v>67.77</v>
      </c>
      <c r="V920" s="83">
        <f t="shared" si="103"/>
        <v>42.696</v>
      </c>
      <c r="W920" s="83">
        <f t="shared" si="104"/>
        <v>30.836</v>
      </c>
      <c r="X920" s="83">
        <f t="shared" si="105"/>
        <v>11.86</v>
      </c>
      <c r="Y920" s="82">
        <f t="shared" si="102"/>
        <v>25.074</v>
      </c>
      <c r="Z920" s="82"/>
      <c r="AA920" s="91"/>
      <c r="AB920" s="91"/>
      <c r="AC920" s="82"/>
      <c r="AD920" s="82"/>
      <c r="AE920" s="82"/>
      <c r="AF920" s="82"/>
      <c r="AG920" s="59" t="s">
        <v>3340</v>
      </c>
      <c r="AH920" s="59">
        <v>1</v>
      </c>
      <c r="AI920" s="58"/>
      <c r="AJ920" s="27"/>
    </row>
    <row r="921" ht="20.15" customHeight="1" outlineLevel="4" spans="1:36">
      <c r="A921" s="59">
        <v>56</v>
      </c>
      <c r="B921" s="60" t="s">
        <v>128</v>
      </c>
      <c r="C921" s="56" t="s">
        <v>145</v>
      </c>
      <c r="D921" s="57" t="s">
        <v>3363</v>
      </c>
      <c r="E921" s="58" t="s">
        <v>3364</v>
      </c>
      <c r="F921" s="59" t="s">
        <v>554</v>
      </c>
      <c r="G921" s="59" t="s">
        <v>2461</v>
      </c>
      <c r="H921" s="59">
        <v>430626</v>
      </c>
      <c r="I921" s="59" t="str">
        <f t="shared" si="97"/>
        <v>430626</v>
      </c>
      <c r="J921" s="59">
        <f t="shared" si="98"/>
        <v>0</v>
      </c>
      <c r="K921" s="70">
        <v>1.486</v>
      </c>
      <c r="L921" s="55" t="s">
        <v>3365</v>
      </c>
      <c r="M921" s="71" t="s">
        <v>3366</v>
      </c>
      <c r="N921" s="73" t="s">
        <v>3366</v>
      </c>
      <c r="O921" s="70">
        <v>1.486</v>
      </c>
      <c r="P921" s="59"/>
      <c r="Q921" s="70"/>
      <c r="R921" s="59"/>
      <c r="S921" s="70"/>
      <c r="T921" s="59">
        <v>18</v>
      </c>
      <c r="U921" s="82">
        <v>42.46</v>
      </c>
      <c r="V921" s="83">
        <f t="shared" si="103"/>
        <v>26.748</v>
      </c>
      <c r="W921" s="83">
        <f t="shared" si="104"/>
        <v>19.318</v>
      </c>
      <c r="X921" s="83">
        <f t="shared" si="105"/>
        <v>7.43</v>
      </c>
      <c r="Y921" s="82">
        <f t="shared" si="102"/>
        <v>15.712</v>
      </c>
      <c r="Z921" s="82"/>
      <c r="AA921" s="91"/>
      <c r="AB921" s="91"/>
      <c r="AC921" s="82"/>
      <c r="AD921" s="82"/>
      <c r="AE921" s="82"/>
      <c r="AF921" s="82"/>
      <c r="AG921" s="59" t="s">
        <v>3208</v>
      </c>
      <c r="AH921" s="59">
        <v>1</v>
      </c>
      <c r="AI921" s="58"/>
      <c r="AJ921" s="27"/>
    </row>
    <row r="922" ht="20.15" customHeight="1" outlineLevel="4" spans="1:36">
      <c r="A922" s="59">
        <v>57</v>
      </c>
      <c r="B922" s="60" t="s">
        <v>128</v>
      </c>
      <c r="C922" s="56" t="s">
        <v>145</v>
      </c>
      <c r="D922" s="57" t="s">
        <v>3367</v>
      </c>
      <c r="E922" s="58" t="s">
        <v>3368</v>
      </c>
      <c r="F922" s="59" t="s">
        <v>554</v>
      </c>
      <c r="G922" s="59" t="s">
        <v>2461</v>
      </c>
      <c r="H922" s="59">
        <v>430626</v>
      </c>
      <c r="I922" s="59" t="str">
        <f t="shared" si="97"/>
        <v>430626</v>
      </c>
      <c r="J922" s="59">
        <f t="shared" si="98"/>
        <v>0</v>
      </c>
      <c r="K922" s="70">
        <v>5.101</v>
      </c>
      <c r="L922" s="55" t="s">
        <v>3369</v>
      </c>
      <c r="M922" s="71" t="s">
        <v>3370</v>
      </c>
      <c r="N922" s="73" t="s">
        <v>3370</v>
      </c>
      <c r="O922" s="70">
        <v>5.101</v>
      </c>
      <c r="P922" s="59"/>
      <c r="Q922" s="70"/>
      <c r="R922" s="59"/>
      <c r="S922" s="70"/>
      <c r="T922" s="59">
        <v>18</v>
      </c>
      <c r="U922" s="82">
        <v>145.74</v>
      </c>
      <c r="V922" s="83">
        <f t="shared" si="103"/>
        <v>91.818</v>
      </c>
      <c r="W922" s="83">
        <f t="shared" si="104"/>
        <v>66.313</v>
      </c>
      <c r="X922" s="83">
        <f t="shared" si="105"/>
        <v>25.505</v>
      </c>
      <c r="Y922" s="82">
        <f t="shared" si="102"/>
        <v>53.922</v>
      </c>
      <c r="Z922" s="82"/>
      <c r="AA922" s="91"/>
      <c r="AB922" s="91"/>
      <c r="AC922" s="82"/>
      <c r="AD922" s="82"/>
      <c r="AE922" s="82"/>
      <c r="AF922" s="82"/>
      <c r="AG922" s="59" t="s">
        <v>3371</v>
      </c>
      <c r="AH922" s="59">
        <v>1</v>
      </c>
      <c r="AI922" s="58"/>
      <c r="AJ922" s="27"/>
    </row>
    <row r="923" ht="20.15" customHeight="1" outlineLevel="4" spans="1:36">
      <c r="A923" s="59">
        <v>58</v>
      </c>
      <c r="B923" s="60" t="s">
        <v>128</v>
      </c>
      <c r="C923" s="56" t="s">
        <v>145</v>
      </c>
      <c r="D923" s="57" t="s">
        <v>3318</v>
      </c>
      <c r="E923" s="58" t="s">
        <v>3372</v>
      </c>
      <c r="F923" s="59" t="s">
        <v>554</v>
      </c>
      <c r="G923" s="59" t="s">
        <v>2461</v>
      </c>
      <c r="H923" s="59">
        <v>430626</v>
      </c>
      <c r="I923" s="59" t="str">
        <f t="shared" si="97"/>
        <v>430626</v>
      </c>
      <c r="J923" s="59">
        <f t="shared" si="98"/>
        <v>0</v>
      </c>
      <c r="K923" s="70">
        <v>2.052</v>
      </c>
      <c r="L923" s="55" t="s">
        <v>3373</v>
      </c>
      <c r="M923" s="71" t="s">
        <v>3374</v>
      </c>
      <c r="N923" s="59"/>
      <c r="O923" s="70"/>
      <c r="P923" s="59"/>
      <c r="Q923" s="70"/>
      <c r="R923" s="73" t="s">
        <v>3374</v>
      </c>
      <c r="S923" s="70">
        <v>2.052</v>
      </c>
      <c r="T923" s="59">
        <v>18</v>
      </c>
      <c r="U923" s="82">
        <v>58.63</v>
      </c>
      <c r="V923" s="83">
        <f t="shared" si="103"/>
        <v>36.936</v>
      </c>
      <c r="W923" s="83">
        <f t="shared" si="104"/>
        <v>26.676</v>
      </c>
      <c r="X923" s="83">
        <f t="shared" si="105"/>
        <v>10.26</v>
      </c>
      <c r="Y923" s="82">
        <f t="shared" si="102"/>
        <v>21.694</v>
      </c>
      <c r="Z923" s="82"/>
      <c r="AA923" s="91"/>
      <c r="AB923" s="91"/>
      <c r="AC923" s="82"/>
      <c r="AD923" s="82"/>
      <c r="AE923" s="82"/>
      <c r="AF923" s="82"/>
      <c r="AG923" s="59" t="s">
        <v>3371</v>
      </c>
      <c r="AH923" s="59">
        <v>1</v>
      </c>
      <c r="AI923" s="58"/>
      <c r="AJ923" s="27"/>
    </row>
    <row r="924" ht="20.15" customHeight="1" outlineLevel="4" spans="1:36">
      <c r="A924" s="59">
        <v>59</v>
      </c>
      <c r="B924" s="60" t="s">
        <v>128</v>
      </c>
      <c r="C924" s="56" t="s">
        <v>145</v>
      </c>
      <c r="D924" s="57" t="s">
        <v>3318</v>
      </c>
      <c r="E924" s="58" t="s">
        <v>3375</v>
      </c>
      <c r="F924" s="59" t="s">
        <v>554</v>
      </c>
      <c r="G924" s="59" t="s">
        <v>2461</v>
      </c>
      <c r="H924" s="59">
        <v>430626</v>
      </c>
      <c r="I924" s="59" t="str">
        <f t="shared" si="97"/>
        <v>430626</v>
      </c>
      <c r="J924" s="59">
        <f t="shared" si="98"/>
        <v>0</v>
      </c>
      <c r="K924" s="70">
        <v>2.238</v>
      </c>
      <c r="L924" s="55" t="s">
        <v>3376</v>
      </c>
      <c r="M924" s="71" t="s">
        <v>3377</v>
      </c>
      <c r="N924" s="59"/>
      <c r="O924" s="70"/>
      <c r="P924" s="59"/>
      <c r="Q924" s="70"/>
      <c r="R924" s="73" t="s">
        <v>3377</v>
      </c>
      <c r="S924" s="70">
        <v>2.238</v>
      </c>
      <c r="T924" s="59">
        <v>18</v>
      </c>
      <c r="U924" s="82">
        <v>63.94</v>
      </c>
      <c r="V924" s="83">
        <f t="shared" si="103"/>
        <v>40.284</v>
      </c>
      <c r="W924" s="83">
        <f t="shared" si="104"/>
        <v>29.094</v>
      </c>
      <c r="X924" s="83">
        <f t="shared" si="105"/>
        <v>11.19</v>
      </c>
      <c r="Y924" s="82">
        <f t="shared" si="102"/>
        <v>23.656</v>
      </c>
      <c r="Z924" s="82"/>
      <c r="AA924" s="91"/>
      <c r="AB924" s="91"/>
      <c r="AC924" s="82"/>
      <c r="AD924" s="82"/>
      <c r="AE924" s="82"/>
      <c r="AF924" s="82"/>
      <c r="AG924" s="59" t="s">
        <v>3378</v>
      </c>
      <c r="AH924" s="59">
        <v>1</v>
      </c>
      <c r="AI924" s="58"/>
      <c r="AJ924" s="27"/>
    </row>
    <row r="925" ht="20.15" customHeight="1" outlineLevel="4" spans="1:36">
      <c r="A925" s="59">
        <v>60</v>
      </c>
      <c r="B925" s="60" t="s">
        <v>128</v>
      </c>
      <c r="C925" s="56" t="s">
        <v>145</v>
      </c>
      <c r="D925" s="57" t="s">
        <v>3379</v>
      </c>
      <c r="E925" s="58" t="s">
        <v>3380</v>
      </c>
      <c r="F925" s="59" t="s">
        <v>554</v>
      </c>
      <c r="G925" s="59" t="s">
        <v>2461</v>
      </c>
      <c r="H925" s="59">
        <v>430626</v>
      </c>
      <c r="I925" s="59" t="str">
        <f t="shared" si="97"/>
        <v>430626</v>
      </c>
      <c r="J925" s="59">
        <f t="shared" si="98"/>
        <v>0</v>
      </c>
      <c r="K925" s="70">
        <v>2.613</v>
      </c>
      <c r="L925" s="55" t="s">
        <v>3381</v>
      </c>
      <c r="M925" s="71" t="s">
        <v>3382</v>
      </c>
      <c r="N925" s="73" t="s">
        <v>3382</v>
      </c>
      <c r="O925" s="70">
        <v>2.613</v>
      </c>
      <c r="P925" s="59"/>
      <c r="Q925" s="70"/>
      <c r="R925" s="59"/>
      <c r="S925" s="70"/>
      <c r="T925" s="59">
        <v>18</v>
      </c>
      <c r="U925" s="82">
        <v>74.66</v>
      </c>
      <c r="V925" s="83">
        <f t="shared" si="103"/>
        <v>47.034</v>
      </c>
      <c r="W925" s="83">
        <f t="shared" si="104"/>
        <v>33.969</v>
      </c>
      <c r="X925" s="83">
        <f t="shared" si="105"/>
        <v>13.065</v>
      </c>
      <c r="Y925" s="82">
        <f t="shared" si="102"/>
        <v>27.626</v>
      </c>
      <c r="Z925" s="82"/>
      <c r="AA925" s="91"/>
      <c r="AB925" s="91"/>
      <c r="AC925" s="82"/>
      <c r="AD925" s="82"/>
      <c r="AE925" s="82"/>
      <c r="AF925" s="82"/>
      <c r="AG925" s="59" t="s">
        <v>3383</v>
      </c>
      <c r="AH925" s="59">
        <v>1</v>
      </c>
      <c r="AI925" s="58"/>
      <c r="AJ925" s="27"/>
    </row>
    <row r="926" ht="20.15" customHeight="1" outlineLevel="4" spans="1:36">
      <c r="A926" s="59">
        <v>61</v>
      </c>
      <c r="B926" s="60" t="s">
        <v>128</v>
      </c>
      <c r="C926" s="56" t="s">
        <v>145</v>
      </c>
      <c r="D926" s="57" t="s">
        <v>3267</v>
      </c>
      <c r="E926" s="58" t="s">
        <v>3384</v>
      </c>
      <c r="F926" s="59" t="s">
        <v>554</v>
      </c>
      <c r="G926" s="59" t="s">
        <v>2461</v>
      </c>
      <c r="H926" s="59">
        <v>430626</v>
      </c>
      <c r="I926" s="59" t="str">
        <f t="shared" si="97"/>
        <v>430626</v>
      </c>
      <c r="J926" s="59">
        <f t="shared" si="98"/>
        <v>0</v>
      </c>
      <c r="K926" s="70">
        <v>3.344</v>
      </c>
      <c r="L926" s="55" t="s">
        <v>3385</v>
      </c>
      <c r="M926" s="71" t="s">
        <v>3386</v>
      </c>
      <c r="N926" s="59"/>
      <c r="O926" s="70"/>
      <c r="P926" s="59"/>
      <c r="Q926" s="70"/>
      <c r="R926" s="73" t="s">
        <v>3386</v>
      </c>
      <c r="S926" s="70">
        <v>3.344</v>
      </c>
      <c r="T926" s="59">
        <v>18</v>
      </c>
      <c r="U926" s="82">
        <v>95.54</v>
      </c>
      <c r="V926" s="83">
        <f t="shared" si="103"/>
        <v>60.192</v>
      </c>
      <c r="W926" s="83">
        <f t="shared" si="104"/>
        <v>43.472</v>
      </c>
      <c r="X926" s="83">
        <f t="shared" si="105"/>
        <v>16.72</v>
      </c>
      <c r="Y926" s="82">
        <f t="shared" si="102"/>
        <v>35.348</v>
      </c>
      <c r="Z926" s="82"/>
      <c r="AA926" s="91"/>
      <c r="AB926" s="91"/>
      <c r="AC926" s="82"/>
      <c r="AD926" s="82"/>
      <c r="AE926" s="82"/>
      <c r="AF926" s="82"/>
      <c r="AG926" s="59" t="s">
        <v>3371</v>
      </c>
      <c r="AH926" s="59">
        <v>1</v>
      </c>
      <c r="AI926" s="58"/>
      <c r="AJ926" s="27"/>
    </row>
    <row r="927" ht="20.15" customHeight="1" outlineLevel="4" spans="1:36">
      <c r="A927" s="59">
        <v>62</v>
      </c>
      <c r="B927" s="60" t="s">
        <v>128</v>
      </c>
      <c r="C927" s="56" t="s">
        <v>145</v>
      </c>
      <c r="D927" s="57" t="s">
        <v>3267</v>
      </c>
      <c r="E927" s="58" t="s">
        <v>3387</v>
      </c>
      <c r="F927" s="59" t="s">
        <v>554</v>
      </c>
      <c r="G927" s="59" t="s">
        <v>2461</v>
      </c>
      <c r="H927" s="59">
        <v>430626</v>
      </c>
      <c r="I927" s="59" t="str">
        <f t="shared" si="97"/>
        <v>430626</v>
      </c>
      <c r="J927" s="59">
        <f t="shared" si="98"/>
        <v>0</v>
      </c>
      <c r="K927" s="70">
        <v>4.927</v>
      </c>
      <c r="L927" s="55" t="s">
        <v>3388</v>
      </c>
      <c r="M927" s="71" t="s">
        <v>3389</v>
      </c>
      <c r="N927" s="59"/>
      <c r="O927" s="70"/>
      <c r="P927" s="59"/>
      <c r="Q927" s="70"/>
      <c r="R927" s="73" t="s">
        <v>3389</v>
      </c>
      <c r="S927" s="70">
        <v>4.927</v>
      </c>
      <c r="T927" s="59">
        <v>18</v>
      </c>
      <c r="U927" s="82">
        <v>140.77</v>
      </c>
      <c r="V927" s="83">
        <f t="shared" si="103"/>
        <v>88.686</v>
      </c>
      <c r="W927" s="83">
        <f t="shared" si="104"/>
        <v>64.051</v>
      </c>
      <c r="X927" s="83">
        <f t="shared" si="105"/>
        <v>24.635</v>
      </c>
      <c r="Y927" s="82">
        <f t="shared" si="102"/>
        <v>52.084</v>
      </c>
      <c r="Z927" s="82"/>
      <c r="AA927" s="91"/>
      <c r="AB927" s="91"/>
      <c r="AC927" s="82"/>
      <c r="AD927" s="82"/>
      <c r="AE927" s="82"/>
      <c r="AF927" s="82"/>
      <c r="AG927" s="59" t="s">
        <v>3390</v>
      </c>
      <c r="AH927" s="59">
        <v>1</v>
      </c>
      <c r="AI927" s="58"/>
      <c r="AJ927" s="27"/>
    </row>
    <row r="928" ht="20.15" customHeight="1" outlineLevel="4" spans="1:36">
      <c r="A928" s="59">
        <v>63</v>
      </c>
      <c r="B928" s="60" t="s">
        <v>128</v>
      </c>
      <c r="C928" s="56" t="s">
        <v>145</v>
      </c>
      <c r="D928" s="57" t="s">
        <v>3391</v>
      </c>
      <c r="E928" s="58" t="s">
        <v>3392</v>
      </c>
      <c r="F928" s="59" t="s">
        <v>554</v>
      </c>
      <c r="G928" s="59" t="s">
        <v>2461</v>
      </c>
      <c r="H928" s="59">
        <v>430626</v>
      </c>
      <c r="I928" s="59" t="str">
        <f t="shared" si="97"/>
        <v>430626</v>
      </c>
      <c r="J928" s="59">
        <f t="shared" si="98"/>
        <v>0</v>
      </c>
      <c r="K928" s="70">
        <v>0.24</v>
      </c>
      <c r="L928" s="55" t="s">
        <v>3393</v>
      </c>
      <c r="M928" s="71" t="s">
        <v>3394</v>
      </c>
      <c r="N928" s="59"/>
      <c r="O928" s="70"/>
      <c r="P928" s="59"/>
      <c r="Q928" s="70"/>
      <c r="R928" s="73" t="s">
        <v>3394</v>
      </c>
      <c r="S928" s="70">
        <v>0.24</v>
      </c>
      <c r="T928" s="59">
        <v>18</v>
      </c>
      <c r="U928" s="82">
        <v>6.86</v>
      </c>
      <c r="V928" s="83">
        <f t="shared" si="103"/>
        <v>4.32</v>
      </c>
      <c r="W928" s="83">
        <f t="shared" si="104"/>
        <v>3.12</v>
      </c>
      <c r="X928" s="83">
        <f t="shared" si="105"/>
        <v>1.2</v>
      </c>
      <c r="Y928" s="82">
        <f t="shared" si="102"/>
        <v>2.54</v>
      </c>
      <c r="Z928" s="82"/>
      <c r="AA928" s="91"/>
      <c r="AB928" s="91"/>
      <c r="AC928" s="82"/>
      <c r="AD928" s="82"/>
      <c r="AE928" s="82"/>
      <c r="AF928" s="82"/>
      <c r="AG928" s="59" t="s">
        <v>3395</v>
      </c>
      <c r="AH928" s="59">
        <v>1</v>
      </c>
      <c r="AI928" s="58"/>
      <c r="AJ928" s="27"/>
    </row>
    <row r="929" ht="20.15" customHeight="1" outlineLevel="4" spans="1:36">
      <c r="A929" s="59">
        <v>64</v>
      </c>
      <c r="B929" s="60" t="s">
        <v>128</v>
      </c>
      <c r="C929" s="56" t="s">
        <v>145</v>
      </c>
      <c r="D929" s="57" t="s">
        <v>3167</v>
      </c>
      <c r="E929" s="58" t="s">
        <v>3396</v>
      </c>
      <c r="F929" s="59" t="s">
        <v>554</v>
      </c>
      <c r="G929" s="59" t="s">
        <v>2461</v>
      </c>
      <c r="H929" s="59">
        <v>430626</v>
      </c>
      <c r="I929" s="59" t="str">
        <f t="shared" si="97"/>
        <v>430626</v>
      </c>
      <c r="J929" s="59">
        <f t="shared" si="98"/>
        <v>0</v>
      </c>
      <c r="K929" s="70">
        <v>0.54</v>
      </c>
      <c r="L929" s="55" t="s">
        <v>3397</v>
      </c>
      <c r="M929" s="71" t="s">
        <v>3398</v>
      </c>
      <c r="N929" s="59"/>
      <c r="O929" s="70"/>
      <c r="P929" s="59"/>
      <c r="Q929" s="70"/>
      <c r="R929" s="73" t="s">
        <v>3398</v>
      </c>
      <c r="S929" s="70">
        <v>0.54</v>
      </c>
      <c r="T929" s="59">
        <v>18</v>
      </c>
      <c r="U929" s="82">
        <v>15.43</v>
      </c>
      <c r="V929" s="83">
        <f t="shared" si="103"/>
        <v>9.72</v>
      </c>
      <c r="W929" s="83">
        <f t="shared" si="104"/>
        <v>7.02</v>
      </c>
      <c r="X929" s="83">
        <f t="shared" si="105"/>
        <v>2.7</v>
      </c>
      <c r="Y929" s="82">
        <f t="shared" si="102"/>
        <v>5.71</v>
      </c>
      <c r="Z929" s="82"/>
      <c r="AA929" s="91"/>
      <c r="AB929" s="91"/>
      <c r="AC929" s="82"/>
      <c r="AD929" s="82"/>
      <c r="AE929" s="82"/>
      <c r="AF929" s="82"/>
      <c r="AG929" s="59" t="s">
        <v>3395</v>
      </c>
      <c r="AH929" s="59">
        <v>1</v>
      </c>
      <c r="AI929" s="58"/>
      <c r="AJ929" s="27"/>
    </row>
    <row r="930" ht="20.15" customHeight="1" outlineLevel="4" spans="1:36">
      <c r="A930" s="59">
        <v>65</v>
      </c>
      <c r="B930" s="60" t="s">
        <v>128</v>
      </c>
      <c r="C930" s="56" t="s">
        <v>145</v>
      </c>
      <c r="D930" s="57" t="s">
        <v>3267</v>
      </c>
      <c r="E930" s="58" t="s">
        <v>3399</v>
      </c>
      <c r="F930" s="59" t="s">
        <v>554</v>
      </c>
      <c r="G930" s="59" t="s">
        <v>2461</v>
      </c>
      <c r="H930" s="59">
        <v>430626</v>
      </c>
      <c r="I930" s="59" t="str">
        <f t="shared" ref="I930:I969" si="106">RIGHT(M930,6)</f>
        <v>430626</v>
      </c>
      <c r="J930" s="59">
        <f t="shared" ref="J930:J969" si="107">H930-I930</f>
        <v>0</v>
      </c>
      <c r="K930" s="70">
        <v>2.429</v>
      </c>
      <c r="L930" s="55" t="s">
        <v>3400</v>
      </c>
      <c r="M930" s="71" t="s">
        <v>3401</v>
      </c>
      <c r="N930" s="59"/>
      <c r="O930" s="70"/>
      <c r="P930" s="59"/>
      <c r="Q930" s="70"/>
      <c r="R930" s="73" t="s">
        <v>3401</v>
      </c>
      <c r="S930" s="70">
        <v>2.429</v>
      </c>
      <c r="T930" s="59">
        <v>18</v>
      </c>
      <c r="U930" s="82">
        <v>69.4</v>
      </c>
      <c r="V930" s="83">
        <f t="shared" ref="V930:V961" si="108">K930*T930</f>
        <v>43.722</v>
      </c>
      <c r="W930" s="83">
        <f t="shared" ref="W930:W961" si="109">K930*13</f>
        <v>31.577</v>
      </c>
      <c r="X930" s="83">
        <f t="shared" ref="X930:X961" si="110">K930*5</f>
        <v>12.145</v>
      </c>
      <c r="Y930" s="82">
        <f t="shared" ref="Y930:Y969" si="111">U930-V930</f>
        <v>25.678</v>
      </c>
      <c r="Z930" s="82"/>
      <c r="AA930" s="91"/>
      <c r="AB930" s="91"/>
      <c r="AC930" s="82"/>
      <c r="AD930" s="82"/>
      <c r="AE930" s="82"/>
      <c r="AF930" s="82"/>
      <c r="AG930" s="59" t="s">
        <v>3395</v>
      </c>
      <c r="AH930" s="59">
        <v>1</v>
      </c>
      <c r="AI930" s="58"/>
      <c r="AJ930" s="27"/>
    </row>
    <row r="931" ht="20.15" customHeight="1" outlineLevel="4" spans="1:36">
      <c r="A931" s="59">
        <v>66</v>
      </c>
      <c r="B931" s="60" t="s">
        <v>128</v>
      </c>
      <c r="C931" s="56" t="s">
        <v>145</v>
      </c>
      <c r="D931" s="57" t="s">
        <v>3307</v>
      </c>
      <c r="E931" s="58" t="s">
        <v>3402</v>
      </c>
      <c r="F931" s="59" t="s">
        <v>554</v>
      </c>
      <c r="G931" s="59" t="s">
        <v>2461</v>
      </c>
      <c r="H931" s="59">
        <v>430626</v>
      </c>
      <c r="I931" s="59" t="str">
        <f t="shared" si="106"/>
        <v>430626</v>
      </c>
      <c r="J931" s="59">
        <f t="shared" si="107"/>
        <v>0</v>
      </c>
      <c r="K931" s="70">
        <v>0.308</v>
      </c>
      <c r="L931" s="55" t="s">
        <v>3403</v>
      </c>
      <c r="M931" s="71" t="s">
        <v>3404</v>
      </c>
      <c r="N931" s="59"/>
      <c r="O931" s="70"/>
      <c r="P931" s="59"/>
      <c r="Q931" s="70"/>
      <c r="R931" s="73" t="s">
        <v>3404</v>
      </c>
      <c r="S931" s="70">
        <v>0.308</v>
      </c>
      <c r="T931" s="59">
        <v>18</v>
      </c>
      <c r="U931" s="82">
        <v>8.8</v>
      </c>
      <c r="V931" s="83">
        <f t="shared" si="108"/>
        <v>5.544</v>
      </c>
      <c r="W931" s="83">
        <f t="shared" si="109"/>
        <v>4.004</v>
      </c>
      <c r="X931" s="83">
        <f t="shared" si="110"/>
        <v>1.54</v>
      </c>
      <c r="Y931" s="82">
        <f t="shared" si="111"/>
        <v>3.256</v>
      </c>
      <c r="Z931" s="82"/>
      <c r="AA931" s="91"/>
      <c r="AB931" s="91"/>
      <c r="AC931" s="82"/>
      <c r="AD931" s="82"/>
      <c r="AE931" s="82"/>
      <c r="AF931" s="82"/>
      <c r="AG931" s="59" t="s">
        <v>3340</v>
      </c>
      <c r="AH931" s="59">
        <v>1</v>
      </c>
      <c r="AI931" s="58"/>
      <c r="AJ931" s="27"/>
    </row>
    <row r="932" ht="20.15" customHeight="1" outlineLevel="4" spans="1:36">
      <c r="A932" s="59">
        <v>67</v>
      </c>
      <c r="B932" s="60" t="s">
        <v>128</v>
      </c>
      <c r="C932" s="56" t="s">
        <v>145</v>
      </c>
      <c r="D932" s="57" t="s">
        <v>3181</v>
      </c>
      <c r="E932" s="58" t="s">
        <v>3405</v>
      </c>
      <c r="F932" s="59" t="s">
        <v>554</v>
      </c>
      <c r="G932" s="59" t="s">
        <v>2461</v>
      </c>
      <c r="H932" s="59">
        <v>430626</v>
      </c>
      <c r="I932" s="59" t="str">
        <f t="shared" si="106"/>
        <v>430626</v>
      </c>
      <c r="J932" s="59">
        <f t="shared" si="107"/>
        <v>0</v>
      </c>
      <c r="K932" s="70">
        <v>2.898</v>
      </c>
      <c r="L932" s="55" t="s">
        <v>3406</v>
      </c>
      <c r="M932" s="71" t="s">
        <v>3407</v>
      </c>
      <c r="N932" s="59"/>
      <c r="O932" s="70"/>
      <c r="P932" s="59"/>
      <c r="Q932" s="70"/>
      <c r="R932" s="73" t="s">
        <v>3407</v>
      </c>
      <c r="S932" s="70">
        <v>2.898</v>
      </c>
      <c r="T932" s="59">
        <v>18</v>
      </c>
      <c r="U932" s="82">
        <v>82.8</v>
      </c>
      <c r="V932" s="83">
        <f t="shared" si="108"/>
        <v>52.164</v>
      </c>
      <c r="W932" s="83">
        <f t="shared" si="109"/>
        <v>37.674</v>
      </c>
      <c r="X932" s="83">
        <f t="shared" si="110"/>
        <v>14.49</v>
      </c>
      <c r="Y932" s="82">
        <f t="shared" si="111"/>
        <v>30.636</v>
      </c>
      <c r="Z932" s="82"/>
      <c r="AA932" s="91"/>
      <c r="AB932" s="91"/>
      <c r="AC932" s="82"/>
      <c r="AD932" s="82"/>
      <c r="AE932" s="82"/>
      <c r="AF932" s="82"/>
      <c r="AG932" s="59" t="s">
        <v>3408</v>
      </c>
      <c r="AH932" s="59">
        <v>1</v>
      </c>
      <c r="AI932" s="58"/>
      <c r="AJ932" s="27"/>
    </row>
    <row r="933" ht="20.15" customHeight="1" outlineLevel="4" spans="1:36">
      <c r="A933" s="59">
        <v>68</v>
      </c>
      <c r="B933" s="60" t="s">
        <v>128</v>
      </c>
      <c r="C933" s="56" t="s">
        <v>145</v>
      </c>
      <c r="D933" s="57" t="s">
        <v>3181</v>
      </c>
      <c r="E933" s="58" t="s">
        <v>3409</v>
      </c>
      <c r="F933" s="59" t="s">
        <v>554</v>
      </c>
      <c r="G933" s="59" t="s">
        <v>2461</v>
      </c>
      <c r="H933" s="59">
        <v>430626</v>
      </c>
      <c r="I933" s="59" t="str">
        <f t="shared" si="106"/>
        <v>430626</v>
      </c>
      <c r="J933" s="59">
        <f t="shared" si="107"/>
        <v>0</v>
      </c>
      <c r="K933" s="70">
        <v>0.077</v>
      </c>
      <c r="L933" s="55" t="s">
        <v>3410</v>
      </c>
      <c r="M933" s="71" t="s">
        <v>3411</v>
      </c>
      <c r="N933" s="59"/>
      <c r="O933" s="70"/>
      <c r="P933" s="59"/>
      <c r="Q933" s="70"/>
      <c r="R933" s="73" t="s">
        <v>3411</v>
      </c>
      <c r="S933" s="70">
        <v>0.077</v>
      </c>
      <c r="T933" s="59">
        <v>18</v>
      </c>
      <c r="U933" s="82">
        <v>2.2</v>
      </c>
      <c r="V933" s="83">
        <f t="shared" si="108"/>
        <v>1.386</v>
      </c>
      <c r="W933" s="83">
        <f t="shared" si="109"/>
        <v>1.001</v>
      </c>
      <c r="X933" s="83">
        <f t="shared" si="110"/>
        <v>0.385</v>
      </c>
      <c r="Y933" s="82">
        <f t="shared" si="111"/>
        <v>0.814</v>
      </c>
      <c r="Z933" s="82"/>
      <c r="AA933" s="91"/>
      <c r="AB933" s="91"/>
      <c r="AC933" s="82"/>
      <c r="AD933" s="82"/>
      <c r="AE933" s="82"/>
      <c r="AF933" s="82"/>
      <c r="AG933" s="59" t="s">
        <v>3395</v>
      </c>
      <c r="AH933" s="59">
        <v>1</v>
      </c>
      <c r="AI933" s="58"/>
      <c r="AJ933" s="27"/>
    </row>
    <row r="934" ht="20.15" customHeight="1" outlineLevel="4" spans="1:36">
      <c r="A934" s="59">
        <v>69</v>
      </c>
      <c r="B934" s="60" t="s">
        <v>128</v>
      </c>
      <c r="C934" s="56" t="s">
        <v>145</v>
      </c>
      <c r="D934" s="57" t="s">
        <v>3181</v>
      </c>
      <c r="E934" s="58" t="s">
        <v>3412</v>
      </c>
      <c r="F934" s="59" t="s">
        <v>554</v>
      </c>
      <c r="G934" s="59" t="s">
        <v>2461</v>
      </c>
      <c r="H934" s="59">
        <v>430626</v>
      </c>
      <c r="I934" s="59" t="str">
        <f t="shared" si="106"/>
        <v>430626</v>
      </c>
      <c r="J934" s="59">
        <f t="shared" si="107"/>
        <v>0</v>
      </c>
      <c r="K934" s="70">
        <v>3.243</v>
      </c>
      <c r="L934" s="55" t="s">
        <v>3241</v>
      </c>
      <c r="M934" s="71" t="s">
        <v>3413</v>
      </c>
      <c r="N934" s="59"/>
      <c r="O934" s="70"/>
      <c r="P934" s="59"/>
      <c r="Q934" s="70"/>
      <c r="R934" s="73" t="s">
        <v>3413</v>
      </c>
      <c r="S934" s="70">
        <v>3.243</v>
      </c>
      <c r="T934" s="59">
        <v>18</v>
      </c>
      <c r="U934" s="82">
        <v>92.66</v>
      </c>
      <c r="V934" s="83">
        <f t="shared" si="108"/>
        <v>58.374</v>
      </c>
      <c r="W934" s="83">
        <f t="shared" si="109"/>
        <v>42.159</v>
      </c>
      <c r="X934" s="83">
        <f t="shared" si="110"/>
        <v>16.215</v>
      </c>
      <c r="Y934" s="82">
        <f t="shared" si="111"/>
        <v>34.286</v>
      </c>
      <c r="Z934" s="82"/>
      <c r="AA934" s="91"/>
      <c r="AB934" s="91"/>
      <c r="AC934" s="82"/>
      <c r="AD934" s="82"/>
      <c r="AE934" s="82"/>
      <c r="AF934" s="82"/>
      <c r="AG934" s="59" t="s">
        <v>3414</v>
      </c>
      <c r="AH934" s="59">
        <v>1</v>
      </c>
      <c r="AI934" s="58"/>
      <c r="AJ934" s="27"/>
    </row>
    <row r="935" ht="20.15" customHeight="1" outlineLevel="4" spans="1:36">
      <c r="A935" s="59">
        <v>70</v>
      </c>
      <c r="B935" s="60" t="s">
        <v>128</v>
      </c>
      <c r="C935" s="56" t="s">
        <v>145</v>
      </c>
      <c r="D935" s="57" t="s">
        <v>3318</v>
      </c>
      <c r="E935" s="58" t="s">
        <v>3415</v>
      </c>
      <c r="F935" s="59" t="s">
        <v>554</v>
      </c>
      <c r="G935" s="59" t="s">
        <v>2461</v>
      </c>
      <c r="H935" s="59">
        <v>430626</v>
      </c>
      <c r="I935" s="59" t="str">
        <f t="shared" si="106"/>
        <v>430626</v>
      </c>
      <c r="J935" s="59">
        <f t="shared" si="107"/>
        <v>0</v>
      </c>
      <c r="K935" s="70">
        <v>0.814</v>
      </c>
      <c r="L935" s="55" t="s">
        <v>3416</v>
      </c>
      <c r="M935" s="71" t="s">
        <v>3417</v>
      </c>
      <c r="N935" s="59"/>
      <c r="O935" s="70"/>
      <c r="P935" s="59"/>
      <c r="Q935" s="70"/>
      <c r="R935" s="73" t="s">
        <v>3417</v>
      </c>
      <c r="S935" s="70">
        <v>0.814</v>
      </c>
      <c r="T935" s="59">
        <v>18</v>
      </c>
      <c r="U935" s="82">
        <v>23.26</v>
      </c>
      <c r="V935" s="83">
        <f t="shared" si="108"/>
        <v>14.652</v>
      </c>
      <c r="W935" s="83">
        <f t="shared" si="109"/>
        <v>10.582</v>
      </c>
      <c r="X935" s="83">
        <f t="shared" si="110"/>
        <v>4.07</v>
      </c>
      <c r="Y935" s="82">
        <f t="shared" si="111"/>
        <v>8.608</v>
      </c>
      <c r="Z935" s="82"/>
      <c r="AA935" s="91"/>
      <c r="AB935" s="91"/>
      <c r="AC935" s="82"/>
      <c r="AD935" s="82"/>
      <c r="AE935" s="82"/>
      <c r="AF935" s="82"/>
      <c r="AG935" s="59" t="s">
        <v>3414</v>
      </c>
      <c r="AH935" s="59">
        <v>1</v>
      </c>
      <c r="AI935" s="58"/>
      <c r="AJ935" s="27"/>
    </row>
    <row r="936" ht="20.15" customHeight="1" outlineLevel="4" spans="1:36">
      <c r="A936" s="59">
        <v>71</v>
      </c>
      <c r="B936" s="60" t="s">
        <v>128</v>
      </c>
      <c r="C936" s="56" t="s">
        <v>145</v>
      </c>
      <c r="D936" s="57" t="s">
        <v>3418</v>
      </c>
      <c r="E936" s="58" t="s">
        <v>3419</v>
      </c>
      <c r="F936" s="59" t="s">
        <v>554</v>
      </c>
      <c r="G936" s="59" t="s">
        <v>2461</v>
      </c>
      <c r="H936" s="59">
        <v>430626</v>
      </c>
      <c r="I936" s="59" t="str">
        <f t="shared" si="106"/>
        <v>430626</v>
      </c>
      <c r="J936" s="59">
        <f t="shared" si="107"/>
        <v>0</v>
      </c>
      <c r="K936" s="70">
        <v>5.859</v>
      </c>
      <c r="L936" s="55" t="s">
        <v>3420</v>
      </c>
      <c r="M936" s="71" t="s">
        <v>3421</v>
      </c>
      <c r="N936" s="59"/>
      <c r="O936" s="70"/>
      <c r="P936" s="59"/>
      <c r="Q936" s="70"/>
      <c r="R936" s="73" t="s">
        <v>3421</v>
      </c>
      <c r="S936" s="70">
        <v>5.859</v>
      </c>
      <c r="T936" s="59">
        <v>18</v>
      </c>
      <c r="U936" s="82">
        <v>167.4</v>
      </c>
      <c r="V936" s="83">
        <f t="shared" si="108"/>
        <v>105.462</v>
      </c>
      <c r="W936" s="83">
        <f t="shared" si="109"/>
        <v>76.167</v>
      </c>
      <c r="X936" s="83">
        <f t="shared" si="110"/>
        <v>29.295</v>
      </c>
      <c r="Y936" s="82">
        <f t="shared" si="111"/>
        <v>61.938</v>
      </c>
      <c r="Z936" s="82"/>
      <c r="AA936" s="91"/>
      <c r="AB936" s="91"/>
      <c r="AC936" s="82"/>
      <c r="AD936" s="82"/>
      <c r="AE936" s="82"/>
      <c r="AF936" s="82"/>
      <c r="AG936" s="59" t="s">
        <v>3395</v>
      </c>
      <c r="AH936" s="59">
        <v>1</v>
      </c>
      <c r="AI936" s="58"/>
      <c r="AJ936" s="27"/>
    </row>
    <row r="937" ht="20.15" customHeight="1" outlineLevel="4" spans="1:36">
      <c r="A937" s="59">
        <v>72</v>
      </c>
      <c r="B937" s="60" t="s">
        <v>128</v>
      </c>
      <c r="C937" s="56" t="s">
        <v>145</v>
      </c>
      <c r="D937" s="57" t="s">
        <v>3181</v>
      </c>
      <c r="E937" s="58" t="s">
        <v>3240</v>
      </c>
      <c r="F937" s="59" t="s">
        <v>554</v>
      </c>
      <c r="G937" s="59" t="s">
        <v>2461</v>
      </c>
      <c r="H937" s="59">
        <v>430626</v>
      </c>
      <c r="I937" s="59" t="str">
        <f t="shared" si="106"/>
        <v>430626</v>
      </c>
      <c r="J937" s="59">
        <f t="shared" si="107"/>
        <v>0</v>
      </c>
      <c r="K937" s="70">
        <v>1.469</v>
      </c>
      <c r="L937" s="55" t="s">
        <v>3241</v>
      </c>
      <c r="M937" s="71" t="s">
        <v>3422</v>
      </c>
      <c r="N937" s="59"/>
      <c r="O937" s="70"/>
      <c r="P937" s="59"/>
      <c r="Q937" s="70"/>
      <c r="R937" s="73" t="s">
        <v>3422</v>
      </c>
      <c r="S937" s="70">
        <v>1.469</v>
      </c>
      <c r="T937" s="59">
        <v>18</v>
      </c>
      <c r="U937" s="82">
        <v>41.97</v>
      </c>
      <c r="V937" s="83">
        <f t="shared" si="108"/>
        <v>26.442</v>
      </c>
      <c r="W937" s="83">
        <f t="shared" si="109"/>
        <v>19.097</v>
      </c>
      <c r="X937" s="83">
        <f t="shared" si="110"/>
        <v>7.345</v>
      </c>
      <c r="Y937" s="82">
        <f t="shared" si="111"/>
        <v>15.528</v>
      </c>
      <c r="Z937" s="82"/>
      <c r="AA937" s="91"/>
      <c r="AB937" s="91"/>
      <c r="AC937" s="82"/>
      <c r="AD937" s="82"/>
      <c r="AE937" s="82"/>
      <c r="AF937" s="82"/>
      <c r="AG937" s="59" t="s">
        <v>3414</v>
      </c>
      <c r="AH937" s="59">
        <v>1</v>
      </c>
      <c r="AI937" s="58"/>
      <c r="AJ937" s="27"/>
    </row>
    <row r="938" ht="20.15" customHeight="1" outlineLevel="4" spans="1:36">
      <c r="A938" s="59">
        <v>73</v>
      </c>
      <c r="B938" s="60" t="s">
        <v>128</v>
      </c>
      <c r="C938" s="56" t="s">
        <v>145</v>
      </c>
      <c r="D938" s="57" t="s">
        <v>3263</v>
      </c>
      <c r="E938" s="58" t="s">
        <v>3264</v>
      </c>
      <c r="F938" s="59" t="s">
        <v>554</v>
      </c>
      <c r="G938" s="59" t="s">
        <v>2461</v>
      </c>
      <c r="H938" s="59">
        <v>430626</v>
      </c>
      <c r="I938" s="59" t="str">
        <f t="shared" si="106"/>
        <v>430626</v>
      </c>
      <c r="J938" s="59">
        <f t="shared" si="107"/>
        <v>0</v>
      </c>
      <c r="K938" s="70">
        <v>2.465</v>
      </c>
      <c r="L938" s="55" t="s">
        <v>3423</v>
      </c>
      <c r="M938" s="71" t="s">
        <v>3424</v>
      </c>
      <c r="N938" s="59"/>
      <c r="O938" s="70"/>
      <c r="P938" s="59"/>
      <c r="Q938" s="70"/>
      <c r="R938" s="73" t="s">
        <v>3424</v>
      </c>
      <c r="S938" s="70">
        <v>2.465</v>
      </c>
      <c r="T938" s="59">
        <v>18</v>
      </c>
      <c r="U938" s="82">
        <v>70.43</v>
      </c>
      <c r="V938" s="83">
        <f t="shared" si="108"/>
        <v>44.37</v>
      </c>
      <c r="W938" s="83">
        <f t="shared" si="109"/>
        <v>32.045</v>
      </c>
      <c r="X938" s="83">
        <f t="shared" si="110"/>
        <v>12.325</v>
      </c>
      <c r="Y938" s="82">
        <f t="shared" si="111"/>
        <v>26.06</v>
      </c>
      <c r="Z938" s="82"/>
      <c r="AA938" s="91"/>
      <c r="AB938" s="91"/>
      <c r="AC938" s="82"/>
      <c r="AD938" s="82"/>
      <c r="AE938" s="82"/>
      <c r="AF938" s="82"/>
      <c r="AG938" s="59" t="s">
        <v>3414</v>
      </c>
      <c r="AH938" s="59">
        <v>1</v>
      </c>
      <c r="AI938" s="58"/>
      <c r="AJ938" s="27"/>
    </row>
    <row r="939" ht="20.15" customHeight="1" outlineLevel="4" spans="1:36">
      <c r="A939" s="59">
        <v>74</v>
      </c>
      <c r="B939" s="60" t="s">
        <v>128</v>
      </c>
      <c r="C939" s="56" t="s">
        <v>145</v>
      </c>
      <c r="D939" s="57" t="s">
        <v>3263</v>
      </c>
      <c r="E939" s="58" t="s">
        <v>3425</v>
      </c>
      <c r="F939" s="59" t="s">
        <v>554</v>
      </c>
      <c r="G939" s="59" t="s">
        <v>2461</v>
      </c>
      <c r="H939" s="59">
        <v>430626</v>
      </c>
      <c r="I939" s="59" t="str">
        <f t="shared" si="106"/>
        <v>430626</v>
      </c>
      <c r="J939" s="59">
        <f t="shared" si="107"/>
        <v>0</v>
      </c>
      <c r="K939" s="70">
        <v>1.308</v>
      </c>
      <c r="L939" s="55" t="s">
        <v>3426</v>
      </c>
      <c r="M939" s="71" t="s">
        <v>3427</v>
      </c>
      <c r="N939" s="59"/>
      <c r="O939" s="70"/>
      <c r="P939" s="59"/>
      <c r="Q939" s="70"/>
      <c r="R939" s="73" t="s">
        <v>3427</v>
      </c>
      <c r="S939" s="70">
        <v>1.308</v>
      </c>
      <c r="T939" s="59">
        <v>18</v>
      </c>
      <c r="U939" s="82">
        <v>37.37</v>
      </c>
      <c r="V939" s="83">
        <f t="shared" si="108"/>
        <v>23.544</v>
      </c>
      <c r="W939" s="83">
        <f t="shared" si="109"/>
        <v>17.004</v>
      </c>
      <c r="X939" s="83">
        <f t="shared" si="110"/>
        <v>6.54</v>
      </c>
      <c r="Y939" s="82">
        <f t="shared" si="111"/>
        <v>13.826</v>
      </c>
      <c r="Z939" s="82"/>
      <c r="AA939" s="91"/>
      <c r="AB939" s="91"/>
      <c r="AC939" s="82"/>
      <c r="AD939" s="82"/>
      <c r="AE939" s="82"/>
      <c r="AF939" s="82"/>
      <c r="AG939" s="59" t="s">
        <v>3414</v>
      </c>
      <c r="AH939" s="59">
        <v>1</v>
      </c>
      <c r="AI939" s="58"/>
      <c r="AJ939" s="27"/>
    </row>
    <row r="940" ht="20.15" customHeight="1" outlineLevel="4" spans="1:36">
      <c r="A940" s="59">
        <v>75</v>
      </c>
      <c r="B940" s="60" t="s">
        <v>128</v>
      </c>
      <c r="C940" s="56" t="s">
        <v>145</v>
      </c>
      <c r="D940" s="57" t="s">
        <v>3181</v>
      </c>
      <c r="E940" s="58" t="s">
        <v>3428</v>
      </c>
      <c r="F940" s="59" t="s">
        <v>554</v>
      </c>
      <c r="G940" s="59" t="s">
        <v>2461</v>
      </c>
      <c r="H940" s="59">
        <v>430626</v>
      </c>
      <c r="I940" s="59" t="str">
        <f t="shared" si="106"/>
        <v>430626</v>
      </c>
      <c r="J940" s="59">
        <f t="shared" si="107"/>
        <v>0</v>
      </c>
      <c r="K940" s="70">
        <v>2.417</v>
      </c>
      <c r="L940" s="55" t="s">
        <v>3183</v>
      </c>
      <c r="M940" s="71" t="s">
        <v>3429</v>
      </c>
      <c r="N940" s="59"/>
      <c r="O940" s="70"/>
      <c r="P940" s="59"/>
      <c r="Q940" s="70"/>
      <c r="R940" s="73" t="s">
        <v>3429</v>
      </c>
      <c r="S940" s="70">
        <v>2.417</v>
      </c>
      <c r="T940" s="59">
        <v>18</v>
      </c>
      <c r="U940" s="82">
        <v>69.06</v>
      </c>
      <c r="V940" s="83">
        <f t="shared" si="108"/>
        <v>43.506</v>
      </c>
      <c r="W940" s="83">
        <f t="shared" si="109"/>
        <v>31.421</v>
      </c>
      <c r="X940" s="83">
        <f t="shared" si="110"/>
        <v>12.085</v>
      </c>
      <c r="Y940" s="82">
        <f t="shared" si="111"/>
        <v>25.554</v>
      </c>
      <c r="Z940" s="82"/>
      <c r="AA940" s="91"/>
      <c r="AB940" s="91"/>
      <c r="AC940" s="82"/>
      <c r="AD940" s="82"/>
      <c r="AE940" s="82"/>
      <c r="AF940" s="82"/>
      <c r="AG940" s="59" t="s">
        <v>3371</v>
      </c>
      <c r="AH940" s="59">
        <v>1</v>
      </c>
      <c r="AI940" s="58"/>
      <c r="AJ940" s="27"/>
    </row>
    <row r="941" ht="20.15" customHeight="1" outlineLevel="4" spans="1:36">
      <c r="A941" s="59">
        <v>76</v>
      </c>
      <c r="B941" s="60" t="s">
        <v>128</v>
      </c>
      <c r="C941" s="56" t="s">
        <v>145</v>
      </c>
      <c r="D941" s="57" t="s">
        <v>3263</v>
      </c>
      <c r="E941" s="58" t="s">
        <v>3430</v>
      </c>
      <c r="F941" s="59" t="s">
        <v>554</v>
      </c>
      <c r="G941" s="59" t="s">
        <v>2461</v>
      </c>
      <c r="H941" s="59">
        <v>430626</v>
      </c>
      <c r="I941" s="59" t="str">
        <f t="shared" si="106"/>
        <v>430626</v>
      </c>
      <c r="J941" s="59">
        <f t="shared" si="107"/>
        <v>0</v>
      </c>
      <c r="K941" s="70">
        <v>0.382</v>
      </c>
      <c r="L941" s="55" t="s">
        <v>3431</v>
      </c>
      <c r="M941" s="71" t="s">
        <v>3432</v>
      </c>
      <c r="N941" s="59"/>
      <c r="O941" s="70"/>
      <c r="P941" s="59"/>
      <c r="Q941" s="70"/>
      <c r="R941" s="73" t="s">
        <v>3432</v>
      </c>
      <c r="S941" s="70">
        <v>0.382</v>
      </c>
      <c r="T941" s="59">
        <v>18</v>
      </c>
      <c r="U941" s="82">
        <v>10.91</v>
      </c>
      <c r="V941" s="83">
        <f t="shared" si="108"/>
        <v>6.876</v>
      </c>
      <c r="W941" s="83">
        <f t="shared" si="109"/>
        <v>4.966</v>
      </c>
      <c r="X941" s="83">
        <f t="shared" si="110"/>
        <v>1.91</v>
      </c>
      <c r="Y941" s="82">
        <f t="shared" si="111"/>
        <v>4.034</v>
      </c>
      <c r="Z941" s="82"/>
      <c r="AA941" s="91"/>
      <c r="AB941" s="91"/>
      <c r="AC941" s="82"/>
      <c r="AD941" s="82"/>
      <c r="AE941" s="82"/>
      <c r="AF941" s="82"/>
      <c r="AG941" s="59" t="s">
        <v>3414</v>
      </c>
      <c r="AH941" s="59">
        <v>1</v>
      </c>
      <c r="AI941" s="58"/>
      <c r="AJ941" s="27"/>
    </row>
    <row r="942" ht="20.15" customHeight="1" outlineLevel="4" spans="1:36">
      <c r="A942" s="59">
        <v>77</v>
      </c>
      <c r="B942" s="60" t="s">
        <v>128</v>
      </c>
      <c r="C942" s="56" t="s">
        <v>145</v>
      </c>
      <c r="D942" s="57" t="s">
        <v>3433</v>
      </c>
      <c r="E942" s="58" t="s">
        <v>3434</v>
      </c>
      <c r="F942" s="59" t="s">
        <v>554</v>
      </c>
      <c r="G942" s="59" t="s">
        <v>2461</v>
      </c>
      <c r="H942" s="59">
        <v>430626</v>
      </c>
      <c r="I942" s="59" t="str">
        <f t="shared" si="106"/>
        <v>430626</v>
      </c>
      <c r="J942" s="59">
        <f t="shared" si="107"/>
        <v>0</v>
      </c>
      <c r="K942" s="70">
        <v>0.811</v>
      </c>
      <c r="L942" s="55" t="s">
        <v>3435</v>
      </c>
      <c r="M942" s="71" t="s">
        <v>3436</v>
      </c>
      <c r="N942" s="59"/>
      <c r="O942" s="70"/>
      <c r="P942" s="59"/>
      <c r="Q942" s="70"/>
      <c r="R942" s="73" t="s">
        <v>3436</v>
      </c>
      <c r="S942" s="70">
        <v>0.811</v>
      </c>
      <c r="T942" s="59">
        <v>18</v>
      </c>
      <c r="U942" s="82">
        <v>23.17</v>
      </c>
      <c r="V942" s="83">
        <f t="shared" si="108"/>
        <v>14.598</v>
      </c>
      <c r="W942" s="83">
        <f t="shared" si="109"/>
        <v>10.543</v>
      </c>
      <c r="X942" s="83">
        <f t="shared" si="110"/>
        <v>4.055</v>
      </c>
      <c r="Y942" s="82">
        <f t="shared" si="111"/>
        <v>8.572</v>
      </c>
      <c r="Z942" s="82"/>
      <c r="AA942" s="91"/>
      <c r="AB942" s="91"/>
      <c r="AC942" s="82"/>
      <c r="AD942" s="82"/>
      <c r="AE942" s="82"/>
      <c r="AF942" s="82"/>
      <c r="AG942" s="59" t="s">
        <v>3383</v>
      </c>
      <c r="AH942" s="59">
        <v>1</v>
      </c>
      <c r="AI942" s="58"/>
      <c r="AJ942" s="27"/>
    </row>
    <row r="943" ht="20.15" customHeight="1" outlineLevel="4" spans="1:36">
      <c r="A943" s="59">
        <v>78</v>
      </c>
      <c r="B943" s="60" t="s">
        <v>128</v>
      </c>
      <c r="C943" s="56" t="s">
        <v>145</v>
      </c>
      <c r="D943" s="57" t="s">
        <v>3263</v>
      </c>
      <c r="E943" s="58" t="s">
        <v>3437</v>
      </c>
      <c r="F943" s="59" t="s">
        <v>554</v>
      </c>
      <c r="G943" s="59" t="s">
        <v>2461</v>
      </c>
      <c r="H943" s="59">
        <v>430626</v>
      </c>
      <c r="I943" s="59" t="str">
        <f t="shared" si="106"/>
        <v>430626</v>
      </c>
      <c r="J943" s="59">
        <f t="shared" si="107"/>
        <v>0</v>
      </c>
      <c r="K943" s="70">
        <v>1.056</v>
      </c>
      <c r="L943" s="55" t="s">
        <v>3438</v>
      </c>
      <c r="M943" s="71" t="s">
        <v>3439</v>
      </c>
      <c r="N943" s="59"/>
      <c r="O943" s="70"/>
      <c r="P943" s="59"/>
      <c r="Q943" s="70"/>
      <c r="R943" s="73" t="s">
        <v>3439</v>
      </c>
      <c r="S943" s="70">
        <v>1.056</v>
      </c>
      <c r="T943" s="59">
        <v>18</v>
      </c>
      <c r="U943" s="82">
        <v>30.17</v>
      </c>
      <c r="V943" s="83">
        <f t="shared" si="108"/>
        <v>19.008</v>
      </c>
      <c r="W943" s="83">
        <f t="shared" si="109"/>
        <v>13.728</v>
      </c>
      <c r="X943" s="83">
        <f t="shared" si="110"/>
        <v>5.28</v>
      </c>
      <c r="Y943" s="82">
        <f t="shared" si="111"/>
        <v>11.162</v>
      </c>
      <c r="Z943" s="82"/>
      <c r="AA943" s="91"/>
      <c r="AB943" s="91"/>
      <c r="AC943" s="82"/>
      <c r="AD943" s="82"/>
      <c r="AE943" s="82"/>
      <c r="AF943" s="82"/>
      <c r="AG943" s="59" t="s">
        <v>3440</v>
      </c>
      <c r="AH943" s="59">
        <v>1</v>
      </c>
      <c r="AI943" s="58"/>
      <c r="AJ943" s="27"/>
    </row>
    <row r="944" ht="20.15" customHeight="1" outlineLevel="4" spans="1:36">
      <c r="A944" s="59">
        <v>79</v>
      </c>
      <c r="B944" s="60" t="s">
        <v>128</v>
      </c>
      <c r="C944" s="56" t="s">
        <v>145</v>
      </c>
      <c r="D944" s="57" t="s">
        <v>3267</v>
      </c>
      <c r="E944" s="58" t="s">
        <v>1169</v>
      </c>
      <c r="F944" s="59" t="s">
        <v>554</v>
      </c>
      <c r="G944" s="59" t="s">
        <v>2461</v>
      </c>
      <c r="H944" s="59">
        <v>430626</v>
      </c>
      <c r="I944" s="59" t="str">
        <f t="shared" si="106"/>
        <v>430626</v>
      </c>
      <c r="J944" s="59">
        <f t="shared" si="107"/>
        <v>0</v>
      </c>
      <c r="K944" s="70">
        <v>0.742</v>
      </c>
      <c r="L944" s="55" t="s">
        <v>3441</v>
      </c>
      <c r="M944" s="71" t="s">
        <v>3442</v>
      </c>
      <c r="N944" s="59"/>
      <c r="O944" s="70"/>
      <c r="P944" s="59"/>
      <c r="Q944" s="70"/>
      <c r="R944" s="73" t="s">
        <v>3442</v>
      </c>
      <c r="S944" s="70">
        <v>0.742</v>
      </c>
      <c r="T944" s="59">
        <v>18</v>
      </c>
      <c r="U944" s="82">
        <v>21.2</v>
      </c>
      <c r="V944" s="83">
        <f t="shared" si="108"/>
        <v>13.356</v>
      </c>
      <c r="W944" s="83">
        <f t="shared" si="109"/>
        <v>9.646</v>
      </c>
      <c r="X944" s="83">
        <f t="shared" si="110"/>
        <v>3.71</v>
      </c>
      <c r="Y944" s="82">
        <f t="shared" si="111"/>
        <v>7.844</v>
      </c>
      <c r="Z944" s="82"/>
      <c r="AA944" s="91"/>
      <c r="AB944" s="91"/>
      <c r="AC944" s="82"/>
      <c r="AD944" s="82"/>
      <c r="AE944" s="82"/>
      <c r="AF944" s="82"/>
      <c r="AG944" s="59" t="s">
        <v>3383</v>
      </c>
      <c r="AH944" s="59">
        <v>1</v>
      </c>
      <c r="AI944" s="58"/>
      <c r="AJ944" s="27"/>
    </row>
    <row r="945" ht="20.15" customHeight="1" outlineLevel="4" spans="1:36">
      <c r="A945" s="59">
        <v>80</v>
      </c>
      <c r="B945" s="60" t="s">
        <v>128</v>
      </c>
      <c r="C945" s="56" t="s">
        <v>145</v>
      </c>
      <c r="D945" s="57" t="s">
        <v>3263</v>
      </c>
      <c r="E945" s="58" t="s">
        <v>3443</v>
      </c>
      <c r="F945" s="59" t="s">
        <v>554</v>
      </c>
      <c r="G945" s="59" t="s">
        <v>2461</v>
      </c>
      <c r="H945" s="59">
        <v>430626</v>
      </c>
      <c r="I945" s="59" t="str">
        <f t="shared" si="106"/>
        <v>430626</v>
      </c>
      <c r="J945" s="59">
        <f t="shared" si="107"/>
        <v>0</v>
      </c>
      <c r="K945" s="70">
        <v>4.715</v>
      </c>
      <c r="L945" s="55" t="s">
        <v>3444</v>
      </c>
      <c r="M945" s="71" t="s">
        <v>3445</v>
      </c>
      <c r="N945" s="59"/>
      <c r="O945" s="70"/>
      <c r="P945" s="59"/>
      <c r="Q945" s="70"/>
      <c r="R945" s="73" t="s">
        <v>3445</v>
      </c>
      <c r="S945" s="70">
        <v>4.715</v>
      </c>
      <c r="T945" s="59">
        <v>18</v>
      </c>
      <c r="U945" s="82">
        <v>134.71</v>
      </c>
      <c r="V945" s="83">
        <f t="shared" si="108"/>
        <v>84.87</v>
      </c>
      <c r="W945" s="83">
        <f t="shared" si="109"/>
        <v>61.295</v>
      </c>
      <c r="X945" s="83">
        <f t="shared" si="110"/>
        <v>23.575</v>
      </c>
      <c r="Y945" s="82">
        <f t="shared" si="111"/>
        <v>49.84</v>
      </c>
      <c r="Z945" s="82"/>
      <c r="AA945" s="91"/>
      <c r="AB945" s="91"/>
      <c r="AC945" s="82"/>
      <c r="AD945" s="82"/>
      <c r="AE945" s="82"/>
      <c r="AF945" s="82"/>
      <c r="AG945" s="59" t="s">
        <v>3440</v>
      </c>
      <c r="AH945" s="59">
        <v>1</v>
      </c>
      <c r="AI945" s="58"/>
      <c r="AJ945" s="27"/>
    </row>
    <row r="946" ht="20.15" customHeight="1" outlineLevel="4" spans="1:36">
      <c r="A946" s="59">
        <v>81</v>
      </c>
      <c r="B946" s="60" t="s">
        <v>128</v>
      </c>
      <c r="C946" s="56" t="s">
        <v>145</v>
      </c>
      <c r="D946" s="57" t="s">
        <v>3167</v>
      </c>
      <c r="E946" s="58" t="s">
        <v>3446</v>
      </c>
      <c r="F946" s="59" t="s">
        <v>554</v>
      </c>
      <c r="G946" s="59" t="s">
        <v>2461</v>
      </c>
      <c r="H946" s="59">
        <v>430626</v>
      </c>
      <c r="I946" s="59" t="str">
        <f t="shared" si="106"/>
        <v>430626</v>
      </c>
      <c r="J946" s="59">
        <f t="shared" si="107"/>
        <v>0</v>
      </c>
      <c r="K946" s="70">
        <v>3.183</v>
      </c>
      <c r="L946" s="55" t="s">
        <v>3447</v>
      </c>
      <c r="M946" s="71" t="s">
        <v>3448</v>
      </c>
      <c r="N946" s="59"/>
      <c r="O946" s="70"/>
      <c r="P946" s="59"/>
      <c r="Q946" s="70"/>
      <c r="R946" s="73" t="s">
        <v>3448</v>
      </c>
      <c r="S946" s="70">
        <v>3.183</v>
      </c>
      <c r="T946" s="59">
        <v>18</v>
      </c>
      <c r="U946" s="82">
        <v>90.94</v>
      </c>
      <c r="V946" s="83">
        <f t="shared" si="108"/>
        <v>57.294</v>
      </c>
      <c r="W946" s="83">
        <f t="shared" si="109"/>
        <v>41.379</v>
      </c>
      <c r="X946" s="83">
        <f t="shared" si="110"/>
        <v>15.915</v>
      </c>
      <c r="Y946" s="82">
        <f t="shared" si="111"/>
        <v>33.646</v>
      </c>
      <c r="Z946" s="82"/>
      <c r="AA946" s="91"/>
      <c r="AB946" s="91"/>
      <c r="AC946" s="82"/>
      <c r="AD946" s="82"/>
      <c r="AE946" s="82"/>
      <c r="AF946" s="82"/>
      <c r="AG946" s="59" t="s">
        <v>3340</v>
      </c>
      <c r="AH946" s="59">
        <v>1</v>
      </c>
      <c r="AI946" s="58"/>
      <c r="AJ946" s="27"/>
    </row>
    <row r="947" ht="20.15" customHeight="1" outlineLevel="4" spans="1:36">
      <c r="A947" s="59">
        <v>82</v>
      </c>
      <c r="B947" s="60" t="s">
        <v>128</v>
      </c>
      <c r="C947" s="56" t="s">
        <v>145</v>
      </c>
      <c r="D947" s="57" t="s">
        <v>3209</v>
      </c>
      <c r="E947" s="58" t="s">
        <v>3449</v>
      </c>
      <c r="F947" s="59" t="s">
        <v>554</v>
      </c>
      <c r="G947" s="59" t="s">
        <v>2461</v>
      </c>
      <c r="H947" s="59">
        <v>430626</v>
      </c>
      <c r="I947" s="59" t="str">
        <f t="shared" si="106"/>
        <v>430626</v>
      </c>
      <c r="J947" s="59">
        <f t="shared" si="107"/>
        <v>0</v>
      </c>
      <c r="K947" s="70">
        <v>2.04</v>
      </c>
      <c r="L947" s="55" t="s">
        <v>3450</v>
      </c>
      <c r="M947" s="71" t="s">
        <v>3451</v>
      </c>
      <c r="N947" s="59"/>
      <c r="O947" s="70"/>
      <c r="P947" s="59"/>
      <c r="Q947" s="70"/>
      <c r="R947" s="73" t="s">
        <v>3451</v>
      </c>
      <c r="S947" s="70">
        <v>2.04</v>
      </c>
      <c r="T947" s="59">
        <v>18</v>
      </c>
      <c r="U947" s="82">
        <v>58.29</v>
      </c>
      <c r="V947" s="83">
        <f t="shared" si="108"/>
        <v>36.72</v>
      </c>
      <c r="W947" s="83">
        <f t="shared" si="109"/>
        <v>26.52</v>
      </c>
      <c r="X947" s="83">
        <f t="shared" si="110"/>
        <v>10.2</v>
      </c>
      <c r="Y947" s="82">
        <f t="shared" si="111"/>
        <v>21.57</v>
      </c>
      <c r="Z947" s="82"/>
      <c r="AA947" s="91"/>
      <c r="AB947" s="91"/>
      <c r="AC947" s="82"/>
      <c r="AD947" s="82"/>
      <c r="AE947" s="82"/>
      <c r="AF947" s="82"/>
      <c r="AG947" s="59" t="s">
        <v>3383</v>
      </c>
      <c r="AH947" s="59">
        <v>1</v>
      </c>
      <c r="AI947" s="58"/>
      <c r="AJ947" s="27"/>
    </row>
    <row r="948" ht="20.15" customHeight="1" outlineLevel="4" spans="1:36">
      <c r="A948" s="59">
        <v>83</v>
      </c>
      <c r="B948" s="60" t="s">
        <v>128</v>
      </c>
      <c r="C948" s="56" t="s">
        <v>145</v>
      </c>
      <c r="D948" s="57" t="s">
        <v>3167</v>
      </c>
      <c r="E948" s="58" t="s">
        <v>3452</v>
      </c>
      <c r="F948" s="59" t="s">
        <v>554</v>
      </c>
      <c r="G948" s="59" t="s">
        <v>2461</v>
      </c>
      <c r="H948" s="59">
        <v>430626</v>
      </c>
      <c r="I948" s="59" t="str">
        <f t="shared" si="106"/>
        <v>430626</v>
      </c>
      <c r="J948" s="59">
        <f t="shared" si="107"/>
        <v>0</v>
      </c>
      <c r="K948" s="70">
        <v>2.197</v>
      </c>
      <c r="L948" s="55" t="s">
        <v>3453</v>
      </c>
      <c r="M948" s="71" t="s">
        <v>3454</v>
      </c>
      <c r="N948" s="59"/>
      <c r="O948" s="70"/>
      <c r="P948" s="59"/>
      <c r="Q948" s="70"/>
      <c r="R948" s="73" t="s">
        <v>3454</v>
      </c>
      <c r="S948" s="70">
        <v>2.197</v>
      </c>
      <c r="T948" s="59">
        <v>18</v>
      </c>
      <c r="U948" s="82">
        <v>62.77</v>
      </c>
      <c r="V948" s="83">
        <f t="shared" si="108"/>
        <v>39.546</v>
      </c>
      <c r="W948" s="83">
        <f t="shared" si="109"/>
        <v>28.561</v>
      </c>
      <c r="X948" s="83">
        <f t="shared" si="110"/>
        <v>10.985</v>
      </c>
      <c r="Y948" s="82">
        <f t="shared" si="111"/>
        <v>23.224</v>
      </c>
      <c r="Z948" s="82"/>
      <c r="AA948" s="91"/>
      <c r="AB948" s="91"/>
      <c r="AC948" s="82"/>
      <c r="AD948" s="82"/>
      <c r="AE948" s="82"/>
      <c r="AF948" s="82"/>
      <c r="AG948" s="59" t="s">
        <v>3383</v>
      </c>
      <c r="AH948" s="59">
        <v>1</v>
      </c>
      <c r="AI948" s="58"/>
      <c r="AJ948" s="27"/>
    </row>
    <row r="949" ht="20.15" customHeight="1" outlineLevel="4" spans="1:36">
      <c r="A949" s="59">
        <v>84</v>
      </c>
      <c r="B949" s="60" t="s">
        <v>128</v>
      </c>
      <c r="C949" s="56" t="s">
        <v>145</v>
      </c>
      <c r="D949" s="57" t="s">
        <v>3209</v>
      </c>
      <c r="E949" s="58" t="s">
        <v>3210</v>
      </c>
      <c r="F949" s="59" t="s">
        <v>554</v>
      </c>
      <c r="G949" s="59" t="s">
        <v>2461</v>
      </c>
      <c r="H949" s="59">
        <v>430626</v>
      </c>
      <c r="I949" s="59" t="str">
        <f t="shared" si="106"/>
        <v>430626</v>
      </c>
      <c r="J949" s="59">
        <f t="shared" si="107"/>
        <v>0</v>
      </c>
      <c r="K949" s="70">
        <v>0.18</v>
      </c>
      <c r="L949" s="55" t="s">
        <v>3211</v>
      </c>
      <c r="M949" s="71" t="s">
        <v>3455</v>
      </c>
      <c r="N949" s="59"/>
      <c r="O949" s="70"/>
      <c r="P949" s="59"/>
      <c r="Q949" s="70"/>
      <c r="R949" s="73" t="s">
        <v>3455</v>
      </c>
      <c r="S949" s="70">
        <v>0.18</v>
      </c>
      <c r="T949" s="59">
        <v>18</v>
      </c>
      <c r="U949" s="82">
        <v>5.14</v>
      </c>
      <c r="V949" s="83">
        <f t="shared" si="108"/>
        <v>3.24</v>
      </c>
      <c r="W949" s="83">
        <f t="shared" si="109"/>
        <v>2.34</v>
      </c>
      <c r="X949" s="83">
        <f t="shared" si="110"/>
        <v>0.9</v>
      </c>
      <c r="Y949" s="82">
        <f t="shared" si="111"/>
        <v>1.9</v>
      </c>
      <c r="Z949" s="82"/>
      <c r="AA949" s="91"/>
      <c r="AB949" s="91"/>
      <c r="AC949" s="82"/>
      <c r="AD949" s="82"/>
      <c r="AE949" s="82"/>
      <c r="AF949" s="82"/>
      <c r="AG949" s="59" t="s">
        <v>3456</v>
      </c>
      <c r="AH949" s="59">
        <v>1</v>
      </c>
      <c r="AI949" s="58"/>
      <c r="AJ949" s="27"/>
    </row>
    <row r="950" ht="20.15" customHeight="1" outlineLevel="4" spans="1:36">
      <c r="A950" s="59">
        <v>85</v>
      </c>
      <c r="B950" s="60" t="s">
        <v>128</v>
      </c>
      <c r="C950" s="56" t="s">
        <v>145</v>
      </c>
      <c r="D950" s="57" t="s">
        <v>3267</v>
      </c>
      <c r="E950" s="58" t="s">
        <v>3457</v>
      </c>
      <c r="F950" s="59" t="s">
        <v>554</v>
      </c>
      <c r="G950" s="59" t="s">
        <v>2461</v>
      </c>
      <c r="H950" s="59">
        <v>430626</v>
      </c>
      <c r="I950" s="59" t="str">
        <f t="shared" si="106"/>
        <v>430626</v>
      </c>
      <c r="J950" s="59">
        <f t="shared" si="107"/>
        <v>0</v>
      </c>
      <c r="K950" s="70">
        <v>3.643</v>
      </c>
      <c r="L950" s="55" t="s">
        <v>3458</v>
      </c>
      <c r="M950" s="71" t="s">
        <v>3459</v>
      </c>
      <c r="N950" s="59"/>
      <c r="O950" s="70"/>
      <c r="P950" s="59"/>
      <c r="Q950" s="70"/>
      <c r="R950" s="73" t="s">
        <v>3459</v>
      </c>
      <c r="S950" s="70">
        <v>3.643</v>
      </c>
      <c r="T950" s="59">
        <v>18</v>
      </c>
      <c r="U950" s="82">
        <v>104.09</v>
      </c>
      <c r="V950" s="83">
        <f t="shared" si="108"/>
        <v>65.574</v>
      </c>
      <c r="W950" s="83">
        <f t="shared" si="109"/>
        <v>47.359</v>
      </c>
      <c r="X950" s="83">
        <f t="shared" si="110"/>
        <v>18.215</v>
      </c>
      <c r="Y950" s="82">
        <f t="shared" si="111"/>
        <v>38.516</v>
      </c>
      <c r="Z950" s="82"/>
      <c r="AA950" s="91"/>
      <c r="AB950" s="91"/>
      <c r="AC950" s="82"/>
      <c r="AD950" s="82"/>
      <c r="AE950" s="82"/>
      <c r="AF950" s="82"/>
      <c r="AG950" s="59" t="s">
        <v>3383</v>
      </c>
      <c r="AH950" s="59">
        <v>1</v>
      </c>
      <c r="AI950" s="58"/>
      <c r="AJ950" s="27"/>
    </row>
    <row r="951" ht="20.15" customHeight="1" outlineLevel="4" spans="1:36">
      <c r="A951" s="59">
        <v>86</v>
      </c>
      <c r="B951" s="60" t="s">
        <v>128</v>
      </c>
      <c r="C951" s="56" t="s">
        <v>145</v>
      </c>
      <c r="D951" s="57" t="s">
        <v>3167</v>
      </c>
      <c r="E951" s="58" t="s">
        <v>3460</v>
      </c>
      <c r="F951" s="59" t="s">
        <v>554</v>
      </c>
      <c r="G951" s="59" t="s">
        <v>2461</v>
      </c>
      <c r="H951" s="59">
        <v>430626</v>
      </c>
      <c r="I951" s="59" t="str">
        <f t="shared" si="106"/>
        <v>430626</v>
      </c>
      <c r="J951" s="59">
        <f t="shared" si="107"/>
        <v>0</v>
      </c>
      <c r="K951" s="70">
        <v>4.161</v>
      </c>
      <c r="L951" s="55" t="s">
        <v>3461</v>
      </c>
      <c r="M951" s="71" t="s">
        <v>3462</v>
      </c>
      <c r="N951" s="59"/>
      <c r="O951" s="70"/>
      <c r="P951" s="59"/>
      <c r="Q951" s="70"/>
      <c r="R951" s="73" t="s">
        <v>3462</v>
      </c>
      <c r="S951" s="70">
        <v>4.161</v>
      </c>
      <c r="T951" s="59">
        <v>18</v>
      </c>
      <c r="U951" s="82">
        <v>118.89</v>
      </c>
      <c r="V951" s="83">
        <f t="shared" si="108"/>
        <v>74.898</v>
      </c>
      <c r="W951" s="83">
        <f t="shared" si="109"/>
        <v>54.093</v>
      </c>
      <c r="X951" s="83">
        <f t="shared" si="110"/>
        <v>20.805</v>
      </c>
      <c r="Y951" s="82">
        <f t="shared" si="111"/>
        <v>43.992</v>
      </c>
      <c r="Z951" s="82"/>
      <c r="AA951" s="91"/>
      <c r="AB951" s="91"/>
      <c r="AC951" s="82"/>
      <c r="AD951" s="82"/>
      <c r="AE951" s="82"/>
      <c r="AF951" s="82"/>
      <c r="AG951" s="59" t="s">
        <v>3440</v>
      </c>
      <c r="AH951" s="59">
        <v>1</v>
      </c>
      <c r="AI951" s="58"/>
      <c r="AJ951" s="27"/>
    </row>
    <row r="952" ht="20.15" customHeight="1" outlineLevel="4" spans="1:36">
      <c r="A952" s="59">
        <v>87</v>
      </c>
      <c r="B952" s="60" t="s">
        <v>128</v>
      </c>
      <c r="C952" s="56" t="s">
        <v>145</v>
      </c>
      <c r="D952" s="57" t="s">
        <v>3167</v>
      </c>
      <c r="E952" s="58" t="s">
        <v>3463</v>
      </c>
      <c r="F952" s="59" t="s">
        <v>554</v>
      </c>
      <c r="G952" s="59" t="s">
        <v>2461</v>
      </c>
      <c r="H952" s="59">
        <v>430626</v>
      </c>
      <c r="I952" s="59" t="str">
        <f t="shared" si="106"/>
        <v>430626</v>
      </c>
      <c r="J952" s="59">
        <f t="shared" si="107"/>
        <v>0</v>
      </c>
      <c r="K952" s="70">
        <v>3.033</v>
      </c>
      <c r="L952" s="55" t="s">
        <v>3464</v>
      </c>
      <c r="M952" s="71" t="s">
        <v>3465</v>
      </c>
      <c r="N952" s="59"/>
      <c r="O952" s="70"/>
      <c r="P952" s="59"/>
      <c r="Q952" s="70"/>
      <c r="R952" s="73" t="s">
        <v>3465</v>
      </c>
      <c r="S952" s="70">
        <v>3.033</v>
      </c>
      <c r="T952" s="59">
        <v>18</v>
      </c>
      <c r="U952" s="82">
        <v>86.66</v>
      </c>
      <c r="V952" s="83">
        <f t="shared" si="108"/>
        <v>54.594</v>
      </c>
      <c r="W952" s="83">
        <f t="shared" si="109"/>
        <v>39.429</v>
      </c>
      <c r="X952" s="83">
        <f t="shared" si="110"/>
        <v>15.165</v>
      </c>
      <c r="Y952" s="82">
        <f t="shared" si="111"/>
        <v>32.066</v>
      </c>
      <c r="Z952" s="82"/>
      <c r="AA952" s="91"/>
      <c r="AB952" s="91"/>
      <c r="AC952" s="82"/>
      <c r="AD952" s="82"/>
      <c r="AE952" s="82"/>
      <c r="AF952" s="82"/>
      <c r="AG952" s="59" t="s">
        <v>3383</v>
      </c>
      <c r="AH952" s="59">
        <v>1</v>
      </c>
      <c r="AI952" s="58"/>
      <c r="AJ952" s="27"/>
    </row>
    <row r="953" ht="20.15" customHeight="1" outlineLevel="4" spans="1:36">
      <c r="A953" s="59">
        <v>88</v>
      </c>
      <c r="B953" s="60" t="s">
        <v>128</v>
      </c>
      <c r="C953" s="56" t="s">
        <v>145</v>
      </c>
      <c r="D953" s="57" t="s">
        <v>3204</v>
      </c>
      <c r="E953" s="58" t="s">
        <v>3466</v>
      </c>
      <c r="F953" s="59" t="s">
        <v>554</v>
      </c>
      <c r="G953" s="59" t="s">
        <v>2461</v>
      </c>
      <c r="H953" s="59">
        <v>430626</v>
      </c>
      <c r="I953" s="59" t="str">
        <f t="shared" si="106"/>
        <v>430626</v>
      </c>
      <c r="J953" s="59">
        <f t="shared" si="107"/>
        <v>0</v>
      </c>
      <c r="K953" s="70">
        <v>3.248</v>
      </c>
      <c r="L953" s="55" t="s">
        <v>3467</v>
      </c>
      <c r="M953" s="71" t="s">
        <v>3468</v>
      </c>
      <c r="N953" s="59"/>
      <c r="O953" s="70"/>
      <c r="P953" s="59"/>
      <c r="Q953" s="70"/>
      <c r="R953" s="73" t="s">
        <v>3468</v>
      </c>
      <c r="S953" s="70">
        <v>3.248</v>
      </c>
      <c r="T953" s="59">
        <v>18</v>
      </c>
      <c r="U953" s="82">
        <v>92.8</v>
      </c>
      <c r="V953" s="83">
        <f t="shared" si="108"/>
        <v>58.464</v>
      </c>
      <c r="W953" s="83">
        <f t="shared" si="109"/>
        <v>42.224</v>
      </c>
      <c r="X953" s="83">
        <f t="shared" si="110"/>
        <v>16.24</v>
      </c>
      <c r="Y953" s="82">
        <f t="shared" si="111"/>
        <v>34.336</v>
      </c>
      <c r="Z953" s="82"/>
      <c r="AA953" s="91"/>
      <c r="AB953" s="91"/>
      <c r="AC953" s="82"/>
      <c r="AD953" s="82"/>
      <c r="AE953" s="82"/>
      <c r="AF953" s="82"/>
      <c r="AG953" s="59" t="s">
        <v>3440</v>
      </c>
      <c r="AH953" s="59">
        <v>1</v>
      </c>
      <c r="AI953" s="58"/>
      <c r="AJ953" s="27"/>
    </row>
    <row r="954" ht="20.15" customHeight="1" outlineLevel="4" spans="1:36">
      <c r="A954" s="59">
        <v>89</v>
      </c>
      <c r="B954" s="60" t="s">
        <v>128</v>
      </c>
      <c r="C954" s="56" t="s">
        <v>145</v>
      </c>
      <c r="D954" s="57" t="s">
        <v>3167</v>
      </c>
      <c r="E954" s="58" t="s">
        <v>3469</v>
      </c>
      <c r="F954" s="59" t="s">
        <v>554</v>
      </c>
      <c r="G954" s="59" t="s">
        <v>2461</v>
      </c>
      <c r="H954" s="59">
        <v>430626</v>
      </c>
      <c r="I954" s="59" t="str">
        <f t="shared" si="106"/>
        <v>430626</v>
      </c>
      <c r="J954" s="59">
        <f t="shared" si="107"/>
        <v>0</v>
      </c>
      <c r="K954" s="70">
        <v>1.201</v>
      </c>
      <c r="L954" s="55" t="s">
        <v>3470</v>
      </c>
      <c r="M954" s="71" t="s">
        <v>3471</v>
      </c>
      <c r="N954" s="59"/>
      <c r="O954" s="70"/>
      <c r="P954" s="59"/>
      <c r="Q954" s="70"/>
      <c r="R954" s="73" t="s">
        <v>3471</v>
      </c>
      <c r="S954" s="70">
        <v>1.201</v>
      </c>
      <c r="T954" s="59">
        <v>18</v>
      </c>
      <c r="U954" s="82">
        <v>34.31</v>
      </c>
      <c r="V954" s="83">
        <f t="shared" si="108"/>
        <v>21.618</v>
      </c>
      <c r="W954" s="83">
        <f t="shared" si="109"/>
        <v>15.613</v>
      </c>
      <c r="X954" s="83">
        <f t="shared" si="110"/>
        <v>6.005</v>
      </c>
      <c r="Y954" s="82">
        <f t="shared" si="111"/>
        <v>12.692</v>
      </c>
      <c r="Z954" s="82"/>
      <c r="AA954" s="91"/>
      <c r="AB954" s="91"/>
      <c r="AC954" s="82"/>
      <c r="AD954" s="82"/>
      <c r="AE954" s="82"/>
      <c r="AF954" s="82"/>
      <c r="AG954" s="59" t="s">
        <v>3440</v>
      </c>
      <c r="AH954" s="59">
        <v>1</v>
      </c>
      <c r="AI954" s="58"/>
      <c r="AJ954" s="27"/>
    </row>
    <row r="955" ht="20.15" customHeight="1" outlineLevel="4" spans="1:36">
      <c r="A955" s="59">
        <v>90</v>
      </c>
      <c r="B955" s="60" t="s">
        <v>128</v>
      </c>
      <c r="C955" s="56" t="s">
        <v>145</v>
      </c>
      <c r="D955" s="57" t="s">
        <v>3209</v>
      </c>
      <c r="E955" s="58" t="s">
        <v>3472</v>
      </c>
      <c r="F955" s="59" t="s">
        <v>554</v>
      </c>
      <c r="G955" s="59" t="s">
        <v>2461</v>
      </c>
      <c r="H955" s="59">
        <v>430626</v>
      </c>
      <c r="I955" s="59" t="str">
        <f t="shared" si="106"/>
        <v>430626</v>
      </c>
      <c r="J955" s="59">
        <f t="shared" si="107"/>
        <v>0</v>
      </c>
      <c r="K955" s="70">
        <v>2.504</v>
      </c>
      <c r="L955" s="55" t="s">
        <v>3473</v>
      </c>
      <c r="M955" s="71" t="s">
        <v>3474</v>
      </c>
      <c r="N955" s="59"/>
      <c r="O955" s="70"/>
      <c r="P955" s="59"/>
      <c r="Q955" s="70"/>
      <c r="R955" s="73" t="s">
        <v>3474</v>
      </c>
      <c r="S955" s="70">
        <v>2.504</v>
      </c>
      <c r="T955" s="59">
        <v>18</v>
      </c>
      <c r="U955" s="82">
        <v>71.54</v>
      </c>
      <c r="V955" s="83">
        <f t="shared" si="108"/>
        <v>45.072</v>
      </c>
      <c r="W955" s="83">
        <f t="shared" si="109"/>
        <v>32.552</v>
      </c>
      <c r="X955" s="83">
        <f t="shared" si="110"/>
        <v>12.52</v>
      </c>
      <c r="Y955" s="82">
        <f t="shared" si="111"/>
        <v>26.468</v>
      </c>
      <c r="Z955" s="82"/>
      <c r="AA955" s="91"/>
      <c r="AB955" s="91"/>
      <c r="AC955" s="82"/>
      <c r="AD955" s="82"/>
      <c r="AE955" s="82"/>
      <c r="AF955" s="82"/>
      <c r="AG955" s="59" t="s">
        <v>3456</v>
      </c>
      <c r="AH955" s="59">
        <v>1</v>
      </c>
      <c r="AI955" s="58"/>
      <c r="AJ955" s="27"/>
    </row>
    <row r="956" ht="20.15" customHeight="1" outlineLevel="4" spans="1:36">
      <c r="A956" s="59">
        <v>91</v>
      </c>
      <c r="B956" s="60" t="s">
        <v>128</v>
      </c>
      <c r="C956" s="56" t="s">
        <v>145</v>
      </c>
      <c r="D956" s="57" t="s">
        <v>3167</v>
      </c>
      <c r="E956" s="58" t="s">
        <v>3475</v>
      </c>
      <c r="F956" s="59" t="s">
        <v>554</v>
      </c>
      <c r="G956" s="59" t="s">
        <v>2461</v>
      </c>
      <c r="H956" s="59">
        <v>430626</v>
      </c>
      <c r="I956" s="59" t="str">
        <f t="shared" si="106"/>
        <v>430626</v>
      </c>
      <c r="J956" s="59">
        <f t="shared" si="107"/>
        <v>0</v>
      </c>
      <c r="K956" s="70">
        <v>6.008</v>
      </c>
      <c r="L956" s="55" t="s">
        <v>3476</v>
      </c>
      <c r="M956" s="71" t="s">
        <v>3477</v>
      </c>
      <c r="N956" s="59"/>
      <c r="O956" s="70"/>
      <c r="P956" s="59"/>
      <c r="Q956" s="70"/>
      <c r="R956" s="73" t="s">
        <v>3477</v>
      </c>
      <c r="S956" s="70">
        <v>6.008</v>
      </c>
      <c r="T956" s="59">
        <v>18</v>
      </c>
      <c r="U956" s="82">
        <v>171.66</v>
      </c>
      <c r="V956" s="83">
        <f t="shared" si="108"/>
        <v>108.144</v>
      </c>
      <c r="W956" s="83">
        <f t="shared" si="109"/>
        <v>78.104</v>
      </c>
      <c r="X956" s="83">
        <f t="shared" si="110"/>
        <v>30.04</v>
      </c>
      <c r="Y956" s="82">
        <f t="shared" si="111"/>
        <v>63.516</v>
      </c>
      <c r="Z956" s="82"/>
      <c r="AA956" s="91"/>
      <c r="AB956" s="91"/>
      <c r="AC956" s="82"/>
      <c r="AD956" s="82"/>
      <c r="AE956" s="82"/>
      <c r="AF956" s="82"/>
      <c r="AG956" s="59" t="s">
        <v>3440</v>
      </c>
      <c r="AH956" s="59">
        <v>1</v>
      </c>
      <c r="AI956" s="58"/>
      <c r="AJ956" s="27"/>
    </row>
    <row r="957" ht="20.15" customHeight="1" outlineLevel="4" spans="1:36">
      <c r="A957" s="59">
        <v>92</v>
      </c>
      <c r="B957" s="60" t="s">
        <v>128</v>
      </c>
      <c r="C957" s="56" t="s">
        <v>145</v>
      </c>
      <c r="D957" s="57" t="s">
        <v>3209</v>
      </c>
      <c r="E957" s="58" t="s">
        <v>3478</v>
      </c>
      <c r="F957" s="59" t="s">
        <v>554</v>
      </c>
      <c r="G957" s="59" t="s">
        <v>2461</v>
      </c>
      <c r="H957" s="59">
        <v>430626</v>
      </c>
      <c r="I957" s="59" t="str">
        <f t="shared" si="106"/>
        <v>430626</v>
      </c>
      <c r="J957" s="59">
        <f t="shared" si="107"/>
        <v>0</v>
      </c>
      <c r="K957" s="70">
        <v>2.14</v>
      </c>
      <c r="L957" s="55" t="s">
        <v>3479</v>
      </c>
      <c r="M957" s="71" t="s">
        <v>3480</v>
      </c>
      <c r="N957" s="59"/>
      <c r="O957" s="70"/>
      <c r="P957" s="59"/>
      <c r="Q957" s="70"/>
      <c r="R957" s="73" t="s">
        <v>3480</v>
      </c>
      <c r="S957" s="70">
        <v>2.14</v>
      </c>
      <c r="T957" s="59">
        <v>18</v>
      </c>
      <c r="U957" s="82">
        <v>61.14</v>
      </c>
      <c r="V957" s="83">
        <f t="shared" si="108"/>
        <v>38.52</v>
      </c>
      <c r="W957" s="83">
        <f t="shared" si="109"/>
        <v>27.82</v>
      </c>
      <c r="X957" s="83">
        <f t="shared" si="110"/>
        <v>10.7</v>
      </c>
      <c r="Y957" s="82">
        <f t="shared" si="111"/>
        <v>22.62</v>
      </c>
      <c r="Z957" s="82"/>
      <c r="AA957" s="91"/>
      <c r="AB957" s="91"/>
      <c r="AC957" s="82"/>
      <c r="AD957" s="82"/>
      <c r="AE957" s="82"/>
      <c r="AF957" s="82"/>
      <c r="AG957" s="59" t="s">
        <v>3456</v>
      </c>
      <c r="AH957" s="59">
        <v>1</v>
      </c>
      <c r="AI957" s="58"/>
      <c r="AJ957" s="27"/>
    </row>
    <row r="958" ht="20.15" customHeight="1" outlineLevel="4" spans="1:36">
      <c r="A958" s="59">
        <v>93</v>
      </c>
      <c r="B958" s="60" t="s">
        <v>128</v>
      </c>
      <c r="C958" s="56" t="s">
        <v>145</v>
      </c>
      <c r="D958" s="57" t="s">
        <v>3209</v>
      </c>
      <c r="E958" s="58" t="s">
        <v>3481</v>
      </c>
      <c r="F958" s="59" t="s">
        <v>554</v>
      </c>
      <c r="G958" s="59" t="s">
        <v>2461</v>
      </c>
      <c r="H958" s="59">
        <v>430626</v>
      </c>
      <c r="I958" s="59" t="str">
        <f t="shared" si="106"/>
        <v>430626</v>
      </c>
      <c r="J958" s="59">
        <f t="shared" si="107"/>
        <v>0</v>
      </c>
      <c r="K958" s="70">
        <v>2.196</v>
      </c>
      <c r="L958" s="55" t="s">
        <v>3482</v>
      </c>
      <c r="M958" s="71" t="s">
        <v>3483</v>
      </c>
      <c r="N958" s="59"/>
      <c r="O958" s="70"/>
      <c r="P958" s="59"/>
      <c r="Q958" s="70"/>
      <c r="R958" s="73" t="s">
        <v>3483</v>
      </c>
      <c r="S958" s="70">
        <v>2.196</v>
      </c>
      <c r="T958" s="59">
        <v>18</v>
      </c>
      <c r="U958" s="82">
        <v>62.74</v>
      </c>
      <c r="V958" s="83">
        <f t="shared" si="108"/>
        <v>39.528</v>
      </c>
      <c r="W958" s="83">
        <f t="shared" si="109"/>
        <v>28.548</v>
      </c>
      <c r="X958" s="83">
        <f t="shared" si="110"/>
        <v>10.98</v>
      </c>
      <c r="Y958" s="82">
        <f t="shared" si="111"/>
        <v>23.212</v>
      </c>
      <c r="Z958" s="82"/>
      <c r="AA958" s="91"/>
      <c r="AB958" s="91"/>
      <c r="AC958" s="82"/>
      <c r="AD958" s="82"/>
      <c r="AE958" s="82"/>
      <c r="AF958" s="82"/>
      <c r="AG958" s="59" t="s">
        <v>3440</v>
      </c>
      <c r="AH958" s="59">
        <v>1</v>
      </c>
      <c r="AI958" s="58"/>
      <c r="AJ958" s="27"/>
    </row>
    <row r="959" ht="20.15" customHeight="1" outlineLevel="4" spans="1:36">
      <c r="A959" s="59">
        <v>94</v>
      </c>
      <c r="B959" s="60" t="s">
        <v>128</v>
      </c>
      <c r="C959" s="56" t="s">
        <v>145</v>
      </c>
      <c r="D959" s="57" t="s">
        <v>3484</v>
      </c>
      <c r="E959" s="58" t="s">
        <v>3485</v>
      </c>
      <c r="F959" s="59" t="s">
        <v>554</v>
      </c>
      <c r="G959" s="59" t="s">
        <v>2461</v>
      </c>
      <c r="H959" s="59">
        <v>430626</v>
      </c>
      <c r="I959" s="59" t="str">
        <f t="shared" si="106"/>
        <v>430626</v>
      </c>
      <c r="J959" s="59">
        <f t="shared" si="107"/>
        <v>0</v>
      </c>
      <c r="K959" s="70">
        <v>3.829</v>
      </c>
      <c r="L959" s="55" t="s">
        <v>3486</v>
      </c>
      <c r="M959" s="71" t="s">
        <v>3487</v>
      </c>
      <c r="N959" s="59"/>
      <c r="O959" s="70"/>
      <c r="P959" s="59"/>
      <c r="Q959" s="70"/>
      <c r="R959" s="73" t="s">
        <v>3487</v>
      </c>
      <c r="S959" s="70">
        <v>3.829</v>
      </c>
      <c r="T959" s="59">
        <v>18</v>
      </c>
      <c r="U959" s="82">
        <v>109.4</v>
      </c>
      <c r="V959" s="83">
        <f t="shared" si="108"/>
        <v>68.922</v>
      </c>
      <c r="W959" s="83">
        <f t="shared" si="109"/>
        <v>49.777</v>
      </c>
      <c r="X959" s="83">
        <f t="shared" si="110"/>
        <v>19.145</v>
      </c>
      <c r="Y959" s="82">
        <f t="shared" si="111"/>
        <v>40.478</v>
      </c>
      <c r="Z959" s="82"/>
      <c r="AA959" s="91"/>
      <c r="AB959" s="91"/>
      <c r="AC959" s="82"/>
      <c r="AD959" s="82"/>
      <c r="AE959" s="82"/>
      <c r="AF959" s="82"/>
      <c r="AG959" s="59" t="s">
        <v>3456</v>
      </c>
      <c r="AH959" s="59">
        <v>1</v>
      </c>
      <c r="AI959" s="58"/>
      <c r="AJ959" s="27"/>
    </row>
    <row r="960" ht="20.15" customHeight="1" outlineLevel="4" spans="1:36">
      <c r="A960" s="59">
        <v>95</v>
      </c>
      <c r="B960" s="60" t="s">
        <v>128</v>
      </c>
      <c r="C960" s="56" t="s">
        <v>145</v>
      </c>
      <c r="D960" s="57" t="s">
        <v>3209</v>
      </c>
      <c r="E960" s="58" t="s">
        <v>568</v>
      </c>
      <c r="F960" s="59" t="s">
        <v>554</v>
      </c>
      <c r="G960" s="59" t="s">
        <v>2461</v>
      </c>
      <c r="H960" s="59">
        <v>430626</v>
      </c>
      <c r="I960" s="59" t="str">
        <f t="shared" si="106"/>
        <v>430626</v>
      </c>
      <c r="J960" s="59">
        <f t="shared" si="107"/>
        <v>0</v>
      </c>
      <c r="K960" s="70">
        <v>1.439</v>
      </c>
      <c r="L960" s="55" t="s">
        <v>3488</v>
      </c>
      <c r="M960" s="71" t="s">
        <v>3489</v>
      </c>
      <c r="N960" s="59"/>
      <c r="O960" s="70"/>
      <c r="P960" s="59"/>
      <c r="Q960" s="70"/>
      <c r="R960" s="73" t="s">
        <v>3489</v>
      </c>
      <c r="S960" s="70">
        <v>1.439</v>
      </c>
      <c r="T960" s="59">
        <v>18</v>
      </c>
      <c r="U960" s="82">
        <v>41.11</v>
      </c>
      <c r="V960" s="83">
        <f t="shared" si="108"/>
        <v>25.902</v>
      </c>
      <c r="W960" s="83">
        <f t="shared" si="109"/>
        <v>18.707</v>
      </c>
      <c r="X960" s="83">
        <f t="shared" si="110"/>
        <v>7.195</v>
      </c>
      <c r="Y960" s="82">
        <f t="shared" si="111"/>
        <v>15.208</v>
      </c>
      <c r="Z960" s="82"/>
      <c r="AA960" s="91"/>
      <c r="AB960" s="91"/>
      <c r="AC960" s="82"/>
      <c r="AD960" s="82"/>
      <c r="AE960" s="82"/>
      <c r="AF960" s="82"/>
      <c r="AG960" s="59" t="s">
        <v>3490</v>
      </c>
      <c r="AH960" s="59">
        <v>1</v>
      </c>
      <c r="AI960" s="58"/>
      <c r="AJ960" s="27"/>
    </row>
    <row r="961" ht="20.15" customHeight="1" outlineLevel="4" spans="1:36">
      <c r="A961" s="59">
        <v>96</v>
      </c>
      <c r="B961" s="60" t="s">
        <v>128</v>
      </c>
      <c r="C961" s="56" t="s">
        <v>145</v>
      </c>
      <c r="D961" s="57" t="s">
        <v>3484</v>
      </c>
      <c r="E961" s="58" t="s">
        <v>3491</v>
      </c>
      <c r="F961" s="59" t="s">
        <v>554</v>
      </c>
      <c r="G961" s="59" t="s">
        <v>2461</v>
      </c>
      <c r="H961" s="59">
        <v>430626</v>
      </c>
      <c r="I961" s="59" t="str">
        <f t="shared" si="106"/>
        <v>430626</v>
      </c>
      <c r="J961" s="59">
        <f t="shared" si="107"/>
        <v>0</v>
      </c>
      <c r="K961" s="70">
        <v>0.447</v>
      </c>
      <c r="L961" s="55" t="s">
        <v>3492</v>
      </c>
      <c r="M961" s="71" t="s">
        <v>3493</v>
      </c>
      <c r="N961" s="59"/>
      <c r="O961" s="70"/>
      <c r="P961" s="59"/>
      <c r="Q961" s="70"/>
      <c r="R961" s="73" t="s">
        <v>3493</v>
      </c>
      <c r="S961" s="70">
        <v>0.447</v>
      </c>
      <c r="T961" s="59">
        <v>18</v>
      </c>
      <c r="U961" s="82">
        <v>12.77</v>
      </c>
      <c r="V961" s="83">
        <f t="shared" si="108"/>
        <v>8.046</v>
      </c>
      <c r="W961" s="83">
        <f t="shared" si="109"/>
        <v>5.811</v>
      </c>
      <c r="X961" s="83">
        <f t="shared" si="110"/>
        <v>2.235</v>
      </c>
      <c r="Y961" s="82">
        <f t="shared" si="111"/>
        <v>4.724</v>
      </c>
      <c r="Z961" s="82"/>
      <c r="AA961" s="91"/>
      <c r="AB961" s="91"/>
      <c r="AC961" s="82"/>
      <c r="AD961" s="82"/>
      <c r="AE961" s="82"/>
      <c r="AF961" s="82"/>
      <c r="AG961" s="59" t="s">
        <v>3383</v>
      </c>
      <c r="AH961" s="59">
        <v>1</v>
      </c>
      <c r="AI961" s="58"/>
      <c r="AJ961" s="27"/>
    </row>
    <row r="962" ht="20.15" customHeight="1" outlineLevel="4" spans="1:36">
      <c r="A962" s="59">
        <v>97</v>
      </c>
      <c r="B962" s="60" t="s">
        <v>128</v>
      </c>
      <c r="C962" s="56" t="s">
        <v>145</v>
      </c>
      <c r="D962" s="57" t="s">
        <v>3209</v>
      </c>
      <c r="E962" s="58" t="s">
        <v>3494</v>
      </c>
      <c r="F962" s="59" t="s">
        <v>554</v>
      </c>
      <c r="G962" s="59" t="s">
        <v>2461</v>
      </c>
      <c r="H962" s="59">
        <v>430626</v>
      </c>
      <c r="I962" s="59" t="str">
        <f t="shared" si="106"/>
        <v>430626</v>
      </c>
      <c r="J962" s="59">
        <f t="shared" si="107"/>
        <v>0</v>
      </c>
      <c r="K962" s="70">
        <v>4.005</v>
      </c>
      <c r="L962" s="55" t="s">
        <v>3495</v>
      </c>
      <c r="M962" s="71" t="s">
        <v>3496</v>
      </c>
      <c r="N962" s="59"/>
      <c r="O962" s="70"/>
      <c r="P962" s="59"/>
      <c r="Q962" s="70"/>
      <c r="R962" s="73" t="s">
        <v>3496</v>
      </c>
      <c r="S962" s="70">
        <v>4.005</v>
      </c>
      <c r="T962" s="59">
        <v>18</v>
      </c>
      <c r="U962" s="82">
        <v>114.43</v>
      </c>
      <c r="V962" s="83">
        <f t="shared" ref="V962:V969" si="112">K962*T962</f>
        <v>72.09</v>
      </c>
      <c r="W962" s="83">
        <f t="shared" ref="W962:W969" si="113">K962*13</f>
        <v>52.065</v>
      </c>
      <c r="X962" s="83">
        <f t="shared" ref="X962:X969" si="114">K962*5</f>
        <v>20.025</v>
      </c>
      <c r="Y962" s="82">
        <f t="shared" si="111"/>
        <v>42.34</v>
      </c>
      <c r="Z962" s="82"/>
      <c r="AA962" s="91"/>
      <c r="AB962" s="91"/>
      <c r="AC962" s="82"/>
      <c r="AD962" s="82"/>
      <c r="AE962" s="82"/>
      <c r="AF962" s="82"/>
      <c r="AG962" s="59" t="s">
        <v>3383</v>
      </c>
      <c r="AH962" s="59">
        <v>1</v>
      </c>
      <c r="AI962" s="58"/>
      <c r="AJ962" s="27"/>
    </row>
    <row r="963" ht="20.15" customHeight="1" outlineLevel="4" spans="1:36">
      <c r="A963" s="59">
        <v>98</v>
      </c>
      <c r="B963" s="60" t="s">
        <v>128</v>
      </c>
      <c r="C963" s="56" t="s">
        <v>145</v>
      </c>
      <c r="D963" s="57" t="s">
        <v>3484</v>
      </c>
      <c r="E963" s="58" t="s">
        <v>3497</v>
      </c>
      <c r="F963" s="59" t="s">
        <v>554</v>
      </c>
      <c r="G963" s="59" t="s">
        <v>2461</v>
      </c>
      <c r="H963" s="59">
        <v>430626</v>
      </c>
      <c r="I963" s="59" t="str">
        <f t="shared" si="106"/>
        <v>430626</v>
      </c>
      <c r="J963" s="59">
        <f t="shared" si="107"/>
        <v>0</v>
      </c>
      <c r="K963" s="70">
        <v>3.694</v>
      </c>
      <c r="L963" s="55" t="s">
        <v>3498</v>
      </c>
      <c r="M963" s="71" t="s">
        <v>3499</v>
      </c>
      <c r="N963" s="59"/>
      <c r="O963" s="70"/>
      <c r="P963" s="59"/>
      <c r="Q963" s="70"/>
      <c r="R963" s="73" t="s">
        <v>3499</v>
      </c>
      <c r="S963" s="70">
        <v>3.694</v>
      </c>
      <c r="T963" s="59">
        <v>18</v>
      </c>
      <c r="U963" s="82">
        <v>105.54</v>
      </c>
      <c r="V963" s="83">
        <f t="shared" si="112"/>
        <v>66.492</v>
      </c>
      <c r="W963" s="83">
        <f t="shared" si="113"/>
        <v>48.022</v>
      </c>
      <c r="X963" s="83">
        <f t="shared" si="114"/>
        <v>18.47</v>
      </c>
      <c r="Y963" s="82">
        <f t="shared" si="111"/>
        <v>39.048</v>
      </c>
      <c r="Z963" s="82"/>
      <c r="AA963" s="91"/>
      <c r="AB963" s="91"/>
      <c r="AC963" s="82"/>
      <c r="AD963" s="82"/>
      <c r="AE963" s="82"/>
      <c r="AF963" s="82"/>
      <c r="AG963" s="59" t="s">
        <v>3383</v>
      </c>
      <c r="AH963" s="59">
        <v>1</v>
      </c>
      <c r="AI963" s="58"/>
      <c r="AJ963" s="27"/>
    </row>
    <row r="964" ht="20.15" customHeight="1" outlineLevel="4" spans="1:36">
      <c r="A964" s="59">
        <v>99</v>
      </c>
      <c r="B964" s="60" t="s">
        <v>128</v>
      </c>
      <c r="C964" s="56" t="s">
        <v>145</v>
      </c>
      <c r="D964" s="57" t="s">
        <v>3433</v>
      </c>
      <c r="E964" s="58" t="s">
        <v>3500</v>
      </c>
      <c r="F964" s="59" t="s">
        <v>554</v>
      </c>
      <c r="G964" s="59" t="s">
        <v>2461</v>
      </c>
      <c r="H964" s="59">
        <v>430626</v>
      </c>
      <c r="I964" s="59" t="str">
        <f t="shared" si="106"/>
        <v>430626</v>
      </c>
      <c r="J964" s="59">
        <f t="shared" si="107"/>
        <v>0</v>
      </c>
      <c r="K964" s="70">
        <v>1.423</v>
      </c>
      <c r="L964" s="55" t="s">
        <v>3501</v>
      </c>
      <c r="M964" s="71" t="s">
        <v>3502</v>
      </c>
      <c r="N964" s="59"/>
      <c r="O964" s="70"/>
      <c r="P964" s="59"/>
      <c r="Q964" s="70"/>
      <c r="R964" s="73" t="s">
        <v>3502</v>
      </c>
      <c r="S964" s="70">
        <v>1.423</v>
      </c>
      <c r="T964" s="59">
        <v>18</v>
      </c>
      <c r="U964" s="82">
        <v>40.66</v>
      </c>
      <c r="V964" s="83">
        <f t="shared" si="112"/>
        <v>25.614</v>
      </c>
      <c r="W964" s="83">
        <f t="shared" si="113"/>
        <v>18.499</v>
      </c>
      <c r="X964" s="83">
        <f t="shared" si="114"/>
        <v>7.115</v>
      </c>
      <c r="Y964" s="82">
        <f t="shared" si="111"/>
        <v>15.046</v>
      </c>
      <c r="Z964" s="82"/>
      <c r="AA964" s="91"/>
      <c r="AB964" s="91"/>
      <c r="AC964" s="82"/>
      <c r="AD964" s="82"/>
      <c r="AE964" s="82"/>
      <c r="AF964" s="82"/>
      <c r="AG964" s="59" t="s">
        <v>3297</v>
      </c>
      <c r="AH964" s="59">
        <v>1</v>
      </c>
      <c r="AI964" s="58"/>
      <c r="AJ964" s="27"/>
    </row>
    <row r="965" ht="20.15" customHeight="1" outlineLevel="4" spans="1:36">
      <c r="A965" s="59">
        <v>100</v>
      </c>
      <c r="B965" s="60" t="s">
        <v>128</v>
      </c>
      <c r="C965" s="56" t="s">
        <v>145</v>
      </c>
      <c r="D965" s="57" t="s">
        <v>3167</v>
      </c>
      <c r="E965" s="58" t="s">
        <v>1729</v>
      </c>
      <c r="F965" s="59" t="s">
        <v>554</v>
      </c>
      <c r="G965" s="59" t="s">
        <v>2461</v>
      </c>
      <c r="H965" s="59">
        <v>430626</v>
      </c>
      <c r="I965" s="59" t="str">
        <f t="shared" si="106"/>
        <v>430626</v>
      </c>
      <c r="J965" s="59">
        <f t="shared" si="107"/>
        <v>0</v>
      </c>
      <c r="K965" s="70">
        <v>2.323</v>
      </c>
      <c r="L965" s="55" t="s">
        <v>3503</v>
      </c>
      <c r="M965" s="71" t="s">
        <v>3504</v>
      </c>
      <c r="N965" s="59"/>
      <c r="O965" s="70"/>
      <c r="P965" s="59"/>
      <c r="Q965" s="70"/>
      <c r="R965" s="73" t="s">
        <v>3504</v>
      </c>
      <c r="S965" s="70">
        <v>2.323</v>
      </c>
      <c r="T965" s="59">
        <v>18</v>
      </c>
      <c r="U965" s="82">
        <v>66.37</v>
      </c>
      <c r="V965" s="83">
        <f t="shared" si="112"/>
        <v>41.814</v>
      </c>
      <c r="W965" s="83">
        <f t="shared" si="113"/>
        <v>30.199</v>
      </c>
      <c r="X965" s="83">
        <f t="shared" si="114"/>
        <v>11.615</v>
      </c>
      <c r="Y965" s="82">
        <f t="shared" si="111"/>
        <v>24.556</v>
      </c>
      <c r="Z965" s="82"/>
      <c r="AA965" s="91"/>
      <c r="AB965" s="91"/>
      <c r="AC965" s="82"/>
      <c r="AD965" s="82"/>
      <c r="AE965" s="82"/>
      <c r="AF965" s="82"/>
      <c r="AG965" s="59" t="s">
        <v>3383</v>
      </c>
      <c r="AH965" s="59">
        <v>1</v>
      </c>
      <c r="AI965" s="58"/>
      <c r="AJ965" s="27"/>
    </row>
    <row r="966" ht="20.15" customHeight="1" outlineLevel="4" spans="1:36">
      <c r="A966" s="59">
        <v>101</v>
      </c>
      <c r="B966" s="60" t="s">
        <v>128</v>
      </c>
      <c r="C966" s="56" t="s">
        <v>145</v>
      </c>
      <c r="D966" s="57" t="s">
        <v>3167</v>
      </c>
      <c r="E966" s="58" t="s">
        <v>3505</v>
      </c>
      <c r="F966" s="59" t="s">
        <v>554</v>
      </c>
      <c r="G966" s="59" t="s">
        <v>2461</v>
      </c>
      <c r="H966" s="59">
        <v>430626</v>
      </c>
      <c r="I966" s="59" t="str">
        <f t="shared" si="106"/>
        <v>430626</v>
      </c>
      <c r="J966" s="59">
        <f t="shared" si="107"/>
        <v>0</v>
      </c>
      <c r="K966" s="70">
        <v>1.112</v>
      </c>
      <c r="L966" s="55" t="s">
        <v>3506</v>
      </c>
      <c r="M966" s="71" t="s">
        <v>3507</v>
      </c>
      <c r="N966" s="59"/>
      <c r="O966" s="70"/>
      <c r="P966" s="59"/>
      <c r="Q966" s="70"/>
      <c r="R966" s="73" t="s">
        <v>3507</v>
      </c>
      <c r="S966" s="70">
        <v>1.112</v>
      </c>
      <c r="T966" s="59">
        <v>18</v>
      </c>
      <c r="U966" s="82">
        <v>31.77</v>
      </c>
      <c r="V966" s="83">
        <f t="shared" si="112"/>
        <v>20.016</v>
      </c>
      <c r="W966" s="83">
        <f t="shared" si="113"/>
        <v>14.456</v>
      </c>
      <c r="X966" s="83">
        <f t="shared" si="114"/>
        <v>5.56</v>
      </c>
      <c r="Y966" s="82">
        <f t="shared" si="111"/>
        <v>11.754</v>
      </c>
      <c r="Z966" s="82"/>
      <c r="AA966" s="91"/>
      <c r="AB966" s="91"/>
      <c r="AC966" s="82"/>
      <c r="AD966" s="82"/>
      <c r="AE966" s="82"/>
      <c r="AF966" s="82"/>
      <c r="AG966" s="59" t="s">
        <v>3508</v>
      </c>
      <c r="AH966" s="59">
        <v>1</v>
      </c>
      <c r="AI966" s="58"/>
      <c r="AJ966" s="27"/>
    </row>
    <row r="967" ht="20.15" customHeight="1" outlineLevel="4" spans="1:36">
      <c r="A967" s="59">
        <v>102</v>
      </c>
      <c r="B967" s="60" t="s">
        <v>128</v>
      </c>
      <c r="C967" s="56" t="s">
        <v>145</v>
      </c>
      <c r="D967" s="57" t="s">
        <v>3167</v>
      </c>
      <c r="E967" s="58" t="s">
        <v>3509</v>
      </c>
      <c r="F967" s="59" t="s">
        <v>554</v>
      </c>
      <c r="G967" s="59" t="s">
        <v>2461</v>
      </c>
      <c r="H967" s="59">
        <v>430626</v>
      </c>
      <c r="I967" s="59" t="str">
        <f t="shared" si="106"/>
        <v>430626</v>
      </c>
      <c r="J967" s="59">
        <f t="shared" si="107"/>
        <v>0</v>
      </c>
      <c r="K967" s="70">
        <v>3.619</v>
      </c>
      <c r="L967" s="55" t="s">
        <v>3510</v>
      </c>
      <c r="M967" s="71" t="s">
        <v>3511</v>
      </c>
      <c r="N967" s="59"/>
      <c r="O967" s="70"/>
      <c r="P967" s="59"/>
      <c r="Q967" s="70"/>
      <c r="R967" s="73" t="s">
        <v>3511</v>
      </c>
      <c r="S967" s="70">
        <v>3.619</v>
      </c>
      <c r="T967" s="59">
        <v>18</v>
      </c>
      <c r="U967" s="82">
        <v>103.4</v>
      </c>
      <c r="V967" s="83">
        <f t="shared" si="112"/>
        <v>65.142</v>
      </c>
      <c r="W967" s="83">
        <f t="shared" si="113"/>
        <v>47.047</v>
      </c>
      <c r="X967" s="83">
        <f t="shared" si="114"/>
        <v>18.095</v>
      </c>
      <c r="Y967" s="82">
        <f t="shared" si="111"/>
        <v>38.258</v>
      </c>
      <c r="Z967" s="82"/>
      <c r="AA967" s="91"/>
      <c r="AB967" s="91"/>
      <c r="AC967" s="82"/>
      <c r="AD967" s="82"/>
      <c r="AE967" s="82"/>
      <c r="AF967" s="82"/>
      <c r="AG967" s="59" t="s">
        <v>3508</v>
      </c>
      <c r="AH967" s="59">
        <v>1</v>
      </c>
      <c r="AI967" s="58"/>
      <c r="AJ967" s="27"/>
    </row>
    <row r="968" ht="20.15" customHeight="1" outlineLevel="4" spans="1:36">
      <c r="A968" s="59">
        <v>103</v>
      </c>
      <c r="B968" s="60" t="s">
        <v>128</v>
      </c>
      <c r="C968" s="56" t="s">
        <v>145</v>
      </c>
      <c r="D968" s="57" t="s">
        <v>3307</v>
      </c>
      <c r="E968" s="58" t="s">
        <v>3512</v>
      </c>
      <c r="F968" s="59" t="s">
        <v>554</v>
      </c>
      <c r="G968" s="59" t="s">
        <v>2461</v>
      </c>
      <c r="H968" s="59">
        <v>430626</v>
      </c>
      <c r="I968" s="59" t="str">
        <f t="shared" si="106"/>
        <v>430626</v>
      </c>
      <c r="J968" s="59">
        <f t="shared" si="107"/>
        <v>0</v>
      </c>
      <c r="K968" s="70">
        <v>2.982</v>
      </c>
      <c r="L968" s="55" t="s">
        <v>3513</v>
      </c>
      <c r="M968" s="71" t="s">
        <v>3514</v>
      </c>
      <c r="N968" s="59"/>
      <c r="O968" s="70"/>
      <c r="P968" s="59"/>
      <c r="Q968" s="70"/>
      <c r="R968" s="73" t="s">
        <v>3514</v>
      </c>
      <c r="S968" s="70">
        <v>2.982</v>
      </c>
      <c r="T968" s="59">
        <v>18</v>
      </c>
      <c r="U968" s="82">
        <v>85.2</v>
      </c>
      <c r="V968" s="83">
        <f t="shared" si="112"/>
        <v>53.676</v>
      </c>
      <c r="W968" s="83">
        <f t="shared" si="113"/>
        <v>38.766</v>
      </c>
      <c r="X968" s="83">
        <f t="shared" si="114"/>
        <v>14.91</v>
      </c>
      <c r="Y968" s="82">
        <f t="shared" si="111"/>
        <v>31.524</v>
      </c>
      <c r="Z968" s="82"/>
      <c r="AA968" s="91"/>
      <c r="AB968" s="91"/>
      <c r="AC968" s="82"/>
      <c r="AD968" s="82"/>
      <c r="AE968" s="82"/>
      <c r="AF968" s="82"/>
      <c r="AG968" s="59" t="s">
        <v>3508</v>
      </c>
      <c r="AH968" s="59">
        <v>1</v>
      </c>
      <c r="AI968" s="58"/>
      <c r="AJ968" s="27"/>
    </row>
    <row r="969" ht="20.15" customHeight="1" outlineLevel="4" spans="1:36">
      <c r="A969" s="59">
        <v>104</v>
      </c>
      <c r="B969" s="60" t="s">
        <v>128</v>
      </c>
      <c r="C969" s="56" t="s">
        <v>145</v>
      </c>
      <c r="D969" s="57" t="s">
        <v>3167</v>
      </c>
      <c r="E969" s="58" t="s">
        <v>3515</v>
      </c>
      <c r="F969" s="59" t="s">
        <v>554</v>
      </c>
      <c r="G969" s="59" t="s">
        <v>2461</v>
      </c>
      <c r="H969" s="59">
        <v>430626</v>
      </c>
      <c r="I969" s="59" t="str">
        <f t="shared" si="106"/>
        <v>430626</v>
      </c>
      <c r="J969" s="59">
        <f t="shared" si="107"/>
        <v>0</v>
      </c>
      <c r="K969" s="70">
        <v>2.729</v>
      </c>
      <c r="L969" s="55" t="s">
        <v>3516</v>
      </c>
      <c r="M969" s="71" t="s">
        <v>3517</v>
      </c>
      <c r="N969" s="59"/>
      <c r="O969" s="70"/>
      <c r="P969" s="59"/>
      <c r="Q969" s="70"/>
      <c r="R969" s="73" t="s">
        <v>3517</v>
      </c>
      <c r="S969" s="70">
        <v>2.729</v>
      </c>
      <c r="T969" s="59">
        <v>18</v>
      </c>
      <c r="U969" s="82">
        <v>77.97</v>
      </c>
      <c r="V969" s="83">
        <f t="shared" si="112"/>
        <v>49.122</v>
      </c>
      <c r="W969" s="83">
        <f t="shared" si="113"/>
        <v>35.477</v>
      </c>
      <c r="X969" s="83">
        <f t="shared" si="114"/>
        <v>13.645</v>
      </c>
      <c r="Y969" s="82">
        <f t="shared" si="111"/>
        <v>28.848</v>
      </c>
      <c r="Z969" s="82"/>
      <c r="AA969" s="91"/>
      <c r="AB969" s="91"/>
      <c r="AC969" s="82"/>
      <c r="AD969" s="82"/>
      <c r="AE969" s="82"/>
      <c r="AF969" s="82"/>
      <c r="AG969" s="59" t="s">
        <v>3508</v>
      </c>
      <c r="AH969" s="59">
        <v>1</v>
      </c>
      <c r="AI969" s="58"/>
      <c r="AJ969" s="27"/>
    </row>
    <row r="970" ht="20.15" customHeight="1" outlineLevel="3" spans="1:36">
      <c r="A970" s="59"/>
      <c r="B970" s="60"/>
      <c r="C970" s="51" t="s">
        <v>148</v>
      </c>
      <c r="D970" s="57"/>
      <c r="E970" s="58"/>
      <c r="F970" s="59"/>
      <c r="G970" s="59"/>
      <c r="H970" s="59"/>
      <c r="I970" s="59"/>
      <c r="J970" s="59"/>
      <c r="K970" s="70">
        <f>SUBTOTAL(9,K971:K978)</f>
        <v>17.97</v>
      </c>
      <c r="L970" s="55"/>
      <c r="M970" s="71"/>
      <c r="N970" s="59"/>
      <c r="O970" s="70"/>
      <c r="P970" s="59"/>
      <c r="Q970" s="70"/>
      <c r="R970" s="73"/>
      <c r="S970" s="70"/>
      <c r="T970" s="59"/>
      <c r="U970" s="82">
        <f>SUBTOTAL(9,U971:U978)</f>
        <v>481.33</v>
      </c>
      <c r="V970" s="83">
        <f>SUBTOTAL(9,V971:V978)</f>
        <v>269.55</v>
      </c>
      <c r="W970" s="83">
        <f>SUBTOTAL(9,W971:W978)</f>
        <v>179.7</v>
      </c>
      <c r="X970" s="83">
        <f>SUBTOTAL(9,X971:X978)</f>
        <v>89.85</v>
      </c>
      <c r="Y970" s="82">
        <f>SUBTOTAL(9,Y971:Y978)</f>
        <v>211.78</v>
      </c>
      <c r="Z970" s="82">
        <v>11</v>
      </c>
      <c r="AA970" s="91">
        <v>408</v>
      </c>
      <c r="AB970" s="82">
        <f>U970-AA970</f>
        <v>73.33</v>
      </c>
      <c r="AC970" s="82">
        <v>50</v>
      </c>
      <c r="AD970" s="82">
        <f>V970-AC970</f>
        <v>219.55</v>
      </c>
      <c r="AE970" s="82">
        <v>358</v>
      </c>
      <c r="AF970" s="82">
        <v>358</v>
      </c>
      <c r="AG970" s="59"/>
      <c r="AH970" s="59"/>
      <c r="AI970" s="58"/>
      <c r="AJ970" s="27"/>
    </row>
    <row r="971" ht="20.15" customHeight="1" outlineLevel="4" spans="1:36">
      <c r="A971" s="59">
        <v>154</v>
      </c>
      <c r="B971" s="60" t="s">
        <v>128</v>
      </c>
      <c r="C971" s="56" t="s">
        <v>147</v>
      </c>
      <c r="D971" s="57" t="s">
        <v>3518</v>
      </c>
      <c r="E971" s="58" t="s">
        <v>3519</v>
      </c>
      <c r="F971" s="59" t="s">
        <v>354</v>
      </c>
      <c r="G971" s="59" t="s">
        <v>355</v>
      </c>
      <c r="H971" s="59">
        <v>430681</v>
      </c>
      <c r="I971" s="59" t="str">
        <f t="shared" ref="I971:I978" si="115">RIGHT(M971,6)</f>
        <v>430681</v>
      </c>
      <c r="J971" s="59">
        <f t="shared" ref="J971:J978" si="116">H971-I971</f>
        <v>0</v>
      </c>
      <c r="K971" s="70">
        <v>1.395</v>
      </c>
      <c r="L971" s="55" t="s">
        <v>3520</v>
      </c>
      <c r="M971" s="71" t="s">
        <v>3521</v>
      </c>
      <c r="N971" s="59"/>
      <c r="O971" s="70"/>
      <c r="P971" s="59"/>
      <c r="Q971" s="70"/>
      <c r="R971" s="73" t="s">
        <v>3521</v>
      </c>
      <c r="S971" s="70">
        <v>1.395</v>
      </c>
      <c r="T971" s="59">
        <v>15</v>
      </c>
      <c r="U971" s="82">
        <v>37.37</v>
      </c>
      <c r="V971" s="83">
        <v>20.925</v>
      </c>
      <c r="W971" s="83">
        <v>13.95</v>
      </c>
      <c r="X971" s="83">
        <v>6.975</v>
      </c>
      <c r="Y971" s="82">
        <f t="shared" ref="Y971:Y978" si="117">U971-V971</f>
        <v>16.445</v>
      </c>
      <c r="Z971" s="82"/>
      <c r="AA971" s="91"/>
      <c r="AB971" s="91"/>
      <c r="AC971" s="82"/>
      <c r="AD971" s="82"/>
      <c r="AE971" s="82"/>
      <c r="AF971" s="82"/>
      <c r="AG971" s="59" t="s">
        <v>3508</v>
      </c>
      <c r="AH971" s="59">
        <v>1</v>
      </c>
      <c r="AI971" s="58"/>
      <c r="AJ971" s="27"/>
    </row>
    <row r="972" ht="20.15" customHeight="1" outlineLevel="4" spans="1:36">
      <c r="A972" s="59">
        <v>155</v>
      </c>
      <c r="B972" s="60" t="s">
        <v>128</v>
      </c>
      <c r="C972" s="56" t="s">
        <v>147</v>
      </c>
      <c r="D972" s="57" t="s">
        <v>3522</v>
      </c>
      <c r="E972" s="58" t="s">
        <v>3523</v>
      </c>
      <c r="F972" s="59" t="s">
        <v>354</v>
      </c>
      <c r="G972" s="59" t="s">
        <v>355</v>
      </c>
      <c r="H972" s="59">
        <v>430681</v>
      </c>
      <c r="I972" s="59" t="str">
        <f t="shared" si="115"/>
        <v>430681</v>
      </c>
      <c r="J972" s="59">
        <f t="shared" si="116"/>
        <v>0</v>
      </c>
      <c r="K972" s="70">
        <v>3.264</v>
      </c>
      <c r="L972" s="55" t="s">
        <v>3524</v>
      </c>
      <c r="M972" s="71" t="s">
        <v>3525</v>
      </c>
      <c r="N972" s="59"/>
      <c r="O972" s="70"/>
      <c r="P972" s="73" t="s">
        <v>3525</v>
      </c>
      <c r="Q972" s="70">
        <v>3.264</v>
      </c>
      <c r="R972" s="59"/>
      <c r="S972" s="70"/>
      <c r="T972" s="59">
        <v>15</v>
      </c>
      <c r="U972" s="82">
        <v>87.43</v>
      </c>
      <c r="V972" s="83">
        <v>48.96</v>
      </c>
      <c r="W972" s="83">
        <v>32.64</v>
      </c>
      <c r="X972" s="83">
        <v>16.32</v>
      </c>
      <c r="Y972" s="82">
        <f t="shared" si="117"/>
        <v>38.47</v>
      </c>
      <c r="Z972" s="82"/>
      <c r="AA972" s="91"/>
      <c r="AB972" s="91"/>
      <c r="AC972" s="82"/>
      <c r="AD972" s="82"/>
      <c r="AE972" s="82"/>
      <c r="AF972" s="82"/>
      <c r="AG972" s="59" t="s">
        <v>3508</v>
      </c>
      <c r="AH972" s="59">
        <v>1</v>
      </c>
      <c r="AI972" s="58"/>
      <c r="AJ972" s="27"/>
    </row>
    <row r="973" ht="20.15" customHeight="1" outlineLevel="4" spans="1:36">
      <c r="A973" s="59">
        <v>156</v>
      </c>
      <c r="B973" s="60" t="s">
        <v>128</v>
      </c>
      <c r="C973" s="56" t="s">
        <v>147</v>
      </c>
      <c r="D973" s="57" t="s">
        <v>3522</v>
      </c>
      <c r="E973" s="58" t="s">
        <v>3523</v>
      </c>
      <c r="F973" s="59" t="s">
        <v>354</v>
      </c>
      <c r="G973" s="59" t="s">
        <v>355</v>
      </c>
      <c r="H973" s="59">
        <v>430681</v>
      </c>
      <c r="I973" s="59" t="str">
        <f t="shared" si="115"/>
        <v>430681</v>
      </c>
      <c r="J973" s="59">
        <f t="shared" si="116"/>
        <v>0</v>
      </c>
      <c r="K973" s="70">
        <v>2.037</v>
      </c>
      <c r="L973" s="55" t="s">
        <v>3526</v>
      </c>
      <c r="M973" s="71" t="s">
        <v>3527</v>
      </c>
      <c r="N973" s="59"/>
      <c r="O973" s="70"/>
      <c r="P973" s="59"/>
      <c r="Q973" s="70"/>
      <c r="R973" s="73" t="s">
        <v>3527</v>
      </c>
      <c r="S973" s="70">
        <v>2.037</v>
      </c>
      <c r="T973" s="59">
        <v>15</v>
      </c>
      <c r="U973" s="82">
        <v>54.56</v>
      </c>
      <c r="V973" s="83">
        <v>30.555</v>
      </c>
      <c r="W973" s="83">
        <v>20.37</v>
      </c>
      <c r="X973" s="83">
        <v>10.185</v>
      </c>
      <c r="Y973" s="82">
        <f t="shared" si="117"/>
        <v>24.005</v>
      </c>
      <c r="Z973" s="82"/>
      <c r="AA973" s="91"/>
      <c r="AB973" s="91"/>
      <c r="AC973" s="82"/>
      <c r="AD973" s="82"/>
      <c r="AE973" s="82"/>
      <c r="AF973" s="82"/>
      <c r="AG973" s="59" t="s">
        <v>3508</v>
      </c>
      <c r="AH973" s="59">
        <v>1</v>
      </c>
      <c r="AI973" s="58"/>
      <c r="AJ973" s="27"/>
    </row>
    <row r="974" ht="20.15" customHeight="1" outlineLevel="4" spans="1:36">
      <c r="A974" s="59">
        <v>142</v>
      </c>
      <c r="B974" s="60" t="s">
        <v>128</v>
      </c>
      <c r="C974" s="56" t="s">
        <v>147</v>
      </c>
      <c r="D974" s="57" t="s">
        <v>3528</v>
      </c>
      <c r="E974" s="58" t="s">
        <v>2850</v>
      </c>
      <c r="F974" s="59" t="s">
        <v>354</v>
      </c>
      <c r="G974" s="59" t="s">
        <v>355</v>
      </c>
      <c r="H974" s="59">
        <v>430681</v>
      </c>
      <c r="I974" s="59" t="str">
        <f t="shared" si="115"/>
        <v>430681</v>
      </c>
      <c r="J974" s="59">
        <f t="shared" si="116"/>
        <v>0</v>
      </c>
      <c r="K974" s="70">
        <v>2.211</v>
      </c>
      <c r="L974" s="55" t="s">
        <v>3529</v>
      </c>
      <c r="M974" s="71" t="s">
        <v>3530</v>
      </c>
      <c r="N974" s="73" t="s">
        <v>3530</v>
      </c>
      <c r="O974" s="70">
        <v>2.211</v>
      </c>
      <c r="P974" s="59"/>
      <c r="Q974" s="70"/>
      <c r="R974" s="59"/>
      <c r="S974" s="70"/>
      <c r="T974" s="59">
        <v>15</v>
      </c>
      <c r="U974" s="82">
        <v>59.22</v>
      </c>
      <c r="V974" s="83">
        <v>33.165</v>
      </c>
      <c r="W974" s="83">
        <v>22.11</v>
      </c>
      <c r="X974" s="83">
        <v>11.055</v>
      </c>
      <c r="Y974" s="82">
        <f t="shared" si="117"/>
        <v>26.055</v>
      </c>
      <c r="Z974" s="82"/>
      <c r="AA974" s="91"/>
      <c r="AB974" s="91"/>
      <c r="AC974" s="82"/>
      <c r="AD974" s="82"/>
      <c r="AE974" s="82"/>
      <c r="AF974" s="82"/>
      <c r="AG974" s="59" t="s">
        <v>3508</v>
      </c>
      <c r="AH974" s="59">
        <v>1</v>
      </c>
      <c r="AI974" s="58"/>
      <c r="AJ974" s="27"/>
    </row>
    <row r="975" ht="20.15" customHeight="1" outlineLevel="4" spans="1:36">
      <c r="A975" s="59">
        <v>143</v>
      </c>
      <c r="B975" s="60" t="s">
        <v>128</v>
      </c>
      <c r="C975" s="56" t="s">
        <v>147</v>
      </c>
      <c r="D975" s="57" t="s">
        <v>3528</v>
      </c>
      <c r="E975" s="58" t="s">
        <v>3531</v>
      </c>
      <c r="F975" s="59" t="s">
        <v>354</v>
      </c>
      <c r="G975" s="59" t="s">
        <v>355</v>
      </c>
      <c r="H975" s="59">
        <v>430681</v>
      </c>
      <c r="I975" s="59" t="str">
        <f t="shared" si="115"/>
        <v>430681</v>
      </c>
      <c r="J975" s="59">
        <f t="shared" si="116"/>
        <v>0</v>
      </c>
      <c r="K975" s="70">
        <v>2.762</v>
      </c>
      <c r="L975" s="55" t="s">
        <v>3532</v>
      </c>
      <c r="M975" s="71" t="s">
        <v>3533</v>
      </c>
      <c r="N975" s="59"/>
      <c r="O975" s="70"/>
      <c r="P975" s="59"/>
      <c r="Q975" s="70"/>
      <c r="R975" s="73" t="s">
        <v>3533</v>
      </c>
      <c r="S975" s="70">
        <v>2.762</v>
      </c>
      <c r="T975" s="59">
        <v>15</v>
      </c>
      <c r="U975" s="82">
        <v>73.98</v>
      </c>
      <c r="V975" s="83">
        <v>41.43</v>
      </c>
      <c r="W975" s="83">
        <v>27.62</v>
      </c>
      <c r="X975" s="83">
        <v>13.81</v>
      </c>
      <c r="Y975" s="82">
        <f t="shared" si="117"/>
        <v>32.55</v>
      </c>
      <c r="Z975" s="82"/>
      <c r="AA975" s="91"/>
      <c r="AB975" s="91"/>
      <c r="AC975" s="82"/>
      <c r="AD975" s="82"/>
      <c r="AE975" s="82"/>
      <c r="AF975" s="82"/>
      <c r="AG975" s="59" t="s">
        <v>3534</v>
      </c>
      <c r="AH975" s="59">
        <v>1</v>
      </c>
      <c r="AI975" s="58"/>
      <c r="AJ975" s="27"/>
    </row>
    <row r="976" ht="20.15" customHeight="1" outlineLevel="4" spans="1:36">
      <c r="A976" s="59">
        <v>144</v>
      </c>
      <c r="B976" s="60" t="s">
        <v>128</v>
      </c>
      <c r="C976" s="56" t="s">
        <v>147</v>
      </c>
      <c r="D976" s="57" t="s">
        <v>3518</v>
      </c>
      <c r="E976" s="58" t="s">
        <v>3535</v>
      </c>
      <c r="F976" s="59" t="s">
        <v>354</v>
      </c>
      <c r="G976" s="59" t="s">
        <v>355</v>
      </c>
      <c r="H976" s="59">
        <v>430681</v>
      </c>
      <c r="I976" s="59" t="str">
        <f t="shared" si="115"/>
        <v>430681</v>
      </c>
      <c r="J976" s="59">
        <f t="shared" si="116"/>
        <v>0</v>
      </c>
      <c r="K976" s="70">
        <v>2.13</v>
      </c>
      <c r="L976" s="55" t="s">
        <v>3536</v>
      </c>
      <c r="M976" s="71" t="s">
        <v>3537</v>
      </c>
      <c r="N976" s="59"/>
      <c r="O976" s="70"/>
      <c r="P976" s="59"/>
      <c r="Q976" s="70"/>
      <c r="R976" s="73" t="s">
        <v>3537</v>
      </c>
      <c r="S976" s="70">
        <v>2.13</v>
      </c>
      <c r="T976" s="59">
        <v>15</v>
      </c>
      <c r="U976" s="82">
        <v>57.05</v>
      </c>
      <c r="V976" s="83">
        <v>31.95</v>
      </c>
      <c r="W976" s="83">
        <v>21.3</v>
      </c>
      <c r="X976" s="83">
        <v>10.65</v>
      </c>
      <c r="Y976" s="82">
        <f t="shared" si="117"/>
        <v>25.1</v>
      </c>
      <c r="Z976" s="82"/>
      <c r="AA976" s="91"/>
      <c r="AB976" s="91"/>
      <c r="AC976" s="82"/>
      <c r="AD976" s="82"/>
      <c r="AE976" s="82"/>
      <c r="AF976" s="82"/>
      <c r="AG976" s="59" t="s">
        <v>3534</v>
      </c>
      <c r="AH976" s="59">
        <v>1</v>
      </c>
      <c r="AI976" s="58"/>
      <c r="AJ976" s="27"/>
    </row>
    <row r="977" ht="20.15" customHeight="1" outlineLevel="4" spans="1:36">
      <c r="A977" s="59">
        <v>145</v>
      </c>
      <c r="B977" s="60" t="s">
        <v>128</v>
      </c>
      <c r="C977" s="56" t="s">
        <v>147</v>
      </c>
      <c r="D977" s="57" t="s">
        <v>3538</v>
      </c>
      <c r="E977" s="58" t="s">
        <v>3539</v>
      </c>
      <c r="F977" s="59" t="s">
        <v>354</v>
      </c>
      <c r="G977" s="59" t="s">
        <v>355</v>
      </c>
      <c r="H977" s="59">
        <v>430681</v>
      </c>
      <c r="I977" s="59" t="str">
        <f t="shared" si="115"/>
        <v>430681</v>
      </c>
      <c r="J977" s="59">
        <f t="shared" si="116"/>
        <v>0</v>
      </c>
      <c r="K977" s="70">
        <v>2.229</v>
      </c>
      <c r="L977" s="55" t="s">
        <v>3540</v>
      </c>
      <c r="M977" s="71" t="s">
        <v>3541</v>
      </c>
      <c r="N977" s="59"/>
      <c r="O977" s="70"/>
      <c r="P977" s="59"/>
      <c r="Q977" s="70"/>
      <c r="R977" s="73" t="s">
        <v>3541</v>
      </c>
      <c r="S977" s="70">
        <v>2.229</v>
      </c>
      <c r="T977" s="59">
        <v>15</v>
      </c>
      <c r="U977" s="82">
        <v>59.7</v>
      </c>
      <c r="V977" s="83">
        <v>33.435</v>
      </c>
      <c r="W977" s="83">
        <v>22.29</v>
      </c>
      <c r="X977" s="83">
        <v>11.145</v>
      </c>
      <c r="Y977" s="82">
        <f t="shared" si="117"/>
        <v>26.265</v>
      </c>
      <c r="Z977" s="82"/>
      <c r="AA977" s="91"/>
      <c r="AB977" s="91"/>
      <c r="AC977" s="82"/>
      <c r="AD977" s="82"/>
      <c r="AE977" s="82"/>
      <c r="AF977" s="82"/>
      <c r="AG977" s="59" t="s">
        <v>3534</v>
      </c>
      <c r="AH977" s="59">
        <v>1</v>
      </c>
      <c r="AI977" s="58"/>
      <c r="AJ977" s="27"/>
    </row>
    <row r="978" ht="20.15" customHeight="1" outlineLevel="4" spans="1:36">
      <c r="A978" s="59">
        <v>146</v>
      </c>
      <c r="B978" s="60" t="s">
        <v>128</v>
      </c>
      <c r="C978" s="56" t="s">
        <v>147</v>
      </c>
      <c r="D978" s="57" t="s">
        <v>3542</v>
      </c>
      <c r="E978" s="58" t="s">
        <v>3543</v>
      </c>
      <c r="F978" s="59" t="s">
        <v>354</v>
      </c>
      <c r="G978" s="59" t="s">
        <v>355</v>
      </c>
      <c r="H978" s="59">
        <v>430681</v>
      </c>
      <c r="I978" s="59" t="str">
        <f t="shared" si="115"/>
        <v>430681</v>
      </c>
      <c r="J978" s="59">
        <f t="shared" si="116"/>
        <v>0</v>
      </c>
      <c r="K978" s="70">
        <v>1.942</v>
      </c>
      <c r="L978" s="55" t="s">
        <v>3544</v>
      </c>
      <c r="M978" s="71" t="s">
        <v>3545</v>
      </c>
      <c r="N978" s="59"/>
      <c r="O978" s="70"/>
      <c r="P978" s="59"/>
      <c r="Q978" s="70"/>
      <c r="R978" s="73" t="s">
        <v>3545</v>
      </c>
      <c r="S978" s="70">
        <v>1.942</v>
      </c>
      <c r="T978" s="59">
        <v>15</v>
      </c>
      <c r="U978" s="82">
        <v>52.02</v>
      </c>
      <c r="V978" s="83">
        <v>29.13</v>
      </c>
      <c r="W978" s="83">
        <v>19.42</v>
      </c>
      <c r="X978" s="83">
        <v>9.71</v>
      </c>
      <c r="Y978" s="82">
        <f t="shared" si="117"/>
        <v>22.89</v>
      </c>
      <c r="Z978" s="82"/>
      <c r="AA978" s="91"/>
      <c r="AB978" s="91"/>
      <c r="AC978" s="82"/>
      <c r="AD978" s="82"/>
      <c r="AE978" s="82"/>
      <c r="AF978" s="82"/>
      <c r="AG978" s="59" t="s">
        <v>3534</v>
      </c>
      <c r="AH978" s="59">
        <v>1</v>
      </c>
      <c r="AI978" s="58"/>
      <c r="AJ978" s="27"/>
    </row>
    <row r="979" ht="20.15" customHeight="1" outlineLevel="3" spans="1:36">
      <c r="A979" s="59"/>
      <c r="B979" s="60"/>
      <c r="C979" s="51" t="s">
        <v>150</v>
      </c>
      <c r="D979" s="57"/>
      <c r="E979" s="58"/>
      <c r="F979" s="59"/>
      <c r="G979" s="59"/>
      <c r="H979" s="109"/>
      <c r="I979" s="59"/>
      <c r="J979" s="59"/>
      <c r="K979" s="70">
        <f>SUBTOTAL(9,K980:K982)</f>
        <v>3.472</v>
      </c>
      <c r="L979" s="55"/>
      <c r="M979" s="71"/>
      <c r="N979" s="59"/>
      <c r="O979" s="70"/>
      <c r="P979" s="59"/>
      <c r="Q979" s="70"/>
      <c r="R979" s="73"/>
      <c r="S979" s="70"/>
      <c r="T979" s="59"/>
      <c r="U979" s="82">
        <f>SUBTOTAL(9,U980:U982)</f>
        <v>86.8</v>
      </c>
      <c r="V979" s="83">
        <f>SUBTOTAL(9,V980:V982)</f>
        <v>52.08</v>
      </c>
      <c r="W979" s="83">
        <f>SUBTOTAL(9,W980:W982)</f>
        <v>34.72</v>
      </c>
      <c r="X979" s="83">
        <f>SUBTOTAL(9,X980:X982)</f>
        <v>17.36</v>
      </c>
      <c r="Y979" s="82">
        <f>SUBTOTAL(9,Y980:Y982)</f>
        <v>34.72</v>
      </c>
      <c r="Z979" s="82">
        <v>4</v>
      </c>
      <c r="AA979" s="91">
        <v>74</v>
      </c>
      <c r="AB979" s="82">
        <f>U979-AA979</f>
        <v>12.8</v>
      </c>
      <c r="AC979" s="82">
        <v>10</v>
      </c>
      <c r="AD979" s="82">
        <f>V979-AC979</f>
        <v>42.08</v>
      </c>
      <c r="AE979" s="82">
        <v>64</v>
      </c>
      <c r="AF979" s="82">
        <v>64</v>
      </c>
      <c r="AG979" s="59"/>
      <c r="AH979" s="59"/>
      <c r="AI979" s="58"/>
      <c r="AJ979" s="27"/>
    </row>
    <row r="980" ht="20.15" customHeight="1" outlineLevel="4" spans="1:36">
      <c r="A980" s="59">
        <v>117</v>
      </c>
      <c r="B980" s="60" t="s">
        <v>128</v>
      </c>
      <c r="C980" s="56" t="s">
        <v>149</v>
      </c>
      <c r="D980" s="57" t="s">
        <v>3546</v>
      </c>
      <c r="E980" s="58" t="s">
        <v>3547</v>
      </c>
      <c r="F980" s="59" t="s">
        <v>354</v>
      </c>
      <c r="G980" s="59" t="s">
        <v>355</v>
      </c>
      <c r="H980" s="109">
        <v>430681</v>
      </c>
      <c r="I980" s="59" t="str">
        <f>RIGHT(M980,6)</f>
        <v>430681</v>
      </c>
      <c r="J980" s="59">
        <f>H980-I980</f>
        <v>0</v>
      </c>
      <c r="K980" s="70">
        <v>1.234</v>
      </c>
      <c r="L980" s="55" t="s">
        <v>3548</v>
      </c>
      <c r="M980" s="71" t="s">
        <v>3549</v>
      </c>
      <c r="N980" s="59"/>
      <c r="O980" s="70"/>
      <c r="P980" s="59"/>
      <c r="Q980" s="70"/>
      <c r="R980" s="73" t="s">
        <v>3549</v>
      </c>
      <c r="S980" s="70">
        <v>1.234</v>
      </c>
      <c r="T980" s="59">
        <v>15</v>
      </c>
      <c r="U980" s="82">
        <v>30.85</v>
      </c>
      <c r="V980" s="83">
        <v>18.51</v>
      </c>
      <c r="W980" s="83">
        <v>12.34</v>
      </c>
      <c r="X980" s="83">
        <v>6.17</v>
      </c>
      <c r="Y980" s="82">
        <f>U980-V980</f>
        <v>12.34</v>
      </c>
      <c r="Z980" s="82"/>
      <c r="AA980" s="91"/>
      <c r="AB980" s="91"/>
      <c r="AC980" s="82"/>
      <c r="AD980" s="82"/>
      <c r="AE980" s="82"/>
      <c r="AF980" s="82"/>
      <c r="AG980" s="59" t="s">
        <v>3534</v>
      </c>
      <c r="AH980" s="59">
        <v>1</v>
      </c>
      <c r="AI980" s="58"/>
      <c r="AJ980" s="27"/>
    </row>
    <row r="981" ht="20.15" customHeight="1" outlineLevel="4" spans="1:36">
      <c r="A981" s="59">
        <v>118</v>
      </c>
      <c r="B981" s="60" t="s">
        <v>128</v>
      </c>
      <c r="C981" s="56" t="s">
        <v>149</v>
      </c>
      <c r="D981" s="57" t="s">
        <v>3550</v>
      </c>
      <c r="E981" s="58" t="s">
        <v>3260</v>
      </c>
      <c r="F981" s="59" t="s">
        <v>354</v>
      </c>
      <c r="G981" s="59" t="s">
        <v>355</v>
      </c>
      <c r="H981" s="109">
        <v>430681</v>
      </c>
      <c r="I981" s="59" t="str">
        <f>RIGHT(M981,6)</f>
        <v>430681</v>
      </c>
      <c r="J981" s="59">
        <f>H981-I981</f>
        <v>0</v>
      </c>
      <c r="K981" s="70">
        <v>0.586</v>
      </c>
      <c r="L981" s="55" t="s">
        <v>3551</v>
      </c>
      <c r="M981" s="71" t="s">
        <v>3552</v>
      </c>
      <c r="N981" s="59"/>
      <c r="O981" s="70"/>
      <c r="P981" s="59"/>
      <c r="Q981" s="70"/>
      <c r="R981" s="73" t="s">
        <v>3552</v>
      </c>
      <c r="S981" s="70">
        <v>0.586</v>
      </c>
      <c r="T981" s="59">
        <v>15</v>
      </c>
      <c r="U981" s="82">
        <v>14.65</v>
      </c>
      <c r="V981" s="83">
        <v>8.79</v>
      </c>
      <c r="W981" s="83">
        <v>5.86</v>
      </c>
      <c r="X981" s="83">
        <v>2.93</v>
      </c>
      <c r="Y981" s="82">
        <f>U981-V981</f>
        <v>5.86</v>
      </c>
      <c r="Z981" s="82"/>
      <c r="AA981" s="91"/>
      <c r="AB981" s="91"/>
      <c r="AC981" s="82"/>
      <c r="AD981" s="82"/>
      <c r="AE981" s="82"/>
      <c r="AF981" s="82"/>
      <c r="AG981" s="59" t="s">
        <v>3534</v>
      </c>
      <c r="AH981" s="59">
        <v>1</v>
      </c>
      <c r="AI981" s="58"/>
      <c r="AJ981" s="27"/>
    </row>
    <row r="982" ht="20.15" customHeight="1" outlineLevel="4" spans="1:36">
      <c r="A982" s="59">
        <v>119</v>
      </c>
      <c r="B982" s="60" t="s">
        <v>128</v>
      </c>
      <c r="C982" s="56" t="s">
        <v>149</v>
      </c>
      <c r="D982" s="57" t="s">
        <v>3553</v>
      </c>
      <c r="E982" s="58" t="s">
        <v>3554</v>
      </c>
      <c r="F982" s="59" t="s">
        <v>354</v>
      </c>
      <c r="G982" s="59" t="s">
        <v>355</v>
      </c>
      <c r="H982" s="109">
        <v>430681</v>
      </c>
      <c r="I982" s="59" t="str">
        <f>RIGHT(M982,6)</f>
        <v>430681</v>
      </c>
      <c r="J982" s="59">
        <f>H982-I982</f>
        <v>0</v>
      </c>
      <c r="K982" s="70">
        <v>1.652</v>
      </c>
      <c r="L982" s="55" t="s">
        <v>3555</v>
      </c>
      <c r="M982" s="71" t="s">
        <v>3556</v>
      </c>
      <c r="N982" s="59"/>
      <c r="O982" s="70"/>
      <c r="P982" s="73" t="s">
        <v>3556</v>
      </c>
      <c r="Q982" s="70">
        <v>1.652</v>
      </c>
      <c r="R982" s="59"/>
      <c r="S982" s="70"/>
      <c r="T982" s="59">
        <v>15</v>
      </c>
      <c r="U982" s="82">
        <v>41.3</v>
      </c>
      <c r="V982" s="83">
        <v>24.78</v>
      </c>
      <c r="W982" s="83">
        <v>16.52</v>
      </c>
      <c r="X982" s="83">
        <v>8.26</v>
      </c>
      <c r="Y982" s="82">
        <f>U982-V982</f>
        <v>16.52</v>
      </c>
      <c r="Z982" s="82"/>
      <c r="AA982" s="91"/>
      <c r="AB982" s="91"/>
      <c r="AC982" s="82"/>
      <c r="AD982" s="82"/>
      <c r="AE982" s="82"/>
      <c r="AF982" s="82"/>
      <c r="AG982" s="59" t="s">
        <v>3534</v>
      </c>
      <c r="AH982" s="59">
        <v>1</v>
      </c>
      <c r="AI982" s="58"/>
      <c r="AJ982" s="27"/>
    </row>
    <row r="983" ht="20.15" customHeight="1" outlineLevel="3" spans="1:36">
      <c r="A983" s="59"/>
      <c r="B983" s="60"/>
      <c r="C983" s="51" t="s">
        <v>152</v>
      </c>
      <c r="D983" s="57"/>
      <c r="E983" s="58"/>
      <c r="F983" s="59"/>
      <c r="G983" s="59"/>
      <c r="H983" s="59"/>
      <c r="I983" s="59"/>
      <c r="J983" s="59"/>
      <c r="K983" s="70">
        <f>SUBTOTAL(9,K984:K996)</f>
        <v>38.178</v>
      </c>
      <c r="L983" s="55"/>
      <c r="M983" s="71"/>
      <c r="N983" s="59"/>
      <c r="O983" s="70"/>
      <c r="P983" s="59"/>
      <c r="Q983" s="70"/>
      <c r="R983" s="73"/>
      <c r="S983" s="70"/>
      <c r="T983" s="59"/>
      <c r="U983" s="82">
        <f>SUBTOTAL(9,U984:U996)</f>
        <v>1005.95227142857</v>
      </c>
      <c r="V983" s="83">
        <f>SUBTOTAL(9,V984:V996)</f>
        <v>572.67</v>
      </c>
      <c r="W983" s="83">
        <f>SUBTOTAL(9,W984:W996)</f>
        <v>381.78</v>
      </c>
      <c r="X983" s="83">
        <f>SUBTOTAL(9,X984:X996)</f>
        <v>190.89</v>
      </c>
      <c r="Y983" s="82">
        <f>SUBTOTAL(9,Y984:Y996)</f>
        <v>433.282271428571</v>
      </c>
      <c r="Z983" s="82">
        <v>18</v>
      </c>
      <c r="AA983" s="91">
        <v>853</v>
      </c>
      <c r="AB983" s="82">
        <f>U983-AA983</f>
        <v>152.952271428571</v>
      </c>
      <c r="AC983" s="82">
        <v>107</v>
      </c>
      <c r="AD983" s="82">
        <f>V983-AC983</f>
        <v>465.67</v>
      </c>
      <c r="AE983" s="82">
        <v>746</v>
      </c>
      <c r="AF983" s="82">
        <v>746</v>
      </c>
      <c r="AG983" s="59"/>
      <c r="AH983" s="59"/>
      <c r="AI983" s="58"/>
      <c r="AJ983" s="27"/>
    </row>
    <row r="984" ht="20.15" customHeight="1" outlineLevel="4" spans="1:36">
      <c r="A984" s="59">
        <v>162</v>
      </c>
      <c r="B984" s="60" t="s">
        <v>128</v>
      </c>
      <c r="C984" s="56" t="s">
        <v>151</v>
      </c>
      <c r="D984" s="57" t="s">
        <v>3557</v>
      </c>
      <c r="E984" s="58" t="s">
        <v>3558</v>
      </c>
      <c r="F984" s="59" t="s">
        <v>354</v>
      </c>
      <c r="G984" s="59" t="s">
        <v>355</v>
      </c>
      <c r="H984" s="59">
        <v>430682</v>
      </c>
      <c r="I984" s="59" t="str">
        <f t="shared" ref="I984:I996" si="118">RIGHT(M984,6)</f>
        <v>430682</v>
      </c>
      <c r="J984" s="59">
        <f t="shared" ref="J984:J996" si="119">H984-I984</f>
        <v>0</v>
      </c>
      <c r="K984" s="70">
        <v>2.533</v>
      </c>
      <c r="L984" s="55" t="s">
        <v>3559</v>
      </c>
      <c r="M984" s="71" t="s">
        <v>3560</v>
      </c>
      <c r="N984" s="59"/>
      <c r="O984" s="70"/>
      <c r="P984" s="59"/>
      <c r="Q984" s="70"/>
      <c r="R984" s="73" t="s">
        <v>3560</v>
      </c>
      <c r="S984" s="70">
        <v>2.533</v>
      </c>
      <c r="T984" s="59">
        <v>15</v>
      </c>
      <c r="U984" s="82">
        <v>67.8482142857143</v>
      </c>
      <c r="V984" s="83">
        <v>37.995</v>
      </c>
      <c r="W984" s="83">
        <v>25.33</v>
      </c>
      <c r="X984" s="83">
        <v>12.665</v>
      </c>
      <c r="Y984" s="82">
        <f t="shared" ref="Y984:Y996" si="120">U984-V984</f>
        <v>29.8532142857143</v>
      </c>
      <c r="Z984" s="82"/>
      <c r="AA984" s="91"/>
      <c r="AB984" s="91"/>
      <c r="AC984" s="82"/>
      <c r="AD984" s="82"/>
      <c r="AE984" s="82"/>
      <c r="AF984" s="82"/>
      <c r="AG984" s="59" t="s">
        <v>3534</v>
      </c>
      <c r="AH984" s="59">
        <v>1</v>
      </c>
      <c r="AI984" s="58"/>
      <c r="AJ984" s="27"/>
    </row>
    <row r="985" ht="20.15" customHeight="1" outlineLevel="4" spans="1:36">
      <c r="A985" s="59">
        <v>163</v>
      </c>
      <c r="B985" s="60" t="s">
        <v>128</v>
      </c>
      <c r="C985" s="56" t="s">
        <v>151</v>
      </c>
      <c r="D985" s="57" t="s">
        <v>3561</v>
      </c>
      <c r="E985" s="58" t="s">
        <v>3562</v>
      </c>
      <c r="F985" s="59" t="s">
        <v>354</v>
      </c>
      <c r="G985" s="59" t="s">
        <v>355</v>
      </c>
      <c r="H985" s="59">
        <v>430682</v>
      </c>
      <c r="I985" s="59" t="str">
        <f t="shared" si="118"/>
        <v>430682</v>
      </c>
      <c r="J985" s="59">
        <f t="shared" si="119"/>
        <v>0</v>
      </c>
      <c r="K985" s="70">
        <v>6.401</v>
      </c>
      <c r="L985" s="55" t="s">
        <v>3563</v>
      </c>
      <c r="M985" s="71" t="s">
        <v>3564</v>
      </c>
      <c r="N985" s="59"/>
      <c r="O985" s="70"/>
      <c r="P985" s="59"/>
      <c r="Q985" s="70"/>
      <c r="R985" s="73" t="s">
        <v>3564</v>
      </c>
      <c r="S985" s="70">
        <v>6.401</v>
      </c>
      <c r="T985" s="59">
        <v>15</v>
      </c>
      <c r="U985" s="82">
        <v>171.455357142857</v>
      </c>
      <c r="V985" s="83">
        <v>96.015</v>
      </c>
      <c r="W985" s="83">
        <v>64.01</v>
      </c>
      <c r="X985" s="83">
        <v>32.005</v>
      </c>
      <c r="Y985" s="82">
        <f t="shared" si="120"/>
        <v>75.440357142857</v>
      </c>
      <c r="Z985" s="82"/>
      <c r="AA985" s="91"/>
      <c r="AB985" s="91"/>
      <c r="AC985" s="82"/>
      <c r="AD985" s="82"/>
      <c r="AE985" s="82"/>
      <c r="AF985" s="82"/>
      <c r="AG985" s="59" t="s">
        <v>3565</v>
      </c>
      <c r="AH985" s="59">
        <v>1</v>
      </c>
      <c r="AI985" s="58"/>
      <c r="AJ985" s="27"/>
    </row>
    <row r="986" ht="20.15" customHeight="1" outlineLevel="4" spans="1:36">
      <c r="A986" s="59">
        <v>164</v>
      </c>
      <c r="B986" s="60" t="s">
        <v>128</v>
      </c>
      <c r="C986" s="56" t="s">
        <v>151</v>
      </c>
      <c r="D986" s="57" t="s">
        <v>3561</v>
      </c>
      <c r="E986" s="58" t="s">
        <v>3566</v>
      </c>
      <c r="F986" s="59" t="s">
        <v>354</v>
      </c>
      <c r="G986" s="59" t="s">
        <v>355</v>
      </c>
      <c r="H986" s="59">
        <v>430682</v>
      </c>
      <c r="I986" s="59" t="str">
        <f t="shared" si="118"/>
        <v>430682</v>
      </c>
      <c r="J986" s="59">
        <f t="shared" si="119"/>
        <v>0</v>
      </c>
      <c r="K986" s="70">
        <v>2.537</v>
      </c>
      <c r="L986" s="55" t="s">
        <v>3567</v>
      </c>
      <c r="M986" s="71" t="s">
        <v>3568</v>
      </c>
      <c r="N986" s="59"/>
      <c r="O986" s="70"/>
      <c r="P986" s="59"/>
      <c r="Q986" s="70"/>
      <c r="R986" s="73" t="s">
        <v>3568</v>
      </c>
      <c r="S986" s="70">
        <v>2.537</v>
      </c>
      <c r="T986" s="59">
        <v>15</v>
      </c>
      <c r="U986" s="82">
        <v>67.9553571428571</v>
      </c>
      <c r="V986" s="83">
        <v>38.055</v>
      </c>
      <c r="W986" s="83">
        <v>25.37</v>
      </c>
      <c r="X986" s="83">
        <v>12.685</v>
      </c>
      <c r="Y986" s="82">
        <f t="shared" si="120"/>
        <v>29.9003571428571</v>
      </c>
      <c r="Z986" s="82"/>
      <c r="AA986" s="91"/>
      <c r="AB986" s="91"/>
      <c r="AC986" s="82"/>
      <c r="AD986" s="82"/>
      <c r="AE986" s="82"/>
      <c r="AF986" s="82"/>
      <c r="AG986" s="59" t="s">
        <v>3565</v>
      </c>
      <c r="AH986" s="59">
        <v>1</v>
      </c>
      <c r="AI986" s="58"/>
      <c r="AJ986" s="27"/>
    </row>
    <row r="987" ht="20.15" customHeight="1" outlineLevel="4" spans="1:36">
      <c r="A987" s="59">
        <v>165</v>
      </c>
      <c r="B987" s="60" t="s">
        <v>128</v>
      </c>
      <c r="C987" s="56" t="s">
        <v>151</v>
      </c>
      <c r="D987" s="57" t="s">
        <v>3569</v>
      </c>
      <c r="E987" s="58" t="s">
        <v>3570</v>
      </c>
      <c r="F987" s="59" t="s">
        <v>354</v>
      </c>
      <c r="G987" s="59" t="s">
        <v>355</v>
      </c>
      <c r="H987" s="59">
        <v>430682</v>
      </c>
      <c r="I987" s="59" t="str">
        <f t="shared" si="118"/>
        <v>430682</v>
      </c>
      <c r="J987" s="59">
        <f t="shared" si="119"/>
        <v>0</v>
      </c>
      <c r="K987" s="70">
        <v>1.957</v>
      </c>
      <c r="L987" s="55" t="s">
        <v>3571</v>
      </c>
      <c r="M987" s="71" t="s">
        <v>3572</v>
      </c>
      <c r="N987" s="59"/>
      <c r="O987" s="70"/>
      <c r="P987" s="59"/>
      <c r="Q987" s="70"/>
      <c r="R987" s="73" t="s">
        <v>3572</v>
      </c>
      <c r="S987" s="70">
        <v>1.957</v>
      </c>
      <c r="T987" s="59">
        <v>15</v>
      </c>
      <c r="U987" s="82">
        <v>52.4196428571429</v>
      </c>
      <c r="V987" s="83">
        <v>29.355</v>
      </c>
      <c r="W987" s="83">
        <v>19.57</v>
      </c>
      <c r="X987" s="83">
        <v>9.785</v>
      </c>
      <c r="Y987" s="82">
        <f t="shared" si="120"/>
        <v>23.0646428571429</v>
      </c>
      <c r="Z987" s="82"/>
      <c r="AA987" s="91"/>
      <c r="AB987" s="91"/>
      <c r="AC987" s="82"/>
      <c r="AD987" s="82"/>
      <c r="AE987" s="82"/>
      <c r="AF987" s="82"/>
      <c r="AG987" s="59" t="s">
        <v>3565</v>
      </c>
      <c r="AH987" s="59">
        <v>1</v>
      </c>
      <c r="AI987" s="58"/>
      <c r="AJ987" s="27"/>
    </row>
    <row r="988" ht="20.15" customHeight="1" outlineLevel="4" spans="1:36">
      <c r="A988" s="59">
        <v>166</v>
      </c>
      <c r="B988" s="60" t="s">
        <v>128</v>
      </c>
      <c r="C988" s="56" t="s">
        <v>151</v>
      </c>
      <c r="D988" s="57" t="s">
        <v>3573</v>
      </c>
      <c r="E988" s="58" t="s">
        <v>3574</v>
      </c>
      <c r="F988" s="59" t="s">
        <v>354</v>
      </c>
      <c r="G988" s="59" t="s">
        <v>355</v>
      </c>
      <c r="H988" s="59">
        <v>430682</v>
      </c>
      <c r="I988" s="59" t="str">
        <f t="shared" si="118"/>
        <v>430682</v>
      </c>
      <c r="J988" s="59">
        <f t="shared" si="119"/>
        <v>0</v>
      </c>
      <c r="K988" s="70">
        <v>1.984</v>
      </c>
      <c r="L988" s="55" t="s">
        <v>3575</v>
      </c>
      <c r="M988" s="71" t="s">
        <v>3576</v>
      </c>
      <c r="N988" s="59"/>
      <c r="O988" s="70"/>
      <c r="P988" s="59"/>
      <c r="Q988" s="70"/>
      <c r="R988" s="73" t="s">
        <v>3576</v>
      </c>
      <c r="S988" s="70">
        <v>1.984</v>
      </c>
      <c r="T988" s="59">
        <v>15</v>
      </c>
      <c r="U988" s="82">
        <v>53.1428571428571</v>
      </c>
      <c r="V988" s="83">
        <v>29.76</v>
      </c>
      <c r="W988" s="83">
        <v>19.84</v>
      </c>
      <c r="X988" s="83">
        <v>9.92</v>
      </c>
      <c r="Y988" s="82">
        <f t="shared" si="120"/>
        <v>23.3828571428571</v>
      </c>
      <c r="Z988" s="82"/>
      <c r="AA988" s="91"/>
      <c r="AB988" s="91"/>
      <c r="AC988" s="82"/>
      <c r="AD988" s="82"/>
      <c r="AE988" s="82"/>
      <c r="AF988" s="82"/>
      <c r="AG988" s="59" t="s">
        <v>3565</v>
      </c>
      <c r="AH988" s="59">
        <v>1</v>
      </c>
      <c r="AI988" s="58"/>
      <c r="AJ988" s="27"/>
    </row>
    <row r="989" ht="20.15" customHeight="1" outlineLevel="4" spans="1:36">
      <c r="A989" s="59">
        <v>167</v>
      </c>
      <c r="B989" s="60" t="s">
        <v>128</v>
      </c>
      <c r="C989" s="56" t="s">
        <v>151</v>
      </c>
      <c r="D989" s="57" t="s">
        <v>3577</v>
      </c>
      <c r="E989" s="58" t="s">
        <v>3578</v>
      </c>
      <c r="F989" s="59" t="s">
        <v>354</v>
      </c>
      <c r="G989" s="59" t="s">
        <v>355</v>
      </c>
      <c r="H989" s="59">
        <v>430682</v>
      </c>
      <c r="I989" s="59" t="str">
        <f t="shared" si="118"/>
        <v>430682</v>
      </c>
      <c r="J989" s="59">
        <f t="shared" si="119"/>
        <v>0</v>
      </c>
      <c r="K989" s="70">
        <v>1.1</v>
      </c>
      <c r="L989" s="55" t="s">
        <v>3579</v>
      </c>
      <c r="M989" s="71" t="s">
        <v>3580</v>
      </c>
      <c r="N989" s="59"/>
      <c r="O989" s="70"/>
      <c r="P989" s="59"/>
      <c r="Q989" s="70"/>
      <c r="R989" s="73" t="s">
        <v>3580</v>
      </c>
      <c r="S989" s="70">
        <v>1.1</v>
      </c>
      <c r="T989" s="59">
        <v>15</v>
      </c>
      <c r="U989" s="82">
        <v>29.4642857142857</v>
      </c>
      <c r="V989" s="83">
        <v>16.5</v>
      </c>
      <c r="W989" s="83">
        <v>11</v>
      </c>
      <c r="X989" s="83">
        <v>5.5</v>
      </c>
      <c r="Y989" s="82">
        <f t="shared" si="120"/>
        <v>12.9642857142857</v>
      </c>
      <c r="Z989" s="82"/>
      <c r="AA989" s="91"/>
      <c r="AB989" s="91"/>
      <c r="AC989" s="82"/>
      <c r="AD989" s="82"/>
      <c r="AE989" s="82"/>
      <c r="AF989" s="82"/>
      <c r="AG989" s="59" t="s">
        <v>3565</v>
      </c>
      <c r="AH989" s="59">
        <v>1</v>
      </c>
      <c r="AI989" s="58"/>
      <c r="AJ989" s="27"/>
    </row>
    <row r="990" ht="20.15" customHeight="1" outlineLevel="4" spans="1:36">
      <c r="A990" s="59">
        <v>168</v>
      </c>
      <c r="B990" s="60" t="s">
        <v>128</v>
      </c>
      <c r="C990" s="56" t="s">
        <v>151</v>
      </c>
      <c r="D990" s="57" t="s">
        <v>3581</v>
      </c>
      <c r="E990" s="58" t="s">
        <v>3582</v>
      </c>
      <c r="F990" s="59" t="s">
        <v>354</v>
      </c>
      <c r="G990" s="59" t="s">
        <v>355</v>
      </c>
      <c r="H990" s="59">
        <v>430682</v>
      </c>
      <c r="I990" s="59" t="str">
        <f t="shared" si="118"/>
        <v>430682</v>
      </c>
      <c r="J990" s="59">
        <f t="shared" si="119"/>
        <v>0</v>
      </c>
      <c r="K990" s="70">
        <v>4.085</v>
      </c>
      <c r="L990" s="55" t="s">
        <v>3583</v>
      </c>
      <c r="M990" s="71" t="s">
        <v>3584</v>
      </c>
      <c r="N990" s="59"/>
      <c r="O990" s="70"/>
      <c r="P990" s="73" t="s">
        <v>3584</v>
      </c>
      <c r="Q990" s="70">
        <v>4.085</v>
      </c>
      <c r="R990" s="59"/>
      <c r="S990" s="70"/>
      <c r="T990" s="59">
        <v>15</v>
      </c>
      <c r="U990" s="82">
        <v>104.9644</v>
      </c>
      <c r="V990" s="83">
        <v>61.275</v>
      </c>
      <c r="W990" s="83">
        <v>40.85</v>
      </c>
      <c r="X990" s="83">
        <v>20.425</v>
      </c>
      <c r="Y990" s="82">
        <f t="shared" si="120"/>
        <v>43.6894</v>
      </c>
      <c r="Z990" s="82"/>
      <c r="AA990" s="91"/>
      <c r="AB990" s="91"/>
      <c r="AC990" s="82"/>
      <c r="AD990" s="82"/>
      <c r="AE990" s="82"/>
      <c r="AF990" s="82"/>
      <c r="AG990" s="59" t="s">
        <v>3585</v>
      </c>
      <c r="AH990" s="59">
        <v>1</v>
      </c>
      <c r="AI990" s="58"/>
      <c r="AJ990" s="27"/>
    </row>
    <row r="991" ht="20.15" customHeight="1" outlineLevel="4" spans="1:36">
      <c r="A991" s="59">
        <v>124</v>
      </c>
      <c r="B991" s="60" t="s">
        <v>128</v>
      </c>
      <c r="C991" s="56" t="s">
        <v>151</v>
      </c>
      <c r="D991" s="57" t="s">
        <v>3586</v>
      </c>
      <c r="E991" s="58" t="s">
        <v>3587</v>
      </c>
      <c r="F991" s="59" t="s">
        <v>354</v>
      </c>
      <c r="G991" s="59" t="s">
        <v>355</v>
      </c>
      <c r="H991" s="59">
        <v>430682</v>
      </c>
      <c r="I991" s="59" t="str">
        <f t="shared" si="118"/>
        <v>430682</v>
      </c>
      <c r="J991" s="59">
        <f t="shared" si="119"/>
        <v>0</v>
      </c>
      <c r="K991" s="70">
        <v>5.037</v>
      </c>
      <c r="L991" s="55" t="s">
        <v>3588</v>
      </c>
      <c r="M991" s="71" t="s">
        <v>3589</v>
      </c>
      <c r="N991" s="59"/>
      <c r="O991" s="70"/>
      <c r="P991" s="73" t="s">
        <v>3589</v>
      </c>
      <c r="Q991" s="70">
        <v>5.037</v>
      </c>
      <c r="R991" s="59"/>
      <c r="S991" s="70"/>
      <c r="T991" s="59">
        <v>15</v>
      </c>
      <c r="U991" s="82">
        <v>129.4266</v>
      </c>
      <c r="V991" s="83">
        <v>75.555</v>
      </c>
      <c r="W991" s="83">
        <v>50.37</v>
      </c>
      <c r="X991" s="83">
        <v>25.185</v>
      </c>
      <c r="Y991" s="82">
        <f t="shared" si="120"/>
        <v>53.8716</v>
      </c>
      <c r="Z991" s="82"/>
      <c r="AA991" s="91"/>
      <c r="AB991" s="91"/>
      <c r="AC991" s="82"/>
      <c r="AD991" s="82"/>
      <c r="AE991" s="82"/>
      <c r="AF991" s="82"/>
      <c r="AG991" s="59" t="s">
        <v>3585</v>
      </c>
      <c r="AH991" s="59">
        <v>1</v>
      </c>
      <c r="AI991" s="58"/>
      <c r="AJ991" s="27"/>
    </row>
    <row r="992" ht="20.15" customHeight="1" outlineLevel="4" spans="1:36">
      <c r="A992" s="59">
        <v>125</v>
      </c>
      <c r="B992" s="60" t="s">
        <v>128</v>
      </c>
      <c r="C992" s="56" t="s">
        <v>151</v>
      </c>
      <c r="D992" s="57" t="s">
        <v>3561</v>
      </c>
      <c r="E992" s="58" t="s">
        <v>3562</v>
      </c>
      <c r="F992" s="59" t="s">
        <v>354</v>
      </c>
      <c r="G992" s="59" t="s">
        <v>355</v>
      </c>
      <c r="H992" s="59">
        <v>430682</v>
      </c>
      <c r="I992" s="59" t="str">
        <f t="shared" si="118"/>
        <v>430682</v>
      </c>
      <c r="J992" s="59">
        <f t="shared" si="119"/>
        <v>0</v>
      </c>
      <c r="K992" s="70">
        <v>3.674</v>
      </c>
      <c r="L992" s="55" t="s">
        <v>3590</v>
      </c>
      <c r="M992" s="71" t="s">
        <v>3591</v>
      </c>
      <c r="N992" s="59"/>
      <c r="O992" s="70"/>
      <c r="P992" s="59"/>
      <c r="Q992" s="70"/>
      <c r="R992" s="73" t="s">
        <v>3591</v>
      </c>
      <c r="S992" s="70">
        <v>3.674</v>
      </c>
      <c r="T992" s="59">
        <v>15</v>
      </c>
      <c r="U992" s="82">
        <v>98.4107142857143</v>
      </c>
      <c r="V992" s="83">
        <v>55.11</v>
      </c>
      <c r="W992" s="83">
        <v>36.74</v>
      </c>
      <c r="X992" s="83">
        <v>18.37</v>
      </c>
      <c r="Y992" s="82">
        <f t="shared" si="120"/>
        <v>43.3007142857143</v>
      </c>
      <c r="Z992" s="82"/>
      <c r="AA992" s="91"/>
      <c r="AB992" s="91"/>
      <c r="AC992" s="82"/>
      <c r="AD992" s="82"/>
      <c r="AE992" s="82"/>
      <c r="AF992" s="82"/>
      <c r="AG992" s="59" t="s">
        <v>3592</v>
      </c>
      <c r="AH992" s="59">
        <v>1</v>
      </c>
      <c r="AI992" s="58"/>
      <c r="AJ992" s="27"/>
    </row>
    <row r="993" ht="20.15" customHeight="1" outlineLevel="4" spans="1:36">
      <c r="A993" s="59">
        <v>126</v>
      </c>
      <c r="B993" s="60" t="s">
        <v>128</v>
      </c>
      <c r="C993" s="56" t="s">
        <v>151</v>
      </c>
      <c r="D993" s="57" t="s">
        <v>3593</v>
      </c>
      <c r="E993" s="58" t="s">
        <v>3594</v>
      </c>
      <c r="F993" s="59" t="s">
        <v>354</v>
      </c>
      <c r="G993" s="59" t="s">
        <v>355</v>
      </c>
      <c r="H993" s="59">
        <v>430682</v>
      </c>
      <c r="I993" s="59" t="str">
        <f t="shared" si="118"/>
        <v>430682</v>
      </c>
      <c r="J993" s="59">
        <f t="shared" si="119"/>
        <v>0</v>
      </c>
      <c r="K993" s="70">
        <v>3.147</v>
      </c>
      <c r="L993" s="55" t="s">
        <v>3595</v>
      </c>
      <c r="M993" s="71" t="s">
        <v>3596</v>
      </c>
      <c r="N993" s="59"/>
      <c r="O993" s="70"/>
      <c r="P993" s="59"/>
      <c r="Q993" s="70"/>
      <c r="R993" s="73" t="s">
        <v>3596</v>
      </c>
      <c r="S993" s="70">
        <v>3.147</v>
      </c>
      <c r="T993" s="59">
        <v>15</v>
      </c>
      <c r="U993" s="82">
        <v>84.2946428571428</v>
      </c>
      <c r="V993" s="83">
        <v>47.205</v>
      </c>
      <c r="W993" s="83">
        <v>31.47</v>
      </c>
      <c r="X993" s="83">
        <v>15.735</v>
      </c>
      <c r="Y993" s="82">
        <f t="shared" si="120"/>
        <v>37.0896428571428</v>
      </c>
      <c r="Z993" s="82"/>
      <c r="AA993" s="91"/>
      <c r="AB993" s="91"/>
      <c r="AC993" s="82"/>
      <c r="AD993" s="82"/>
      <c r="AE993" s="82"/>
      <c r="AF993" s="82"/>
      <c r="AG993" s="59" t="s">
        <v>3592</v>
      </c>
      <c r="AH993" s="59">
        <v>1</v>
      </c>
      <c r="AI993" s="58"/>
      <c r="AJ993" s="27"/>
    </row>
    <row r="994" ht="20.15" customHeight="1" outlineLevel="4" spans="1:36">
      <c r="A994" s="59">
        <v>127</v>
      </c>
      <c r="B994" s="60" t="s">
        <v>128</v>
      </c>
      <c r="C994" s="56" t="s">
        <v>151</v>
      </c>
      <c r="D994" s="57" t="s">
        <v>3557</v>
      </c>
      <c r="E994" s="58" t="s">
        <v>3597</v>
      </c>
      <c r="F994" s="59" t="s">
        <v>354</v>
      </c>
      <c r="G994" s="59" t="s">
        <v>355</v>
      </c>
      <c r="H994" s="59">
        <v>430682</v>
      </c>
      <c r="I994" s="59" t="str">
        <f t="shared" si="118"/>
        <v>430682</v>
      </c>
      <c r="J994" s="59">
        <f t="shared" si="119"/>
        <v>0</v>
      </c>
      <c r="K994" s="70">
        <v>1.515</v>
      </c>
      <c r="L994" s="55" t="s">
        <v>3598</v>
      </c>
      <c r="M994" s="71" t="s">
        <v>3599</v>
      </c>
      <c r="N994" s="59"/>
      <c r="O994" s="70"/>
      <c r="P994" s="73" t="s">
        <v>3599</v>
      </c>
      <c r="Q994" s="70">
        <v>1.515</v>
      </c>
      <c r="R994" s="59"/>
      <c r="S994" s="70"/>
      <c r="T994" s="59">
        <v>15</v>
      </c>
      <c r="U994" s="82">
        <v>38.833</v>
      </c>
      <c r="V994" s="83">
        <v>22.725</v>
      </c>
      <c r="W994" s="83">
        <v>15.15</v>
      </c>
      <c r="X994" s="83">
        <v>7.575</v>
      </c>
      <c r="Y994" s="82">
        <f t="shared" si="120"/>
        <v>16.108</v>
      </c>
      <c r="Z994" s="82"/>
      <c r="AA994" s="91"/>
      <c r="AB994" s="91"/>
      <c r="AC994" s="82"/>
      <c r="AD994" s="82"/>
      <c r="AE994" s="82"/>
      <c r="AF994" s="82"/>
      <c r="AG994" s="59" t="s">
        <v>3592</v>
      </c>
      <c r="AH994" s="59">
        <v>1</v>
      </c>
      <c r="AI994" s="58"/>
      <c r="AJ994" s="27"/>
    </row>
    <row r="995" ht="20.15" customHeight="1" outlineLevel="4" spans="1:36">
      <c r="A995" s="59">
        <v>128</v>
      </c>
      <c r="B995" s="60" t="s">
        <v>128</v>
      </c>
      <c r="C995" s="56" t="s">
        <v>151</v>
      </c>
      <c r="D995" s="57" t="s">
        <v>3561</v>
      </c>
      <c r="E995" s="58" t="s">
        <v>3600</v>
      </c>
      <c r="F995" s="59" t="s">
        <v>354</v>
      </c>
      <c r="G995" s="59" t="s">
        <v>355</v>
      </c>
      <c r="H995" s="59">
        <v>430682</v>
      </c>
      <c r="I995" s="59" t="str">
        <f t="shared" si="118"/>
        <v>430682</v>
      </c>
      <c r="J995" s="59">
        <f t="shared" si="119"/>
        <v>0</v>
      </c>
      <c r="K995" s="70">
        <v>1.589</v>
      </c>
      <c r="L995" s="55" t="s">
        <v>3601</v>
      </c>
      <c r="M995" s="71" t="s">
        <v>3602</v>
      </c>
      <c r="N995" s="59"/>
      <c r="O995" s="70"/>
      <c r="P995" s="73" t="s">
        <v>3602</v>
      </c>
      <c r="Q995" s="70">
        <v>1.589</v>
      </c>
      <c r="R995" s="59"/>
      <c r="S995" s="70"/>
      <c r="T995" s="59">
        <v>15</v>
      </c>
      <c r="U995" s="82">
        <v>40.6101</v>
      </c>
      <c r="V995" s="83">
        <v>23.835</v>
      </c>
      <c r="W995" s="83">
        <v>15.89</v>
      </c>
      <c r="X995" s="83">
        <v>7.945</v>
      </c>
      <c r="Y995" s="82">
        <f t="shared" si="120"/>
        <v>16.7751</v>
      </c>
      <c r="Z995" s="82"/>
      <c r="AA995" s="91"/>
      <c r="AB995" s="91"/>
      <c r="AC995" s="82"/>
      <c r="AD995" s="82"/>
      <c r="AE995" s="82"/>
      <c r="AF995" s="82"/>
      <c r="AG995" s="59" t="s">
        <v>3592</v>
      </c>
      <c r="AH995" s="59">
        <v>1</v>
      </c>
      <c r="AI995" s="58"/>
      <c r="AJ995" s="27"/>
    </row>
    <row r="996" ht="20.15" customHeight="1" outlineLevel="4" spans="1:36">
      <c r="A996" s="59">
        <v>129</v>
      </c>
      <c r="B996" s="60" t="s">
        <v>128</v>
      </c>
      <c r="C996" s="56" t="s">
        <v>151</v>
      </c>
      <c r="D996" s="57" t="s">
        <v>3573</v>
      </c>
      <c r="E996" s="58" t="s">
        <v>3603</v>
      </c>
      <c r="F996" s="59" t="s">
        <v>354</v>
      </c>
      <c r="G996" s="59" t="s">
        <v>355</v>
      </c>
      <c r="H996" s="59">
        <v>430682</v>
      </c>
      <c r="I996" s="59" t="str">
        <f t="shared" si="118"/>
        <v>430682</v>
      </c>
      <c r="J996" s="59">
        <f t="shared" si="119"/>
        <v>0</v>
      </c>
      <c r="K996" s="70">
        <v>2.619</v>
      </c>
      <c r="L996" s="55" t="s">
        <v>3604</v>
      </c>
      <c r="M996" s="71" t="s">
        <v>3605</v>
      </c>
      <c r="N996" s="59"/>
      <c r="O996" s="70"/>
      <c r="P996" s="73" t="s">
        <v>3605</v>
      </c>
      <c r="Q996" s="70">
        <v>2.619</v>
      </c>
      <c r="R996" s="59"/>
      <c r="S996" s="70"/>
      <c r="T996" s="59">
        <v>15</v>
      </c>
      <c r="U996" s="82">
        <v>67.1271</v>
      </c>
      <c r="V996" s="83">
        <v>39.285</v>
      </c>
      <c r="W996" s="83">
        <v>26.19</v>
      </c>
      <c r="X996" s="83">
        <v>13.095</v>
      </c>
      <c r="Y996" s="82">
        <f t="shared" si="120"/>
        <v>27.8421</v>
      </c>
      <c r="Z996" s="82"/>
      <c r="AA996" s="91"/>
      <c r="AB996" s="91"/>
      <c r="AC996" s="82"/>
      <c r="AD996" s="82"/>
      <c r="AE996" s="82"/>
      <c r="AF996" s="82"/>
      <c r="AG996" s="59" t="s">
        <v>3592</v>
      </c>
      <c r="AH996" s="59">
        <v>1</v>
      </c>
      <c r="AI996" s="58"/>
      <c r="AJ996" s="27"/>
    </row>
    <row r="997" ht="20.15" customHeight="1" outlineLevel="2" spans="1:36">
      <c r="A997" s="55"/>
      <c r="B997" s="50" t="s">
        <v>153</v>
      </c>
      <c r="C997" s="56"/>
      <c r="D997" s="57"/>
      <c r="E997" s="58"/>
      <c r="F997" s="59"/>
      <c r="G997" s="59"/>
      <c r="H997" s="59"/>
      <c r="I997" s="59"/>
      <c r="J997" s="59"/>
      <c r="K997" s="70">
        <f>SUBTOTAL(9,K999:K1372)</f>
        <v>1315.692</v>
      </c>
      <c r="L997" s="55"/>
      <c r="M997" s="71"/>
      <c r="N997" s="59"/>
      <c r="O997" s="70"/>
      <c r="P997" s="73"/>
      <c r="Q997" s="70"/>
      <c r="R997" s="59"/>
      <c r="S997" s="70"/>
      <c r="T997" s="59"/>
      <c r="U997" s="82">
        <f>SUBTOTAL(9,U999:U1372)</f>
        <v>39558.175</v>
      </c>
      <c r="V997" s="83">
        <f>SUBTOTAL(9,V999:V1372)</f>
        <v>21165.786</v>
      </c>
      <c r="W997" s="83">
        <f>SUBTOTAL(9,W999:W1372)</f>
        <v>14296.953</v>
      </c>
      <c r="X997" s="83">
        <f>SUBTOTAL(9,X999:X1372)</f>
        <v>6868.833</v>
      </c>
      <c r="Y997" s="82">
        <f>SUBTOTAL(9,Y999:Y1372)</f>
        <v>18392.389</v>
      </c>
      <c r="Z997" s="82">
        <f t="shared" ref="Z997:AF997" si="121">SUBTOTAL(9,Z998:Z1372)</f>
        <v>650</v>
      </c>
      <c r="AA997" s="82">
        <f t="shared" si="121"/>
        <v>33532</v>
      </c>
      <c r="AB997" s="82">
        <f t="shared" si="121"/>
        <v>6026.175</v>
      </c>
      <c r="AC997" s="82">
        <f t="shared" si="121"/>
        <v>9514</v>
      </c>
      <c r="AD997" s="82">
        <f t="shared" si="121"/>
        <v>11651.588</v>
      </c>
      <c r="AE997" s="82">
        <f t="shared" si="121"/>
        <v>24018</v>
      </c>
      <c r="AF997" s="82">
        <f t="shared" si="121"/>
        <v>24018</v>
      </c>
      <c r="AG997" s="59"/>
      <c r="AH997" s="59"/>
      <c r="AI997" s="58"/>
      <c r="AJ997" s="27"/>
    </row>
    <row r="998" ht="20.15" customHeight="1" outlineLevel="3" collapsed="1" spans="1:36">
      <c r="A998" s="55"/>
      <c r="B998" s="60"/>
      <c r="C998" s="51" t="s">
        <v>160</v>
      </c>
      <c r="D998" s="57"/>
      <c r="E998" s="58"/>
      <c r="F998" s="59"/>
      <c r="G998" s="59"/>
      <c r="H998" s="59"/>
      <c r="I998" s="59"/>
      <c r="J998" s="59"/>
      <c r="K998" s="70">
        <f>SUBTOTAL(9,K999:K1000)</f>
        <v>5.29</v>
      </c>
      <c r="L998" s="55"/>
      <c r="M998" s="71"/>
      <c r="N998" s="59"/>
      <c r="O998" s="70"/>
      <c r="P998" s="73"/>
      <c r="Q998" s="70"/>
      <c r="R998" s="59"/>
      <c r="S998" s="70"/>
      <c r="T998" s="59"/>
      <c r="U998" s="82">
        <f>SUBTOTAL(9,U999:U1000)</f>
        <v>162.1</v>
      </c>
      <c r="V998" s="83">
        <f>SUBTOTAL(9,V999:V1000)</f>
        <v>79.35</v>
      </c>
      <c r="W998" s="83">
        <f>SUBTOTAL(9,W999:W1000)</f>
        <v>52.9</v>
      </c>
      <c r="X998" s="83">
        <f>SUBTOTAL(9,X999:X1000)</f>
        <v>26.45</v>
      </c>
      <c r="Y998" s="82">
        <f>SUBTOTAL(9,Y999:Y1000)</f>
        <v>82.75</v>
      </c>
      <c r="Z998" s="82">
        <v>2</v>
      </c>
      <c r="AA998" s="91">
        <v>138</v>
      </c>
      <c r="AB998" s="82">
        <f>U998-AA998</f>
        <v>24.1</v>
      </c>
      <c r="AC998" s="82">
        <v>15</v>
      </c>
      <c r="AD998" s="82">
        <f>V998-AC998</f>
        <v>64.35</v>
      </c>
      <c r="AE998" s="82">
        <v>123</v>
      </c>
      <c r="AF998" s="82">
        <v>123</v>
      </c>
      <c r="AG998" s="59"/>
      <c r="AH998" s="59"/>
      <c r="AI998" s="58"/>
      <c r="AJ998" s="27"/>
    </row>
    <row r="999" ht="20.15" customHeight="1" outlineLevel="4" spans="1:36">
      <c r="A999" s="55">
        <v>1</v>
      </c>
      <c r="B999" s="60" t="s">
        <v>154</v>
      </c>
      <c r="C999" s="56" t="s">
        <v>159</v>
      </c>
      <c r="D999" s="57" t="s">
        <v>3606</v>
      </c>
      <c r="E999" s="58" t="s">
        <v>3607</v>
      </c>
      <c r="F999" s="59" t="s">
        <v>354</v>
      </c>
      <c r="G999" s="59" t="s">
        <v>355</v>
      </c>
      <c r="H999" s="59">
        <v>430702</v>
      </c>
      <c r="I999" s="59" t="str">
        <f>RIGHT(M999,6)</f>
        <v>430702</v>
      </c>
      <c r="J999" s="59">
        <f>H999-I999</f>
        <v>0</v>
      </c>
      <c r="K999" s="70">
        <v>2.475</v>
      </c>
      <c r="L999" s="55" t="s">
        <v>3608</v>
      </c>
      <c r="M999" s="71" t="s">
        <v>3609</v>
      </c>
      <c r="N999" s="59"/>
      <c r="O999" s="70"/>
      <c r="P999" s="73" t="s">
        <v>3609</v>
      </c>
      <c r="Q999" s="70">
        <v>2.475</v>
      </c>
      <c r="R999" s="59"/>
      <c r="S999" s="70"/>
      <c r="T999" s="59">
        <v>15</v>
      </c>
      <c r="U999" s="82">
        <v>86.7</v>
      </c>
      <c r="V999" s="83">
        <v>37.125</v>
      </c>
      <c r="W999" s="83">
        <v>24.75</v>
      </c>
      <c r="X999" s="83">
        <v>12.375</v>
      </c>
      <c r="Y999" s="82">
        <f>U999-V999</f>
        <v>49.575</v>
      </c>
      <c r="Z999" s="82"/>
      <c r="AA999" s="91"/>
      <c r="AB999" s="91"/>
      <c r="AC999" s="82"/>
      <c r="AD999" s="82"/>
      <c r="AE999" s="82"/>
      <c r="AF999" s="82"/>
      <c r="AG999" s="59" t="s">
        <v>3592</v>
      </c>
      <c r="AH999" s="59">
        <v>1</v>
      </c>
      <c r="AI999" s="58"/>
      <c r="AJ999" s="27"/>
    </row>
    <row r="1000" ht="20.15" customHeight="1" outlineLevel="4" spans="1:36">
      <c r="A1000" s="55">
        <v>2</v>
      </c>
      <c r="B1000" s="60" t="s">
        <v>154</v>
      </c>
      <c r="C1000" s="56" t="s">
        <v>159</v>
      </c>
      <c r="D1000" s="57" t="s">
        <v>3610</v>
      </c>
      <c r="E1000" s="58" t="s">
        <v>3611</v>
      </c>
      <c r="F1000" s="59" t="s">
        <v>354</v>
      </c>
      <c r="G1000" s="59" t="s">
        <v>355</v>
      </c>
      <c r="H1000" s="59">
        <v>430702</v>
      </c>
      <c r="I1000" s="59" t="str">
        <f>RIGHT(M1000,6)</f>
        <v>430702</v>
      </c>
      <c r="J1000" s="59">
        <f>H1000-I1000</f>
        <v>0</v>
      </c>
      <c r="K1000" s="70">
        <v>2.815</v>
      </c>
      <c r="L1000" s="55" t="s">
        <v>3612</v>
      </c>
      <c r="M1000" s="71" t="s">
        <v>3613</v>
      </c>
      <c r="N1000" s="59"/>
      <c r="O1000" s="70"/>
      <c r="P1000" s="73" t="s">
        <v>3613</v>
      </c>
      <c r="Q1000" s="70">
        <v>2.815</v>
      </c>
      <c r="R1000" s="59"/>
      <c r="S1000" s="70"/>
      <c r="T1000" s="59">
        <v>15</v>
      </c>
      <c r="U1000" s="82">
        <v>75.4</v>
      </c>
      <c r="V1000" s="83">
        <v>42.225</v>
      </c>
      <c r="W1000" s="83">
        <v>28.15</v>
      </c>
      <c r="X1000" s="83">
        <v>14.075</v>
      </c>
      <c r="Y1000" s="82">
        <f>U1000-V1000</f>
        <v>33.175</v>
      </c>
      <c r="Z1000" s="82"/>
      <c r="AA1000" s="91"/>
      <c r="AB1000" s="91"/>
      <c r="AC1000" s="82"/>
      <c r="AD1000" s="82"/>
      <c r="AE1000" s="82"/>
      <c r="AF1000" s="82"/>
      <c r="AG1000" s="59" t="s">
        <v>3592</v>
      </c>
      <c r="AH1000" s="59">
        <v>1</v>
      </c>
      <c r="AI1000" s="58"/>
      <c r="AJ1000" s="27"/>
    </row>
    <row r="1001" ht="20.15" customHeight="1" outlineLevel="3" collapsed="1" spans="1:36">
      <c r="A1001" s="55"/>
      <c r="B1001" s="60"/>
      <c r="C1001" s="51" t="s">
        <v>162</v>
      </c>
      <c r="D1001" s="57"/>
      <c r="E1001" s="58"/>
      <c r="F1001" s="59"/>
      <c r="G1001" s="59"/>
      <c r="H1001" s="59"/>
      <c r="I1001" s="59"/>
      <c r="J1001" s="59"/>
      <c r="K1001" s="70">
        <f>SUBTOTAL(9,K1002:K1022)</f>
        <v>68.516</v>
      </c>
      <c r="L1001" s="55"/>
      <c r="M1001" s="71"/>
      <c r="N1001" s="73"/>
      <c r="O1001" s="70"/>
      <c r="P1001" s="59"/>
      <c r="Q1001" s="70"/>
      <c r="R1001" s="59"/>
      <c r="S1001" s="70"/>
      <c r="T1001" s="59"/>
      <c r="U1001" s="82">
        <f>SUBTOTAL(9,U1002:U1022)</f>
        <v>1713.4</v>
      </c>
      <c r="V1001" s="83">
        <f>SUBTOTAL(9,V1002:V1022)</f>
        <v>1027.74</v>
      </c>
      <c r="W1001" s="83">
        <f>SUBTOTAL(9,W1002:W1022)</f>
        <v>685.16</v>
      </c>
      <c r="X1001" s="83">
        <f>SUBTOTAL(9,X1002:X1022)</f>
        <v>342.58</v>
      </c>
      <c r="Y1001" s="82">
        <f>SUBTOTAL(9,Y1002:Y1022)</f>
        <v>685.66</v>
      </c>
      <c r="Z1001" s="82">
        <v>39</v>
      </c>
      <c r="AA1001" s="91">
        <v>1452</v>
      </c>
      <c r="AB1001" s="82">
        <f>U1001-AA1001</f>
        <v>261.4</v>
      </c>
      <c r="AC1001" s="82">
        <v>192</v>
      </c>
      <c r="AD1001" s="82">
        <f>V1001-AC1001</f>
        <v>835.74</v>
      </c>
      <c r="AE1001" s="82">
        <v>1260</v>
      </c>
      <c r="AF1001" s="82">
        <v>1260</v>
      </c>
      <c r="AG1001" s="59"/>
      <c r="AH1001" s="59"/>
      <c r="AI1001" s="58"/>
      <c r="AJ1001" s="27"/>
    </row>
    <row r="1002" ht="20.15" customHeight="1" outlineLevel="4" spans="1:36">
      <c r="A1002" s="55">
        <v>16</v>
      </c>
      <c r="B1002" s="60" t="s">
        <v>154</v>
      </c>
      <c r="C1002" s="56" t="s">
        <v>161</v>
      </c>
      <c r="D1002" s="57" t="s">
        <v>3614</v>
      </c>
      <c r="E1002" s="58" t="s">
        <v>3615</v>
      </c>
      <c r="F1002" s="59" t="s">
        <v>354</v>
      </c>
      <c r="G1002" s="59" t="s">
        <v>355</v>
      </c>
      <c r="H1002" s="59">
        <v>430703</v>
      </c>
      <c r="I1002" s="59" t="str">
        <f t="shared" ref="I1002:I1022" si="122">RIGHT(M1002,6)</f>
        <v>430703</v>
      </c>
      <c r="J1002" s="59">
        <f t="shared" ref="J1002:J1022" si="123">H1002-I1002</f>
        <v>0</v>
      </c>
      <c r="K1002" s="70">
        <v>5.013</v>
      </c>
      <c r="L1002" s="55" t="s">
        <v>3616</v>
      </c>
      <c r="M1002" s="71" t="s">
        <v>3617</v>
      </c>
      <c r="N1002" s="73" t="s">
        <v>3617</v>
      </c>
      <c r="O1002" s="70">
        <v>5.013</v>
      </c>
      <c r="P1002" s="59"/>
      <c r="Q1002" s="70"/>
      <c r="R1002" s="59"/>
      <c r="S1002" s="70"/>
      <c r="T1002" s="59">
        <v>15</v>
      </c>
      <c r="U1002" s="82">
        <v>125.33</v>
      </c>
      <c r="V1002" s="83">
        <v>75.195</v>
      </c>
      <c r="W1002" s="83">
        <v>50.13</v>
      </c>
      <c r="X1002" s="83">
        <v>25.065</v>
      </c>
      <c r="Y1002" s="82">
        <f t="shared" ref="Y1002:Y1022" si="124">U1002-V1002</f>
        <v>50.135</v>
      </c>
      <c r="Z1002" s="82"/>
      <c r="AA1002" s="91"/>
      <c r="AB1002" s="91"/>
      <c r="AC1002" s="82"/>
      <c r="AD1002" s="82"/>
      <c r="AE1002" s="82"/>
      <c r="AF1002" s="82"/>
      <c r="AG1002" s="59" t="s">
        <v>3592</v>
      </c>
      <c r="AH1002" s="59">
        <v>1</v>
      </c>
      <c r="AI1002" s="58"/>
      <c r="AJ1002" s="27"/>
    </row>
    <row r="1003" ht="20.15" customHeight="1" outlineLevel="4" spans="1:36">
      <c r="A1003" s="55">
        <v>1</v>
      </c>
      <c r="B1003" s="60" t="s">
        <v>154</v>
      </c>
      <c r="C1003" s="56" t="s">
        <v>161</v>
      </c>
      <c r="D1003" s="57" t="s">
        <v>3618</v>
      </c>
      <c r="E1003" s="58" t="s">
        <v>3619</v>
      </c>
      <c r="F1003" s="59" t="s">
        <v>354</v>
      </c>
      <c r="G1003" s="59" t="s">
        <v>355</v>
      </c>
      <c r="H1003" s="59">
        <v>430703</v>
      </c>
      <c r="I1003" s="59" t="str">
        <f t="shared" si="122"/>
        <v>430703</v>
      </c>
      <c r="J1003" s="59">
        <f t="shared" si="123"/>
        <v>0</v>
      </c>
      <c r="K1003" s="70">
        <v>2.923</v>
      </c>
      <c r="L1003" s="55" t="s">
        <v>3620</v>
      </c>
      <c r="M1003" s="71" t="s">
        <v>3621</v>
      </c>
      <c r="N1003" s="73" t="s">
        <v>3621</v>
      </c>
      <c r="O1003" s="70">
        <v>2.923</v>
      </c>
      <c r="P1003" s="59"/>
      <c r="Q1003" s="70"/>
      <c r="R1003" s="59"/>
      <c r="S1003" s="70"/>
      <c r="T1003" s="59">
        <v>15</v>
      </c>
      <c r="U1003" s="82">
        <v>73.08</v>
      </c>
      <c r="V1003" s="83">
        <v>43.845</v>
      </c>
      <c r="W1003" s="83">
        <v>29.23</v>
      </c>
      <c r="X1003" s="83">
        <v>14.615</v>
      </c>
      <c r="Y1003" s="82">
        <f t="shared" si="124"/>
        <v>29.235</v>
      </c>
      <c r="Z1003" s="82"/>
      <c r="AA1003" s="91"/>
      <c r="AB1003" s="91"/>
      <c r="AC1003" s="82"/>
      <c r="AD1003" s="82"/>
      <c r="AE1003" s="82"/>
      <c r="AF1003" s="82"/>
      <c r="AG1003" s="59" t="s">
        <v>3592</v>
      </c>
      <c r="AH1003" s="59">
        <v>1</v>
      </c>
      <c r="AI1003" s="58"/>
      <c r="AJ1003" s="27"/>
    </row>
    <row r="1004" ht="20.15" customHeight="1" outlineLevel="4" spans="1:36">
      <c r="A1004" s="55">
        <v>17</v>
      </c>
      <c r="B1004" s="60" t="s">
        <v>154</v>
      </c>
      <c r="C1004" s="56" t="s">
        <v>161</v>
      </c>
      <c r="D1004" s="57" t="s">
        <v>3622</v>
      </c>
      <c r="E1004" s="58" t="s">
        <v>3623</v>
      </c>
      <c r="F1004" s="59" t="s">
        <v>354</v>
      </c>
      <c r="G1004" s="59" t="s">
        <v>355</v>
      </c>
      <c r="H1004" s="59">
        <v>430703</v>
      </c>
      <c r="I1004" s="59" t="str">
        <f t="shared" si="122"/>
        <v>430703</v>
      </c>
      <c r="J1004" s="59">
        <f t="shared" si="123"/>
        <v>0</v>
      </c>
      <c r="K1004" s="70">
        <v>3.878</v>
      </c>
      <c r="L1004" s="55" t="s">
        <v>3624</v>
      </c>
      <c r="M1004" s="71" t="s">
        <v>3625</v>
      </c>
      <c r="N1004" s="59"/>
      <c r="O1004" s="70"/>
      <c r="P1004" s="73" t="s">
        <v>3625</v>
      </c>
      <c r="Q1004" s="70">
        <v>3.878</v>
      </c>
      <c r="R1004" s="59"/>
      <c r="S1004" s="70"/>
      <c r="T1004" s="59">
        <v>15</v>
      </c>
      <c r="U1004" s="82">
        <v>96.95</v>
      </c>
      <c r="V1004" s="83">
        <v>58.17</v>
      </c>
      <c r="W1004" s="83">
        <v>38.78</v>
      </c>
      <c r="X1004" s="83">
        <v>19.39</v>
      </c>
      <c r="Y1004" s="82">
        <f t="shared" si="124"/>
        <v>38.78</v>
      </c>
      <c r="Z1004" s="82"/>
      <c r="AA1004" s="91"/>
      <c r="AB1004" s="91"/>
      <c r="AC1004" s="82"/>
      <c r="AD1004" s="82"/>
      <c r="AE1004" s="82"/>
      <c r="AF1004" s="82"/>
      <c r="AG1004" s="59" t="s">
        <v>3592</v>
      </c>
      <c r="AH1004" s="59">
        <v>1</v>
      </c>
      <c r="AI1004" s="58"/>
      <c r="AJ1004" s="27"/>
    </row>
    <row r="1005" ht="20.15" customHeight="1" outlineLevel="4" spans="1:36">
      <c r="A1005" s="55">
        <v>2</v>
      </c>
      <c r="B1005" s="60" t="s">
        <v>154</v>
      </c>
      <c r="C1005" s="56" t="s">
        <v>161</v>
      </c>
      <c r="D1005" s="57" t="s">
        <v>3622</v>
      </c>
      <c r="E1005" s="58" t="s">
        <v>3626</v>
      </c>
      <c r="F1005" s="59" t="s">
        <v>354</v>
      </c>
      <c r="G1005" s="59" t="s">
        <v>355</v>
      </c>
      <c r="H1005" s="59">
        <v>430703</v>
      </c>
      <c r="I1005" s="59" t="str">
        <f t="shared" si="122"/>
        <v>430703</v>
      </c>
      <c r="J1005" s="59">
        <f t="shared" si="123"/>
        <v>0</v>
      </c>
      <c r="K1005" s="70">
        <v>2.485</v>
      </c>
      <c r="L1005" s="55" t="s">
        <v>3627</v>
      </c>
      <c r="M1005" s="71" t="s">
        <v>3628</v>
      </c>
      <c r="N1005" s="73" t="s">
        <v>3628</v>
      </c>
      <c r="O1005" s="70">
        <v>2.485</v>
      </c>
      <c r="P1005" s="59"/>
      <c r="Q1005" s="70"/>
      <c r="R1005" s="59"/>
      <c r="S1005" s="70"/>
      <c r="T1005" s="59">
        <v>15</v>
      </c>
      <c r="U1005" s="82">
        <v>62.13</v>
      </c>
      <c r="V1005" s="83">
        <v>37.275</v>
      </c>
      <c r="W1005" s="83">
        <v>24.85</v>
      </c>
      <c r="X1005" s="83">
        <v>12.425</v>
      </c>
      <c r="Y1005" s="82">
        <f t="shared" si="124"/>
        <v>24.855</v>
      </c>
      <c r="Z1005" s="82"/>
      <c r="AA1005" s="91"/>
      <c r="AB1005" s="91"/>
      <c r="AC1005" s="82"/>
      <c r="AD1005" s="82"/>
      <c r="AE1005" s="82"/>
      <c r="AF1005" s="82"/>
      <c r="AG1005" s="59" t="s">
        <v>3592</v>
      </c>
      <c r="AH1005" s="59">
        <v>1</v>
      </c>
      <c r="AI1005" s="58"/>
      <c r="AJ1005" s="27"/>
    </row>
    <row r="1006" ht="20.15" customHeight="1" outlineLevel="4" spans="1:36">
      <c r="A1006" s="55">
        <v>3</v>
      </c>
      <c r="B1006" s="60" t="s">
        <v>154</v>
      </c>
      <c r="C1006" s="56" t="s">
        <v>161</v>
      </c>
      <c r="D1006" s="57" t="s">
        <v>3614</v>
      </c>
      <c r="E1006" s="58" t="s">
        <v>3629</v>
      </c>
      <c r="F1006" s="59" t="s">
        <v>354</v>
      </c>
      <c r="G1006" s="59" t="s">
        <v>355</v>
      </c>
      <c r="H1006" s="59">
        <v>430703</v>
      </c>
      <c r="I1006" s="59" t="str">
        <f t="shared" si="122"/>
        <v>430703</v>
      </c>
      <c r="J1006" s="59">
        <f t="shared" si="123"/>
        <v>0</v>
      </c>
      <c r="K1006" s="70">
        <v>2.812</v>
      </c>
      <c r="L1006" s="55" t="s">
        <v>3630</v>
      </c>
      <c r="M1006" s="71" t="s">
        <v>3631</v>
      </c>
      <c r="N1006" s="59"/>
      <c r="O1006" s="70"/>
      <c r="P1006" s="59"/>
      <c r="Q1006" s="70"/>
      <c r="R1006" s="73" t="s">
        <v>3631</v>
      </c>
      <c r="S1006" s="70">
        <v>2.812</v>
      </c>
      <c r="T1006" s="59">
        <v>15</v>
      </c>
      <c r="U1006" s="82">
        <v>70.3</v>
      </c>
      <c r="V1006" s="83">
        <v>42.18</v>
      </c>
      <c r="W1006" s="83">
        <v>28.12</v>
      </c>
      <c r="X1006" s="83">
        <v>14.06</v>
      </c>
      <c r="Y1006" s="82">
        <f t="shared" si="124"/>
        <v>28.12</v>
      </c>
      <c r="Z1006" s="82"/>
      <c r="AA1006" s="91"/>
      <c r="AB1006" s="91"/>
      <c r="AC1006" s="82"/>
      <c r="AD1006" s="82"/>
      <c r="AE1006" s="82"/>
      <c r="AF1006" s="82"/>
      <c r="AG1006" s="59" t="s">
        <v>3592</v>
      </c>
      <c r="AH1006" s="59">
        <v>1</v>
      </c>
      <c r="AI1006" s="58"/>
      <c r="AJ1006" s="27"/>
    </row>
    <row r="1007" ht="20.15" customHeight="1" outlineLevel="4" spans="1:36">
      <c r="A1007" s="55">
        <v>18</v>
      </c>
      <c r="B1007" s="60" t="s">
        <v>154</v>
      </c>
      <c r="C1007" s="56" t="s">
        <v>161</v>
      </c>
      <c r="D1007" s="57" t="s">
        <v>3614</v>
      </c>
      <c r="E1007" s="58" t="s">
        <v>3632</v>
      </c>
      <c r="F1007" s="59" t="s">
        <v>354</v>
      </c>
      <c r="G1007" s="59" t="s">
        <v>355</v>
      </c>
      <c r="H1007" s="59">
        <v>430703</v>
      </c>
      <c r="I1007" s="59" t="str">
        <f t="shared" si="122"/>
        <v>430703</v>
      </c>
      <c r="J1007" s="59">
        <f t="shared" si="123"/>
        <v>0</v>
      </c>
      <c r="K1007" s="70">
        <v>4.498</v>
      </c>
      <c r="L1007" s="55" t="s">
        <v>3633</v>
      </c>
      <c r="M1007" s="71" t="s">
        <v>3634</v>
      </c>
      <c r="N1007" s="59"/>
      <c r="O1007" s="70"/>
      <c r="P1007" s="59"/>
      <c r="Q1007" s="70"/>
      <c r="R1007" s="73" t="s">
        <v>3634</v>
      </c>
      <c r="S1007" s="70">
        <v>4.498</v>
      </c>
      <c r="T1007" s="59">
        <v>15</v>
      </c>
      <c r="U1007" s="82">
        <v>112.45</v>
      </c>
      <c r="V1007" s="83">
        <v>67.47</v>
      </c>
      <c r="W1007" s="83">
        <v>44.98</v>
      </c>
      <c r="X1007" s="83">
        <v>22.49</v>
      </c>
      <c r="Y1007" s="82">
        <f t="shared" si="124"/>
        <v>44.98</v>
      </c>
      <c r="Z1007" s="82"/>
      <c r="AA1007" s="91"/>
      <c r="AB1007" s="91"/>
      <c r="AC1007" s="82"/>
      <c r="AD1007" s="82"/>
      <c r="AE1007" s="82"/>
      <c r="AF1007" s="82"/>
      <c r="AG1007" s="59" t="s">
        <v>3592</v>
      </c>
      <c r="AH1007" s="59">
        <v>1</v>
      </c>
      <c r="AI1007" s="58"/>
      <c r="AJ1007" s="27"/>
    </row>
    <row r="1008" ht="20.15" customHeight="1" outlineLevel="4" spans="1:36">
      <c r="A1008" s="55">
        <v>4</v>
      </c>
      <c r="B1008" s="60" t="s">
        <v>154</v>
      </c>
      <c r="C1008" s="56" t="s">
        <v>161</v>
      </c>
      <c r="D1008" s="57" t="s">
        <v>3635</v>
      </c>
      <c r="E1008" s="58" t="s">
        <v>3636</v>
      </c>
      <c r="F1008" s="59" t="s">
        <v>354</v>
      </c>
      <c r="G1008" s="59" t="s">
        <v>355</v>
      </c>
      <c r="H1008" s="59">
        <v>430703</v>
      </c>
      <c r="I1008" s="59" t="str">
        <f t="shared" si="122"/>
        <v>430703</v>
      </c>
      <c r="J1008" s="59">
        <f t="shared" si="123"/>
        <v>0</v>
      </c>
      <c r="K1008" s="70">
        <v>2.611</v>
      </c>
      <c r="L1008" s="55" t="s">
        <v>3637</v>
      </c>
      <c r="M1008" s="71" t="s">
        <v>3638</v>
      </c>
      <c r="N1008" s="59"/>
      <c r="O1008" s="70"/>
      <c r="P1008" s="59"/>
      <c r="Q1008" s="70"/>
      <c r="R1008" s="73" t="s">
        <v>3638</v>
      </c>
      <c r="S1008" s="70">
        <v>2.611</v>
      </c>
      <c r="T1008" s="59">
        <v>15</v>
      </c>
      <c r="U1008" s="82">
        <v>65.28</v>
      </c>
      <c r="V1008" s="83">
        <v>39.165</v>
      </c>
      <c r="W1008" s="83">
        <v>26.11</v>
      </c>
      <c r="X1008" s="83">
        <v>13.055</v>
      </c>
      <c r="Y1008" s="82">
        <f t="shared" si="124"/>
        <v>26.115</v>
      </c>
      <c r="Z1008" s="82"/>
      <c r="AA1008" s="91"/>
      <c r="AB1008" s="91"/>
      <c r="AC1008" s="82"/>
      <c r="AD1008" s="82"/>
      <c r="AE1008" s="82"/>
      <c r="AF1008" s="82"/>
      <c r="AG1008" s="59" t="s">
        <v>3592</v>
      </c>
      <c r="AH1008" s="59">
        <v>1</v>
      </c>
      <c r="AI1008" s="58"/>
      <c r="AJ1008" s="27"/>
    </row>
    <row r="1009" ht="20.15" customHeight="1" outlineLevel="4" spans="1:36">
      <c r="A1009" s="55">
        <v>5</v>
      </c>
      <c r="B1009" s="60" t="s">
        <v>154</v>
      </c>
      <c r="C1009" s="56" t="s">
        <v>161</v>
      </c>
      <c r="D1009" s="57" t="s">
        <v>3639</v>
      </c>
      <c r="E1009" s="58" t="s">
        <v>3640</v>
      </c>
      <c r="F1009" s="59" t="s">
        <v>354</v>
      </c>
      <c r="G1009" s="59" t="s">
        <v>355</v>
      </c>
      <c r="H1009" s="59">
        <v>430703</v>
      </c>
      <c r="I1009" s="59" t="str">
        <f t="shared" si="122"/>
        <v>430703</v>
      </c>
      <c r="J1009" s="59">
        <f t="shared" si="123"/>
        <v>0</v>
      </c>
      <c r="K1009" s="70">
        <v>3.611</v>
      </c>
      <c r="L1009" s="55" t="s">
        <v>3641</v>
      </c>
      <c r="M1009" s="71" t="s">
        <v>3642</v>
      </c>
      <c r="N1009" s="59"/>
      <c r="O1009" s="70"/>
      <c r="P1009" s="59"/>
      <c r="Q1009" s="70"/>
      <c r="R1009" s="73" t="s">
        <v>3642</v>
      </c>
      <c r="S1009" s="70">
        <v>3.611</v>
      </c>
      <c r="T1009" s="59">
        <v>15</v>
      </c>
      <c r="U1009" s="82">
        <v>90.28</v>
      </c>
      <c r="V1009" s="83">
        <v>54.165</v>
      </c>
      <c r="W1009" s="83">
        <v>36.11</v>
      </c>
      <c r="X1009" s="83">
        <v>18.055</v>
      </c>
      <c r="Y1009" s="82">
        <f t="shared" si="124"/>
        <v>36.115</v>
      </c>
      <c r="Z1009" s="82"/>
      <c r="AA1009" s="91"/>
      <c r="AB1009" s="91"/>
      <c r="AC1009" s="82"/>
      <c r="AD1009" s="82"/>
      <c r="AE1009" s="82"/>
      <c r="AF1009" s="82"/>
      <c r="AG1009" s="59" t="s">
        <v>3592</v>
      </c>
      <c r="AH1009" s="59">
        <v>1</v>
      </c>
      <c r="AI1009" s="58"/>
      <c r="AJ1009" s="27"/>
    </row>
    <row r="1010" ht="20.15" customHeight="1" outlineLevel="4" spans="1:36">
      <c r="A1010" s="55">
        <v>6</v>
      </c>
      <c r="B1010" s="60" t="s">
        <v>154</v>
      </c>
      <c r="C1010" s="56" t="s">
        <v>161</v>
      </c>
      <c r="D1010" s="57" t="s">
        <v>3639</v>
      </c>
      <c r="E1010" s="58" t="s">
        <v>3643</v>
      </c>
      <c r="F1010" s="59" t="s">
        <v>354</v>
      </c>
      <c r="G1010" s="59" t="s">
        <v>355</v>
      </c>
      <c r="H1010" s="59">
        <v>430703</v>
      </c>
      <c r="I1010" s="59" t="str">
        <f t="shared" si="122"/>
        <v>430703</v>
      </c>
      <c r="J1010" s="59">
        <f t="shared" si="123"/>
        <v>0</v>
      </c>
      <c r="K1010" s="70">
        <v>0.761</v>
      </c>
      <c r="L1010" s="55" t="s">
        <v>3644</v>
      </c>
      <c r="M1010" s="71" t="s">
        <v>3645</v>
      </c>
      <c r="N1010" s="59"/>
      <c r="O1010" s="70"/>
      <c r="P1010" s="59"/>
      <c r="Q1010" s="70"/>
      <c r="R1010" s="73" t="s">
        <v>3645</v>
      </c>
      <c r="S1010" s="70">
        <v>0.761</v>
      </c>
      <c r="T1010" s="59">
        <v>15</v>
      </c>
      <c r="U1010" s="82">
        <v>19.03</v>
      </c>
      <c r="V1010" s="83">
        <v>11.415</v>
      </c>
      <c r="W1010" s="83">
        <v>7.61</v>
      </c>
      <c r="X1010" s="83">
        <v>3.805</v>
      </c>
      <c r="Y1010" s="82">
        <f t="shared" si="124"/>
        <v>7.615</v>
      </c>
      <c r="Z1010" s="82"/>
      <c r="AA1010" s="91"/>
      <c r="AB1010" s="91"/>
      <c r="AC1010" s="82"/>
      <c r="AD1010" s="82"/>
      <c r="AE1010" s="82"/>
      <c r="AF1010" s="82"/>
      <c r="AG1010" s="59" t="s">
        <v>3592</v>
      </c>
      <c r="AH1010" s="59">
        <v>1</v>
      </c>
      <c r="AI1010" s="58"/>
      <c r="AJ1010" s="27"/>
    </row>
    <row r="1011" ht="20.15" customHeight="1" outlineLevel="4" spans="1:36">
      <c r="A1011" s="55">
        <v>19</v>
      </c>
      <c r="B1011" s="60" t="s">
        <v>154</v>
      </c>
      <c r="C1011" s="56" t="s">
        <v>161</v>
      </c>
      <c r="D1011" s="57" t="s">
        <v>3646</v>
      </c>
      <c r="E1011" s="58" t="s">
        <v>3647</v>
      </c>
      <c r="F1011" s="59" t="s">
        <v>354</v>
      </c>
      <c r="G1011" s="59" t="s">
        <v>355</v>
      </c>
      <c r="H1011" s="59">
        <v>430703</v>
      </c>
      <c r="I1011" s="59" t="str">
        <f t="shared" si="122"/>
        <v>430703</v>
      </c>
      <c r="J1011" s="59">
        <f t="shared" si="123"/>
        <v>0</v>
      </c>
      <c r="K1011" s="70">
        <v>1.23</v>
      </c>
      <c r="L1011" s="55" t="s">
        <v>3648</v>
      </c>
      <c r="M1011" s="71" t="s">
        <v>3649</v>
      </c>
      <c r="N1011" s="59"/>
      <c r="O1011" s="70"/>
      <c r="P1011" s="59"/>
      <c r="Q1011" s="70"/>
      <c r="R1011" s="73" t="s">
        <v>3649</v>
      </c>
      <c r="S1011" s="70">
        <v>1.23</v>
      </c>
      <c r="T1011" s="59">
        <v>15</v>
      </c>
      <c r="U1011" s="82">
        <v>30.75</v>
      </c>
      <c r="V1011" s="83">
        <v>18.45</v>
      </c>
      <c r="W1011" s="83">
        <v>12.3</v>
      </c>
      <c r="X1011" s="83">
        <v>6.15</v>
      </c>
      <c r="Y1011" s="82">
        <f t="shared" si="124"/>
        <v>12.3</v>
      </c>
      <c r="Z1011" s="82"/>
      <c r="AA1011" s="91"/>
      <c r="AB1011" s="91"/>
      <c r="AC1011" s="82"/>
      <c r="AD1011" s="82"/>
      <c r="AE1011" s="82"/>
      <c r="AF1011" s="82"/>
      <c r="AG1011" s="59" t="s">
        <v>3592</v>
      </c>
      <c r="AH1011" s="59">
        <v>1</v>
      </c>
      <c r="AI1011" s="58"/>
      <c r="AJ1011" s="27"/>
    </row>
    <row r="1012" ht="20.15" customHeight="1" outlineLevel="4" spans="1:36">
      <c r="A1012" s="55">
        <v>7</v>
      </c>
      <c r="B1012" s="60" t="s">
        <v>154</v>
      </c>
      <c r="C1012" s="56" t="s">
        <v>161</v>
      </c>
      <c r="D1012" s="57" t="s">
        <v>3650</v>
      </c>
      <c r="E1012" s="58" t="s">
        <v>3651</v>
      </c>
      <c r="F1012" s="59" t="s">
        <v>354</v>
      </c>
      <c r="G1012" s="59" t="s">
        <v>355</v>
      </c>
      <c r="H1012" s="59">
        <v>430703</v>
      </c>
      <c r="I1012" s="59" t="str">
        <f t="shared" si="122"/>
        <v>430703</v>
      </c>
      <c r="J1012" s="59">
        <f t="shared" si="123"/>
        <v>0</v>
      </c>
      <c r="K1012" s="70">
        <v>2.288</v>
      </c>
      <c r="L1012" s="55" t="s">
        <v>3652</v>
      </c>
      <c r="M1012" s="71" t="s">
        <v>3653</v>
      </c>
      <c r="N1012" s="73" t="s">
        <v>3653</v>
      </c>
      <c r="O1012" s="70">
        <v>2.288</v>
      </c>
      <c r="P1012" s="59"/>
      <c r="Q1012" s="70"/>
      <c r="R1012" s="59"/>
      <c r="S1012" s="70"/>
      <c r="T1012" s="59">
        <v>15</v>
      </c>
      <c r="U1012" s="82">
        <v>57.2</v>
      </c>
      <c r="V1012" s="83">
        <v>34.32</v>
      </c>
      <c r="W1012" s="83">
        <v>22.88</v>
      </c>
      <c r="X1012" s="83">
        <v>11.44</v>
      </c>
      <c r="Y1012" s="82">
        <f t="shared" si="124"/>
        <v>22.88</v>
      </c>
      <c r="Z1012" s="82"/>
      <c r="AA1012" s="91"/>
      <c r="AB1012" s="91"/>
      <c r="AC1012" s="82"/>
      <c r="AD1012" s="82"/>
      <c r="AE1012" s="82"/>
      <c r="AF1012" s="82"/>
      <c r="AG1012" s="59" t="s">
        <v>3592</v>
      </c>
      <c r="AH1012" s="59">
        <v>1</v>
      </c>
      <c r="AI1012" s="58"/>
      <c r="AJ1012" s="27"/>
    </row>
    <row r="1013" ht="20.15" customHeight="1" outlineLevel="4" spans="1:36">
      <c r="A1013" s="55">
        <v>8</v>
      </c>
      <c r="B1013" s="60" t="s">
        <v>154</v>
      </c>
      <c r="C1013" s="56" t="s">
        <v>161</v>
      </c>
      <c r="D1013" s="57" t="s">
        <v>3654</v>
      </c>
      <c r="E1013" s="58" t="s">
        <v>3655</v>
      </c>
      <c r="F1013" s="59" t="s">
        <v>354</v>
      </c>
      <c r="G1013" s="59" t="s">
        <v>355</v>
      </c>
      <c r="H1013" s="59">
        <v>430703</v>
      </c>
      <c r="I1013" s="59" t="str">
        <f t="shared" si="122"/>
        <v>430703</v>
      </c>
      <c r="J1013" s="59">
        <f t="shared" si="123"/>
        <v>0</v>
      </c>
      <c r="K1013" s="70">
        <v>4.202</v>
      </c>
      <c r="L1013" s="55" t="s">
        <v>3656</v>
      </c>
      <c r="M1013" s="71" t="s">
        <v>3657</v>
      </c>
      <c r="N1013" s="59"/>
      <c r="O1013" s="70"/>
      <c r="P1013" s="73" t="s">
        <v>3657</v>
      </c>
      <c r="Q1013" s="70">
        <v>4.202</v>
      </c>
      <c r="R1013" s="59"/>
      <c r="S1013" s="70"/>
      <c r="T1013" s="59">
        <v>15</v>
      </c>
      <c r="U1013" s="82">
        <v>105.5</v>
      </c>
      <c r="V1013" s="83">
        <v>63.03</v>
      </c>
      <c r="W1013" s="83">
        <v>42.02</v>
      </c>
      <c r="X1013" s="83">
        <v>21.01</v>
      </c>
      <c r="Y1013" s="82">
        <f t="shared" si="124"/>
        <v>42.47</v>
      </c>
      <c r="Z1013" s="82"/>
      <c r="AA1013" s="91"/>
      <c r="AB1013" s="91"/>
      <c r="AC1013" s="82"/>
      <c r="AD1013" s="82"/>
      <c r="AE1013" s="82"/>
      <c r="AF1013" s="82"/>
      <c r="AG1013" s="59" t="s">
        <v>3592</v>
      </c>
      <c r="AH1013" s="59">
        <v>1</v>
      </c>
      <c r="AI1013" s="58"/>
      <c r="AJ1013" s="27"/>
    </row>
    <row r="1014" ht="20.15" customHeight="1" outlineLevel="4" spans="1:36">
      <c r="A1014" s="55">
        <v>9</v>
      </c>
      <c r="B1014" s="60" t="s">
        <v>154</v>
      </c>
      <c r="C1014" s="56" t="s">
        <v>161</v>
      </c>
      <c r="D1014" s="57" t="s">
        <v>3658</v>
      </c>
      <c r="E1014" s="58" t="s">
        <v>3659</v>
      </c>
      <c r="F1014" s="59" t="s">
        <v>354</v>
      </c>
      <c r="G1014" s="59" t="s">
        <v>355</v>
      </c>
      <c r="H1014" s="59">
        <v>430703</v>
      </c>
      <c r="I1014" s="59" t="str">
        <f t="shared" si="122"/>
        <v>430703</v>
      </c>
      <c r="J1014" s="59">
        <f t="shared" si="123"/>
        <v>0</v>
      </c>
      <c r="K1014" s="70">
        <v>4.28</v>
      </c>
      <c r="L1014" s="55" t="s">
        <v>3660</v>
      </c>
      <c r="M1014" s="71" t="s">
        <v>3661</v>
      </c>
      <c r="N1014" s="59"/>
      <c r="O1014" s="70"/>
      <c r="P1014" s="73" t="s">
        <v>3661</v>
      </c>
      <c r="Q1014" s="70">
        <v>4.28</v>
      </c>
      <c r="R1014" s="59"/>
      <c r="S1014" s="70"/>
      <c r="T1014" s="59">
        <v>15</v>
      </c>
      <c r="U1014" s="82">
        <v>107</v>
      </c>
      <c r="V1014" s="83">
        <v>64.2</v>
      </c>
      <c r="W1014" s="83">
        <v>42.8</v>
      </c>
      <c r="X1014" s="83">
        <v>21.4</v>
      </c>
      <c r="Y1014" s="82">
        <f t="shared" si="124"/>
        <v>42.8</v>
      </c>
      <c r="Z1014" s="82"/>
      <c r="AA1014" s="91"/>
      <c r="AB1014" s="91"/>
      <c r="AC1014" s="82"/>
      <c r="AD1014" s="82"/>
      <c r="AE1014" s="82"/>
      <c r="AF1014" s="82"/>
      <c r="AG1014" s="59" t="s">
        <v>3592</v>
      </c>
      <c r="AH1014" s="59">
        <v>1</v>
      </c>
      <c r="AI1014" s="58"/>
      <c r="AJ1014" s="27"/>
    </row>
    <row r="1015" ht="20.15" customHeight="1" outlineLevel="4" spans="1:36">
      <c r="A1015" s="55">
        <v>20</v>
      </c>
      <c r="B1015" s="60" t="s">
        <v>154</v>
      </c>
      <c r="C1015" s="56" t="s">
        <v>161</v>
      </c>
      <c r="D1015" s="57" t="s">
        <v>3650</v>
      </c>
      <c r="E1015" s="58" t="s">
        <v>3662</v>
      </c>
      <c r="F1015" s="59" t="s">
        <v>354</v>
      </c>
      <c r="G1015" s="59" t="s">
        <v>355</v>
      </c>
      <c r="H1015" s="59">
        <v>430703</v>
      </c>
      <c r="I1015" s="59" t="str">
        <f t="shared" si="122"/>
        <v>430703</v>
      </c>
      <c r="J1015" s="59">
        <f t="shared" si="123"/>
        <v>0</v>
      </c>
      <c r="K1015" s="70">
        <v>4.86</v>
      </c>
      <c r="L1015" s="55" t="s">
        <v>3663</v>
      </c>
      <c r="M1015" s="71" t="s">
        <v>3664</v>
      </c>
      <c r="N1015" s="59"/>
      <c r="O1015" s="70"/>
      <c r="P1015" s="73" t="s">
        <v>3664</v>
      </c>
      <c r="Q1015" s="70">
        <v>4.86</v>
      </c>
      <c r="R1015" s="59"/>
      <c r="S1015" s="70"/>
      <c r="T1015" s="59">
        <v>15</v>
      </c>
      <c r="U1015" s="82">
        <v>121.5</v>
      </c>
      <c r="V1015" s="83">
        <v>72.9</v>
      </c>
      <c r="W1015" s="83">
        <v>48.6</v>
      </c>
      <c r="X1015" s="83">
        <v>24.3</v>
      </c>
      <c r="Y1015" s="82">
        <f t="shared" si="124"/>
        <v>48.6</v>
      </c>
      <c r="Z1015" s="82"/>
      <c r="AA1015" s="91"/>
      <c r="AB1015" s="91"/>
      <c r="AC1015" s="82"/>
      <c r="AD1015" s="82"/>
      <c r="AE1015" s="82"/>
      <c r="AF1015" s="82"/>
      <c r="AG1015" s="59" t="s">
        <v>3665</v>
      </c>
      <c r="AH1015" s="59">
        <v>1</v>
      </c>
      <c r="AI1015" s="58"/>
      <c r="AJ1015" s="27"/>
    </row>
    <row r="1016" ht="20.15" customHeight="1" outlineLevel="4" spans="1:36">
      <c r="A1016" s="55">
        <v>10</v>
      </c>
      <c r="B1016" s="60" t="s">
        <v>154</v>
      </c>
      <c r="C1016" s="56" t="s">
        <v>161</v>
      </c>
      <c r="D1016" s="57" t="s">
        <v>3646</v>
      </c>
      <c r="E1016" s="58" t="s">
        <v>3666</v>
      </c>
      <c r="F1016" s="59" t="s">
        <v>354</v>
      </c>
      <c r="G1016" s="59" t="s">
        <v>355</v>
      </c>
      <c r="H1016" s="59">
        <v>430703</v>
      </c>
      <c r="I1016" s="59" t="str">
        <f t="shared" si="122"/>
        <v>430703</v>
      </c>
      <c r="J1016" s="59">
        <f t="shared" si="123"/>
        <v>0</v>
      </c>
      <c r="K1016" s="70">
        <v>3.2</v>
      </c>
      <c r="L1016" s="55" t="s">
        <v>3667</v>
      </c>
      <c r="M1016" s="71" t="s">
        <v>3668</v>
      </c>
      <c r="N1016" s="59"/>
      <c r="O1016" s="70"/>
      <c r="P1016" s="73" t="s">
        <v>3668</v>
      </c>
      <c r="Q1016" s="70">
        <v>3.2</v>
      </c>
      <c r="R1016" s="59"/>
      <c r="S1016" s="70"/>
      <c r="T1016" s="59">
        <v>15</v>
      </c>
      <c r="U1016" s="82">
        <v>80</v>
      </c>
      <c r="V1016" s="83">
        <v>48</v>
      </c>
      <c r="W1016" s="83">
        <v>32</v>
      </c>
      <c r="X1016" s="83">
        <v>16</v>
      </c>
      <c r="Y1016" s="82">
        <f t="shared" si="124"/>
        <v>32</v>
      </c>
      <c r="Z1016" s="82"/>
      <c r="AA1016" s="91"/>
      <c r="AB1016" s="91"/>
      <c r="AC1016" s="82"/>
      <c r="AD1016" s="82"/>
      <c r="AE1016" s="82"/>
      <c r="AF1016" s="82"/>
      <c r="AG1016" s="59" t="s">
        <v>3665</v>
      </c>
      <c r="AH1016" s="59">
        <v>1</v>
      </c>
      <c r="AI1016" s="58"/>
      <c r="AJ1016" s="27"/>
    </row>
    <row r="1017" ht="20.15" customHeight="1" outlineLevel="4" spans="1:36">
      <c r="A1017" s="55">
        <v>11</v>
      </c>
      <c r="B1017" s="60" t="s">
        <v>154</v>
      </c>
      <c r="C1017" s="56" t="s">
        <v>161</v>
      </c>
      <c r="D1017" s="57" t="s">
        <v>3646</v>
      </c>
      <c r="E1017" s="58" t="s">
        <v>3669</v>
      </c>
      <c r="F1017" s="59" t="s">
        <v>354</v>
      </c>
      <c r="G1017" s="59" t="s">
        <v>355</v>
      </c>
      <c r="H1017" s="59">
        <v>430703</v>
      </c>
      <c r="I1017" s="59" t="str">
        <f t="shared" si="122"/>
        <v>430703</v>
      </c>
      <c r="J1017" s="59">
        <f t="shared" si="123"/>
        <v>0</v>
      </c>
      <c r="K1017" s="70">
        <v>1.347</v>
      </c>
      <c r="L1017" s="55" t="s">
        <v>3670</v>
      </c>
      <c r="M1017" s="71" t="s">
        <v>3671</v>
      </c>
      <c r="N1017" s="59"/>
      <c r="O1017" s="70"/>
      <c r="P1017" s="73" t="s">
        <v>3671</v>
      </c>
      <c r="Q1017" s="70">
        <v>1.347</v>
      </c>
      <c r="R1017" s="59"/>
      <c r="S1017" s="70"/>
      <c r="T1017" s="59">
        <v>15</v>
      </c>
      <c r="U1017" s="82">
        <v>33.68</v>
      </c>
      <c r="V1017" s="83">
        <v>20.205</v>
      </c>
      <c r="W1017" s="83">
        <v>13.47</v>
      </c>
      <c r="X1017" s="83">
        <v>6.735</v>
      </c>
      <c r="Y1017" s="82">
        <f t="shared" si="124"/>
        <v>13.475</v>
      </c>
      <c r="Z1017" s="82"/>
      <c r="AA1017" s="91"/>
      <c r="AB1017" s="91"/>
      <c r="AC1017" s="82"/>
      <c r="AD1017" s="82"/>
      <c r="AE1017" s="82"/>
      <c r="AF1017" s="82"/>
      <c r="AG1017" s="59" t="s">
        <v>3665</v>
      </c>
      <c r="AH1017" s="59">
        <v>1</v>
      </c>
      <c r="AI1017" s="58"/>
      <c r="AJ1017" s="27"/>
    </row>
    <row r="1018" ht="20.15" customHeight="1" outlineLevel="4" spans="1:36">
      <c r="A1018" s="55">
        <v>12</v>
      </c>
      <c r="B1018" s="60" t="s">
        <v>154</v>
      </c>
      <c r="C1018" s="56" t="s">
        <v>161</v>
      </c>
      <c r="D1018" s="57" t="s">
        <v>3672</v>
      </c>
      <c r="E1018" s="58" t="s">
        <v>3673</v>
      </c>
      <c r="F1018" s="59" t="s">
        <v>354</v>
      </c>
      <c r="G1018" s="59" t="s">
        <v>355</v>
      </c>
      <c r="H1018" s="59">
        <v>430703</v>
      </c>
      <c r="I1018" s="59" t="str">
        <f t="shared" si="122"/>
        <v>430703</v>
      </c>
      <c r="J1018" s="59">
        <f t="shared" si="123"/>
        <v>0</v>
      </c>
      <c r="K1018" s="70">
        <v>4.827</v>
      </c>
      <c r="L1018" s="55" t="s">
        <v>3674</v>
      </c>
      <c r="M1018" s="71" t="s">
        <v>3675</v>
      </c>
      <c r="N1018" s="59"/>
      <c r="O1018" s="70"/>
      <c r="P1018" s="73" t="s">
        <v>3675</v>
      </c>
      <c r="Q1018" s="70">
        <v>4.827</v>
      </c>
      <c r="R1018" s="59"/>
      <c r="S1018" s="70"/>
      <c r="T1018" s="59">
        <v>15</v>
      </c>
      <c r="U1018" s="82">
        <v>120.68</v>
      </c>
      <c r="V1018" s="83">
        <v>72.405</v>
      </c>
      <c r="W1018" s="83">
        <v>48.27</v>
      </c>
      <c r="X1018" s="83">
        <v>24.135</v>
      </c>
      <c r="Y1018" s="82">
        <f t="shared" si="124"/>
        <v>48.275</v>
      </c>
      <c r="Z1018" s="82"/>
      <c r="AA1018" s="91"/>
      <c r="AB1018" s="91"/>
      <c r="AC1018" s="82"/>
      <c r="AD1018" s="82"/>
      <c r="AE1018" s="82"/>
      <c r="AF1018" s="82"/>
      <c r="AG1018" s="59" t="s">
        <v>3665</v>
      </c>
      <c r="AH1018" s="59">
        <v>1</v>
      </c>
      <c r="AI1018" s="58"/>
      <c r="AJ1018" s="27"/>
    </row>
    <row r="1019" ht="20.15" customHeight="1" outlineLevel="4" spans="1:36">
      <c r="A1019" s="55">
        <v>21</v>
      </c>
      <c r="B1019" s="60" t="s">
        <v>154</v>
      </c>
      <c r="C1019" s="56" t="s">
        <v>161</v>
      </c>
      <c r="D1019" s="57" t="s">
        <v>3676</v>
      </c>
      <c r="E1019" s="58" t="s">
        <v>3677</v>
      </c>
      <c r="F1019" s="59" t="s">
        <v>354</v>
      </c>
      <c r="G1019" s="59" t="s">
        <v>355</v>
      </c>
      <c r="H1019" s="59">
        <v>430703</v>
      </c>
      <c r="I1019" s="59" t="str">
        <f t="shared" si="122"/>
        <v>430703</v>
      </c>
      <c r="J1019" s="59">
        <f t="shared" si="123"/>
        <v>0</v>
      </c>
      <c r="K1019" s="70">
        <v>3.313</v>
      </c>
      <c r="L1019" s="55" t="s">
        <v>3678</v>
      </c>
      <c r="M1019" s="71" t="s">
        <v>3679</v>
      </c>
      <c r="N1019" s="59"/>
      <c r="O1019" s="70"/>
      <c r="P1019" s="73" t="s">
        <v>3679</v>
      </c>
      <c r="Q1019" s="70">
        <v>3.313</v>
      </c>
      <c r="R1019" s="59"/>
      <c r="S1019" s="70"/>
      <c r="T1019" s="59">
        <v>15</v>
      </c>
      <c r="U1019" s="82">
        <v>82.83</v>
      </c>
      <c r="V1019" s="83">
        <v>49.695</v>
      </c>
      <c r="W1019" s="83">
        <v>33.13</v>
      </c>
      <c r="X1019" s="83">
        <v>16.565</v>
      </c>
      <c r="Y1019" s="82">
        <f t="shared" si="124"/>
        <v>33.135</v>
      </c>
      <c r="Z1019" s="82"/>
      <c r="AA1019" s="91"/>
      <c r="AB1019" s="91"/>
      <c r="AC1019" s="82"/>
      <c r="AD1019" s="82"/>
      <c r="AE1019" s="82"/>
      <c r="AF1019" s="82"/>
      <c r="AG1019" s="59" t="s">
        <v>3665</v>
      </c>
      <c r="AH1019" s="59">
        <v>1</v>
      </c>
      <c r="AI1019" s="58"/>
      <c r="AJ1019" s="27"/>
    </row>
    <row r="1020" ht="20.15" customHeight="1" outlineLevel="4" spans="1:36">
      <c r="A1020" s="55">
        <v>13</v>
      </c>
      <c r="B1020" s="60" t="s">
        <v>154</v>
      </c>
      <c r="C1020" s="56" t="s">
        <v>161</v>
      </c>
      <c r="D1020" s="57" t="s">
        <v>3676</v>
      </c>
      <c r="E1020" s="58" t="s">
        <v>3680</v>
      </c>
      <c r="F1020" s="59" t="s">
        <v>354</v>
      </c>
      <c r="G1020" s="59" t="s">
        <v>355</v>
      </c>
      <c r="H1020" s="59">
        <v>430703</v>
      </c>
      <c r="I1020" s="59" t="str">
        <f t="shared" si="122"/>
        <v>430703</v>
      </c>
      <c r="J1020" s="59">
        <f t="shared" si="123"/>
        <v>0</v>
      </c>
      <c r="K1020" s="70">
        <v>3.172</v>
      </c>
      <c r="L1020" s="55" t="s">
        <v>3681</v>
      </c>
      <c r="M1020" s="71" t="s">
        <v>3682</v>
      </c>
      <c r="N1020" s="59"/>
      <c r="O1020" s="70"/>
      <c r="P1020" s="73" t="s">
        <v>3682</v>
      </c>
      <c r="Q1020" s="70">
        <v>3.172</v>
      </c>
      <c r="R1020" s="59"/>
      <c r="S1020" s="70"/>
      <c r="T1020" s="59">
        <v>15</v>
      </c>
      <c r="U1020" s="82">
        <v>79.3</v>
      </c>
      <c r="V1020" s="83">
        <v>47.58</v>
      </c>
      <c r="W1020" s="83">
        <v>31.72</v>
      </c>
      <c r="X1020" s="83">
        <v>15.86</v>
      </c>
      <c r="Y1020" s="82">
        <f t="shared" si="124"/>
        <v>31.72</v>
      </c>
      <c r="Z1020" s="82"/>
      <c r="AA1020" s="91"/>
      <c r="AB1020" s="91"/>
      <c r="AC1020" s="82"/>
      <c r="AD1020" s="82"/>
      <c r="AE1020" s="82"/>
      <c r="AF1020" s="82"/>
      <c r="AG1020" s="59" t="s">
        <v>3665</v>
      </c>
      <c r="AH1020" s="59">
        <v>1</v>
      </c>
      <c r="AI1020" s="58"/>
      <c r="AJ1020" s="27"/>
    </row>
    <row r="1021" ht="20.15" customHeight="1" outlineLevel="4" spans="1:36">
      <c r="A1021" s="55">
        <v>14</v>
      </c>
      <c r="B1021" s="60" t="s">
        <v>154</v>
      </c>
      <c r="C1021" s="56" t="s">
        <v>161</v>
      </c>
      <c r="D1021" s="57" t="s">
        <v>3676</v>
      </c>
      <c r="E1021" s="58" t="s">
        <v>3683</v>
      </c>
      <c r="F1021" s="59" t="s">
        <v>354</v>
      </c>
      <c r="G1021" s="59" t="s">
        <v>355</v>
      </c>
      <c r="H1021" s="59">
        <v>430703</v>
      </c>
      <c r="I1021" s="59" t="str">
        <f t="shared" si="122"/>
        <v>430703</v>
      </c>
      <c r="J1021" s="59">
        <f t="shared" si="123"/>
        <v>0</v>
      </c>
      <c r="K1021" s="70">
        <v>4.514</v>
      </c>
      <c r="L1021" s="55" t="s">
        <v>3684</v>
      </c>
      <c r="M1021" s="71" t="s">
        <v>3685</v>
      </c>
      <c r="N1021" s="59"/>
      <c r="O1021" s="70"/>
      <c r="P1021" s="73" t="s">
        <v>3685</v>
      </c>
      <c r="Q1021" s="70">
        <v>4.514</v>
      </c>
      <c r="R1021" s="59"/>
      <c r="S1021" s="70"/>
      <c r="T1021" s="59">
        <v>15</v>
      </c>
      <c r="U1021" s="82">
        <v>112.85</v>
      </c>
      <c r="V1021" s="83">
        <v>67.71</v>
      </c>
      <c r="W1021" s="83">
        <v>45.14</v>
      </c>
      <c r="X1021" s="83">
        <v>22.57</v>
      </c>
      <c r="Y1021" s="82">
        <f t="shared" si="124"/>
        <v>45.14</v>
      </c>
      <c r="Z1021" s="82"/>
      <c r="AA1021" s="91"/>
      <c r="AB1021" s="91"/>
      <c r="AC1021" s="82"/>
      <c r="AD1021" s="82"/>
      <c r="AE1021" s="82"/>
      <c r="AF1021" s="82"/>
      <c r="AG1021" s="59" t="s">
        <v>3665</v>
      </c>
      <c r="AH1021" s="59">
        <v>1</v>
      </c>
      <c r="AI1021" s="58"/>
      <c r="AJ1021" s="27"/>
    </row>
    <row r="1022" ht="20.15" customHeight="1" outlineLevel="4" spans="1:36">
      <c r="A1022" s="55">
        <v>15</v>
      </c>
      <c r="B1022" s="60" t="s">
        <v>154</v>
      </c>
      <c r="C1022" s="56" t="s">
        <v>161</v>
      </c>
      <c r="D1022" s="57" t="s">
        <v>3686</v>
      </c>
      <c r="E1022" s="58" t="s">
        <v>3687</v>
      </c>
      <c r="F1022" s="59" t="s">
        <v>354</v>
      </c>
      <c r="G1022" s="59" t="s">
        <v>355</v>
      </c>
      <c r="H1022" s="59">
        <v>430703</v>
      </c>
      <c r="I1022" s="59" t="str">
        <f t="shared" si="122"/>
        <v>430703</v>
      </c>
      <c r="J1022" s="59">
        <f t="shared" si="123"/>
        <v>0</v>
      </c>
      <c r="K1022" s="70">
        <v>2.691</v>
      </c>
      <c r="L1022" s="55" t="s">
        <v>3688</v>
      </c>
      <c r="M1022" s="71" t="s">
        <v>3689</v>
      </c>
      <c r="N1022" s="59"/>
      <c r="O1022" s="70"/>
      <c r="P1022" s="73" t="s">
        <v>3689</v>
      </c>
      <c r="Q1022" s="70">
        <v>2.691</v>
      </c>
      <c r="R1022" s="59"/>
      <c r="S1022" s="70"/>
      <c r="T1022" s="59">
        <v>15</v>
      </c>
      <c r="U1022" s="82">
        <v>67.28</v>
      </c>
      <c r="V1022" s="83">
        <v>40.365</v>
      </c>
      <c r="W1022" s="83">
        <v>26.91</v>
      </c>
      <c r="X1022" s="83">
        <v>13.455</v>
      </c>
      <c r="Y1022" s="82">
        <f t="shared" si="124"/>
        <v>26.915</v>
      </c>
      <c r="Z1022" s="82"/>
      <c r="AA1022" s="91"/>
      <c r="AB1022" s="91"/>
      <c r="AC1022" s="82"/>
      <c r="AD1022" s="82"/>
      <c r="AE1022" s="82"/>
      <c r="AF1022" s="82"/>
      <c r="AG1022" s="59" t="s">
        <v>3665</v>
      </c>
      <c r="AH1022" s="59">
        <v>1</v>
      </c>
      <c r="AI1022" s="58"/>
      <c r="AJ1022" s="27"/>
    </row>
    <row r="1023" ht="20.15" customHeight="1" outlineLevel="3" collapsed="1" spans="1:36">
      <c r="A1023" s="55"/>
      <c r="B1023" s="60"/>
      <c r="C1023" s="51" t="s">
        <v>158</v>
      </c>
      <c r="D1023" s="57"/>
      <c r="E1023" s="58"/>
      <c r="F1023" s="59"/>
      <c r="G1023" s="59"/>
      <c r="H1023" s="109"/>
      <c r="I1023" s="59"/>
      <c r="J1023" s="59"/>
      <c r="K1023" s="70">
        <f>SUBTOTAL(9,K1024:K1026)</f>
        <v>7.436</v>
      </c>
      <c r="L1023" s="55"/>
      <c r="M1023" s="71"/>
      <c r="N1023" s="59"/>
      <c r="O1023" s="70"/>
      <c r="P1023" s="73"/>
      <c r="Q1023" s="70"/>
      <c r="R1023" s="59"/>
      <c r="S1023" s="70"/>
      <c r="T1023" s="59"/>
      <c r="U1023" s="82">
        <f>SUBTOTAL(9,U1024:U1026)</f>
        <v>320</v>
      </c>
      <c r="V1023" s="82">
        <f t="shared" ref="V1023:Y1023" si="125">SUBTOTAL(9,V1024:V1026)</f>
        <v>111.54</v>
      </c>
      <c r="W1023" s="82">
        <f t="shared" si="125"/>
        <v>74.36</v>
      </c>
      <c r="X1023" s="82">
        <f t="shared" si="125"/>
        <v>37.18</v>
      </c>
      <c r="Y1023" s="82">
        <f t="shared" si="125"/>
        <v>208.46</v>
      </c>
      <c r="Z1023" s="82">
        <v>0</v>
      </c>
      <c r="AA1023" s="91">
        <v>272</v>
      </c>
      <c r="AB1023" s="82">
        <f>U1023-AA1023</f>
        <v>48</v>
      </c>
      <c r="AC1023" s="82">
        <v>21</v>
      </c>
      <c r="AD1023" s="82">
        <f>V1023-AC1023</f>
        <v>90.54</v>
      </c>
      <c r="AE1023" s="82">
        <v>251</v>
      </c>
      <c r="AF1023" s="82">
        <v>251</v>
      </c>
      <c r="AG1023" s="59"/>
      <c r="AH1023" s="59"/>
      <c r="AI1023" s="58"/>
      <c r="AJ1023" s="27"/>
    </row>
    <row r="1024" ht="20.15" customHeight="1" outlineLevel="4" spans="1:36">
      <c r="A1024" s="55">
        <v>1</v>
      </c>
      <c r="B1024" s="60" t="s">
        <v>154</v>
      </c>
      <c r="C1024" s="56" t="s">
        <v>157</v>
      </c>
      <c r="D1024" s="57" t="s">
        <v>3690</v>
      </c>
      <c r="E1024" s="58" t="s">
        <v>3691</v>
      </c>
      <c r="F1024" s="59" t="s">
        <v>354</v>
      </c>
      <c r="G1024" s="59" t="s">
        <v>355</v>
      </c>
      <c r="H1024" s="109">
        <v>430703</v>
      </c>
      <c r="I1024" s="59" t="str">
        <f>RIGHT(M1024,6)</f>
        <v>430703</v>
      </c>
      <c r="J1024" s="59">
        <f>H1024-I1024</f>
        <v>0</v>
      </c>
      <c r="K1024" s="70">
        <v>2.624</v>
      </c>
      <c r="L1024" s="55" t="s">
        <v>3692</v>
      </c>
      <c r="M1024" s="71" t="s">
        <v>3693</v>
      </c>
      <c r="N1024" s="59"/>
      <c r="O1024" s="70"/>
      <c r="P1024" s="73" t="s">
        <v>3693</v>
      </c>
      <c r="Q1024" s="70">
        <v>2.624</v>
      </c>
      <c r="R1024" s="59"/>
      <c r="S1024" s="70"/>
      <c r="T1024" s="59">
        <v>15</v>
      </c>
      <c r="U1024" s="82">
        <v>85</v>
      </c>
      <c r="V1024" s="83">
        <v>39.36</v>
      </c>
      <c r="W1024" s="83">
        <v>26.24</v>
      </c>
      <c r="X1024" s="83">
        <v>13.12</v>
      </c>
      <c r="Y1024" s="82">
        <f>U1024-V1024</f>
        <v>45.64</v>
      </c>
      <c r="Z1024" s="82"/>
      <c r="AA1024" s="91"/>
      <c r="AB1024" s="91"/>
      <c r="AC1024" s="82"/>
      <c r="AD1024" s="82"/>
      <c r="AE1024" s="82"/>
      <c r="AF1024" s="82"/>
      <c r="AG1024" s="59" t="s">
        <v>3665</v>
      </c>
      <c r="AH1024" s="59">
        <v>1</v>
      </c>
      <c r="AI1024" s="58"/>
      <c r="AJ1024" s="27"/>
    </row>
    <row r="1025" ht="20.15" customHeight="1" outlineLevel="4" spans="1:36">
      <c r="A1025" s="55">
        <v>2</v>
      </c>
      <c r="B1025" s="60" t="s">
        <v>154</v>
      </c>
      <c r="C1025" s="56" t="s">
        <v>157</v>
      </c>
      <c r="D1025" s="57" t="s">
        <v>3690</v>
      </c>
      <c r="E1025" s="58" t="s">
        <v>3694</v>
      </c>
      <c r="F1025" s="59" t="s">
        <v>354</v>
      </c>
      <c r="G1025" s="59" t="s">
        <v>355</v>
      </c>
      <c r="H1025" s="109">
        <v>430703</v>
      </c>
      <c r="I1025" s="59" t="str">
        <f>RIGHT(M1025,6)</f>
        <v>430703</v>
      </c>
      <c r="J1025" s="59">
        <f>H1025-I1025</f>
        <v>0</v>
      </c>
      <c r="K1025" s="70">
        <v>2.332</v>
      </c>
      <c r="L1025" s="55" t="s">
        <v>3695</v>
      </c>
      <c r="M1025" s="71" t="s">
        <v>3696</v>
      </c>
      <c r="N1025" s="59"/>
      <c r="O1025" s="70"/>
      <c r="P1025" s="59"/>
      <c r="Q1025" s="70"/>
      <c r="R1025" s="73" t="s">
        <v>3696</v>
      </c>
      <c r="S1025" s="70">
        <v>2.332</v>
      </c>
      <c r="T1025" s="59">
        <v>15</v>
      </c>
      <c r="U1025" s="82">
        <v>75</v>
      </c>
      <c r="V1025" s="83">
        <v>34.98</v>
      </c>
      <c r="W1025" s="83">
        <v>23.32</v>
      </c>
      <c r="X1025" s="83">
        <v>11.66</v>
      </c>
      <c r="Y1025" s="82">
        <f>U1025-V1025</f>
        <v>40.02</v>
      </c>
      <c r="Z1025" s="82"/>
      <c r="AA1025" s="91"/>
      <c r="AB1025" s="91"/>
      <c r="AC1025" s="82"/>
      <c r="AD1025" s="82"/>
      <c r="AE1025" s="82"/>
      <c r="AF1025" s="82"/>
      <c r="AG1025" s="59" t="s">
        <v>3665</v>
      </c>
      <c r="AH1025" s="59">
        <v>1</v>
      </c>
      <c r="AI1025" s="58"/>
      <c r="AJ1025" s="27"/>
    </row>
    <row r="1026" ht="20.15" customHeight="1" outlineLevel="4" spans="1:36">
      <c r="A1026" s="55">
        <v>3</v>
      </c>
      <c r="B1026" s="60" t="s">
        <v>154</v>
      </c>
      <c r="C1026" s="56" t="s">
        <v>157</v>
      </c>
      <c r="D1026" s="57" t="s">
        <v>3690</v>
      </c>
      <c r="E1026" s="58" t="s">
        <v>2831</v>
      </c>
      <c r="F1026" s="59" t="s">
        <v>354</v>
      </c>
      <c r="G1026" s="59" t="s">
        <v>355</v>
      </c>
      <c r="H1026" s="109">
        <v>430702</v>
      </c>
      <c r="I1026" s="59" t="str">
        <f>RIGHT(M1026,6)</f>
        <v>430702</v>
      </c>
      <c r="J1026" s="59">
        <f>H1026-I1026</f>
        <v>0</v>
      </c>
      <c r="K1026" s="70">
        <v>2.48</v>
      </c>
      <c r="L1026" s="55" t="s">
        <v>3697</v>
      </c>
      <c r="M1026" s="71" t="s">
        <v>3698</v>
      </c>
      <c r="N1026" s="59"/>
      <c r="O1026" s="70"/>
      <c r="P1026" s="59"/>
      <c r="Q1026" s="70"/>
      <c r="R1026" s="73" t="s">
        <v>3698</v>
      </c>
      <c r="S1026" s="70">
        <v>2.48</v>
      </c>
      <c r="T1026" s="59">
        <v>15</v>
      </c>
      <c r="U1026" s="82">
        <v>160</v>
      </c>
      <c r="V1026" s="83">
        <v>37.2</v>
      </c>
      <c r="W1026" s="83">
        <v>24.8</v>
      </c>
      <c r="X1026" s="83">
        <v>12.4</v>
      </c>
      <c r="Y1026" s="82">
        <f>U1026-V1026</f>
        <v>122.8</v>
      </c>
      <c r="Z1026" s="82"/>
      <c r="AA1026" s="91"/>
      <c r="AB1026" s="91"/>
      <c r="AC1026" s="82"/>
      <c r="AD1026" s="82"/>
      <c r="AE1026" s="82"/>
      <c r="AF1026" s="82"/>
      <c r="AG1026" s="59" t="s">
        <v>3592</v>
      </c>
      <c r="AH1026" s="59">
        <v>1</v>
      </c>
      <c r="AI1026" s="58"/>
      <c r="AJ1026" s="27"/>
    </row>
    <row r="1027" ht="20.15" customHeight="1" outlineLevel="3" spans="1:36">
      <c r="A1027" s="55"/>
      <c r="B1027" s="60"/>
      <c r="C1027" s="51" t="s">
        <v>164</v>
      </c>
      <c r="D1027" s="57"/>
      <c r="E1027" s="58"/>
      <c r="F1027" s="59"/>
      <c r="G1027" s="59"/>
      <c r="H1027" s="59"/>
      <c r="I1027" s="59"/>
      <c r="J1027" s="59"/>
      <c r="K1027" s="70">
        <f>SUBTOTAL(9,K1028:K1050)</f>
        <v>79.381</v>
      </c>
      <c r="L1027" s="55"/>
      <c r="M1027" s="71"/>
      <c r="N1027" s="59"/>
      <c r="O1027" s="70"/>
      <c r="P1027" s="73"/>
      <c r="Q1027" s="70"/>
      <c r="R1027" s="59"/>
      <c r="S1027" s="70"/>
      <c r="T1027" s="59"/>
      <c r="U1027" s="82">
        <f>SUBTOTAL(9,U1028:U1050)</f>
        <v>2125.78</v>
      </c>
      <c r="V1027" s="83">
        <f>SUBTOTAL(9,V1028:V1050)</f>
        <v>1190.715</v>
      </c>
      <c r="W1027" s="83">
        <f>SUBTOTAL(9,W1028:W1050)</f>
        <v>793.81</v>
      </c>
      <c r="X1027" s="83">
        <f>SUBTOTAL(9,X1028:X1050)</f>
        <v>396.905</v>
      </c>
      <c r="Y1027" s="82">
        <f>SUBTOTAL(9,Y1028:Y1050)</f>
        <v>935.065</v>
      </c>
      <c r="Z1027" s="82">
        <v>24</v>
      </c>
      <c r="AA1027" s="91">
        <v>1802</v>
      </c>
      <c r="AB1027" s="82">
        <f>U1027-AA1027</f>
        <v>323.78</v>
      </c>
      <c r="AC1027" s="82">
        <v>222</v>
      </c>
      <c r="AD1027" s="82">
        <f>V1027-AC1027</f>
        <v>968.715</v>
      </c>
      <c r="AE1027" s="82">
        <v>1580</v>
      </c>
      <c r="AF1027" s="82">
        <v>1580</v>
      </c>
      <c r="AG1027" s="59"/>
      <c r="AH1027" s="59"/>
      <c r="AI1027" s="58"/>
      <c r="AJ1027" s="27"/>
    </row>
    <row r="1028" ht="20.15" customHeight="1" outlineLevel="4" spans="1:36">
      <c r="A1028" s="55">
        <v>1</v>
      </c>
      <c r="B1028" s="60" t="s">
        <v>154</v>
      </c>
      <c r="C1028" s="56" t="s">
        <v>163</v>
      </c>
      <c r="D1028" s="57" t="s">
        <v>3699</v>
      </c>
      <c r="E1028" s="58" t="s">
        <v>3700</v>
      </c>
      <c r="F1028" s="59" t="s">
        <v>354</v>
      </c>
      <c r="G1028" s="59" t="s">
        <v>355</v>
      </c>
      <c r="H1028" s="59">
        <v>430721</v>
      </c>
      <c r="I1028" s="59" t="str">
        <f t="shared" ref="I1028:I1050" si="126">RIGHT(M1028,6)</f>
        <v>430721</v>
      </c>
      <c r="J1028" s="59">
        <f t="shared" ref="J1028:J1050" si="127">H1028-I1028</f>
        <v>0</v>
      </c>
      <c r="K1028" s="70">
        <v>3.495</v>
      </c>
      <c r="L1028" s="55" t="s">
        <v>3701</v>
      </c>
      <c r="M1028" s="71" t="s">
        <v>3702</v>
      </c>
      <c r="N1028" s="59"/>
      <c r="O1028" s="70"/>
      <c r="P1028" s="73" t="s">
        <v>3702</v>
      </c>
      <c r="Q1028" s="70">
        <v>3.495</v>
      </c>
      <c r="R1028" s="59"/>
      <c r="S1028" s="70"/>
      <c r="T1028" s="59">
        <v>15</v>
      </c>
      <c r="U1028" s="82">
        <v>93.62</v>
      </c>
      <c r="V1028" s="83">
        <v>52.425</v>
      </c>
      <c r="W1028" s="83">
        <v>34.95</v>
      </c>
      <c r="X1028" s="83">
        <v>17.475</v>
      </c>
      <c r="Y1028" s="82">
        <f t="shared" ref="Y1028:Y1050" si="128">U1028-V1028</f>
        <v>41.195</v>
      </c>
      <c r="Z1028" s="82"/>
      <c r="AA1028" s="91"/>
      <c r="AB1028" s="91"/>
      <c r="AC1028" s="82"/>
      <c r="AD1028" s="82"/>
      <c r="AE1028" s="82"/>
      <c r="AF1028" s="82"/>
      <c r="AG1028" s="59" t="s">
        <v>3665</v>
      </c>
      <c r="AH1028" s="59">
        <v>1</v>
      </c>
      <c r="AI1028" s="58"/>
      <c r="AJ1028" s="27"/>
    </row>
    <row r="1029" ht="20.15" customHeight="1" outlineLevel="4" spans="1:36">
      <c r="A1029" s="55">
        <v>2</v>
      </c>
      <c r="B1029" s="60" t="s">
        <v>154</v>
      </c>
      <c r="C1029" s="56" t="s">
        <v>163</v>
      </c>
      <c r="D1029" s="57" t="s">
        <v>3703</v>
      </c>
      <c r="E1029" s="58" t="s">
        <v>3704</v>
      </c>
      <c r="F1029" s="59" t="s">
        <v>354</v>
      </c>
      <c r="G1029" s="59" t="s">
        <v>355</v>
      </c>
      <c r="H1029" s="59">
        <v>430721</v>
      </c>
      <c r="I1029" s="59" t="str">
        <f t="shared" si="126"/>
        <v>430721</v>
      </c>
      <c r="J1029" s="59">
        <f t="shared" si="127"/>
        <v>0</v>
      </c>
      <c r="K1029" s="70">
        <v>2.202</v>
      </c>
      <c r="L1029" s="55" t="s">
        <v>3705</v>
      </c>
      <c r="M1029" s="71" t="s">
        <v>3706</v>
      </c>
      <c r="N1029" s="59"/>
      <c r="O1029" s="70"/>
      <c r="P1029" s="59"/>
      <c r="Q1029" s="70"/>
      <c r="R1029" s="73" t="s">
        <v>3706</v>
      </c>
      <c r="S1029" s="70">
        <v>2.202</v>
      </c>
      <c r="T1029" s="59">
        <v>15</v>
      </c>
      <c r="U1029" s="82">
        <v>58.98</v>
      </c>
      <c r="V1029" s="83">
        <v>33.03</v>
      </c>
      <c r="W1029" s="83">
        <v>22.02</v>
      </c>
      <c r="X1029" s="83">
        <v>11.01</v>
      </c>
      <c r="Y1029" s="82">
        <f t="shared" si="128"/>
        <v>25.95</v>
      </c>
      <c r="Z1029" s="82"/>
      <c r="AA1029" s="91"/>
      <c r="AB1029" s="91"/>
      <c r="AC1029" s="82"/>
      <c r="AD1029" s="82"/>
      <c r="AE1029" s="82"/>
      <c r="AF1029" s="82"/>
      <c r="AG1029" s="59" t="s">
        <v>3665</v>
      </c>
      <c r="AH1029" s="59">
        <v>1</v>
      </c>
      <c r="AI1029" s="58"/>
      <c r="AJ1029" s="27"/>
    </row>
    <row r="1030" ht="20.15" customHeight="1" outlineLevel="4" spans="1:36">
      <c r="A1030" s="55">
        <v>3</v>
      </c>
      <c r="B1030" s="60" t="s">
        <v>154</v>
      </c>
      <c r="C1030" s="56" t="s">
        <v>163</v>
      </c>
      <c r="D1030" s="57" t="s">
        <v>3703</v>
      </c>
      <c r="E1030" s="58" t="s">
        <v>3707</v>
      </c>
      <c r="F1030" s="59" t="s">
        <v>354</v>
      </c>
      <c r="G1030" s="59" t="s">
        <v>355</v>
      </c>
      <c r="H1030" s="59">
        <v>430721</v>
      </c>
      <c r="I1030" s="59" t="str">
        <f t="shared" si="126"/>
        <v>430721</v>
      </c>
      <c r="J1030" s="59">
        <f t="shared" si="127"/>
        <v>0</v>
      </c>
      <c r="K1030" s="70">
        <v>1.33</v>
      </c>
      <c r="L1030" s="55" t="s">
        <v>3708</v>
      </c>
      <c r="M1030" s="71" t="s">
        <v>3709</v>
      </c>
      <c r="N1030" s="59"/>
      <c r="O1030" s="70"/>
      <c r="P1030" s="59"/>
      <c r="Q1030" s="70"/>
      <c r="R1030" s="73" t="s">
        <v>3709</v>
      </c>
      <c r="S1030" s="70">
        <v>1.33</v>
      </c>
      <c r="T1030" s="59">
        <v>15</v>
      </c>
      <c r="U1030" s="82">
        <v>35.62</v>
      </c>
      <c r="V1030" s="83">
        <v>19.95</v>
      </c>
      <c r="W1030" s="83">
        <v>13.3</v>
      </c>
      <c r="X1030" s="83">
        <v>6.65</v>
      </c>
      <c r="Y1030" s="82">
        <f t="shared" si="128"/>
        <v>15.67</v>
      </c>
      <c r="Z1030" s="82"/>
      <c r="AA1030" s="91"/>
      <c r="AB1030" s="91"/>
      <c r="AC1030" s="82"/>
      <c r="AD1030" s="82"/>
      <c r="AE1030" s="82"/>
      <c r="AF1030" s="82"/>
      <c r="AG1030" s="59" t="s">
        <v>3665</v>
      </c>
      <c r="AH1030" s="59">
        <v>1</v>
      </c>
      <c r="AI1030" s="58"/>
      <c r="AJ1030" s="27"/>
    </row>
    <row r="1031" ht="20.15" customHeight="1" outlineLevel="4" spans="1:36">
      <c r="A1031" s="55">
        <v>4</v>
      </c>
      <c r="B1031" s="60" t="s">
        <v>154</v>
      </c>
      <c r="C1031" s="56" t="s">
        <v>163</v>
      </c>
      <c r="D1031" s="57" t="s">
        <v>3703</v>
      </c>
      <c r="E1031" s="58" t="s">
        <v>2110</v>
      </c>
      <c r="F1031" s="59" t="s">
        <v>354</v>
      </c>
      <c r="G1031" s="59" t="s">
        <v>355</v>
      </c>
      <c r="H1031" s="59">
        <v>430721</v>
      </c>
      <c r="I1031" s="59" t="str">
        <f t="shared" si="126"/>
        <v>430721</v>
      </c>
      <c r="J1031" s="59">
        <f t="shared" si="127"/>
        <v>0</v>
      </c>
      <c r="K1031" s="70">
        <v>0.275</v>
      </c>
      <c r="L1031" s="55" t="s">
        <v>3710</v>
      </c>
      <c r="M1031" s="71" t="s">
        <v>3711</v>
      </c>
      <c r="N1031" s="59"/>
      <c r="O1031" s="70"/>
      <c r="P1031" s="59"/>
      <c r="Q1031" s="70"/>
      <c r="R1031" s="73" t="s">
        <v>3711</v>
      </c>
      <c r="S1031" s="70">
        <v>0.275</v>
      </c>
      <c r="T1031" s="59">
        <v>15</v>
      </c>
      <c r="U1031" s="82">
        <v>7.37</v>
      </c>
      <c r="V1031" s="83">
        <v>4.125</v>
      </c>
      <c r="W1031" s="83">
        <v>2.75</v>
      </c>
      <c r="X1031" s="83">
        <v>1.375</v>
      </c>
      <c r="Y1031" s="82">
        <f t="shared" si="128"/>
        <v>3.245</v>
      </c>
      <c r="Z1031" s="82"/>
      <c r="AA1031" s="91"/>
      <c r="AB1031" s="91"/>
      <c r="AC1031" s="82"/>
      <c r="AD1031" s="82"/>
      <c r="AE1031" s="82"/>
      <c r="AF1031" s="82"/>
      <c r="AG1031" s="59" t="s">
        <v>3665</v>
      </c>
      <c r="AH1031" s="59">
        <v>1</v>
      </c>
      <c r="AI1031" s="58"/>
      <c r="AJ1031" s="27"/>
    </row>
    <row r="1032" ht="20.15" customHeight="1" outlineLevel="4" spans="1:36">
      <c r="A1032" s="55">
        <v>5</v>
      </c>
      <c r="B1032" s="60" t="s">
        <v>154</v>
      </c>
      <c r="C1032" s="56" t="s">
        <v>163</v>
      </c>
      <c r="D1032" s="57" t="s">
        <v>3703</v>
      </c>
      <c r="E1032" s="58" t="s">
        <v>3712</v>
      </c>
      <c r="F1032" s="59" t="s">
        <v>354</v>
      </c>
      <c r="G1032" s="59" t="s">
        <v>355</v>
      </c>
      <c r="H1032" s="59">
        <v>430721</v>
      </c>
      <c r="I1032" s="59" t="str">
        <f t="shared" si="126"/>
        <v>430721</v>
      </c>
      <c r="J1032" s="59">
        <f t="shared" si="127"/>
        <v>0</v>
      </c>
      <c r="K1032" s="70">
        <v>0.974</v>
      </c>
      <c r="L1032" s="55" t="s">
        <v>3713</v>
      </c>
      <c r="M1032" s="71" t="s">
        <v>3714</v>
      </c>
      <c r="N1032" s="59"/>
      <c r="O1032" s="70"/>
      <c r="P1032" s="59"/>
      <c r="Q1032" s="70"/>
      <c r="R1032" s="73" t="s">
        <v>3714</v>
      </c>
      <c r="S1032" s="70">
        <v>0.974</v>
      </c>
      <c r="T1032" s="59">
        <v>15</v>
      </c>
      <c r="U1032" s="82">
        <v>26.09</v>
      </c>
      <c r="V1032" s="83">
        <v>14.61</v>
      </c>
      <c r="W1032" s="83">
        <v>9.74</v>
      </c>
      <c r="X1032" s="83">
        <v>4.87</v>
      </c>
      <c r="Y1032" s="82">
        <f t="shared" si="128"/>
        <v>11.48</v>
      </c>
      <c r="Z1032" s="82"/>
      <c r="AA1032" s="91"/>
      <c r="AB1032" s="91"/>
      <c r="AC1032" s="82"/>
      <c r="AD1032" s="82"/>
      <c r="AE1032" s="82"/>
      <c r="AF1032" s="82"/>
      <c r="AG1032" s="59" t="s">
        <v>3665</v>
      </c>
      <c r="AH1032" s="59">
        <v>1</v>
      </c>
      <c r="AI1032" s="58"/>
      <c r="AJ1032" s="27"/>
    </row>
    <row r="1033" ht="20.15" customHeight="1" outlineLevel="4" spans="1:36">
      <c r="A1033" s="55">
        <v>6</v>
      </c>
      <c r="B1033" s="60" t="s">
        <v>154</v>
      </c>
      <c r="C1033" s="56" t="s">
        <v>163</v>
      </c>
      <c r="D1033" s="57" t="s">
        <v>3703</v>
      </c>
      <c r="E1033" s="58" t="s">
        <v>3712</v>
      </c>
      <c r="F1033" s="59" t="s">
        <v>354</v>
      </c>
      <c r="G1033" s="59" t="s">
        <v>355</v>
      </c>
      <c r="H1033" s="59">
        <v>430721</v>
      </c>
      <c r="I1033" s="59" t="str">
        <f t="shared" si="126"/>
        <v>430721</v>
      </c>
      <c r="J1033" s="59">
        <f t="shared" si="127"/>
        <v>0</v>
      </c>
      <c r="K1033" s="70">
        <v>0.809</v>
      </c>
      <c r="L1033" s="55" t="s">
        <v>3713</v>
      </c>
      <c r="M1033" s="71" t="s">
        <v>3715</v>
      </c>
      <c r="N1033" s="59"/>
      <c r="O1033" s="70"/>
      <c r="P1033" s="59"/>
      <c r="Q1033" s="70"/>
      <c r="R1033" s="73" t="s">
        <v>3715</v>
      </c>
      <c r="S1033" s="70">
        <v>0.809</v>
      </c>
      <c r="T1033" s="59">
        <v>15</v>
      </c>
      <c r="U1033" s="82">
        <v>21.67</v>
      </c>
      <c r="V1033" s="83">
        <v>12.135</v>
      </c>
      <c r="W1033" s="83">
        <v>8.09</v>
      </c>
      <c r="X1033" s="83">
        <v>4.045</v>
      </c>
      <c r="Y1033" s="82">
        <f t="shared" si="128"/>
        <v>9.535</v>
      </c>
      <c r="Z1033" s="82"/>
      <c r="AA1033" s="91"/>
      <c r="AB1033" s="91"/>
      <c r="AC1033" s="82"/>
      <c r="AD1033" s="82"/>
      <c r="AE1033" s="82"/>
      <c r="AF1033" s="82"/>
      <c r="AG1033" s="59" t="s">
        <v>3665</v>
      </c>
      <c r="AH1033" s="59">
        <v>1</v>
      </c>
      <c r="AI1033" s="58"/>
      <c r="AJ1033" s="27"/>
    </row>
    <row r="1034" ht="20.15" customHeight="1" outlineLevel="4" spans="1:36">
      <c r="A1034" s="55">
        <v>7</v>
      </c>
      <c r="B1034" s="60" t="s">
        <v>154</v>
      </c>
      <c r="C1034" s="56" t="s">
        <v>163</v>
      </c>
      <c r="D1034" s="57" t="s">
        <v>3716</v>
      </c>
      <c r="E1034" s="58" t="s">
        <v>3717</v>
      </c>
      <c r="F1034" s="59" t="s">
        <v>354</v>
      </c>
      <c r="G1034" s="59" t="s">
        <v>355</v>
      </c>
      <c r="H1034" s="59">
        <v>430721</v>
      </c>
      <c r="I1034" s="59" t="str">
        <f t="shared" si="126"/>
        <v>430721</v>
      </c>
      <c r="J1034" s="59">
        <f t="shared" si="127"/>
        <v>0</v>
      </c>
      <c r="K1034" s="70">
        <v>8.191</v>
      </c>
      <c r="L1034" s="55" t="s">
        <v>3718</v>
      </c>
      <c r="M1034" s="71" t="s">
        <v>3719</v>
      </c>
      <c r="N1034" s="73" t="s">
        <v>3719</v>
      </c>
      <c r="O1034" s="70">
        <v>8.191</v>
      </c>
      <c r="P1034" s="59"/>
      <c r="Q1034" s="70"/>
      <c r="R1034" s="59"/>
      <c r="S1034" s="70"/>
      <c r="T1034" s="59">
        <v>15</v>
      </c>
      <c r="U1034" s="82">
        <v>219.4</v>
      </c>
      <c r="V1034" s="83">
        <v>122.865</v>
      </c>
      <c r="W1034" s="83">
        <v>81.91</v>
      </c>
      <c r="X1034" s="83">
        <v>40.955</v>
      </c>
      <c r="Y1034" s="82">
        <f t="shared" si="128"/>
        <v>96.535</v>
      </c>
      <c r="Z1034" s="82"/>
      <c r="AA1034" s="91"/>
      <c r="AB1034" s="91"/>
      <c r="AC1034" s="82"/>
      <c r="AD1034" s="82"/>
      <c r="AE1034" s="82"/>
      <c r="AF1034" s="82"/>
      <c r="AG1034" s="59" t="s">
        <v>3665</v>
      </c>
      <c r="AH1034" s="59">
        <v>1</v>
      </c>
      <c r="AI1034" s="58"/>
      <c r="AJ1034" s="27"/>
    </row>
    <row r="1035" ht="20.15" customHeight="1" outlineLevel="4" spans="1:36">
      <c r="A1035" s="55">
        <v>8</v>
      </c>
      <c r="B1035" s="60" t="s">
        <v>154</v>
      </c>
      <c r="C1035" s="56" t="s">
        <v>163</v>
      </c>
      <c r="D1035" s="57" t="s">
        <v>3703</v>
      </c>
      <c r="E1035" s="58" t="s">
        <v>3720</v>
      </c>
      <c r="F1035" s="59" t="s">
        <v>354</v>
      </c>
      <c r="G1035" s="59" t="s">
        <v>355</v>
      </c>
      <c r="H1035" s="59">
        <v>430721</v>
      </c>
      <c r="I1035" s="59" t="str">
        <f t="shared" si="126"/>
        <v>430721</v>
      </c>
      <c r="J1035" s="59">
        <f t="shared" si="127"/>
        <v>0</v>
      </c>
      <c r="K1035" s="70">
        <v>1.096</v>
      </c>
      <c r="L1035" s="55" t="s">
        <v>3721</v>
      </c>
      <c r="M1035" s="71" t="s">
        <v>3722</v>
      </c>
      <c r="N1035" s="59"/>
      <c r="O1035" s="70"/>
      <c r="P1035" s="59"/>
      <c r="Q1035" s="70"/>
      <c r="R1035" s="73" t="s">
        <v>3722</v>
      </c>
      <c r="S1035" s="70">
        <v>1.096</v>
      </c>
      <c r="T1035" s="59">
        <v>15</v>
      </c>
      <c r="U1035" s="82">
        <v>29.36</v>
      </c>
      <c r="V1035" s="83">
        <v>16.44</v>
      </c>
      <c r="W1035" s="83">
        <v>10.96</v>
      </c>
      <c r="X1035" s="83">
        <v>5.48</v>
      </c>
      <c r="Y1035" s="82">
        <f t="shared" si="128"/>
        <v>12.92</v>
      </c>
      <c r="Z1035" s="82"/>
      <c r="AA1035" s="91"/>
      <c r="AB1035" s="91"/>
      <c r="AC1035" s="82"/>
      <c r="AD1035" s="82"/>
      <c r="AE1035" s="82"/>
      <c r="AF1035" s="82"/>
      <c r="AG1035" s="59" t="s">
        <v>3665</v>
      </c>
      <c r="AH1035" s="59">
        <v>1</v>
      </c>
      <c r="AI1035" s="58"/>
      <c r="AJ1035" s="27"/>
    </row>
    <row r="1036" ht="20.15" customHeight="1" outlineLevel="4" spans="1:36">
      <c r="A1036" s="55">
        <v>9</v>
      </c>
      <c r="B1036" s="60" t="s">
        <v>154</v>
      </c>
      <c r="C1036" s="56" t="s">
        <v>163</v>
      </c>
      <c r="D1036" s="57" t="s">
        <v>3703</v>
      </c>
      <c r="E1036" s="58" t="s">
        <v>3707</v>
      </c>
      <c r="F1036" s="59" t="s">
        <v>354</v>
      </c>
      <c r="G1036" s="59" t="s">
        <v>355</v>
      </c>
      <c r="H1036" s="59">
        <v>430721</v>
      </c>
      <c r="I1036" s="59" t="str">
        <f t="shared" si="126"/>
        <v>430721</v>
      </c>
      <c r="J1036" s="59">
        <f t="shared" si="127"/>
        <v>0</v>
      </c>
      <c r="K1036" s="70">
        <v>1.1</v>
      </c>
      <c r="L1036" s="55" t="s">
        <v>3723</v>
      </c>
      <c r="M1036" s="71" t="s">
        <v>3724</v>
      </c>
      <c r="N1036" s="59"/>
      <c r="O1036" s="70"/>
      <c r="P1036" s="59"/>
      <c r="Q1036" s="70"/>
      <c r="R1036" s="73" t="s">
        <v>3724</v>
      </c>
      <c r="S1036" s="70">
        <v>1.1</v>
      </c>
      <c r="T1036" s="59">
        <v>15</v>
      </c>
      <c r="U1036" s="82">
        <v>29.46</v>
      </c>
      <c r="V1036" s="83">
        <v>16.5</v>
      </c>
      <c r="W1036" s="83">
        <v>11</v>
      </c>
      <c r="X1036" s="83">
        <v>5.5</v>
      </c>
      <c r="Y1036" s="82">
        <f t="shared" si="128"/>
        <v>12.96</v>
      </c>
      <c r="Z1036" s="82"/>
      <c r="AA1036" s="91"/>
      <c r="AB1036" s="91"/>
      <c r="AC1036" s="82"/>
      <c r="AD1036" s="82"/>
      <c r="AE1036" s="82"/>
      <c r="AF1036" s="82"/>
      <c r="AG1036" s="59" t="s">
        <v>3665</v>
      </c>
      <c r="AH1036" s="59">
        <v>1</v>
      </c>
      <c r="AI1036" s="58"/>
      <c r="AJ1036" s="27"/>
    </row>
    <row r="1037" ht="20.15" customHeight="1" outlineLevel="4" spans="1:36">
      <c r="A1037" s="55">
        <v>10</v>
      </c>
      <c r="B1037" s="60" t="s">
        <v>154</v>
      </c>
      <c r="C1037" s="56" t="s">
        <v>163</v>
      </c>
      <c r="D1037" s="57" t="s">
        <v>3725</v>
      </c>
      <c r="E1037" s="58" t="s">
        <v>3726</v>
      </c>
      <c r="F1037" s="59" t="s">
        <v>354</v>
      </c>
      <c r="G1037" s="59" t="s">
        <v>355</v>
      </c>
      <c r="H1037" s="59">
        <v>430721</v>
      </c>
      <c r="I1037" s="59" t="str">
        <f t="shared" si="126"/>
        <v>430721</v>
      </c>
      <c r="J1037" s="59">
        <f t="shared" si="127"/>
        <v>0</v>
      </c>
      <c r="K1037" s="70">
        <v>4.535</v>
      </c>
      <c r="L1037" s="55" t="s">
        <v>3727</v>
      </c>
      <c r="M1037" s="71" t="s">
        <v>3728</v>
      </c>
      <c r="N1037" s="59"/>
      <c r="O1037" s="70"/>
      <c r="P1037" s="73" t="s">
        <v>3728</v>
      </c>
      <c r="Q1037" s="70">
        <v>4.535</v>
      </c>
      <c r="R1037" s="59"/>
      <c r="S1037" s="70"/>
      <c r="T1037" s="59">
        <v>15</v>
      </c>
      <c r="U1037" s="82">
        <v>121.47</v>
      </c>
      <c r="V1037" s="83">
        <v>68.025</v>
      </c>
      <c r="W1037" s="83">
        <v>45.35</v>
      </c>
      <c r="X1037" s="83">
        <v>22.675</v>
      </c>
      <c r="Y1037" s="82">
        <f t="shared" si="128"/>
        <v>53.445</v>
      </c>
      <c r="Z1037" s="82"/>
      <c r="AA1037" s="91"/>
      <c r="AB1037" s="91"/>
      <c r="AC1037" s="82"/>
      <c r="AD1037" s="82"/>
      <c r="AE1037" s="82"/>
      <c r="AF1037" s="82"/>
      <c r="AG1037" s="59" t="s">
        <v>3665</v>
      </c>
      <c r="AH1037" s="59">
        <v>1</v>
      </c>
      <c r="AI1037" s="58"/>
      <c r="AJ1037" s="27"/>
    </row>
    <row r="1038" ht="20.15" customHeight="1" outlineLevel="4" spans="1:36">
      <c r="A1038" s="55">
        <v>11</v>
      </c>
      <c r="B1038" s="60" t="s">
        <v>154</v>
      </c>
      <c r="C1038" s="56" t="s">
        <v>163</v>
      </c>
      <c r="D1038" s="57" t="s">
        <v>3729</v>
      </c>
      <c r="E1038" s="58" t="s">
        <v>3730</v>
      </c>
      <c r="F1038" s="59" t="s">
        <v>354</v>
      </c>
      <c r="G1038" s="59" t="s">
        <v>355</v>
      </c>
      <c r="H1038" s="59">
        <v>430721</v>
      </c>
      <c r="I1038" s="59" t="str">
        <f t="shared" si="126"/>
        <v>430721</v>
      </c>
      <c r="J1038" s="59">
        <f t="shared" si="127"/>
        <v>0</v>
      </c>
      <c r="K1038" s="70">
        <v>2.199</v>
      </c>
      <c r="L1038" s="55" t="s">
        <v>3731</v>
      </c>
      <c r="M1038" s="71" t="s">
        <v>3732</v>
      </c>
      <c r="N1038" s="73" t="s">
        <v>3732</v>
      </c>
      <c r="O1038" s="70">
        <v>2.199</v>
      </c>
      <c r="P1038" s="59"/>
      <c r="Q1038" s="70"/>
      <c r="R1038" s="59"/>
      <c r="S1038" s="70"/>
      <c r="T1038" s="59">
        <v>15</v>
      </c>
      <c r="U1038" s="82">
        <v>58.9</v>
      </c>
      <c r="V1038" s="83">
        <v>32.985</v>
      </c>
      <c r="W1038" s="83">
        <v>21.99</v>
      </c>
      <c r="X1038" s="83">
        <v>10.995</v>
      </c>
      <c r="Y1038" s="82">
        <f t="shared" si="128"/>
        <v>25.915</v>
      </c>
      <c r="Z1038" s="82"/>
      <c r="AA1038" s="91"/>
      <c r="AB1038" s="91"/>
      <c r="AC1038" s="82"/>
      <c r="AD1038" s="82"/>
      <c r="AE1038" s="82"/>
      <c r="AF1038" s="82"/>
      <c r="AG1038" s="59" t="s">
        <v>3665</v>
      </c>
      <c r="AH1038" s="59">
        <v>1</v>
      </c>
      <c r="AI1038" s="58"/>
      <c r="AJ1038" s="27"/>
    </row>
    <row r="1039" ht="20.15" customHeight="1" outlineLevel="4" spans="1:36">
      <c r="A1039" s="55">
        <v>12</v>
      </c>
      <c r="B1039" s="60" t="s">
        <v>154</v>
      </c>
      <c r="C1039" s="56" t="s">
        <v>163</v>
      </c>
      <c r="D1039" s="57" t="s">
        <v>3733</v>
      </c>
      <c r="E1039" s="58" t="s">
        <v>3734</v>
      </c>
      <c r="F1039" s="59" t="s">
        <v>354</v>
      </c>
      <c r="G1039" s="59" t="s">
        <v>355</v>
      </c>
      <c r="H1039" s="59">
        <v>430721</v>
      </c>
      <c r="I1039" s="59" t="str">
        <f t="shared" si="126"/>
        <v>430721</v>
      </c>
      <c r="J1039" s="59">
        <f t="shared" si="127"/>
        <v>0</v>
      </c>
      <c r="K1039" s="70">
        <v>5.929</v>
      </c>
      <c r="L1039" s="55" t="s">
        <v>3735</v>
      </c>
      <c r="M1039" s="71" t="s">
        <v>3736</v>
      </c>
      <c r="N1039" s="73" t="s">
        <v>3736</v>
      </c>
      <c r="O1039" s="70">
        <v>5.929</v>
      </c>
      <c r="P1039" s="59"/>
      <c r="Q1039" s="70"/>
      <c r="R1039" s="59"/>
      <c r="S1039" s="70"/>
      <c r="T1039" s="59">
        <v>15</v>
      </c>
      <c r="U1039" s="82">
        <v>158.81</v>
      </c>
      <c r="V1039" s="83">
        <v>88.935</v>
      </c>
      <c r="W1039" s="83">
        <v>59.29</v>
      </c>
      <c r="X1039" s="83">
        <v>29.645</v>
      </c>
      <c r="Y1039" s="82">
        <f t="shared" si="128"/>
        <v>69.875</v>
      </c>
      <c r="Z1039" s="82"/>
      <c r="AA1039" s="91"/>
      <c r="AB1039" s="91"/>
      <c r="AC1039" s="82"/>
      <c r="AD1039" s="82"/>
      <c r="AE1039" s="82"/>
      <c r="AF1039" s="82"/>
      <c r="AG1039" s="59" t="s">
        <v>3665</v>
      </c>
      <c r="AH1039" s="59">
        <v>1</v>
      </c>
      <c r="AI1039" s="58"/>
      <c r="AJ1039" s="27"/>
    </row>
    <row r="1040" ht="20.15" customHeight="1" outlineLevel="4" spans="1:36">
      <c r="A1040" s="55">
        <v>13</v>
      </c>
      <c r="B1040" s="60" t="s">
        <v>154</v>
      </c>
      <c r="C1040" s="56" t="s">
        <v>163</v>
      </c>
      <c r="D1040" s="57" t="s">
        <v>3737</v>
      </c>
      <c r="E1040" s="58" t="s">
        <v>3738</v>
      </c>
      <c r="F1040" s="59" t="s">
        <v>354</v>
      </c>
      <c r="G1040" s="59" t="s">
        <v>355</v>
      </c>
      <c r="H1040" s="59">
        <v>430721</v>
      </c>
      <c r="I1040" s="59" t="str">
        <f t="shared" si="126"/>
        <v>430721</v>
      </c>
      <c r="J1040" s="59">
        <f t="shared" si="127"/>
        <v>0</v>
      </c>
      <c r="K1040" s="70">
        <v>10.284</v>
      </c>
      <c r="L1040" s="55" t="s">
        <v>3739</v>
      </c>
      <c r="M1040" s="71" t="s">
        <v>3740</v>
      </c>
      <c r="N1040" s="73" t="s">
        <v>3740</v>
      </c>
      <c r="O1040" s="70">
        <v>10.284</v>
      </c>
      <c r="P1040" s="59"/>
      <c r="Q1040" s="70"/>
      <c r="R1040" s="59"/>
      <c r="S1040" s="70"/>
      <c r="T1040" s="59">
        <v>15</v>
      </c>
      <c r="U1040" s="82">
        <v>275.46</v>
      </c>
      <c r="V1040" s="83">
        <v>154.26</v>
      </c>
      <c r="W1040" s="83">
        <v>102.84</v>
      </c>
      <c r="X1040" s="83">
        <v>51.42</v>
      </c>
      <c r="Y1040" s="82">
        <f t="shared" si="128"/>
        <v>121.2</v>
      </c>
      <c r="Z1040" s="82"/>
      <c r="AA1040" s="91"/>
      <c r="AB1040" s="91"/>
      <c r="AC1040" s="82"/>
      <c r="AD1040" s="82"/>
      <c r="AE1040" s="82"/>
      <c r="AF1040" s="82"/>
      <c r="AG1040" s="59" t="s">
        <v>3665</v>
      </c>
      <c r="AH1040" s="59">
        <v>1</v>
      </c>
      <c r="AI1040" s="58"/>
      <c r="AJ1040" s="27"/>
    </row>
    <row r="1041" ht="20.15" customHeight="1" outlineLevel="4" spans="1:36">
      <c r="A1041" s="55">
        <v>14</v>
      </c>
      <c r="B1041" s="60" t="s">
        <v>154</v>
      </c>
      <c r="C1041" s="56" t="s">
        <v>163</v>
      </c>
      <c r="D1041" s="57" t="s">
        <v>3741</v>
      </c>
      <c r="E1041" s="58" t="s">
        <v>3742</v>
      </c>
      <c r="F1041" s="59" t="s">
        <v>354</v>
      </c>
      <c r="G1041" s="59" t="s">
        <v>355</v>
      </c>
      <c r="H1041" s="59">
        <v>430721</v>
      </c>
      <c r="I1041" s="59" t="str">
        <f t="shared" si="126"/>
        <v>430721</v>
      </c>
      <c r="J1041" s="59">
        <f t="shared" si="127"/>
        <v>0</v>
      </c>
      <c r="K1041" s="70">
        <v>2.263</v>
      </c>
      <c r="L1041" s="55" t="s">
        <v>3743</v>
      </c>
      <c r="M1041" s="71" t="s">
        <v>3744</v>
      </c>
      <c r="N1041" s="73" t="s">
        <v>3744</v>
      </c>
      <c r="O1041" s="70">
        <v>2.263</v>
      </c>
      <c r="P1041" s="59"/>
      <c r="Q1041" s="70"/>
      <c r="R1041" s="59"/>
      <c r="S1041" s="70"/>
      <c r="T1041" s="59">
        <v>15</v>
      </c>
      <c r="U1041" s="82">
        <v>60.62</v>
      </c>
      <c r="V1041" s="83">
        <v>33.945</v>
      </c>
      <c r="W1041" s="83">
        <v>22.63</v>
      </c>
      <c r="X1041" s="83">
        <v>11.315</v>
      </c>
      <c r="Y1041" s="82">
        <f t="shared" si="128"/>
        <v>26.675</v>
      </c>
      <c r="Z1041" s="82"/>
      <c r="AA1041" s="91"/>
      <c r="AB1041" s="91"/>
      <c r="AC1041" s="82"/>
      <c r="AD1041" s="82"/>
      <c r="AE1041" s="82"/>
      <c r="AF1041" s="82"/>
      <c r="AG1041" s="59" t="s">
        <v>3745</v>
      </c>
      <c r="AH1041" s="59">
        <v>1</v>
      </c>
      <c r="AI1041" s="58"/>
      <c r="AJ1041" s="27"/>
    </row>
    <row r="1042" ht="20.15" customHeight="1" outlineLevel="4" spans="1:36">
      <c r="A1042" s="55">
        <v>15</v>
      </c>
      <c r="B1042" s="60" t="s">
        <v>154</v>
      </c>
      <c r="C1042" s="56" t="s">
        <v>163</v>
      </c>
      <c r="D1042" s="57" t="s">
        <v>3725</v>
      </c>
      <c r="E1042" s="58" t="s">
        <v>3746</v>
      </c>
      <c r="F1042" s="59" t="s">
        <v>354</v>
      </c>
      <c r="G1042" s="59" t="s">
        <v>355</v>
      </c>
      <c r="H1042" s="59">
        <v>430721</v>
      </c>
      <c r="I1042" s="59" t="str">
        <f t="shared" si="126"/>
        <v>430721</v>
      </c>
      <c r="J1042" s="59">
        <f t="shared" si="127"/>
        <v>0</v>
      </c>
      <c r="K1042" s="70">
        <v>4.859</v>
      </c>
      <c r="L1042" s="55" t="s">
        <v>3747</v>
      </c>
      <c r="M1042" s="71" t="s">
        <v>3748</v>
      </c>
      <c r="N1042" s="73" t="s">
        <v>3748</v>
      </c>
      <c r="O1042" s="70">
        <v>4.859</v>
      </c>
      <c r="P1042" s="59"/>
      <c r="Q1042" s="70"/>
      <c r="R1042" s="59"/>
      <c r="S1042" s="70"/>
      <c r="T1042" s="59">
        <v>15</v>
      </c>
      <c r="U1042" s="82">
        <v>130.15</v>
      </c>
      <c r="V1042" s="83">
        <v>72.885</v>
      </c>
      <c r="W1042" s="83">
        <v>48.59</v>
      </c>
      <c r="X1042" s="83">
        <v>24.295</v>
      </c>
      <c r="Y1042" s="82">
        <f t="shared" si="128"/>
        <v>57.265</v>
      </c>
      <c r="Z1042" s="82"/>
      <c r="AA1042" s="91"/>
      <c r="AB1042" s="91"/>
      <c r="AC1042" s="82"/>
      <c r="AD1042" s="82"/>
      <c r="AE1042" s="82"/>
      <c r="AF1042" s="82"/>
      <c r="AG1042" s="59" t="s">
        <v>3745</v>
      </c>
      <c r="AH1042" s="59">
        <v>1</v>
      </c>
      <c r="AI1042" s="58"/>
      <c r="AJ1042" s="27"/>
    </row>
    <row r="1043" ht="20.15" customHeight="1" outlineLevel="4" spans="1:36">
      <c r="A1043" s="55">
        <v>16</v>
      </c>
      <c r="B1043" s="60" t="s">
        <v>154</v>
      </c>
      <c r="C1043" s="56" t="s">
        <v>163</v>
      </c>
      <c r="D1043" s="57" t="s">
        <v>3725</v>
      </c>
      <c r="E1043" s="58" t="s">
        <v>3749</v>
      </c>
      <c r="F1043" s="59" t="s">
        <v>354</v>
      </c>
      <c r="G1043" s="59" t="s">
        <v>355</v>
      </c>
      <c r="H1043" s="59">
        <v>430721</v>
      </c>
      <c r="I1043" s="59" t="str">
        <f t="shared" si="126"/>
        <v>430721</v>
      </c>
      <c r="J1043" s="59">
        <f t="shared" si="127"/>
        <v>0</v>
      </c>
      <c r="K1043" s="70">
        <v>6.96</v>
      </c>
      <c r="L1043" s="55" t="s">
        <v>3747</v>
      </c>
      <c r="M1043" s="71" t="s">
        <v>3750</v>
      </c>
      <c r="N1043" s="73" t="s">
        <v>3750</v>
      </c>
      <c r="O1043" s="70">
        <v>6.96</v>
      </c>
      <c r="P1043" s="59"/>
      <c r="Q1043" s="70"/>
      <c r="R1043" s="59"/>
      <c r="S1043" s="70"/>
      <c r="T1043" s="59">
        <v>15</v>
      </c>
      <c r="U1043" s="82">
        <v>186.43</v>
      </c>
      <c r="V1043" s="83">
        <v>104.4</v>
      </c>
      <c r="W1043" s="83">
        <v>69.6</v>
      </c>
      <c r="X1043" s="83">
        <v>34.8</v>
      </c>
      <c r="Y1043" s="82">
        <f t="shared" si="128"/>
        <v>82.03</v>
      </c>
      <c r="Z1043" s="82"/>
      <c r="AA1043" s="91"/>
      <c r="AB1043" s="91"/>
      <c r="AC1043" s="82"/>
      <c r="AD1043" s="82"/>
      <c r="AE1043" s="82"/>
      <c r="AF1043" s="82"/>
      <c r="AG1043" s="59" t="s">
        <v>3745</v>
      </c>
      <c r="AH1043" s="59">
        <v>1</v>
      </c>
      <c r="AI1043" s="58"/>
      <c r="AJ1043" s="27"/>
    </row>
    <row r="1044" ht="20.15" customHeight="1" outlineLevel="4" spans="1:36">
      <c r="A1044" s="55">
        <v>17</v>
      </c>
      <c r="B1044" s="60" t="s">
        <v>154</v>
      </c>
      <c r="C1044" s="56" t="s">
        <v>163</v>
      </c>
      <c r="D1044" s="57" t="s">
        <v>3725</v>
      </c>
      <c r="E1044" s="58" t="s">
        <v>3751</v>
      </c>
      <c r="F1044" s="59" t="s">
        <v>354</v>
      </c>
      <c r="G1044" s="59" t="s">
        <v>355</v>
      </c>
      <c r="H1044" s="59">
        <v>430721</v>
      </c>
      <c r="I1044" s="59" t="str">
        <f t="shared" si="126"/>
        <v>430721</v>
      </c>
      <c r="J1044" s="59">
        <f t="shared" si="127"/>
        <v>0</v>
      </c>
      <c r="K1044" s="70">
        <v>2.38</v>
      </c>
      <c r="L1044" s="55" t="s">
        <v>3752</v>
      </c>
      <c r="M1044" s="71" t="s">
        <v>3753</v>
      </c>
      <c r="N1044" s="59"/>
      <c r="O1044" s="70"/>
      <c r="P1044" s="59"/>
      <c r="Q1044" s="70"/>
      <c r="R1044" s="73" t="s">
        <v>3753</v>
      </c>
      <c r="S1044" s="70">
        <v>2.38</v>
      </c>
      <c r="T1044" s="59">
        <v>15</v>
      </c>
      <c r="U1044" s="82">
        <v>63.75</v>
      </c>
      <c r="V1044" s="83">
        <v>35.7</v>
      </c>
      <c r="W1044" s="83">
        <v>23.8</v>
      </c>
      <c r="X1044" s="83">
        <v>11.9</v>
      </c>
      <c r="Y1044" s="82">
        <f t="shared" si="128"/>
        <v>28.05</v>
      </c>
      <c r="Z1044" s="82"/>
      <c r="AA1044" s="91"/>
      <c r="AB1044" s="91"/>
      <c r="AC1044" s="82"/>
      <c r="AD1044" s="82"/>
      <c r="AE1044" s="82"/>
      <c r="AF1044" s="82"/>
      <c r="AG1044" s="59" t="s">
        <v>3745</v>
      </c>
      <c r="AH1044" s="59">
        <v>1</v>
      </c>
      <c r="AI1044" s="58"/>
      <c r="AJ1044" s="27"/>
    </row>
    <row r="1045" ht="20.15" customHeight="1" outlineLevel="4" spans="1:36">
      <c r="A1045" s="55">
        <v>18</v>
      </c>
      <c r="B1045" s="60" t="s">
        <v>154</v>
      </c>
      <c r="C1045" s="56" t="s">
        <v>163</v>
      </c>
      <c r="D1045" s="57" t="s">
        <v>3741</v>
      </c>
      <c r="E1045" s="58" t="s">
        <v>3754</v>
      </c>
      <c r="F1045" s="59" t="s">
        <v>354</v>
      </c>
      <c r="G1045" s="59" t="s">
        <v>355</v>
      </c>
      <c r="H1045" s="59">
        <v>430721</v>
      </c>
      <c r="I1045" s="59" t="str">
        <f t="shared" si="126"/>
        <v>430721</v>
      </c>
      <c r="J1045" s="59">
        <f t="shared" si="127"/>
        <v>0</v>
      </c>
      <c r="K1045" s="70">
        <v>3.127</v>
      </c>
      <c r="L1045" s="55" t="s">
        <v>3755</v>
      </c>
      <c r="M1045" s="71" t="s">
        <v>3756</v>
      </c>
      <c r="N1045" s="59"/>
      <c r="O1045" s="70"/>
      <c r="P1045" s="59"/>
      <c r="Q1045" s="70"/>
      <c r="R1045" s="73" t="s">
        <v>3756</v>
      </c>
      <c r="S1045" s="70">
        <v>3.127</v>
      </c>
      <c r="T1045" s="59">
        <v>15</v>
      </c>
      <c r="U1045" s="82">
        <v>83.76</v>
      </c>
      <c r="V1045" s="83">
        <v>46.905</v>
      </c>
      <c r="W1045" s="83">
        <v>31.27</v>
      </c>
      <c r="X1045" s="83">
        <v>15.635</v>
      </c>
      <c r="Y1045" s="82">
        <f t="shared" si="128"/>
        <v>36.855</v>
      </c>
      <c r="Z1045" s="82"/>
      <c r="AA1045" s="91"/>
      <c r="AB1045" s="91"/>
      <c r="AC1045" s="82"/>
      <c r="AD1045" s="82"/>
      <c r="AE1045" s="82"/>
      <c r="AF1045" s="82"/>
      <c r="AG1045" s="59" t="s">
        <v>3745</v>
      </c>
      <c r="AH1045" s="59">
        <v>1</v>
      </c>
      <c r="AI1045" s="58"/>
      <c r="AJ1045" s="27"/>
    </row>
    <row r="1046" ht="20.15" customHeight="1" outlineLevel="4" spans="1:36">
      <c r="A1046" s="55">
        <v>19</v>
      </c>
      <c r="B1046" s="60" t="s">
        <v>154</v>
      </c>
      <c r="C1046" s="56" t="s">
        <v>163</v>
      </c>
      <c r="D1046" s="57" t="s">
        <v>3733</v>
      </c>
      <c r="E1046" s="58" t="s">
        <v>3757</v>
      </c>
      <c r="F1046" s="59" t="s">
        <v>354</v>
      </c>
      <c r="G1046" s="59" t="s">
        <v>355</v>
      </c>
      <c r="H1046" s="59">
        <v>430721</v>
      </c>
      <c r="I1046" s="59" t="str">
        <f t="shared" si="126"/>
        <v>430721</v>
      </c>
      <c r="J1046" s="59">
        <f t="shared" si="127"/>
        <v>0</v>
      </c>
      <c r="K1046" s="70">
        <v>5.922</v>
      </c>
      <c r="L1046" s="55" t="s">
        <v>3758</v>
      </c>
      <c r="M1046" s="71" t="s">
        <v>3759</v>
      </c>
      <c r="N1046" s="59"/>
      <c r="O1046" s="70"/>
      <c r="P1046" s="59"/>
      <c r="Q1046" s="70"/>
      <c r="R1046" s="73" t="s">
        <v>3759</v>
      </c>
      <c r="S1046" s="70">
        <v>5.922</v>
      </c>
      <c r="T1046" s="59">
        <v>15</v>
      </c>
      <c r="U1046" s="82">
        <v>158.62</v>
      </c>
      <c r="V1046" s="83">
        <v>88.83</v>
      </c>
      <c r="W1046" s="83">
        <v>59.22</v>
      </c>
      <c r="X1046" s="83">
        <v>29.61</v>
      </c>
      <c r="Y1046" s="82">
        <f t="shared" si="128"/>
        <v>69.79</v>
      </c>
      <c r="Z1046" s="82"/>
      <c r="AA1046" s="91"/>
      <c r="AB1046" s="91"/>
      <c r="AC1046" s="82"/>
      <c r="AD1046" s="82"/>
      <c r="AE1046" s="82"/>
      <c r="AF1046" s="82"/>
      <c r="AG1046" s="59" t="s">
        <v>3745</v>
      </c>
      <c r="AH1046" s="59">
        <v>1</v>
      </c>
      <c r="AI1046" s="58"/>
      <c r="AJ1046" s="27"/>
    </row>
    <row r="1047" ht="20.15" customHeight="1" outlineLevel="4" spans="1:36">
      <c r="A1047" s="55">
        <v>20</v>
      </c>
      <c r="B1047" s="60" t="s">
        <v>154</v>
      </c>
      <c r="C1047" s="56" t="s">
        <v>163</v>
      </c>
      <c r="D1047" s="57" t="s">
        <v>3741</v>
      </c>
      <c r="E1047" s="58" t="s">
        <v>3760</v>
      </c>
      <c r="F1047" s="59" t="s">
        <v>354</v>
      </c>
      <c r="G1047" s="59" t="s">
        <v>355</v>
      </c>
      <c r="H1047" s="59">
        <v>430721</v>
      </c>
      <c r="I1047" s="59" t="str">
        <f t="shared" si="126"/>
        <v>430721</v>
      </c>
      <c r="J1047" s="59">
        <f t="shared" si="127"/>
        <v>0</v>
      </c>
      <c r="K1047" s="70">
        <v>4.834</v>
      </c>
      <c r="L1047" s="55" t="s">
        <v>3761</v>
      </c>
      <c r="M1047" s="71" t="s">
        <v>3762</v>
      </c>
      <c r="N1047" s="59"/>
      <c r="O1047" s="70"/>
      <c r="P1047" s="73" t="s">
        <v>3762</v>
      </c>
      <c r="Q1047" s="70">
        <v>4.834</v>
      </c>
      <c r="R1047" s="59"/>
      <c r="S1047" s="70"/>
      <c r="T1047" s="59">
        <v>15</v>
      </c>
      <c r="U1047" s="82">
        <v>129</v>
      </c>
      <c r="V1047" s="83">
        <v>72.51</v>
      </c>
      <c r="W1047" s="83">
        <v>48.34</v>
      </c>
      <c r="X1047" s="83">
        <v>24.17</v>
      </c>
      <c r="Y1047" s="82">
        <f t="shared" si="128"/>
        <v>56.49</v>
      </c>
      <c r="Z1047" s="82"/>
      <c r="AA1047" s="91"/>
      <c r="AB1047" s="91"/>
      <c r="AC1047" s="82"/>
      <c r="AD1047" s="82"/>
      <c r="AE1047" s="82"/>
      <c r="AF1047" s="82"/>
      <c r="AG1047" s="59" t="s">
        <v>3745</v>
      </c>
      <c r="AH1047" s="59">
        <v>1</v>
      </c>
      <c r="AI1047" s="58"/>
      <c r="AJ1047" s="27"/>
    </row>
    <row r="1048" ht="20.15" customHeight="1" outlineLevel="4" spans="1:36">
      <c r="A1048" s="55">
        <v>21</v>
      </c>
      <c r="B1048" s="60" t="s">
        <v>154</v>
      </c>
      <c r="C1048" s="56" t="s">
        <v>163</v>
      </c>
      <c r="D1048" s="57" t="s">
        <v>3741</v>
      </c>
      <c r="E1048" s="58" t="s">
        <v>3763</v>
      </c>
      <c r="F1048" s="59" t="s">
        <v>354</v>
      </c>
      <c r="G1048" s="59" t="s">
        <v>355</v>
      </c>
      <c r="H1048" s="59">
        <v>430721</v>
      </c>
      <c r="I1048" s="59" t="str">
        <f t="shared" si="126"/>
        <v>430721</v>
      </c>
      <c r="J1048" s="59">
        <f t="shared" si="127"/>
        <v>0</v>
      </c>
      <c r="K1048" s="70">
        <v>4.809</v>
      </c>
      <c r="L1048" s="55" t="s">
        <v>3764</v>
      </c>
      <c r="M1048" s="71" t="s">
        <v>3765</v>
      </c>
      <c r="N1048" s="59"/>
      <c r="O1048" s="70"/>
      <c r="P1048" s="73" t="s">
        <v>3765</v>
      </c>
      <c r="Q1048" s="70">
        <v>4.809</v>
      </c>
      <c r="R1048" s="59"/>
      <c r="S1048" s="70"/>
      <c r="T1048" s="59">
        <v>15</v>
      </c>
      <c r="U1048" s="82">
        <v>128.81</v>
      </c>
      <c r="V1048" s="83">
        <v>72.135</v>
      </c>
      <c r="W1048" s="83">
        <v>48.09</v>
      </c>
      <c r="X1048" s="83">
        <v>24.045</v>
      </c>
      <c r="Y1048" s="82">
        <f t="shared" si="128"/>
        <v>56.675</v>
      </c>
      <c r="Z1048" s="82"/>
      <c r="AA1048" s="91"/>
      <c r="AB1048" s="91"/>
      <c r="AC1048" s="82"/>
      <c r="AD1048" s="82"/>
      <c r="AE1048" s="82"/>
      <c r="AF1048" s="82"/>
      <c r="AG1048" s="59" t="s">
        <v>3745</v>
      </c>
      <c r="AH1048" s="59">
        <v>1</v>
      </c>
      <c r="AI1048" s="58"/>
      <c r="AJ1048" s="27"/>
    </row>
    <row r="1049" ht="20.15" customHeight="1" outlineLevel="4" spans="1:36">
      <c r="A1049" s="55">
        <v>22</v>
      </c>
      <c r="B1049" s="60" t="s">
        <v>154</v>
      </c>
      <c r="C1049" s="56" t="s">
        <v>163</v>
      </c>
      <c r="D1049" s="57" t="s">
        <v>3729</v>
      </c>
      <c r="E1049" s="58" t="s">
        <v>3766</v>
      </c>
      <c r="F1049" s="59" t="s">
        <v>354</v>
      </c>
      <c r="G1049" s="59" t="s">
        <v>355</v>
      </c>
      <c r="H1049" s="59">
        <v>430721</v>
      </c>
      <c r="I1049" s="59" t="str">
        <f t="shared" si="126"/>
        <v>430721</v>
      </c>
      <c r="J1049" s="59">
        <f t="shared" si="127"/>
        <v>0</v>
      </c>
      <c r="K1049" s="70">
        <v>1.587</v>
      </c>
      <c r="L1049" s="55" t="s">
        <v>3767</v>
      </c>
      <c r="M1049" s="71" t="s">
        <v>3768</v>
      </c>
      <c r="N1049" s="59"/>
      <c r="O1049" s="70"/>
      <c r="P1049" s="73" t="s">
        <v>3768</v>
      </c>
      <c r="Q1049" s="70">
        <v>1.587</v>
      </c>
      <c r="R1049" s="59"/>
      <c r="S1049" s="70"/>
      <c r="T1049" s="59">
        <v>15</v>
      </c>
      <c r="U1049" s="82">
        <v>42.51</v>
      </c>
      <c r="V1049" s="83">
        <v>23.805</v>
      </c>
      <c r="W1049" s="83">
        <v>15.87</v>
      </c>
      <c r="X1049" s="83">
        <v>7.935</v>
      </c>
      <c r="Y1049" s="82">
        <f t="shared" si="128"/>
        <v>18.705</v>
      </c>
      <c r="Z1049" s="82"/>
      <c r="AA1049" s="91"/>
      <c r="AB1049" s="91"/>
      <c r="AC1049" s="82"/>
      <c r="AD1049" s="82"/>
      <c r="AE1049" s="82"/>
      <c r="AF1049" s="82"/>
      <c r="AG1049" s="59" t="s">
        <v>3745</v>
      </c>
      <c r="AH1049" s="59">
        <v>1</v>
      </c>
      <c r="AI1049" s="58"/>
      <c r="AJ1049" s="27"/>
    </row>
    <row r="1050" ht="20.15" customHeight="1" outlineLevel="4" spans="1:36">
      <c r="A1050" s="55">
        <v>23</v>
      </c>
      <c r="B1050" s="60" t="s">
        <v>154</v>
      </c>
      <c r="C1050" s="56" t="s">
        <v>163</v>
      </c>
      <c r="D1050" s="57" t="s">
        <v>3733</v>
      </c>
      <c r="E1050" s="58" t="s">
        <v>3769</v>
      </c>
      <c r="F1050" s="59" t="s">
        <v>354</v>
      </c>
      <c r="G1050" s="59" t="s">
        <v>355</v>
      </c>
      <c r="H1050" s="59">
        <v>430721</v>
      </c>
      <c r="I1050" s="59" t="str">
        <f t="shared" si="126"/>
        <v>430721</v>
      </c>
      <c r="J1050" s="59">
        <f t="shared" si="127"/>
        <v>0</v>
      </c>
      <c r="K1050" s="70">
        <v>0.221</v>
      </c>
      <c r="L1050" s="55" t="s">
        <v>3770</v>
      </c>
      <c r="M1050" s="71" t="s">
        <v>3771</v>
      </c>
      <c r="N1050" s="59"/>
      <c r="O1050" s="70"/>
      <c r="P1050" s="73" t="s">
        <v>3771</v>
      </c>
      <c r="Q1050" s="70">
        <v>0.221</v>
      </c>
      <c r="R1050" s="59"/>
      <c r="S1050" s="70"/>
      <c r="T1050" s="59">
        <v>15</v>
      </c>
      <c r="U1050" s="82">
        <v>5.92</v>
      </c>
      <c r="V1050" s="83">
        <v>3.315</v>
      </c>
      <c r="W1050" s="83">
        <v>2.21</v>
      </c>
      <c r="X1050" s="83">
        <v>1.105</v>
      </c>
      <c r="Y1050" s="82">
        <f t="shared" si="128"/>
        <v>2.605</v>
      </c>
      <c r="Z1050" s="82"/>
      <c r="AA1050" s="91"/>
      <c r="AB1050" s="91"/>
      <c r="AC1050" s="82"/>
      <c r="AD1050" s="82"/>
      <c r="AE1050" s="82"/>
      <c r="AF1050" s="82"/>
      <c r="AG1050" s="59" t="s">
        <v>3745</v>
      </c>
      <c r="AH1050" s="59">
        <v>1</v>
      </c>
      <c r="AI1050" s="58"/>
      <c r="AJ1050" s="27"/>
    </row>
    <row r="1051" ht="20.15" customHeight="1" outlineLevel="3" spans="1:36">
      <c r="A1051" s="55"/>
      <c r="B1051" s="60"/>
      <c r="C1051" s="51" t="s">
        <v>166</v>
      </c>
      <c r="D1051" s="57"/>
      <c r="E1051" s="58"/>
      <c r="F1051" s="59"/>
      <c r="G1051" s="59"/>
      <c r="H1051" s="59"/>
      <c r="I1051" s="59"/>
      <c r="J1051" s="59"/>
      <c r="K1051" s="70">
        <f>SUBTOTAL(9,K1052:K1095)</f>
        <v>135.633</v>
      </c>
      <c r="L1051" s="55"/>
      <c r="M1051" s="71"/>
      <c r="N1051" s="73"/>
      <c r="O1051" s="70"/>
      <c r="P1051" s="59"/>
      <c r="Q1051" s="70"/>
      <c r="R1051" s="59"/>
      <c r="S1051" s="70"/>
      <c r="T1051" s="59"/>
      <c r="U1051" s="82">
        <f>SUBTOTAL(9,U1052:U1095)</f>
        <v>4353.538</v>
      </c>
      <c r="V1051" s="83">
        <f>SUBTOTAL(9,V1052:V1095)</f>
        <v>2034.495</v>
      </c>
      <c r="W1051" s="83">
        <f>SUBTOTAL(9,W1052:W1095)</f>
        <v>1356.33</v>
      </c>
      <c r="X1051" s="83">
        <f>SUBTOTAL(9,X1052:X1095)</f>
        <v>678.165</v>
      </c>
      <c r="Y1051" s="82">
        <f>SUBTOTAL(9,Y1052:Y1095)</f>
        <v>2319.043</v>
      </c>
      <c r="Z1051" s="82">
        <v>37</v>
      </c>
      <c r="AA1051" s="91">
        <v>3690</v>
      </c>
      <c r="AB1051" s="82">
        <f>U1051-AA1051</f>
        <v>663.538</v>
      </c>
      <c r="AC1051" s="82">
        <v>380</v>
      </c>
      <c r="AD1051" s="82">
        <f>V1051-AC1051</f>
        <v>1654.495</v>
      </c>
      <c r="AE1051" s="82">
        <v>3310</v>
      </c>
      <c r="AF1051" s="82">
        <v>3310</v>
      </c>
      <c r="AG1051" s="59"/>
      <c r="AH1051" s="59"/>
      <c r="AI1051" s="58"/>
      <c r="AJ1051" s="27"/>
    </row>
    <row r="1052" ht="20.15" customHeight="1" outlineLevel="4" spans="1:36">
      <c r="A1052" s="55">
        <v>26</v>
      </c>
      <c r="B1052" s="60" t="s">
        <v>154</v>
      </c>
      <c r="C1052" s="56" t="s">
        <v>165</v>
      </c>
      <c r="D1052" s="57" t="s">
        <v>3772</v>
      </c>
      <c r="E1052" s="58" t="s">
        <v>3773</v>
      </c>
      <c r="F1052" s="59" t="s">
        <v>354</v>
      </c>
      <c r="G1052" s="59" t="s">
        <v>355</v>
      </c>
      <c r="H1052" s="59">
        <v>430722</v>
      </c>
      <c r="I1052" s="59" t="str">
        <f t="shared" ref="I1052:I1095" si="129">RIGHT(M1052,6)</f>
        <v>430722</v>
      </c>
      <c r="J1052" s="59">
        <f t="shared" ref="J1052:J1095" si="130">H1052-I1052</f>
        <v>0</v>
      </c>
      <c r="K1052" s="70">
        <v>6.004</v>
      </c>
      <c r="L1052" s="55" t="s">
        <v>3774</v>
      </c>
      <c r="M1052" s="71" t="s">
        <v>3775</v>
      </c>
      <c r="N1052" s="73" t="s">
        <v>3775</v>
      </c>
      <c r="O1052" s="70">
        <v>6.004</v>
      </c>
      <c r="P1052" s="59"/>
      <c r="Q1052" s="70"/>
      <c r="R1052" s="59"/>
      <c r="S1052" s="70"/>
      <c r="T1052" s="59">
        <v>15</v>
      </c>
      <c r="U1052" s="82">
        <v>205.41</v>
      </c>
      <c r="V1052" s="83">
        <v>90.06</v>
      </c>
      <c r="W1052" s="83">
        <v>60.04</v>
      </c>
      <c r="X1052" s="83">
        <v>30.02</v>
      </c>
      <c r="Y1052" s="82">
        <f t="shared" ref="Y1052:Y1095" si="131">U1052-V1052</f>
        <v>115.35</v>
      </c>
      <c r="Z1052" s="82"/>
      <c r="AA1052" s="91"/>
      <c r="AB1052" s="91"/>
      <c r="AC1052" s="82"/>
      <c r="AD1052" s="82"/>
      <c r="AE1052" s="82"/>
      <c r="AF1052" s="82"/>
      <c r="AG1052" s="59" t="s">
        <v>3745</v>
      </c>
      <c r="AH1052" s="59">
        <v>1</v>
      </c>
      <c r="AI1052" s="58"/>
      <c r="AJ1052" s="27"/>
    </row>
    <row r="1053" ht="20.15" customHeight="1" outlineLevel="4" spans="1:36">
      <c r="A1053" s="55">
        <v>27</v>
      </c>
      <c r="B1053" s="60" t="s">
        <v>154</v>
      </c>
      <c r="C1053" s="56" t="s">
        <v>165</v>
      </c>
      <c r="D1053" s="57" t="s">
        <v>3776</v>
      </c>
      <c r="E1053" s="58" t="s">
        <v>3777</v>
      </c>
      <c r="F1053" s="59" t="s">
        <v>354</v>
      </c>
      <c r="G1053" s="59" t="s">
        <v>355</v>
      </c>
      <c r="H1053" s="59">
        <v>430722</v>
      </c>
      <c r="I1053" s="59" t="str">
        <f t="shared" si="129"/>
        <v>430722</v>
      </c>
      <c r="J1053" s="59">
        <f t="shared" si="130"/>
        <v>0</v>
      </c>
      <c r="K1053" s="70">
        <v>2.775</v>
      </c>
      <c r="L1053" s="55" t="s">
        <v>3778</v>
      </c>
      <c r="M1053" s="71" t="s">
        <v>3779</v>
      </c>
      <c r="N1053" s="59"/>
      <c r="O1053" s="70"/>
      <c r="P1053" s="73" t="s">
        <v>3779</v>
      </c>
      <c r="Q1053" s="70">
        <v>2.775</v>
      </c>
      <c r="R1053" s="59"/>
      <c r="S1053" s="70"/>
      <c r="T1053" s="59">
        <v>15</v>
      </c>
      <c r="U1053" s="82">
        <v>88.8</v>
      </c>
      <c r="V1053" s="83">
        <v>41.625</v>
      </c>
      <c r="W1053" s="83">
        <v>27.75</v>
      </c>
      <c r="X1053" s="83">
        <v>13.875</v>
      </c>
      <c r="Y1053" s="82">
        <f t="shared" si="131"/>
        <v>47.175</v>
      </c>
      <c r="Z1053" s="82"/>
      <c r="AA1053" s="91"/>
      <c r="AB1053" s="91"/>
      <c r="AC1053" s="82"/>
      <c r="AD1053" s="82"/>
      <c r="AE1053" s="82"/>
      <c r="AF1053" s="82"/>
      <c r="AG1053" s="59" t="s">
        <v>3745</v>
      </c>
      <c r="AH1053" s="59">
        <v>1</v>
      </c>
      <c r="AI1053" s="58"/>
      <c r="AJ1053" s="27"/>
    </row>
    <row r="1054" ht="20.15" customHeight="1" outlineLevel="4" spans="1:36">
      <c r="A1054" s="55">
        <v>28</v>
      </c>
      <c r="B1054" s="60" t="s">
        <v>154</v>
      </c>
      <c r="C1054" s="56" t="s">
        <v>165</v>
      </c>
      <c r="D1054" s="57" t="s">
        <v>3780</v>
      </c>
      <c r="E1054" s="58" t="s">
        <v>3781</v>
      </c>
      <c r="F1054" s="59" t="s">
        <v>354</v>
      </c>
      <c r="G1054" s="59" t="s">
        <v>355</v>
      </c>
      <c r="H1054" s="59">
        <v>430722</v>
      </c>
      <c r="I1054" s="59" t="str">
        <f t="shared" si="129"/>
        <v>430722</v>
      </c>
      <c r="J1054" s="59">
        <f t="shared" si="130"/>
        <v>0</v>
      </c>
      <c r="K1054" s="70">
        <v>1.21</v>
      </c>
      <c r="L1054" s="55" t="s">
        <v>3782</v>
      </c>
      <c r="M1054" s="71" t="s">
        <v>3783</v>
      </c>
      <c r="N1054" s="59"/>
      <c r="O1054" s="70"/>
      <c r="P1054" s="73" t="s">
        <v>3783</v>
      </c>
      <c r="Q1054" s="70">
        <v>1.21</v>
      </c>
      <c r="R1054" s="59"/>
      <c r="S1054" s="70"/>
      <c r="T1054" s="59">
        <v>15</v>
      </c>
      <c r="U1054" s="82">
        <v>38.72</v>
      </c>
      <c r="V1054" s="83">
        <v>18.15</v>
      </c>
      <c r="W1054" s="83">
        <v>12.1</v>
      </c>
      <c r="X1054" s="83">
        <v>6.05</v>
      </c>
      <c r="Y1054" s="82">
        <f t="shared" si="131"/>
        <v>20.57</v>
      </c>
      <c r="Z1054" s="82"/>
      <c r="AA1054" s="91"/>
      <c r="AB1054" s="91"/>
      <c r="AC1054" s="82"/>
      <c r="AD1054" s="82"/>
      <c r="AE1054" s="82"/>
      <c r="AF1054" s="82"/>
      <c r="AG1054" s="59" t="s">
        <v>3745</v>
      </c>
      <c r="AH1054" s="59">
        <v>1</v>
      </c>
      <c r="AI1054" s="58"/>
      <c r="AJ1054" s="27"/>
    </row>
    <row r="1055" ht="20.15" customHeight="1" outlineLevel="4" spans="1:36">
      <c r="A1055" s="55">
        <v>10</v>
      </c>
      <c r="B1055" s="60" t="s">
        <v>154</v>
      </c>
      <c r="C1055" s="56" t="s">
        <v>165</v>
      </c>
      <c r="D1055" s="57" t="s">
        <v>3772</v>
      </c>
      <c r="E1055" s="58" t="s">
        <v>3784</v>
      </c>
      <c r="F1055" s="59" t="s">
        <v>354</v>
      </c>
      <c r="G1055" s="59" t="s">
        <v>355</v>
      </c>
      <c r="H1055" s="59">
        <v>430722</v>
      </c>
      <c r="I1055" s="59" t="str">
        <f t="shared" si="129"/>
        <v>430722</v>
      </c>
      <c r="J1055" s="59">
        <f t="shared" si="130"/>
        <v>0</v>
      </c>
      <c r="K1055" s="70">
        <v>0.223</v>
      </c>
      <c r="L1055" s="55" t="s">
        <v>3785</v>
      </c>
      <c r="M1055" s="71" t="s">
        <v>3786</v>
      </c>
      <c r="N1055" s="59"/>
      <c r="O1055" s="70"/>
      <c r="P1055" s="59"/>
      <c r="Q1055" s="70"/>
      <c r="R1055" s="73" t="s">
        <v>3786</v>
      </c>
      <c r="S1055" s="70">
        <v>0.223</v>
      </c>
      <c r="T1055" s="59">
        <v>15</v>
      </c>
      <c r="U1055" s="82">
        <v>7.136</v>
      </c>
      <c r="V1055" s="83">
        <v>3.345</v>
      </c>
      <c r="W1055" s="83">
        <v>2.23</v>
      </c>
      <c r="X1055" s="83">
        <v>1.115</v>
      </c>
      <c r="Y1055" s="82">
        <f t="shared" si="131"/>
        <v>3.791</v>
      </c>
      <c r="Z1055" s="82"/>
      <c r="AA1055" s="91"/>
      <c r="AB1055" s="91"/>
      <c r="AC1055" s="82"/>
      <c r="AD1055" s="82"/>
      <c r="AE1055" s="82"/>
      <c r="AF1055" s="82"/>
      <c r="AG1055" s="59" t="s">
        <v>3745</v>
      </c>
      <c r="AH1055" s="59">
        <v>1</v>
      </c>
      <c r="AI1055" s="58"/>
      <c r="AJ1055" s="27"/>
    </row>
    <row r="1056" ht="20.15" customHeight="1" outlineLevel="4" spans="1:36">
      <c r="A1056" s="55">
        <v>29</v>
      </c>
      <c r="B1056" s="60" t="s">
        <v>154</v>
      </c>
      <c r="C1056" s="56" t="s">
        <v>165</v>
      </c>
      <c r="D1056" s="57" t="s">
        <v>3772</v>
      </c>
      <c r="E1056" s="58" t="s">
        <v>3787</v>
      </c>
      <c r="F1056" s="59" t="s">
        <v>354</v>
      </c>
      <c r="G1056" s="59" t="s">
        <v>355</v>
      </c>
      <c r="H1056" s="59">
        <v>430722</v>
      </c>
      <c r="I1056" s="59" t="str">
        <f t="shared" si="129"/>
        <v>430722</v>
      </c>
      <c r="J1056" s="59">
        <f t="shared" si="130"/>
        <v>0</v>
      </c>
      <c r="K1056" s="70">
        <v>6.712</v>
      </c>
      <c r="L1056" s="55" t="s">
        <v>3788</v>
      </c>
      <c r="M1056" s="71" t="s">
        <v>3789</v>
      </c>
      <c r="N1056" s="73" t="s">
        <v>3789</v>
      </c>
      <c r="O1056" s="70">
        <v>6.712</v>
      </c>
      <c r="P1056" s="59"/>
      <c r="Q1056" s="70"/>
      <c r="R1056" s="59"/>
      <c r="S1056" s="70"/>
      <c r="T1056" s="59">
        <v>15</v>
      </c>
      <c r="U1056" s="82">
        <v>214.784</v>
      </c>
      <c r="V1056" s="83">
        <v>100.68</v>
      </c>
      <c r="W1056" s="83">
        <v>67.12</v>
      </c>
      <c r="X1056" s="83">
        <v>33.56</v>
      </c>
      <c r="Y1056" s="82">
        <f t="shared" si="131"/>
        <v>114.104</v>
      </c>
      <c r="Z1056" s="82"/>
      <c r="AA1056" s="91"/>
      <c r="AB1056" s="91"/>
      <c r="AC1056" s="82"/>
      <c r="AD1056" s="82"/>
      <c r="AE1056" s="82"/>
      <c r="AF1056" s="82"/>
      <c r="AG1056" s="59" t="s">
        <v>3745</v>
      </c>
      <c r="AH1056" s="59">
        <v>1</v>
      </c>
      <c r="AI1056" s="58"/>
      <c r="AJ1056" s="27"/>
    </row>
    <row r="1057" ht="20.15" customHeight="1" outlineLevel="4" spans="1:36">
      <c r="A1057" s="55">
        <v>11</v>
      </c>
      <c r="B1057" s="60" t="s">
        <v>154</v>
      </c>
      <c r="C1057" s="56" t="s">
        <v>165</v>
      </c>
      <c r="D1057" s="57" t="s">
        <v>3772</v>
      </c>
      <c r="E1057" s="58" t="s">
        <v>3790</v>
      </c>
      <c r="F1057" s="59" t="s">
        <v>354</v>
      </c>
      <c r="G1057" s="59" t="s">
        <v>355</v>
      </c>
      <c r="H1057" s="59">
        <v>430722</v>
      </c>
      <c r="I1057" s="59" t="str">
        <f t="shared" si="129"/>
        <v>430722</v>
      </c>
      <c r="J1057" s="59">
        <f t="shared" si="130"/>
        <v>0</v>
      </c>
      <c r="K1057" s="70">
        <v>2.117</v>
      </c>
      <c r="L1057" s="55" t="s">
        <v>3791</v>
      </c>
      <c r="M1057" s="71" t="s">
        <v>3792</v>
      </c>
      <c r="N1057" s="59"/>
      <c r="O1057" s="70"/>
      <c r="P1057" s="59"/>
      <c r="Q1057" s="70"/>
      <c r="R1057" s="73" t="s">
        <v>3792</v>
      </c>
      <c r="S1057" s="70">
        <v>2.117</v>
      </c>
      <c r="T1057" s="59">
        <v>15</v>
      </c>
      <c r="U1057" s="82">
        <v>67.744</v>
      </c>
      <c r="V1057" s="83">
        <v>31.755</v>
      </c>
      <c r="W1057" s="83">
        <v>21.17</v>
      </c>
      <c r="X1057" s="83">
        <v>10.585</v>
      </c>
      <c r="Y1057" s="82">
        <f t="shared" si="131"/>
        <v>35.989</v>
      </c>
      <c r="Z1057" s="82"/>
      <c r="AA1057" s="91"/>
      <c r="AB1057" s="91"/>
      <c r="AC1057" s="82"/>
      <c r="AD1057" s="82"/>
      <c r="AE1057" s="82"/>
      <c r="AF1057" s="82"/>
      <c r="AG1057" s="59" t="s">
        <v>3745</v>
      </c>
      <c r="AH1057" s="59">
        <v>1</v>
      </c>
      <c r="AI1057" s="58"/>
      <c r="AJ1057" s="27"/>
    </row>
    <row r="1058" ht="20.15" customHeight="1" outlineLevel="4" spans="1:36">
      <c r="A1058" s="55">
        <v>12</v>
      </c>
      <c r="B1058" s="60" t="s">
        <v>154</v>
      </c>
      <c r="C1058" s="56" t="s">
        <v>165</v>
      </c>
      <c r="D1058" s="57" t="s">
        <v>3793</v>
      </c>
      <c r="E1058" s="58" t="s">
        <v>3794</v>
      </c>
      <c r="F1058" s="59" t="s">
        <v>354</v>
      </c>
      <c r="G1058" s="59" t="s">
        <v>355</v>
      </c>
      <c r="H1058" s="59">
        <v>430722</v>
      </c>
      <c r="I1058" s="59" t="str">
        <f t="shared" si="129"/>
        <v>430722</v>
      </c>
      <c r="J1058" s="59">
        <f t="shared" si="130"/>
        <v>0</v>
      </c>
      <c r="K1058" s="70">
        <v>1.127</v>
      </c>
      <c r="L1058" s="55" t="s">
        <v>3795</v>
      </c>
      <c r="M1058" s="71" t="s">
        <v>3796</v>
      </c>
      <c r="N1058" s="59"/>
      <c r="O1058" s="70"/>
      <c r="P1058" s="73" t="s">
        <v>3796</v>
      </c>
      <c r="Q1058" s="70">
        <v>1.127</v>
      </c>
      <c r="R1058" s="59"/>
      <c r="S1058" s="70"/>
      <c r="T1058" s="59">
        <v>15</v>
      </c>
      <c r="U1058" s="82">
        <v>36.064</v>
      </c>
      <c r="V1058" s="83">
        <v>16.905</v>
      </c>
      <c r="W1058" s="83">
        <v>11.27</v>
      </c>
      <c r="X1058" s="83">
        <v>5.635</v>
      </c>
      <c r="Y1058" s="82">
        <f t="shared" si="131"/>
        <v>19.159</v>
      </c>
      <c r="Z1058" s="82"/>
      <c r="AA1058" s="91"/>
      <c r="AB1058" s="91"/>
      <c r="AC1058" s="82"/>
      <c r="AD1058" s="82"/>
      <c r="AE1058" s="82"/>
      <c r="AF1058" s="82"/>
      <c r="AG1058" s="59" t="s">
        <v>3745</v>
      </c>
      <c r="AH1058" s="59">
        <v>1</v>
      </c>
      <c r="AI1058" s="58"/>
      <c r="AJ1058" s="27"/>
    </row>
    <row r="1059" ht="20.15" customHeight="1" outlineLevel="4" spans="1:36">
      <c r="A1059" s="55">
        <v>13</v>
      </c>
      <c r="B1059" s="60" t="s">
        <v>154</v>
      </c>
      <c r="C1059" s="56" t="s">
        <v>165</v>
      </c>
      <c r="D1059" s="57" t="s">
        <v>3793</v>
      </c>
      <c r="E1059" s="58" t="s">
        <v>3797</v>
      </c>
      <c r="F1059" s="59" t="s">
        <v>354</v>
      </c>
      <c r="G1059" s="59" t="s">
        <v>355</v>
      </c>
      <c r="H1059" s="59">
        <v>430722</v>
      </c>
      <c r="I1059" s="59" t="str">
        <f t="shared" si="129"/>
        <v>430722</v>
      </c>
      <c r="J1059" s="59">
        <f t="shared" si="130"/>
        <v>0</v>
      </c>
      <c r="K1059" s="70">
        <v>6.636</v>
      </c>
      <c r="L1059" s="55" t="s">
        <v>3798</v>
      </c>
      <c r="M1059" s="71" t="s">
        <v>3799</v>
      </c>
      <c r="N1059" s="59"/>
      <c r="O1059" s="70"/>
      <c r="P1059" s="73" t="s">
        <v>3799</v>
      </c>
      <c r="Q1059" s="70">
        <v>6.636</v>
      </c>
      <c r="R1059" s="59"/>
      <c r="S1059" s="70"/>
      <c r="T1059" s="59">
        <v>15</v>
      </c>
      <c r="U1059" s="82">
        <v>212.352</v>
      </c>
      <c r="V1059" s="83">
        <v>99.54</v>
      </c>
      <c r="W1059" s="83">
        <v>66.36</v>
      </c>
      <c r="X1059" s="83">
        <v>33.18</v>
      </c>
      <c r="Y1059" s="82">
        <f t="shared" si="131"/>
        <v>112.812</v>
      </c>
      <c r="Z1059" s="82"/>
      <c r="AA1059" s="91"/>
      <c r="AB1059" s="91"/>
      <c r="AC1059" s="82"/>
      <c r="AD1059" s="82"/>
      <c r="AE1059" s="82"/>
      <c r="AF1059" s="82"/>
      <c r="AG1059" s="59" t="s">
        <v>3745</v>
      </c>
      <c r="AH1059" s="59">
        <v>1</v>
      </c>
      <c r="AI1059" s="58"/>
      <c r="AJ1059" s="27"/>
    </row>
    <row r="1060" ht="20.15" customHeight="1" outlineLevel="4" spans="1:36">
      <c r="A1060" s="55">
        <v>14</v>
      </c>
      <c r="B1060" s="60" t="s">
        <v>154</v>
      </c>
      <c r="C1060" s="56" t="s">
        <v>165</v>
      </c>
      <c r="D1060" s="57" t="s">
        <v>3800</v>
      </c>
      <c r="E1060" s="58" t="s">
        <v>3801</v>
      </c>
      <c r="F1060" s="59" t="s">
        <v>354</v>
      </c>
      <c r="G1060" s="59" t="s">
        <v>355</v>
      </c>
      <c r="H1060" s="59">
        <v>430722</v>
      </c>
      <c r="I1060" s="59" t="str">
        <f t="shared" si="129"/>
        <v>430722</v>
      </c>
      <c r="J1060" s="59">
        <f t="shared" si="130"/>
        <v>0</v>
      </c>
      <c r="K1060" s="70">
        <v>4.761</v>
      </c>
      <c r="L1060" s="55" t="s">
        <v>3802</v>
      </c>
      <c r="M1060" s="71" t="s">
        <v>3803</v>
      </c>
      <c r="N1060" s="73" t="s">
        <v>3803</v>
      </c>
      <c r="O1060" s="70">
        <v>4.761</v>
      </c>
      <c r="P1060" s="59"/>
      <c r="Q1060" s="70"/>
      <c r="R1060" s="59"/>
      <c r="S1060" s="70"/>
      <c r="T1060" s="59">
        <v>15</v>
      </c>
      <c r="U1060" s="82">
        <v>152.352</v>
      </c>
      <c r="V1060" s="83">
        <v>71.415</v>
      </c>
      <c r="W1060" s="83">
        <v>47.61</v>
      </c>
      <c r="X1060" s="83">
        <v>23.805</v>
      </c>
      <c r="Y1060" s="82">
        <f t="shared" si="131"/>
        <v>80.937</v>
      </c>
      <c r="Z1060" s="82"/>
      <c r="AA1060" s="91"/>
      <c r="AB1060" s="91"/>
      <c r="AC1060" s="82"/>
      <c r="AD1060" s="82"/>
      <c r="AE1060" s="82"/>
      <c r="AF1060" s="82"/>
      <c r="AG1060" s="59" t="s">
        <v>3745</v>
      </c>
      <c r="AH1060" s="59">
        <v>1</v>
      </c>
      <c r="AI1060" s="58"/>
      <c r="AJ1060" s="27"/>
    </row>
    <row r="1061" ht="20.15" customHeight="1" outlineLevel="4" spans="1:36">
      <c r="A1061" s="55">
        <v>30</v>
      </c>
      <c r="B1061" s="60" t="s">
        <v>154</v>
      </c>
      <c r="C1061" s="56" t="s">
        <v>165</v>
      </c>
      <c r="D1061" s="57" t="s">
        <v>3804</v>
      </c>
      <c r="E1061" s="58" t="s">
        <v>3805</v>
      </c>
      <c r="F1061" s="59" t="s">
        <v>354</v>
      </c>
      <c r="G1061" s="59" t="s">
        <v>355</v>
      </c>
      <c r="H1061" s="59">
        <v>430722</v>
      </c>
      <c r="I1061" s="59" t="str">
        <f t="shared" si="129"/>
        <v>430722</v>
      </c>
      <c r="J1061" s="59">
        <f t="shared" si="130"/>
        <v>0</v>
      </c>
      <c r="K1061" s="70">
        <v>1.235</v>
      </c>
      <c r="L1061" s="55" t="s">
        <v>3806</v>
      </c>
      <c r="M1061" s="71" t="s">
        <v>3807</v>
      </c>
      <c r="N1061" s="59"/>
      <c r="O1061" s="70"/>
      <c r="P1061" s="73" t="s">
        <v>3807</v>
      </c>
      <c r="Q1061" s="70">
        <v>1.235</v>
      </c>
      <c r="R1061" s="59"/>
      <c r="S1061" s="70"/>
      <c r="T1061" s="59">
        <v>15</v>
      </c>
      <c r="U1061" s="82">
        <v>39.52</v>
      </c>
      <c r="V1061" s="83">
        <v>18.525</v>
      </c>
      <c r="W1061" s="83">
        <v>12.35</v>
      </c>
      <c r="X1061" s="83">
        <v>6.175</v>
      </c>
      <c r="Y1061" s="82">
        <f t="shared" si="131"/>
        <v>20.995</v>
      </c>
      <c r="Z1061" s="82"/>
      <c r="AA1061" s="91"/>
      <c r="AB1061" s="91"/>
      <c r="AC1061" s="82"/>
      <c r="AD1061" s="82"/>
      <c r="AE1061" s="82"/>
      <c r="AF1061" s="82"/>
      <c r="AG1061" s="59" t="s">
        <v>3745</v>
      </c>
      <c r="AH1061" s="59">
        <v>1</v>
      </c>
      <c r="AI1061" s="58"/>
      <c r="AJ1061" s="27"/>
    </row>
    <row r="1062" ht="20.15" customHeight="1" outlineLevel="4" spans="1:36">
      <c r="A1062" s="55">
        <v>1</v>
      </c>
      <c r="B1062" s="60" t="s">
        <v>154</v>
      </c>
      <c r="C1062" s="56" t="s">
        <v>165</v>
      </c>
      <c r="D1062" s="57" t="s">
        <v>3808</v>
      </c>
      <c r="E1062" s="58" t="s">
        <v>3809</v>
      </c>
      <c r="F1062" s="59" t="s">
        <v>354</v>
      </c>
      <c r="G1062" s="59" t="s">
        <v>355</v>
      </c>
      <c r="H1062" s="59">
        <v>430722</v>
      </c>
      <c r="I1062" s="59" t="str">
        <f t="shared" si="129"/>
        <v>430722</v>
      </c>
      <c r="J1062" s="59">
        <f t="shared" si="130"/>
        <v>0</v>
      </c>
      <c r="K1062" s="70">
        <v>2.718</v>
      </c>
      <c r="L1062" s="55" t="s">
        <v>3810</v>
      </c>
      <c r="M1062" s="71" t="s">
        <v>3811</v>
      </c>
      <c r="N1062" s="59"/>
      <c r="O1062" s="70"/>
      <c r="P1062" s="59"/>
      <c r="Q1062" s="70"/>
      <c r="R1062" s="73" t="s">
        <v>3811</v>
      </c>
      <c r="S1062" s="70">
        <v>2.718</v>
      </c>
      <c r="T1062" s="59">
        <v>15</v>
      </c>
      <c r="U1062" s="82">
        <v>86.976</v>
      </c>
      <c r="V1062" s="83">
        <v>40.77</v>
      </c>
      <c r="W1062" s="83">
        <v>27.18</v>
      </c>
      <c r="X1062" s="83">
        <v>13.59</v>
      </c>
      <c r="Y1062" s="82">
        <f t="shared" si="131"/>
        <v>46.206</v>
      </c>
      <c r="Z1062" s="82"/>
      <c r="AA1062" s="91"/>
      <c r="AB1062" s="91"/>
      <c r="AC1062" s="82"/>
      <c r="AD1062" s="82"/>
      <c r="AE1062" s="82"/>
      <c r="AF1062" s="82"/>
      <c r="AG1062" s="59" t="s">
        <v>3745</v>
      </c>
      <c r="AH1062" s="59">
        <v>1</v>
      </c>
      <c r="AI1062" s="58"/>
      <c r="AJ1062" s="27"/>
    </row>
    <row r="1063" ht="20.15" customHeight="1" outlineLevel="4" spans="1:36">
      <c r="A1063" s="55">
        <v>2</v>
      </c>
      <c r="B1063" s="60" t="s">
        <v>154</v>
      </c>
      <c r="C1063" s="56" t="s">
        <v>165</v>
      </c>
      <c r="D1063" s="57" t="s">
        <v>3808</v>
      </c>
      <c r="E1063" s="58" t="s">
        <v>3812</v>
      </c>
      <c r="F1063" s="59" t="s">
        <v>354</v>
      </c>
      <c r="G1063" s="59" t="s">
        <v>355</v>
      </c>
      <c r="H1063" s="59">
        <v>430722</v>
      </c>
      <c r="I1063" s="59" t="str">
        <f t="shared" si="129"/>
        <v>430722</v>
      </c>
      <c r="J1063" s="59">
        <f t="shared" si="130"/>
        <v>0</v>
      </c>
      <c r="K1063" s="70">
        <v>2.349</v>
      </c>
      <c r="L1063" s="55" t="s">
        <v>3813</v>
      </c>
      <c r="M1063" s="71" t="s">
        <v>3814</v>
      </c>
      <c r="N1063" s="59"/>
      <c r="O1063" s="70"/>
      <c r="P1063" s="73" t="s">
        <v>3814</v>
      </c>
      <c r="Q1063" s="70">
        <v>2.349</v>
      </c>
      <c r="R1063" s="59"/>
      <c r="S1063" s="70"/>
      <c r="T1063" s="59">
        <v>15</v>
      </c>
      <c r="U1063" s="82">
        <v>75.168</v>
      </c>
      <c r="V1063" s="83">
        <v>35.235</v>
      </c>
      <c r="W1063" s="83">
        <v>23.49</v>
      </c>
      <c r="X1063" s="83">
        <v>11.745</v>
      </c>
      <c r="Y1063" s="82">
        <f t="shared" si="131"/>
        <v>39.933</v>
      </c>
      <c r="Z1063" s="82"/>
      <c r="AA1063" s="91"/>
      <c r="AB1063" s="91"/>
      <c r="AC1063" s="82"/>
      <c r="AD1063" s="82"/>
      <c r="AE1063" s="82"/>
      <c r="AF1063" s="82"/>
      <c r="AG1063" s="59" t="s">
        <v>3745</v>
      </c>
      <c r="AH1063" s="59">
        <v>1</v>
      </c>
      <c r="AI1063" s="58"/>
      <c r="AJ1063" s="27"/>
    </row>
    <row r="1064" ht="20.15" customHeight="1" outlineLevel="4" spans="1:36">
      <c r="A1064" s="55">
        <v>15</v>
      </c>
      <c r="B1064" s="60" t="s">
        <v>154</v>
      </c>
      <c r="C1064" s="56" t="s">
        <v>165</v>
      </c>
      <c r="D1064" s="57" t="s">
        <v>3815</v>
      </c>
      <c r="E1064" s="58" t="s">
        <v>3816</v>
      </c>
      <c r="F1064" s="59" t="s">
        <v>354</v>
      </c>
      <c r="G1064" s="59" t="s">
        <v>355</v>
      </c>
      <c r="H1064" s="59">
        <v>430722</v>
      </c>
      <c r="I1064" s="59" t="str">
        <f t="shared" si="129"/>
        <v>430722</v>
      </c>
      <c r="J1064" s="59">
        <f t="shared" si="130"/>
        <v>0</v>
      </c>
      <c r="K1064" s="70">
        <v>3.374</v>
      </c>
      <c r="L1064" s="55" t="s">
        <v>3817</v>
      </c>
      <c r="M1064" s="71" t="s">
        <v>3818</v>
      </c>
      <c r="N1064" s="73" t="s">
        <v>3818</v>
      </c>
      <c r="O1064" s="70">
        <v>3.374</v>
      </c>
      <c r="P1064" s="59"/>
      <c r="Q1064" s="70"/>
      <c r="R1064" s="59"/>
      <c r="S1064" s="70"/>
      <c r="T1064" s="59">
        <v>15</v>
      </c>
      <c r="U1064" s="82">
        <v>107.968</v>
      </c>
      <c r="V1064" s="83">
        <v>50.61</v>
      </c>
      <c r="W1064" s="83">
        <v>33.74</v>
      </c>
      <c r="X1064" s="83">
        <v>16.87</v>
      </c>
      <c r="Y1064" s="82">
        <f t="shared" si="131"/>
        <v>57.358</v>
      </c>
      <c r="Z1064" s="82"/>
      <c r="AA1064" s="91"/>
      <c r="AB1064" s="91"/>
      <c r="AC1064" s="82"/>
      <c r="AD1064" s="82"/>
      <c r="AE1064" s="82"/>
      <c r="AF1064" s="82"/>
      <c r="AG1064" s="59" t="s">
        <v>3745</v>
      </c>
      <c r="AH1064" s="59">
        <v>1</v>
      </c>
      <c r="AI1064" s="58"/>
      <c r="AJ1064" s="27"/>
    </row>
    <row r="1065" ht="20.15" customHeight="1" outlineLevel="4" spans="1:36">
      <c r="A1065" s="55">
        <v>3</v>
      </c>
      <c r="B1065" s="60" t="s">
        <v>154</v>
      </c>
      <c r="C1065" s="56" t="s">
        <v>165</v>
      </c>
      <c r="D1065" s="57" t="s">
        <v>3815</v>
      </c>
      <c r="E1065" s="58" t="s">
        <v>3819</v>
      </c>
      <c r="F1065" s="59" t="s">
        <v>354</v>
      </c>
      <c r="G1065" s="59" t="s">
        <v>355</v>
      </c>
      <c r="H1065" s="59">
        <v>430722</v>
      </c>
      <c r="I1065" s="59" t="str">
        <f t="shared" si="129"/>
        <v>430722</v>
      </c>
      <c r="J1065" s="59">
        <f t="shared" si="130"/>
        <v>0</v>
      </c>
      <c r="K1065" s="70">
        <v>4.873</v>
      </c>
      <c r="L1065" s="55" t="s">
        <v>3820</v>
      </c>
      <c r="M1065" s="71" t="s">
        <v>3821</v>
      </c>
      <c r="N1065" s="59"/>
      <c r="O1065" s="70"/>
      <c r="P1065" s="73" t="s">
        <v>3821</v>
      </c>
      <c r="Q1065" s="70">
        <v>4.873</v>
      </c>
      <c r="R1065" s="59"/>
      <c r="S1065" s="70"/>
      <c r="T1065" s="59">
        <v>15</v>
      </c>
      <c r="U1065" s="82">
        <v>155.936</v>
      </c>
      <c r="V1065" s="83">
        <v>73.095</v>
      </c>
      <c r="W1065" s="83">
        <v>48.73</v>
      </c>
      <c r="X1065" s="83">
        <v>24.365</v>
      </c>
      <c r="Y1065" s="82">
        <f t="shared" si="131"/>
        <v>82.841</v>
      </c>
      <c r="Z1065" s="82"/>
      <c r="AA1065" s="91"/>
      <c r="AB1065" s="91"/>
      <c r="AC1065" s="82"/>
      <c r="AD1065" s="82"/>
      <c r="AE1065" s="82"/>
      <c r="AF1065" s="82"/>
      <c r="AG1065" s="59" t="s">
        <v>3745</v>
      </c>
      <c r="AH1065" s="59">
        <v>1</v>
      </c>
      <c r="AI1065" s="58"/>
      <c r="AJ1065" s="27"/>
    </row>
    <row r="1066" ht="20.15" customHeight="1" outlineLevel="4" spans="1:36">
      <c r="A1066" s="55">
        <v>31</v>
      </c>
      <c r="B1066" s="60" t="s">
        <v>154</v>
      </c>
      <c r="C1066" s="56" t="s">
        <v>165</v>
      </c>
      <c r="D1066" s="57" t="s">
        <v>3776</v>
      </c>
      <c r="E1066" s="58" t="s">
        <v>3822</v>
      </c>
      <c r="F1066" s="59" t="s">
        <v>354</v>
      </c>
      <c r="G1066" s="59" t="s">
        <v>355</v>
      </c>
      <c r="H1066" s="59">
        <v>430722</v>
      </c>
      <c r="I1066" s="59" t="str">
        <f t="shared" si="129"/>
        <v>430722</v>
      </c>
      <c r="J1066" s="59">
        <f t="shared" si="130"/>
        <v>0</v>
      </c>
      <c r="K1066" s="70">
        <v>2.397</v>
      </c>
      <c r="L1066" s="55" t="s">
        <v>3823</v>
      </c>
      <c r="M1066" s="71" t="s">
        <v>3824</v>
      </c>
      <c r="N1066" s="59"/>
      <c r="O1066" s="70"/>
      <c r="P1066" s="59"/>
      <c r="Q1066" s="70"/>
      <c r="R1066" s="73" t="s">
        <v>3824</v>
      </c>
      <c r="S1066" s="70">
        <v>2.397</v>
      </c>
      <c r="T1066" s="59">
        <v>15</v>
      </c>
      <c r="U1066" s="82">
        <v>76.704</v>
      </c>
      <c r="V1066" s="83">
        <v>35.955</v>
      </c>
      <c r="W1066" s="83">
        <v>23.97</v>
      </c>
      <c r="X1066" s="83">
        <v>11.985</v>
      </c>
      <c r="Y1066" s="82">
        <f t="shared" si="131"/>
        <v>40.749</v>
      </c>
      <c r="Z1066" s="82"/>
      <c r="AA1066" s="91"/>
      <c r="AB1066" s="91"/>
      <c r="AC1066" s="82"/>
      <c r="AD1066" s="82"/>
      <c r="AE1066" s="82"/>
      <c r="AF1066" s="82"/>
      <c r="AG1066" s="59" t="s">
        <v>3745</v>
      </c>
      <c r="AH1066" s="59">
        <v>1</v>
      </c>
      <c r="AI1066" s="58"/>
      <c r="AJ1066" s="27"/>
    </row>
    <row r="1067" ht="20.15" customHeight="1" outlineLevel="4" spans="1:36">
      <c r="A1067" s="55">
        <v>4</v>
      </c>
      <c r="B1067" s="60" t="s">
        <v>154</v>
      </c>
      <c r="C1067" s="56" t="s">
        <v>165</v>
      </c>
      <c r="D1067" s="57" t="s">
        <v>3825</v>
      </c>
      <c r="E1067" s="58" t="s">
        <v>3826</v>
      </c>
      <c r="F1067" s="59" t="s">
        <v>354</v>
      </c>
      <c r="G1067" s="59" t="s">
        <v>355</v>
      </c>
      <c r="H1067" s="59">
        <v>430722</v>
      </c>
      <c r="I1067" s="59" t="str">
        <f t="shared" si="129"/>
        <v>430722</v>
      </c>
      <c r="J1067" s="59">
        <f t="shared" si="130"/>
        <v>0</v>
      </c>
      <c r="K1067" s="70">
        <v>3.297</v>
      </c>
      <c r="L1067" s="55" t="s">
        <v>3827</v>
      </c>
      <c r="M1067" s="71" t="s">
        <v>3828</v>
      </c>
      <c r="N1067" s="59"/>
      <c r="O1067" s="70"/>
      <c r="P1067" s="59"/>
      <c r="Q1067" s="70"/>
      <c r="R1067" s="73" t="s">
        <v>3828</v>
      </c>
      <c r="S1067" s="70">
        <v>3.297</v>
      </c>
      <c r="T1067" s="59">
        <v>15</v>
      </c>
      <c r="U1067" s="82">
        <v>105.504</v>
      </c>
      <c r="V1067" s="83">
        <v>49.455</v>
      </c>
      <c r="W1067" s="83">
        <v>32.97</v>
      </c>
      <c r="X1067" s="83">
        <v>16.485</v>
      </c>
      <c r="Y1067" s="82">
        <f t="shared" si="131"/>
        <v>56.049</v>
      </c>
      <c r="Z1067" s="82"/>
      <c r="AA1067" s="91"/>
      <c r="AB1067" s="91"/>
      <c r="AC1067" s="82"/>
      <c r="AD1067" s="82"/>
      <c r="AE1067" s="82"/>
      <c r="AF1067" s="82"/>
      <c r="AG1067" s="59" t="s">
        <v>3745</v>
      </c>
      <c r="AH1067" s="59">
        <v>1</v>
      </c>
      <c r="AI1067" s="58"/>
      <c r="AJ1067" s="27"/>
    </row>
    <row r="1068" ht="20.15" customHeight="1" outlineLevel="4" spans="1:36">
      <c r="A1068" s="55">
        <v>16</v>
      </c>
      <c r="B1068" s="60" t="s">
        <v>154</v>
      </c>
      <c r="C1068" s="56" t="s">
        <v>165</v>
      </c>
      <c r="D1068" s="57" t="s">
        <v>3829</v>
      </c>
      <c r="E1068" s="58" t="s">
        <v>3830</v>
      </c>
      <c r="F1068" s="59" t="s">
        <v>354</v>
      </c>
      <c r="G1068" s="59" t="s">
        <v>355</v>
      </c>
      <c r="H1068" s="59">
        <v>430722</v>
      </c>
      <c r="I1068" s="59" t="str">
        <f t="shared" si="129"/>
        <v>430722</v>
      </c>
      <c r="J1068" s="59">
        <f t="shared" si="130"/>
        <v>0</v>
      </c>
      <c r="K1068" s="70">
        <v>1.098</v>
      </c>
      <c r="L1068" s="55" t="s">
        <v>3831</v>
      </c>
      <c r="M1068" s="71" t="s">
        <v>3832</v>
      </c>
      <c r="N1068" s="59"/>
      <c r="O1068" s="70"/>
      <c r="P1068" s="73" t="s">
        <v>3832</v>
      </c>
      <c r="Q1068" s="70">
        <v>1.098</v>
      </c>
      <c r="R1068" s="59"/>
      <c r="S1068" s="70"/>
      <c r="T1068" s="59">
        <v>15</v>
      </c>
      <c r="U1068" s="82">
        <v>35.136</v>
      </c>
      <c r="V1068" s="83">
        <v>16.47</v>
      </c>
      <c r="W1068" s="83">
        <v>10.98</v>
      </c>
      <c r="X1068" s="83">
        <v>5.49</v>
      </c>
      <c r="Y1068" s="82">
        <f t="shared" si="131"/>
        <v>18.666</v>
      </c>
      <c r="Z1068" s="82"/>
      <c r="AA1068" s="91"/>
      <c r="AB1068" s="91"/>
      <c r="AC1068" s="82"/>
      <c r="AD1068" s="82"/>
      <c r="AE1068" s="82"/>
      <c r="AF1068" s="82"/>
      <c r="AG1068" s="59" t="s">
        <v>3745</v>
      </c>
      <c r="AH1068" s="59">
        <v>1</v>
      </c>
      <c r="AI1068" s="58"/>
      <c r="AJ1068" s="27"/>
    </row>
    <row r="1069" ht="20.15" customHeight="1" outlineLevel="4" spans="1:36">
      <c r="A1069" s="55">
        <v>32</v>
      </c>
      <c r="B1069" s="60" t="s">
        <v>154</v>
      </c>
      <c r="C1069" s="56" t="s">
        <v>165</v>
      </c>
      <c r="D1069" s="57" t="s">
        <v>3772</v>
      </c>
      <c r="E1069" s="58" t="s">
        <v>3833</v>
      </c>
      <c r="F1069" s="59" t="s">
        <v>354</v>
      </c>
      <c r="G1069" s="59" t="s">
        <v>355</v>
      </c>
      <c r="H1069" s="59">
        <v>430722</v>
      </c>
      <c r="I1069" s="59" t="str">
        <f t="shared" si="129"/>
        <v>430722</v>
      </c>
      <c r="J1069" s="59">
        <f t="shared" si="130"/>
        <v>0</v>
      </c>
      <c r="K1069" s="70">
        <v>3.206</v>
      </c>
      <c r="L1069" s="55" t="s">
        <v>3834</v>
      </c>
      <c r="M1069" s="71" t="s">
        <v>3835</v>
      </c>
      <c r="N1069" s="59"/>
      <c r="O1069" s="70"/>
      <c r="P1069" s="59"/>
      <c r="Q1069" s="70"/>
      <c r="R1069" s="73" t="s">
        <v>3835</v>
      </c>
      <c r="S1069" s="70">
        <v>3.206</v>
      </c>
      <c r="T1069" s="59">
        <v>15</v>
      </c>
      <c r="U1069" s="82">
        <v>102.592</v>
      </c>
      <c r="V1069" s="83">
        <v>48.09</v>
      </c>
      <c r="W1069" s="83">
        <v>32.06</v>
      </c>
      <c r="X1069" s="83">
        <v>16.03</v>
      </c>
      <c r="Y1069" s="82">
        <f t="shared" si="131"/>
        <v>54.502</v>
      </c>
      <c r="Z1069" s="82"/>
      <c r="AA1069" s="91"/>
      <c r="AB1069" s="91"/>
      <c r="AC1069" s="82"/>
      <c r="AD1069" s="82"/>
      <c r="AE1069" s="82"/>
      <c r="AF1069" s="82"/>
      <c r="AG1069" s="59" t="s">
        <v>3745</v>
      </c>
      <c r="AH1069" s="59">
        <v>1</v>
      </c>
      <c r="AI1069" s="58"/>
      <c r="AJ1069" s="27"/>
    </row>
    <row r="1070" ht="20.15" customHeight="1" outlineLevel="4" spans="1:36">
      <c r="A1070" s="55">
        <v>33</v>
      </c>
      <c r="B1070" s="60" t="s">
        <v>154</v>
      </c>
      <c r="C1070" s="56" t="s">
        <v>165</v>
      </c>
      <c r="D1070" s="57" t="s">
        <v>3772</v>
      </c>
      <c r="E1070" s="58" t="s">
        <v>3836</v>
      </c>
      <c r="F1070" s="59" t="s">
        <v>354</v>
      </c>
      <c r="G1070" s="59" t="s">
        <v>355</v>
      </c>
      <c r="H1070" s="59">
        <v>430722</v>
      </c>
      <c r="I1070" s="59" t="str">
        <f t="shared" si="129"/>
        <v>430722</v>
      </c>
      <c r="J1070" s="59">
        <f t="shared" si="130"/>
        <v>0</v>
      </c>
      <c r="K1070" s="70">
        <v>0.331</v>
      </c>
      <c r="L1070" s="55" t="s">
        <v>3837</v>
      </c>
      <c r="M1070" s="71" t="s">
        <v>3838</v>
      </c>
      <c r="N1070" s="59"/>
      <c r="O1070" s="70"/>
      <c r="P1070" s="73" t="s">
        <v>3838</v>
      </c>
      <c r="Q1070" s="70">
        <v>0.331</v>
      </c>
      <c r="R1070" s="59"/>
      <c r="S1070" s="70"/>
      <c r="T1070" s="59">
        <v>15</v>
      </c>
      <c r="U1070" s="82">
        <v>10.592</v>
      </c>
      <c r="V1070" s="83">
        <v>4.965</v>
      </c>
      <c r="W1070" s="83">
        <v>3.31</v>
      </c>
      <c r="X1070" s="83">
        <v>1.655</v>
      </c>
      <c r="Y1070" s="82">
        <f t="shared" si="131"/>
        <v>5.627</v>
      </c>
      <c r="Z1070" s="82"/>
      <c r="AA1070" s="91"/>
      <c r="AB1070" s="91"/>
      <c r="AC1070" s="82"/>
      <c r="AD1070" s="82"/>
      <c r="AE1070" s="82"/>
      <c r="AF1070" s="82"/>
      <c r="AG1070" s="59" t="s">
        <v>3745</v>
      </c>
      <c r="AH1070" s="59">
        <v>1</v>
      </c>
      <c r="AI1070" s="58"/>
      <c r="AJ1070" s="27"/>
    </row>
    <row r="1071" ht="20.15" customHeight="1" outlineLevel="4" spans="1:36">
      <c r="A1071" s="55">
        <v>5</v>
      </c>
      <c r="B1071" s="60" t="s">
        <v>154</v>
      </c>
      <c r="C1071" s="56" t="s">
        <v>165</v>
      </c>
      <c r="D1071" s="57" t="s">
        <v>3772</v>
      </c>
      <c r="E1071" s="58" t="s">
        <v>3839</v>
      </c>
      <c r="F1071" s="59" t="s">
        <v>354</v>
      </c>
      <c r="G1071" s="59" t="s">
        <v>355</v>
      </c>
      <c r="H1071" s="59">
        <v>430722</v>
      </c>
      <c r="I1071" s="59" t="str">
        <f t="shared" si="129"/>
        <v>430722</v>
      </c>
      <c r="J1071" s="59">
        <f t="shared" si="130"/>
        <v>0</v>
      </c>
      <c r="K1071" s="70">
        <v>0.686</v>
      </c>
      <c r="L1071" s="55" t="s">
        <v>3840</v>
      </c>
      <c r="M1071" s="71" t="s">
        <v>3841</v>
      </c>
      <c r="N1071" s="59"/>
      <c r="O1071" s="70"/>
      <c r="P1071" s="73" t="s">
        <v>3841</v>
      </c>
      <c r="Q1071" s="70">
        <v>0.686</v>
      </c>
      <c r="R1071" s="59"/>
      <c r="S1071" s="70"/>
      <c r="T1071" s="59">
        <v>15</v>
      </c>
      <c r="U1071" s="82">
        <v>21.952</v>
      </c>
      <c r="V1071" s="83">
        <v>10.29</v>
      </c>
      <c r="W1071" s="83">
        <v>6.86</v>
      </c>
      <c r="X1071" s="83">
        <v>3.43</v>
      </c>
      <c r="Y1071" s="82">
        <f t="shared" si="131"/>
        <v>11.662</v>
      </c>
      <c r="Z1071" s="82"/>
      <c r="AA1071" s="91"/>
      <c r="AB1071" s="91"/>
      <c r="AC1071" s="82"/>
      <c r="AD1071" s="82"/>
      <c r="AE1071" s="82"/>
      <c r="AF1071" s="82"/>
      <c r="AG1071" s="59" t="s">
        <v>3745</v>
      </c>
      <c r="AH1071" s="59">
        <v>1</v>
      </c>
      <c r="AI1071" s="58"/>
      <c r="AJ1071" s="27"/>
    </row>
    <row r="1072" ht="20.15" customHeight="1" outlineLevel="4" spans="1:36">
      <c r="A1072" s="55">
        <v>17</v>
      </c>
      <c r="B1072" s="60" t="s">
        <v>154</v>
      </c>
      <c r="C1072" s="56" t="s">
        <v>165</v>
      </c>
      <c r="D1072" s="57" t="s">
        <v>3772</v>
      </c>
      <c r="E1072" s="58" t="s">
        <v>3842</v>
      </c>
      <c r="F1072" s="59" t="s">
        <v>354</v>
      </c>
      <c r="G1072" s="59" t="s">
        <v>355</v>
      </c>
      <c r="H1072" s="59">
        <v>430722</v>
      </c>
      <c r="I1072" s="59" t="str">
        <f t="shared" si="129"/>
        <v>430722</v>
      </c>
      <c r="J1072" s="59">
        <f t="shared" si="130"/>
        <v>0</v>
      </c>
      <c r="K1072" s="70">
        <v>6.98</v>
      </c>
      <c r="L1072" s="55" t="s">
        <v>3843</v>
      </c>
      <c r="M1072" s="71" t="s">
        <v>3844</v>
      </c>
      <c r="N1072" s="73" t="s">
        <v>3844</v>
      </c>
      <c r="O1072" s="70">
        <v>6.98</v>
      </c>
      <c r="P1072" s="59"/>
      <c r="Q1072" s="70"/>
      <c r="R1072" s="59"/>
      <c r="S1072" s="70"/>
      <c r="T1072" s="59">
        <v>15</v>
      </c>
      <c r="U1072" s="82">
        <v>223.36</v>
      </c>
      <c r="V1072" s="83">
        <v>104.7</v>
      </c>
      <c r="W1072" s="83">
        <v>69.8</v>
      </c>
      <c r="X1072" s="83">
        <v>34.9</v>
      </c>
      <c r="Y1072" s="82">
        <f t="shared" si="131"/>
        <v>118.66</v>
      </c>
      <c r="Z1072" s="82"/>
      <c r="AA1072" s="91"/>
      <c r="AB1072" s="91"/>
      <c r="AC1072" s="82"/>
      <c r="AD1072" s="82"/>
      <c r="AE1072" s="82"/>
      <c r="AF1072" s="82"/>
      <c r="AG1072" s="59" t="s">
        <v>3745</v>
      </c>
      <c r="AH1072" s="59">
        <v>1</v>
      </c>
      <c r="AI1072" s="58"/>
      <c r="AJ1072" s="27"/>
    </row>
    <row r="1073" ht="20.15" customHeight="1" outlineLevel="4" spans="1:36">
      <c r="A1073" s="55">
        <v>18</v>
      </c>
      <c r="B1073" s="60" t="s">
        <v>154</v>
      </c>
      <c r="C1073" s="56" t="s">
        <v>165</v>
      </c>
      <c r="D1073" s="57" t="s">
        <v>3772</v>
      </c>
      <c r="E1073" s="58" t="s">
        <v>2788</v>
      </c>
      <c r="F1073" s="59" t="s">
        <v>354</v>
      </c>
      <c r="G1073" s="59" t="s">
        <v>355</v>
      </c>
      <c r="H1073" s="59">
        <v>430722</v>
      </c>
      <c r="I1073" s="59" t="str">
        <f t="shared" si="129"/>
        <v>430722</v>
      </c>
      <c r="J1073" s="59">
        <f t="shared" si="130"/>
        <v>0</v>
      </c>
      <c r="K1073" s="70">
        <v>2.183</v>
      </c>
      <c r="L1073" s="55" t="s">
        <v>3845</v>
      </c>
      <c r="M1073" s="71" t="s">
        <v>3846</v>
      </c>
      <c r="N1073" s="59"/>
      <c r="O1073" s="70"/>
      <c r="P1073" s="59"/>
      <c r="Q1073" s="70"/>
      <c r="R1073" s="73" t="s">
        <v>3846</v>
      </c>
      <c r="S1073" s="70">
        <v>2.183</v>
      </c>
      <c r="T1073" s="59">
        <v>15</v>
      </c>
      <c r="U1073" s="82">
        <v>69.856</v>
      </c>
      <c r="V1073" s="83">
        <v>32.745</v>
      </c>
      <c r="W1073" s="83">
        <v>21.83</v>
      </c>
      <c r="X1073" s="83">
        <v>10.915</v>
      </c>
      <c r="Y1073" s="82">
        <f t="shared" si="131"/>
        <v>37.111</v>
      </c>
      <c r="Z1073" s="82"/>
      <c r="AA1073" s="91"/>
      <c r="AB1073" s="91"/>
      <c r="AC1073" s="82"/>
      <c r="AD1073" s="82"/>
      <c r="AE1073" s="82"/>
      <c r="AF1073" s="82"/>
      <c r="AG1073" s="59" t="s">
        <v>3745</v>
      </c>
      <c r="AH1073" s="59">
        <v>1</v>
      </c>
      <c r="AI1073" s="58"/>
      <c r="AJ1073" s="27"/>
    </row>
    <row r="1074" ht="20.15" customHeight="1" outlineLevel="4" spans="1:36">
      <c r="A1074" s="55">
        <v>19</v>
      </c>
      <c r="B1074" s="60" t="s">
        <v>154</v>
      </c>
      <c r="C1074" s="56" t="s">
        <v>165</v>
      </c>
      <c r="D1074" s="57" t="s">
        <v>3793</v>
      </c>
      <c r="E1074" s="58" t="s">
        <v>3847</v>
      </c>
      <c r="F1074" s="59" t="s">
        <v>354</v>
      </c>
      <c r="G1074" s="59" t="s">
        <v>355</v>
      </c>
      <c r="H1074" s="59">
        <v>430722</v>
      </c>
      <c r="I1074" s="59" t="str">
        <f t="shared" si="129"/>
        <v>430722</v>
      </c>
      <c r="J1074" s="59">
        <f t="shared" si="130"/>
        <v>0</v>
      </c>
      <c r="K1074" s="70">
        <v>0.535</v>
      </c>
      <c r="L1074" s="55" t="s">
        <v>3848</v>
      </c>
      <c r="M1074" s="71" t="s">
        <v>3849</v>
      </c>
      <c r="N1074" s="59"/>
      <c r="O1074" s="70"/>
      <c r="P1074" s="59"/>
      <c r="Q1074" s="70"/>
      <c r="R1074" s="73" t="s">
        <v>3849</v>
      </c>
      <c r="S1074" s="70">
        <v>0.535</v>
      </c>
      <c r="T1074" s="59">
        <v>15</v>
      </c>
      <c r="U1074" s="82">
        <v>17.12</v>
      </c>
      <c r="V1074" s="83">
        <v>8.025</v>
      </c>
      <c r="W1074" s="83">
        <v>5.35</v>
      </c>
      <c r="X1074" s="83">
        <v>2.675</v>
      </c>
      <c r="Y1074" s="82">
        <f t="shared" si="131"/>
        <v>9.095</v>
      </c>
      <c r="Z1074" s="82"/>
      <c r="AA1074" s="91"/>
      <c r="AB1074" s="91"/>
      <c r="AC1074" s="82"/>
      <c r="AD1074" s="82"/>
      <c r="AE1074" s="82"/>
      <c r="AF1074" s="82"/>
      <c r="AG1074" s="59" t="s">
        <v>3745</v>
      </c>
      <c r="AH1074" s="59">
        <v>1</v>
      </c>
      <c r="AI1074" s="58"/>
      <c r="AJ1074" s="27"/>
    </row>
    <row r="1075" ht="20.15" customHeight="1" outlineLevel="4" spans="1:36">
      <c r="A1075" s="55">
        <v>20</v>
      </c>
      <c r="B1075" s="60" t="s">
        <v>154</v>
      </c>
      <c r="C1075" s="56" t="s">
        <v>165</v>
      </c>
      <c r="D1075" s="57" t="s">
        <v>3793</v>
      </c>
      <c r="E1075" s="58" t="s">
        <v>3850</v>
      </c>
      <c r="F1075" s="59" t="s">
        <v>354</v>
      </c>
      <c r="G1075" s="59" t="s">
        <v>355</v>
      </c>
      <c r="H1075" s="59">
        <v>430722</v>
      </c>
      <c r="I1075" s="59" t="str">
        <f t="shared" si="129"/>
        <v>430722</v>
      </c>
      <c r="J1075" s="59">
        <f t="shared" si="130"/>
        <v>0</v>
      </c>
      <c r="K1075" s="70">
        <v>1.112</v>
      </c>
      <c r="L1075" s="55" t="s">
        <v>3851</v>
      </c>
      <c r="M1075" s="71" t="s">
        <v>3852</v>
      </c>
      <c r="N1075" s="59"/>
      <c r="O1075" s="70"/>
      <c r="P1075" s="59"/>
      <c r="Q1075" s="70"/>
      <c r="R1075" s="73" t="s">
        <v>3852</v>
      </c>
      <c r="S1075" s="70">
        <v>1.112</v>
      </c>
      <c r="T1075" s="59">
        <v>15</v>
      </c>
      <c r="U1075" s="82">
        <v>35.584</v>
      </c>
      <c r="V1075" s="83">
        <v>16.68</v>
      </c>
      <c r="W1075" s="83">
        <v>11.12</v>
      </c>
      <c r="X1075" s="83">
        <v>5.56</v>
      </c>
      <c r="Y1075" s="82">
        <f t="shared" si="131"/>
        <v>18.904</v>
      </c>
      <c r="Z1075" s="82"/>
      <c r="AA1075" s="91"/>
      <c r="AB1075" s="91"/>
      <c r="AC1075" s="82"/>
      <c r="AD1075" s="82"/>
      <c r="AE1075" s="82"/>
      <c r="AF1075" s="82"/>
      <c r="AG1075" s="59" t="s">
        <v>3745</v>
      </c>
      <c r="AH1075" s="59">
        <v>1</v>
      </c>
      <c r="AI1075" s="58"/>
      <c r="AJ1075" s="27"/>
    </row>
    <row r="1076" ht="20.15" customHeight="1" outlineLevel="4" spans="1:36">
      <c r="A1076" s="55">
        <v>34</v>
      </c>
      <c r="B1076" s="60" t="s">
        <v>154</v>
      </c>
      <c r="C1076" s="56" t="s">
        <v>165</v>
      </c>
      <c r="D1076" s="57" t="s">
        <v>3793</v>
      </c>
      <c r="E1076" s="58" t="s">
        <v>3853</v>
      </c>
      <c r="F1076" s="59" t="s">
        <v>354</v>
      </c>
      <c r="G1076" s="59" t="s">
        <v>355</v>
      </c>
      <c r="H1076" s="59">
        <v>430722</v>
      </c>
      <c r="I1076" s="59" t="str">
        <f t="shared" si="129"/>
        <v>430722</v>
      </c>
      <c r="J1076" s="59">
        <f t="shared" si="130"/>
        <v>0</v>
      </c>
      <c r="K1076" s="70">
        <v>1.968</v>
      </c>
      <c r="L1076" s="55" t="s">
        <v>3854</v>
      </c>
      <c r="M1076" s="71" t="s">
        <v>3855</v>
      </c>
      <c r="N1076" s="59"/>
      <c r="O1076" s="70"/>
      <c r="P1076" s="73" t="s">
        <v>3855</v>
      </c>
      <c r="Q1076" s="70">
        <v>1.968</v>
      </c>
      <c r="R1076" s="59"/>
      <c r="S1076" s="70"/>
      <c r="T1076" s="59">
        <v>15</v>
      </c>
      <c r="U1076" s="82">
        <v>62.976</v>
      </c>
      <c r="V1076" s="83">
        <v>29.52</v>
      </c>
      <c r="W1076" s="83">
        <v>19.68</v>
      </c>
      <c r="X1076" s="83">
        <v>9.84</v>
      </c>
      <c r="Y1076" s="82">
        <f t="shared" si="131"/>
        <v>33.456</v>
      </c>
      <c r="Z1076" s="82"/>
      <c r="AA1076" s="91"/>
      <c r="AB1076" s="91"/>
      <c r="AC1076" s="82"/>
      <c r="AD1076" s="82"/>
      <c r="AE1076" s="82"/>
      <c r="AF1076" s="82"/>
      <c r="AG1076" s="59" t="s">
        <v>3745</v>
      </c>
      <c r="AH1076" s="59">
        <v>1</v>
      </c>
      <c r="AI1076" s="58"/>
      <c r="AJ1076" s="27"/>
    </row>
    <row r="1077" ht="20.15" customHeight="1" outlineLevel="4" spans="1:36">
      <c r="A1077" s="55">
        <v>35</v>
      </c>
      <c r="B1077" s="60" t="s">
        <v>154</v>
      </c>
      <c r="C1077" s="56" t="s">
        <v>165</v>
      </c>
      <c r="D1077" s="57" t="s">
        <v>3793</v>
      </c>
      <c r="E1077" s="58" t="s">
        <v>3856</v>
      </c>
      <c r="F1077" s="59" t="s">
        <v>354</v>
      </c>
      <c r="G1077" s="59" t="s">
        <v>355</v>
      </c>
      <c r="H1077" s="59">
        <v>430722</v>
      </c>
      <c r="I1077" s="59" t="str">
        <f t="shared" si="129"/>
        <v>430722</v>
      </c>
      <c r="J1077" s="59">
        <f t="shared" si="130"/>
        <v>0</v>
      </c>
      <c r="K1077" s="70">
        <v>5.165</v>
      </c>
      <c r="L1077" s="55" t="s">
        <v>3857</v>
      </c>
      <c r="M1077" s="71" t="s">
        <v>3858</v>
      </c>
      <c r="N1077" s="59"/>
      <c r="O1077" s="70"/>
      <c r="P1077" s="73" t="s">
        <v>3858</v>
      </c>
      <c r="Q1077" s="70">
        <v>5.165</v>
      </c>
      <c r="R1077" s="59"/>
      <c r="S1077" s="70"/>
      <c r="T1077" s="59">
        <v>15</v>
      </c>
      <c r="U1077" s="82">
        <v>165.28</v>
      </c>
      <c r="V1077" s="83">
        <v>77.475</v>
      </c>
      <c r="W1077" s="83">
        <v>51.65</v>
      </c>
      <c r="X1077" s="83">
        <v>25.825</v>
      </c>
      <c r="Y1077" s="82">
        <f t="shared" si="131"/>
        <v>87.805</v>
      </c>
      <c r="Z1077" s="82"/>
      <c r="AA1077" s="91"/>
      <c r="AB1077" s="91"/>
      <c r="AC1077" s="82"/>
      <c r="AD1077" s="82"/>
      <c r="AE1077" s="82"/>
      <c r="AF1077" s="82"/>
      <c r="AG1077" s="59" t="s">
        <v>3745</v>
      </c>
      <c r="AH1077" s="59">
        <v>1</v>
      </c>
      <c r="AI1077" s="58"/>
      <c r="AJ1077" s="27"/>
    </row>
    <row r="1078" ht="20.15" customHeight="1" outlineLevel="4" spans="1:36">
      <c r="A1078" s="55">
        <v>36</v>
      </c>
      <c r="B1078" s="60" t="s">
        <v>154</v>
      </c>
      <c r="C1078" s="56" t="s">
        <v>165</v>
      </c>
      <c r="D1078" s="57" t="s">
        <v>3800</v>
      </c>
      <c r="E1078" s="58" t="s">
        <v>3859</v>
      </c>
      <c r="F1078" s="59" t="s">
        <v>354</v>
      </c>
      <c r="G1078" s="59" t="s">
        <v>355</v>
      </c>
      <c r="H1078" s="59">
        <v>430722</v>
      </c>
      <c r="I1078" s="59" t="str">
        <f t="shared" si="129"/>
        <v>430722</v>
      </c>
      <c r="J1078" s="59">
        <f t="shared" si="130"/>
        <v>0</v>
      </c>
      <c r="K1078" s="70">
        <v>1.209</v>
      </c>
      <c r="L1078" s="55" t="s">
        <v>3860</v>
      </c>
      <c r="M1078" s="71" t="s">
        <v>3861</v>
      </c>
      <c r="N1078" s="59"/>
      <c r="O1078" s="70"/>
      <c r="P1078" s="73" t="s">
        <v>3861</v>
      </c>
      <c r="Q1078" s="70">
        <v>1.209</v>
      </c>
      <c r="R1078" s="59"/>
      <c r="S1078" s="70"/>
      <c r="T1078" s="59">
        <v>15</v>
      </c>
      <c r="U1078" s="82">
        <v>38.688</v>
      </c>
      <c r="V1078" s="83">
        <v>18.135</v>
      </c>
      <c r="W1078" s="83">
        <v>12.09</v>
      </c>
      <c r="X1078" s="83">
        <v>6.045</v>
      </c>
      <c r="Y1078" s="82">
        <f t="shared" si="131"/>
        <v>20.553</v>
      </c>
      <c r="Z1078" s="82"/>
      <c r="AA1078" s="91"/>
      <c r="AB1078" s="91"/>
      <c r="AC1078" s="82"/>
      <c r="AD1078" s="82"/>
      <c r="AE1078" s="82"/>
      <c r="AF1078" s="82"/>
      <c r="AG1078" s="59" t="s">
        <v>3745</v>
      </c>
      <c r="AH1078" s="59">
        <v>1</v>
      </c>
      <c r="AI1078" s="58"/>
      <c r="AJ1078" s="27"/>
    </row>
    <row r="1079" ht="20.15" customHeight="1" outlineLevel="4" spans="1:36">
      <c r="A1079" s="55">
        <v>37</v>
      </c>
      <c r="B1079" s="60" t="s">
        <v>154</v>
      </c>
      <c r="C1079" s="56" t="s">
        <v>165</v>
      </c>
      <c r="D1079" s="57" t="s">
        <v>3800</v>
      </c>
      <c r="E1079" s="58" t="s">
        <v>3862</v>
      </c>
      <c r="F1079" s="59" t="s">
        <v>354</v>
      </c>
      <c r="G1079" s="59" t="s">
        <v>355</v>
      </c>
      <c r="H1079" s="59">
        <v>430722</v>
      </c>
      <c r="I1079" s="59" t="str">
        <f t="shared" si="129"/>
        <v>430722</v>
      </c>
      <c r="J1079" s="59">
        <f t="shared" si="130"/>
        <v>0</v>
      </c>
      <c r="K1079" s="70">
        <v>1.859</v>
      </c>
      <c r="L1079" s="55" t="s">
        <v>3863</v>
      </c>
      <c r="M1079" s="71" t="s">
        <v>3864</v>
      </c>
      <c r="N1079" s="59"/>
      <c r="O1079" s="70"/>
      <c r="P1079" s="73" t="s">
        <v>3864</v>
      </c>
      <c r="Q1079" s="70">
        <v>1.859</v>
      </c>
      <c r="R1079" s="59"/>
      <c r="S1079" s="70"/>
      <c r="T1079" s="59">
        <v>15</v>
      </c>
      <c r="U1079" s="82">
        <v>59.488</v>
      </c>
      <c r="V1079" s="83">
        <v>27.885</v>
      </c>
      <c r="W1079" s="83">
        <v>18.59</v>
      </c>
      <c r="X1079" s="83">
        <v>9.295</v>
      </c>
      <c r="Y1079" s="82">
        <f t="shared" si="131"/>
        <v>31.603</v>
      </c>
      <c r="Z1079" s="82"/>
      <c r="AA1079" s="91"/>
      <c r="AB1079" s="91"/>
      <c r="AC1079" s="82"/>
      <c r="AD1079" s="82"/>
      <c r="AE1079" s="82"/>
      <c r="AF1079" s="82"/>
      <c r="AG1079" s="59" t="s">
        <v>3745</v>
      </c>
      <c r="AH1079" s="59">
        <v>1</v>
      </c>
      <c r="AI1079" s="58"/>
      <c r="AJ1079" s="27"/>
    </row>
    <row r="1080" ht="20.15" customHeight="1" outlineLevel="4" spans="1:36">
      <c r="A1080" s="55">
        <v>38</v>
      </c>
      <c r="B1080" s="60" t="s">
        <v>154</v>
      </c>
      <c r="C1080" s="56" t="s">
        <v>165</v>
      </c>
      <c r="D1080" s="57" t="s">
        <v>3800</v>
      </c>
      <c r="E1080" s="58" t="s">
        <v>3865</v>
      </c>
      <c r="F1080" s="59" t="s">
        <v>354</v>
      </c>
      <c r="G1080" s="59" t="s">
        <v>355</v>
      </c>
      <c r="H1080" s="59">
        <v>430722</v>
      </c>
      <c r="I1080" s="59" t="str">
        <f t="shared" si="129"/>
        <v>430722</v>
      </c>
      <c r="J1080" s="59">
        <f t="shared" si="130"/>
        <v>0</v>
      </c>
      <c r="K1080" s="70">
        <v>4.057</v>
      </c>
      <c r="L1080" s="55" t="s">
        <v>3866</v>
      </c>
      <c r="M1080" s="71" t="s">
        <v>3867</v>
      </c>
      <c r="N1080" s="59"/>
      <c r="O1080" s="70"/>
      <c r="P1080" s="59"/>
      <c r="Q1080" s="70"/>
      <c r="R1080" s="73" t="s">
        <v>3867</v>
      </c>
      <c r="S1080" s="70">
        <v>4.057</v>
      </c>
      <c r="T1080" s="59">
        <v>15</v>
      </c>
      <c r="U1080" s="82">
        <v>129.824</v>
      </c>
      <c r="V1080" s="83">
        <v>60.855</v>
      </c>
      <c r="W1080" s="83">
        <v>40.57</v>
      </c>
      <c r="X1080" s="83">
        <v>20.285</v>
      </c>
      <c r="Y1080" s="82">
        <f t="shared" si="131"/>
        <v>68.969</v>
      </c>
      <c r="Z1080" s="82"/>
      <c r="AA1080" s="91"/>
      <c r="AB1080" s="91"/>
      <c r="AC1080" s="82"/>
      <c r="AD1080" s="82"/>
      <c r="AE1080" s="82"/>
      <c r="AF1080" s="82"/>
      <c r="AG1080" s="59" t="s">
        <v>3745</v>
      </c>
      <c r="AH1080" s="59">
        <v>1</v>
      </c>
      <c r="AI1080" s="58"/>
      <c r="AJ1080" s="27"/>
    </row>
    <row r="1081" ht="20.15" customHeight="1" outlineLevel="4" spans="1:36">
      <c r="A1081" s="55">
        <v>21</v>
      </c>
      <c r="B1081" s="60" t="s">
        <v>154</v>
      </c>
      <c r="C1081" s="56" t="s">
        <v>165</v>
      </c>
      <c r="D1081" s="57" t="s">
        <v>3804</v>
      </c>
      <c r="E1081" s="58" t="s">
        <v>3868</v>
      </c>
      <c r="F1081" s="59" t="s">
        <v>354</v>
      </c>
      <c r="G1081" s="59" t="s">
        <v>355</v>
      </c>
      <c r="H1081" s="59">
        <v>430722</v>
      </c>
      <c r="I1081" s="59" t="str">
        <f t="shared" si="129"/>
        <v>430722</v>
      </c>
      <c r="J1081" s="59">
        <f t="shared" si="130"/>
        <v>0</v>
      </c>
      <c r="K1081" s="70">
        <v>3.206</v>
      </c>
      <c r="L1081" s="55" t="s">
        <v>3869</v>
      </c>
      <c r="M1081" s="71" t="s">
        <v>3870</v>
      </c>
      <c r="N1081" s="73" t="s">
        <v>3870</v>
      </c>
      <c r="O1081" s="70">
        <v>3.206</v>
      </c>
      <c r="P1081" s="59"/>
      <c r="Q1081" s="70"/>
      <c r="R1081" s="59"/>
      <c r="S1081" s="70"/>
      <c r="T1081" s="59">
        <v>15</v>
      </c>
      <c r="U1081" s="82">
        <v>102.592</v>
      </c>
      <c r="V1081" s="83">
        <v>48.09</v>
      </c>
      <c r="W1081" s="83">
        <v>32.06</v>
      </c>
      <c r="X1081" s="83">
        <v>16.03</v>
      </c>
      <c r="Y1081" s="82">
        <f t="shared" si="131"/>
        <v>54.502</v>
      </c>
      <c r="Z1081" s="82"/>
      <c r="AA1081" s="91"/>
      <c r="AB1081" s="91"/>
      <c r="AC1081" s="82"/>
      <c r="AD1081" s="82"/>
      <c r="AE1081" s="82"/>
      <c r="AF1081" s="82"/>
      <c r="AG1081" s="59" t="s">
        <v>3745</v>
      </c>
      <c r="AH1081" s="59">
        <v>1</v>
      </c>
      <c r="AI1081" s="58"/>
      <c r="AJ1081" s="27"/>
    </row>
    <row r="1082" ht="20.15" customHeight="1" outlineLevel="4" spans="1:36">
      <c r="A1082" s="55">
        <v>39</v>
      </c>
      <c r="B1082" s="60" t="s">
        <v>154</v>
      </c>
      <c r="C1082" s="56" t="s">
        <v>165</v>
      </c>
      <c r="D1082" s="57" t="s">
        <v>3808</v>
      </c>
      <c r="E1082" s="58" t="s">
        <v>3871</v>
      </c>
      <c r="F1082" s="59" t="s">
        <v>354</v>
      </c>
      <c r="G1082" s="59" t="s">
        <v>355</v>
      </c>
      <c r="H1082" s="59">
        <v>430722</v>
      </c>
      <c r="I1082" s="59" t="str">
        <f t="shared" si="129"/>
        <v>430722</v>
      </c>
      <c r="J1082" s="59">
        <f t="shared" si="130"/>
        <v>0</v>
      </c>
      <c r="K1082" s="70">
        <v>1.015</v>
      </c>
      <c r="L1082" s="55" t="s">
        <v>3872</v>
      </c>
      <c r="M1082" s="71" t="s">
        <v>3873</v>
      </c>
      <c r="N1082" s="59"/>
      <c r="O1082" s="70"/>
      <c r="P1082" s="59"/>
      <c r="Q1082" s="70"/>
      <c r="R1082" s="73" t="s">
        <v>3873</v>
      </c>
      <c r="S1082" s="70">
        <v>1.015</v>
      </c>
      <c r="T1082" s="59">
        <v>15</v>
      </c>
      <c r="U1082" s="82">
        <v>32.48</v>
      </c>
      <c r="V1082" s="83">
        <v>15.225</v>
      </c>
      <c r="W1082" s="83">
        <v>10.15</v>
      </c>
      <c r="X1082" s="83">
        <v>5.075</v>
      </c>
      <c r="Y1082" s="82">
        <f t="shared" si="131"/>
        <v>17.255</v>
      </c>
      <c r="Z1082" s="82"/>
      <c r="AA1082" s="91"/>
      <c r="AB1082" s="91"/>
      <c r="AC1082" s="82"/>
      <c r="AD1082" s="82"/>
      <c r="AE1082" s="82"/>
      <c r="AF1082" s="82"/>
      <c r="AG1082" s="59" t="s">
        <v>3745</v>
      </c>
      <c r="AH1082" s="59">
        <v>1</v>
      </c>
      <c r="AI1082" s="58"/>
      <c r="AJ1082" s="27"/>
    </row>
    <row r="1083" ht="20.15" customHeight="1" outlineLevel="4" spans="1:36">
      <c r="A1083" s="55">
        <v>40</v>
      </c>
      <c r="B1083" s="60" t="s">
        <v>154</v>
      </c>
      <c r="C1083" s="56" t="s">
        <v>165</v>
      </c>
      <c r="D1083" s="57" t="s">
        <v>3808</v>
      </c>
      <c r="E1083" s="58" t="s">
        <v>3874</v>
      </c>
      <c r="F1083" s="59" t="s">
        <v>354</v>
      </c>
      <c r="G1083" s="59" t="s">
        <v>355</v>
      </c>
      <c r="H1083" s="59">
        <v>430722</v>
      </c>
      <c r="I1083" s="59" t="str">
        <f t="shared" si="129"/>
        <v>430722</v>
      </c>
      <c r="J1083" s="59">
        <f t="shared" si="130"/>
        <v>0</v>
      </c>
      <c r="K1083" s="70">
        <v>2.007</v>
      </c>
      <c r="L1083" s="55" t="s">
        <v>3810</v>
      </c>
      <c r="M1083" s="71" t="s">
        <v>3875</v>
      </c>
      <c r="N1083" s="59"/>
      <c r="O1083" s="70"/>
      <c r="P1083" s="59"/>
      <c r="Q1083" s="70"/>
      <c r="R1083" s="73" t="s">
        <v>3875</v>
      </c>
      <c r="S1083" s="70">
        <v>2.007</v>
      </c>
      <c r="T1083" s="59">
        <v>15</v>
      </c>
      <c r="U1083" s="82">
        <v>64.224</v>
      </c>
      <c r="V1083" s="83">
        <v>30.105</v>
      </c>
      <c r="W1083" s="83">
        <v>20.07</v>
      </c>
      <c r="X1083" s="83">
        <v>10.035</v>
      </c>
      <c r="Y1083" s="82">
        <f t="shared" si="131"/>
        <v>34.119</v>
      </c>
      <c r="Z1083" s="82"/>
      <c r="AA1083" s="91"/>
      <c r="AB1083" s="91"/>
      <c r="AC1083" s="82"/>
      <c r="AD1083" s="82"/>
      <c r="AE1083" s="82"/>
      <c r="AF1083" s="82"/>
      <c r="AG1083" s="59" t="s">
        <v>3745</v>
      </c>
      <c r="AH1083" s="59">
        <v>1</v>
      </c>
      <c r="AI1083" s="58"/>
      <c r="AJ1083" s="27"/>
    </row>
    <row r="1084" ht="20.15" customHeight="1" outlineLevel="4" spans="1:36">
      <c r="A1084" s="55">
        <v>41</v>
      </c>
      <c r="B1084" s="60" t="s">
        <v>154</v>
      </c>
      <c r="C1084" s="56" t="s">
        <v>165</v>
      </c>
      <c r="D1084" s="57" t="s">
        <v>3808</v>
      </c>
      <c r="E1084" s="58" t="s">
        <v>3876</v>
      </c>
      <c r="F1084" s="59" t="s">
        <v>354</v>
      </c>
      <c r="G1084" s="59" t="s">
        <v>355</v>
      </c>
      <c r="H1084" s="59">
        <v>430722</v>
      </c>
      <c r="I1084" s="59" t="str">
        <f t="shared" si="129"/>
        <v>430722</v>
      </c>
      <c r="J1084" s="59">
        <f t="shared" si="130"/>
        <v>0</v>
      </c>
      <c r="K1084" s="70">
        <v>1.315</v>
      </c>
      <c r="L1084" s="55" t="s">
        <v>3877</v>
      </c>
      <c r="M1084" s="71" t="s">
        <v>3878</v>
      </c>
      <c r="N1084" s="59"/>
      <c r="O1084" s="70"/>
      <c r="P1084" s="59"/>
      <c r="Q1084" s="70"/>
      <c r="R1084" s="73" t="s">
        <v>3878</v>
      </c>
      <c r="S1084" s="70">
        <v>1.315</v>
      </c>
      <c r="T1084" s="59">
        <v>15</v>
      </c>
      <c r="U1084" s="82">
        <v>42.08</v>
      </c>
      <c r="V1084" s="83">
        <v>19.725</v>
      </c>
      <c r="W1084" s="83">
        <v>13.15</v>
      </c>
      <c r="X1084" s="83">
        <v>6.575</v>
      </c>
      <c r="Y1084" s="82">
        <f t="shared" si="131"/>
        <v>22.355</v>
      </c>
      <c r="Z1084" s="82"/>
      <c r="AA1084" s="91"/>
      <c r="AB1084" s="91"/>
      <c r="AC1084" s="82"/>
      <c r="AD1084" s="82"/>
      <c r="AE1084" s="82"/>
      <c r="AF1084" s="82"/>
      <c r="AG1084" s="59" t="s">
        <v>3745</v>
      </c>
      <c r="AH1084" s="59">
        <v>1</v>
      </c>
      <c r="AI1084" s="58"/>
      <c r="AJ1084" s="27"/>
    </row>
    <row r="1085" ht="20.15" customHeight="1" outlineLevel="4" spans="1:36">
      <c r="A1085" s="55">
        <v>22</v>
      </c>
      <c r="B1085" s="60" t="s">
        <v>154</v>
      </c>
      <c r="C1085" s="56" t="s">
        <v>165</v>
      </c>
      <c r="D1085" s="57" t="s">
        <v>3879</v>
      </c>
      <c r="E1085" s="58" t="s">
        <v>3880</v>
      </c>
      <c r="F1085" s="59" t="s">
        <v>354</v>
      </c>
      <c r="G1085" s="59" t="s">
        <v>355</v>
      </c>
      <c r="H1085" s="59">
        <v>430722</v>
      </c>
      <c r="I1085" s="59" t="str">
        <f t="shared" si="129"/>
        <v>430722</v>
      </c>
      <c r="J1085" s="59">
        <f t="shared" si="130"/>
        <v>0</v>
      </c>
      <c r="K1085" s="70">
        <v>3.888</v>
      </c>
      <c r="L1085" s="55" t="s">
        <v>3881</v>
      </c>
      <c r="M1085" s="71" t="s">
        <v>3882</v>
      </c>
      <c r="N1085" s="59"/>
      <c r="O1085" s="70"/>
      <c r="P1085" s="73" t="s">
        <v>3882</v>
      </c>
      <c r="Q1085" s="70">
        <v>3.888</v>
      </c>
      <c r="R1085" s="59"/>
      <c r="S1085" s="70"/>
      <c r="T1085" s="59">
        <v>15</v>
      </c>
      <c r="U1085" s="82">
        <v>124.416</v>
      </c>
      <c r="V1085" s="83">
        <v>58.32</v>
      </c>
      <c r="W1085" s="83">
        <v>38.88</v>
      </c>
      <c r="X1085" s="83">
        <v>19.44</v>
      </c>
      <c r="Y1085" s="82">
        <f t="shared" si="131"/>
        <v>66.096</v>
      </c>
      <c r="Z1085" s="82"/>
      <c r="AA1085" s="91"/>
      <c r="AB1085" s="91"/>
      <c r="AC1085" s="82"/>
      <c r="AD1085" s="82"/>
      <c r="AE1085" s="82"/>
      <c r="AF1085" s="82"/>
      <c r="AG1085" s="59" t="s">
        <v>3745</v>
      </c>
      <c r="AH1085" s="59">
        <v>1</v>
      </c>
      <c r="AI1085" s="58"/>
      <c r="AJ1085" s="27"/>
    </row>
    <row r="1086" ht="20.15" customHeight="1" outlineLevel="4" spans="1:36">
      <c r="A1086" s="55">
        <v>6</v>
      </c>
      <c r="B1086" s="60" t="s">
        <v>154</v>
      </c>
      <c r="C1086" s="56" t="s">
        <v>165</v>
      </c>
      <c r="D1086" s="57" t="s">
        <v>3825</v>
      </c>
      <c r="E1086" s="58" t="s">
        <v>3883</v>
      </c>
      <c r="F1086" s="59" t="s">
        <v>354</v>
      </c>
      <c r="G1086" s="59" t="s">
        <v>355</v>
      </c>
      <c r="H1086" s="59">
        <v>430722</v>
      </c>
      <c r="I1086" s="59" t="str">
        <f t="shared" si="129"/>
        <v>430722</v>
      </c>
      <c r="J1086" s="59">
        <f t="shared" si="130"/>
        <v>0</v>
      </c>
      <c r="K1086" s="70">
        <v>2.497</v>
      </c>
      <c r="L1086" s="55" t="s">
        <v>3884</v>
      </c>
      <c r="M1086" s="71" t="s">
        <v>3885</v>
      </c>
      <c r="N1086" s="59"/>
      <c r="O1086" s="70"/>
      <c r="P1086" s="59"/>
      <c r="Q1086" s="70"/>
      <c r="R1086" s="73" t="s">
        <v>3885</v>
      </c>
      <c r="S1086" s="70">
        <v>2.497</v>
      </c>
      <c r="T1086" s="59">
        <v>15</v>
      </c>
      <c r="U1086" s="82">
        <v>79.904</v>
      </c>
      <c r="V1086" s="83">
        <v>37.455</v>
      </c>
      <c r="W1086" s="83">
        <v>24.97</v>
      </c>
      <c r="X1086" s="83">
        <v>12.485</v>
      </c>
      <c r="Y1086" s="82">
        <f t="shared" si="131"/>
        <v>42.449</v>
      </c>
      <c r="Z1086" s="82"/>
      <c r="AA1086" s="91"/>
      <c r="AB1086" s="91"/>
      <c r="AC1086" s="82"/>
      <c r="AD1086" s="82"/>
      <c r="AE1086" s="82"/>
      <c r="AF1086" s="82"/>
      <c r="AG1086" s="59" t="s">
        <v>3886</v>
      </c>
      <c r="AH1086" s="59">
        <v>1</v>
      </c>
      <c r="AI1086" s="58"/>
      <c r="AJ1086" s="27"/>
    </row>
    <row r="1087" ht="20.15" customHeight="1" outlineLevel="4" spans="1:36">
      <c r="A1087" s="55">
        <v>7</v>
      </c>
      <c r="B1087" s="60" t="s">
        <v>154</v>
      </c>
      <c r="C1087" s="56" t="s">
        <v>165</v>
      </c>
      <c r="D1087" s="57" t="s">
        <v>3825</v>
      </c>
      <c r="E1087" s="58" t="s">
        <v>3887</v>
      </c>
      <c r="F1087" s="59" t="s">
        <v>354</v>
      </c>
      <c r="G1087" s="59" t="s">
        <v>355</v>
      </c>
      <c r="H1087" s="59">
        <v>430722</v>
      </c>
      <c r="I1087" s="59" t="str">
        <f t="shared" si="129"/>
        <v>430722</v>
      </c>
      <c r="J1087" s="59">
        <f t="shared" si="130"/>
        <v>0</v>
      </c>
      <c r="K1087" s="70">
        <v>3.611</v>
      </c>
      <c r="L1087" s="55" t="s">
        <v>3888</v>
      </c>
      <c r="M1087" s="71" t="s">
        <v>3889</v>
      </c>
      <c r="N1087" s="59"/>
      <c r="O1087" s="70"/>
      <c r="P1087" s="73" t="s">
        <v>3889</v>
      </c>
      <c r="Q1087" s="70">
        <v>3.611</v>
      </c>
      <c r="R1087" s="59"/>
      <c r="S1087" s="70"/>
      <c r="T1087" s="59">
        <v>15</v>
      </c>
      <c r="U1087" s="82">
        <v>115.552</v>
      </c>
      <c r="V1087" s="83">
        <v>54.165</v>
      </c>
      <c r="W1087" s="83">
        <v>36.11</v>
      </c>
      <c r="X1087" s="83">
        <v>18.055</v>
      </c>
      <c r="Y1087" s="82">
        <f t="shared" si="131"/>
        <v>61.387</v>
      </c>
      <c r="Z1087" s="82"/>
      <c r="AA1087" s="91"/>
      <c r="AB1087" s="91"/>
      <c r="AC1087" s="82"/>
      <c r="AD1087" s="82"/>
      <c r="AE1087" s="82"/>
      <c r="AF1087" s="82"/>
      <c r="AG1087" s="59" t="s">
        <v>3886</v>
      </c>
      <c r="AH1087" s="59">
        <v>1</v>
      </c>
      <c r="AI1087" s="58"/>
      <c r="AJ1087" s="27"/>
    </row>
    <row r="1088" ht="20.15" customHeight="1" outlineLevel="4" spans="1:36">
      <c r="A1088" s="55">
        <v>23</v>
      </c>
      <c r="B1088" s="60" t="s">
        <v>154</v>
      </c>
      <c r="C1088" s="56" t="s">
        <v>165</v>
      </c>
      <c r="D1088" s="57" t="s">
        <v>3890</v>
      </c>
      <c r="E1088" s="58" t="s">
        <v>3891</v>
      </c>
      <c r="F1088" s="59" t="s">
        <v>354</v>
      </c>
      <c r="G1088" s="59" t="s">
        <v>355</v>
      </c>
      <c r="H1088" s="59">
        <v>430722</v>
      </c>
      <c r="I1088" s="59" t="str">
        <f t="shared" si="129"/>
        <v>430722</v>
      </c>
      <c r="J1088" s="59">
        <f t="shared" si="130"/>
        <v>0</v>
      </c>
      <c r="K1088" s="70">
        <v>9.401</v>
      </c>
      <c r="L1088" s="55" t="s">
        <v>3892</v>
      </c>
      <c r="M1088" s="71" t="s">
        <v>3893</v>
      </c>
      <c r="N1088" s="59"/>
      <c r="O1088" s="70"/>
      <c r="P1088" s="73" t="s">
        <v>3893</v>
      </c>
      <c r="Q1088" s="70">
        <v>9.401</v>
      </c>
      <c r="R1088" s="59"/>
      <c r="S1088" s="70"/>
      <c r="T1088" s="59">
        <v>15</v>
      </c>
      <c r="U1088" s="82">
        <v>300.832</v>
      </c>
      <c r="V1088" s="83">
        <v>141.015</v>
      </c>
      <c r="W1088" s="83">
        <v>94.01</v>
      </c>
      <c r="X1088" s="83">
        <v>47.005</v>
      </c>
      <c r="Y1088" s="82">
        <f t="shared" si="131"/>
        <v>159.817</v>
      </c>
      <c r="Z1088" s="82"/>
      <c r="AA1088" s="91"/>
      <c r="AB1088" s="91"/>
      <c r="AC1088" s="82"/>
      <c r="AD1088" s="82"/>
      <c r="AE1088" s="82"/>
      <c r="AF1088" s="82"/>
      <c r="AG1088" s="59" t="s">
        <v>3886</v>
      </c>
      <c r="AH1088" s="59">
        <v>1</v>
      </c>
      <c r="AI1088" s="58"/>
      <c r="AJ1088" s="27"/>
    </row>
    <row r="1089" ht="20.15" customHeight="1" outlineLevel="4" spans="1:36">
      <c r="A1089" s="55">
        <v>42</v>
      </c>
      <c r="B1089" s="60" t="s">
        <v>154</v>
      </c>
      <c r="C1089" s="56" t="s">
        <v>165</v>
      </c>
      <c r="D1089" s="57" t="s">
        <v>3890</v>
      </c>
      <c r="E1089" s="58" t="s">
        <v>3894</v>
      </c>
      <c r="F1089" s="59" t="s">
        <v>354</v>
      </c>
      <c r="G1089" s="59" t="s">
        <v>355</v>
      </c>
      <c r="H1089" s="59">
        <v>430722</v>
      </c>
      <c r="I1089" s="59" t="str">
        <f t="shared" si="129"/>
        <v>430722</v>
      </c>
      <c r="J1089" s="59">
        <f t="shared" si="130"/>
        <v>0</v>
      </c>
      <c r="K1089" s="70">
        <v>1.015</v>
      </c>
      <c r="L1089" s="55" t="s">
        <v>3895</v>
      </c>
      <c r="M1089" s="71" t="s">
        <v>3896</v>
      </c>
      <c r="N1089" s="59"/>
      <c r="O1089" s="70"/>
      <c r="P1089" s="59"/>
      <c r="Q1089" s="70"/>
      <c r="R1089" s="73" t="s">
        <v>3896</v>
      </c>
      <c r="S1089" s="70">
        <v>1.015</v>
      </c>
      <c r="T1089" s="59">
        <v>15</v>
      </c>
      <c r="U1089" s="82">
        <v>32.48</v>
      </c>
      <c r="V1089" s="83">
        <v>15.225</v>
      </c>
      <c r="W1089" s="83">
        <v>10.15</v>
      </c>
      <c r="X1089" s="83">
        <v>5.075</v>
      </c>
      <c r="Y1089" s="82">
        <f t="shared" si="131"/>
        <v>17.255</v>
      </c>
      <c r="Z1089" s="82"/>
      <c r="AA1089" s="91"/>
      <c r="AB1089" s="91"/>
      <c r="AC1089" s="82"/>
      <c r="AD1089" s="82"/>
      <c r="AE1089" s="82"/>
      <c r="AF1089" s="82"/>
      <c r="AG1089" s="59" t="s">
        <v>3886</v>
      </c>
      <c r="AH1089" s="59">
        <v>1</v>
      </c>
      <c r="AI1089" s="58"/>
      <c r="AJ1089" s="27"/>
    </row>
    <row r="1090" ht="20.15" customHeight="1" outlineLevel="4" spans="1:36">
      <c r="A1090" s="55">
        <v>24</v>
      </c>
      <c r="B1090" s="60" t="s">
        <v>154</v>
      </c>
      <c r="C1090" s="56" t="s">
        <v>165</v>
      </c>
      <c r="D1090" s="57" t="s">
        <v>3897</v>
      </c>
      <c r="E1090" s="58" t="s">
        <v>3898</v>
      </c>
      <c r="F1090" s="59" t="s">
        <v>354</v>
      </c>
      <c r="G1090" s="59" t="s">
        <v>355</v>
      </c>
      <c r="H1090" s="59">
        <v>430722</v>
      </c>
      <c r="I1090" s="59" t="str">
        <f t="shared" si="129"/>
        <v>430722</v>
      </c>
      <c r="J1090" s="59">
        <f t="shared" si="130"/>
        <v>0</v>
      </c>
      <c r="K1090" s="70">
        <v>3.639</v>
      </c>
      <c r="L1090" s="55" t="s">
        <v>3899</v>
      </c>
      <c r="M1090" s="71" t="s">
        <v>3900</v>
      </c>
      <c r="N1090" s="59"/>
      <c r="O1090" s="70"/>
      <c r="P1090" s="73" t="s">
        <v>3900</v>
      </c>
      <c r="Q1090" s="70">
        <v>3.639</v>
      </c>
      <c r="R1090" s="59"/>
      <c r="S1090" s="70"/>
      <c r="T1090" s="59">
        <v>15</v>
      </c>
      <c r="U1090" s="82">
        <v>116.448</v>
      </c>
      <c r="V1090" s="83">
        <v>54.585</v>
      </c>
      <c r="W1090" s="83">
        <v>36.39</v>
      </c>
      <c r="X1090" s="83">
        <v>18.195</v>
      </c>
      <c r="Y1090" s="82">
        <f t="shared" si="131"/>
        <v>61.863</v>
      </c>
      <c r="Z1090" s="82"/>
      <c r="AA1090" s="91"/>
      <c r="AB1090" s="91"/>
      <c r="AC1090" s="82"/>
      <c r="AD1090" s="82"/>
      <c r="AE1090" s="82"/>
      <c r="AF1090" s="82"/>
      <c r="AG1090" s="59" t="s">
        <v>3886</v>
      </c>
      <c r="AH1090" s="59">
        <v>1</v>
      </c>
      <c r="AI1090" s="58"/>
      <c r="AJ1090" s="27"/>
    </row>
    <row r="1091" ht="20.15" customHeight="1" outlineLevel="4" spans="1:36">
      <c r="A1091" s="55">
        <v>25</v>
      </c>
      <c r="B1091" s="60" t="s">
        <v>154</v>
      </c>
      <c r="C1091" s="56" t="s">
        <v>165</v>
      </c>
      <c r="D1091" s="57" t="s">
        <v>3897</v>
      </c>
      <c r="E1091" s="58" t="s">
        <v>2043</v>
      </c>
      <c r="F1091" s="59" t="s">
        <v>354</v>
      </c>
      <c r="G1091" s="59" t="s">
        <v>355</v>
      </c>
      <c r="H1091" s="59">
        <v>430722</v>
      </c>
      <c r="I1091" s="59" t="str">
        <f t="shared" si="129"/>
        <v>430722</v>
      </c>
      <c r="J1091" s="59">
        <f t="shared" si="130"/>
        <v>0</v>
      </c>
      <c r="K1091" s="70">
        <v>1.205</v>
      </c>
      <c r="L1091" s="55" t="s">
        <v>3901</v>
      </c>
      <c r="M1091" s="71" t="s">
        <v>3902</v>
      </c>
      <c r="N1091" s="59"/>
      <c r="O1091" s="70"/>
      <c r="P1091" s="73" t="s">
        <v>3902</v>
      </c>
      <c r="Q1091" s="70">
        <v>1.205</v>
      </c>
      <c r="R1091" s="59"/>
      <c r="S1091" s="70"/>
      <c r="T1091" s="59">
        <v>15</v>
      </c>
      <c r="U1091" s="82">
        <v>38.56</v>
      </c>
      <c r="V1091" s="83">
        <v>18.075</v>
      </c>
      <c r="W1091" s="83">
        <v>12.05</v>
      </c>
      <c r="X1091" s="83">
        <v>6.025</v>
      </c>
      <c r="Y1091" s="82">
        <f t="shared" si="131"/>
        <v>20.485</v>
      </c>
      <c r="Z1091" s="82"/>
      <c r="AA1091" s="91"/>
      <c r="AB1091" s="91"/>
      <c r="AC1091" s="82"/>
      <c r="AD1091" s="82"/>
      <c r="AE1091" s="82"/>
      <c r="AF1091" s="82"/>
      <c r="AG1091" s="59" t="s">
        <v>3886</v>
      </c>
      <c r="AH1091" s="59">
        <v>1</v>
      </c>
      <c r="AI1091" s="58"/>
      <c r="AJ1091" s="27"/>
    </row>
    <row r="1092" ht="20.15" customHeight="1" outlineLevel="4" spans="1:36">
      <c r="A1092" s="55">
        <v>43</v>
      </c>
      <c r="B1092" s="60" t="s">
        <v>154</v>
      </c>
      <c r="C1092" s="56" t="s">
        <v>165</v>
      </c>
      <c r="D1092" s="57" t="s">
        <v>3897</v>
      </c>
      <c r="E1092" s="58" t="s">
        <v>3903</v>
      </c>
      <c r="F1092" s="59" t="s">
        <v>354</v>
      </c>
      <c r="G1092" s="59" t="s">
        <v>355</v>
      </c>
      <c r="H1092" s="59">
        <v>430722</v>
      </c>
      <c r="I1092" s="59" t="str">
        <f t="shared" si="129"/>
        <v>430722</v>
      </c>
      <c r="J1092" s="59">
        <f t="shared" si="130"/>
        <v>0</v>
      </c>
      <c r="K1092" s="70">
        <v>2.851</v>
      </c>
      <c r="L1092" s="55" t="s">
        <v>3904</v>
      </c>
      <c r="M1092" s="71" t="s">
        <v>3905</v>
      </c>
      <c r="N1092" s="59"/>
      <c r="O1092" s="70"/>
      <c r="P1092" s="59"/>
      <c r="Q1092" s="70"/>
      <c r="R1092" s="73" t="s">
        <v>3905</v>
      </c>
      <c r="S1092" s="70">
        <v>2.851</v>
      </c>
      <c r="T1092" s="59">
        <v>15</v>
      </c>
      <c r="U1092" s="82">
        <v>91.232</v>
      </c>
      <c r="V1092" s="83">
        <v>42.765</v>
      </c>
      <c r="W1092" s="83">
        <v>28.51</v>
      </c>
      <c r="X1092" s="83">
        <v>14.255</v>
      </c>
      <c r="Y1092" s="82">
        <f t="shared" si="131"/>
        <v>48.467</v>
      </c>
      <c r="Z1092" s="82"/>
      <c r="AA1092" s="91"/>
      <c r="AB1092" s="91"/>
      <c r="AC1092" s="82"/>
      <c r="AD1092" s="82"/>
      <c r="AE1092" s="82"/>
      <c r="AF1092" s="82"/>
      <c r="AG1092" s="59" t="s">
        <v>3886</v>
      </c>
      <c r="AH1092" s="59">
        <v>1</v>
      </c>
      <c r="AI1092" s="58"/>
      <c r="AJ1092" s="27"/>
    </row>
    <row r="1093" ht="20.15" customHeight="1" outlineLevel="4" spans="1:36">
      <c r="A1093" s="55">
        <v>8</v>
      </c>
      <c r="B1093" s="60" t="s">
        <v>154</v>
      </c>
      <c r="C1093" s="56" t="s">
        <v>165</v>
      </c>
      <c r="D1093" s="57" t="s">
        <v>3906</v>
      </c>
      <c r="E1093" s="58" t="s">
        <v>3907</v>
      </c>
      <c r="F1093" s="59" t="s">
        <v>354</v>
      </c>
      <c r="G1093" s="59" t="s">
        <v>355</v>
      </c>
      <c r="H1093" s="59">
        <v>430722</v>
      </c>
      <c r="I1093" s="59" t="str">
        <f t="shared" si="129"/>
        <v>430722</v>
      </c>
      <c r="J1093" s="59">
        <f t="shared" si="130"/>
        <v>0</v>
      </c>
      <c r="K1093" s="70">
        <v>13.308</v>
      </c>
      <c r="L1093" s="55" t="s">
        <v>3908</v>
      </c>
      <c r="M1093" s="71" t="s">
        <v>3909</v>
      </c>
      <c r="N1093" s="73" t="s">
        <v>3909</v>
      </c>
      <c r="O1093" s="70">
        <v>13.308</v>
      </c>
      <c r="P1093" s="59"/>
      <c r="Q1093" s="70"/>
      <c r="R1093" s="59"/>
      <c r="S1093" s="70"/>
      <c r="T1093" s="59">
        <v>15</v>
      </c>
      <c r="U1093" s="82">
        <v>425.856</v>
      </c>
      <c r="V1093" s="83">
        <v>199.62</v>
      </c>
      <c r="W1093" s="83">
        <v>133.08</v>
      </c>
      <c r="X1093" s="83">
        <v>66.54</v>
      </c>
      <c r="Y1093" s="82">
        <f t="shared" si="131"/>
        <v>226.236</v>
      </c>
      <c r="Z1093" s="82"/>
      <c r="AA1093" s="91"/>
      <c r="AB1093" s="91"/>
      <c r="AC1093" s="82"/>
      <c r="AD1093" s="82"/>
      <c r="AE1093" s="82"/>
      <c r="AF1093" s="82"/>
      <c r="AG1093" s="59" t="s">
        <v>3886</v>
      </c>
      <c r="AH1093" s="59">
        <v>1</v>
      </c>
      <c r="AI1093" s="58"/>
      <c r="AJ1093" s="27"/>
    </row>
    <row r="1094" ht="20.15" customHeight="1" outlineLevel="4" spans="1:36">
      <c r="A1094" s="55">
        <v>44</v>
      </c>
      <c r="B1094" s="60" t="s">
        <v>154</v>
      </c>
      <c r="C1094" s="56" t="s">
        <v>165</v>
      </c>
      <c r="D1094" s="57" t="s">
        <v>3906</v>
      </c>
      <c r="E1094" s="58" t="s">
        <v>3910</v>
      </c>
      <c r="F1094" s="59" t="s">
        <v>354</v>
      </c>
      <c r="G1094" s="59" t="s">
        <v>355</v>
      </c>
      <c r="H1094" s="59">
        <v>430722</v>
      </c>
      <c r="I1094" s="59" t="str">
        <f t="shared" si="129"/>
        <v>430722</v>
      </c>
      <c r="J1094" s="59">
        <f t="shared" si="130"/>
        <v>0</v>
      </c>
      <c r="K1094" s="70">
        <v>3.198</v>
      </c>
      <c r="L1094" s="55" t="s">
        <v>3911</v>
      </c>
      <c r="M1094" s="71" t="s">
        <v>3912</v>
      </c>
      <c r="N1094" s="73" t="s">
        <v>3912</v>
      </c>
      <c r="O1094" s="70">
        <v>3.198</v>
      </c>
      <c r="P1094" s="59"/>
      <c r="Q1094" s="70"/>
      <c r="R1094" s="59"/>
      <c r="S1094" s="70"/>
      <c r="T1094" s="59">
        <v>15</v>
      </c>
      <c r="U1094" s="82">
        <v>102.336</v>
      </c>
      <c r="V1094" s="83">
        <v>47.97</v>
      </c>
      <c r="W1094" s="83">
        <v>31.98</v>
      </c>
      <c r="X1094" s="83">
        <v>15.99</v>
      </c>
      <c r="Y1094" s="82">
        <f t="shared" si="131"/>
        <v>54.366</v>
      </c>
      <c r="Z1094" s="82"/>
      <c r="AA1094" s="91"/>
      <c r="AB1094" s="91"/>
      <c r="AC1094" s="82"/>
      <c r="AD1094" s="82"/>
      <c r="AE1094" s="82"/>
      <c r="AF1094" s="82"/>
      <c r="AG1094" s="59" t="s">
        <v>3886</v>
      </c>
      <c r="AH1094" s="59">
        <v>1</v>
      </c>
      <c r="AI1094" s="58"/>
      <c r="AJ1094" s="27"/>
    </row>
    <row r="1095" ht="20.15" customHeight="1" outlineLevel="4" spans="1:36">
      <c r="A1095" s="55">
        <v>9</v>
      </c>
      <c r="B1095" s="60" t="s">
        <v>154</v>
      </c>
      <c r="C1095" s="56" t="s">
        <v>165</v>
      </c>
      <c r="D1095" s="57" t="s">
        <v>3906</v>
      </c>
      <c r="E1095" s="58" t="s">
        <v>2086</v>
      </c>
      <c r="F1095" s="59" t="s">
        <v>354</v>
      </c>
      <c r="G1095" s="59" t="s">
        <v>355</v>
      </c>
      <c r="H1095" s="59">
        <v>430722</v>
      </c>
      <c r="I1095" s="59" t="str">
        <f t="shared" si="129"/>
        <v>430722</v>
      </c>
      <c r="J1095" s="59">
        <f t="shared" si="130"/>
        <v>0</v>
      </c>
      <c r="K1095" s="70">
        <v>1.28</v>
      </c>
      <c r="L1095" s="55" t="s">
        <v>3913</v>
      </c>
      <c r="M1095" s="71" t="s">
        <v>3914</v>
      </c>
      <c r="N1095" s="59"/>
      <c r="O1095" s="70"/>
      <c r="P1095" s="73" t="s">
        <v>3914</v>
      </c>
      <c r="Q1095" s="70">
        <v>1.28</v>
      </c>
      <c r="R1095" s="59"/>
      <c r="S1095" s="70"/>
      <c r="T1095" s="59">
        <v>15</v>
      </c>
      <c r="U1095" s="82">
        <v>40.96</v>
      </c>
      <c r="V1095" s="83">
        <v>19.2</v>
      </c>
      <c r="W1095" s="83">
        <v>12.8</v>
      </c>
      <c r="X1095" s="83">
        <v>6.4</v>
      </c>
      <c r="Y1095" s="82">
        <f t="shared" si="131"/>
        <v>21.76</v>
      </c>
      <c r="Z1095" s="82"/>
      <c r="AA1095" s="91"/>
      <c r="AB1095" s="91"/>
      <c r="AC1095" s="82"/>
      <c r="AD1095" s="82"/>
      <c r="AE1095" s="82"/>
      <c r="AF1095" s="82"/>
      <c r="AG1095" s="59" t="s">
        <v>3886</v>
      </c>
      <c r="AH1095" s="59">
        <v>1</v>
      </c>
      <c r="AI1095" s="58"/>
      <c r="AJ1095" s="27"/>
    </row>
    <row r="1096" ht="20.15" customHeight="1" outlineLevel="3" spans="1:36">
      <c r="A1096" s="55"/>
      <c r="B1096" s="60"/>
      <c r="C1096" s="51" t="s">
        <v>156</v>
      </c>
      <c r="D1096" s="57"/>
      <c r="E1096" s="58"/>
      <c r="F1096" s="59"/>
      <c r="G1096" s="59"/>
      <c r="H1096" s="109"/>
      <c r="I1096" s="59"/>
      <c r="J1096" s="59"/>
      <c r="K1096" s="70">
        <f>SUBTOTAL(9,K1097:K1104)</f>
        <v>13.369</v>
      </c>
      <c r="L1096" s="55"/>
      <c r="M1096" s="71"/>
      <c r="N1096" s="59"/>
      <c r="O1096" s="70"/>
      <c r="P1096" s="73"/>
      <c r="Q1096" s="70"/>
      <c r="R1096" s="59"/>
      <c r="S1096" s="70"/>
      <c r="T1096" s="59"/>
      <c r="U1096" s="82">
        <f>SUBTOTAL(9,U1097:U1104)</f>
        <v>1336.9</v>
      </c>
      <c r="V1096" s="83">
        <f>SUBTOTAL(9,V1097:V1104)</f>
        <v>200.535</v>
      </c>
      <c r="W1096" s="83">
        <f>SUBTOTAL(9,W1097:W1104)</f>
        <v>133.69</v>
      </c>
      <c r="X1096" s="83">
        <f>SUBTOTAL(9,X1097:X1104)</f>
        <v>66.845</v>
      </c>
      <c r="Y1096" s="82">
        <f>SUBTOTAL(9,Y1097:Y1104)</f>
        <v>1136.365</v>
      </c>
      <c r="Z1096" s="82">
        <v>4</v>
      </c>
      <c r="AA1096" s="91">
        <v>1133</v>
      </c>
      <c r="AB1096" s="82">
        <f>U1096-AA1096</f>
        <v>203.9</v>
      </c>
      <c r="AC1096" s="82">
        <v>37</v>
      </c>
      <c r="AD1096" s="82">
        <f>V1096-AC1096</f>
        <v>163.535</v>
      </c>
      <c r="AE1096" s="82">
        <v>1096</v>
      </c>
      <c r="AF1096" s="82">
        <v>1096</v>
      </c>
      <c r="AG1096" s="59"/>
      <c r="AH1096" s="59"/>
      <c r="AI1096" s="58"/>
      <c r="AJ1096" s="27"/>
    </row>
    <row r="1097" ht="20.15" customHeight="1" outlineLevel="4" spans="1:36">
      <c r="A1097" s="55">
        <v>1</v>
      </c>
      <c r="B1097" s="60" t="s">
        <v>154</v>
      </c>
      <c r="C1097" s="56" t="s">
        <v>155</v>
      </c>
      <c r="D1097" s="57" t="s">
        <v>3915</v>
      </c>
      <c r="E1097" s="58" t="s">
        <v>3916</v>
      </c>
      <c r="F1097" s="59" t="s">
        <v>354</v>
      </c>
      <c r="G1097" s="59" t="s">
        <v>355</v>
      </c>
      <c r="H1097" s="109">
        <v>430722</v>
      </c>
      <c r="I1097" s="59" t="str">
        <f t="shared" ref="I1097:I1104" si="132">RIGHT(M1097,6)</f>
        <v>430722</v>
      </c>
      <c r="J1097" s="59">
        <f t="shared" ref="J1097:J1104" si="133">H1097-I1097</f>
        <v>0</v>
      </c>
      <c r="K1097" s="70">
        <v>2.216</v>
      </c>
      <c r="L1097" s="55" t="s">
        <v>3917</v>
      </c>
      <c r="M1097" s="71" t="s">
        <v>3918</v>
      </c>
      <c r="N1097" s="59"/>
      <c r="O1097" s="70"/>
      <c r="P1097" s="73" t="s">
        <v>3918</v>
      </c>
      <c r="Q1097" s="70">
        <v>2.216</v>
      </c>
      <c r="R1097" s="59"/>
      <c r="S1097" s="70"/>
      <c r="T1097" s="59">
        <v>15</v>
      </c>
      <c r="U1097" s="82">
        <v>221.6</v>
      </c>
      <c r="V1097" s="83">
        <v>33.24</v>
      </c>
      <c r="W1097" s="83">
        <v>22.16</v>
      </c>
      <c r="X1097" s="83">
        <v>11.08</v>
      </c>
      <c r="Y1097" s="82">
        <f t="shared" ref="Y1097:Y1104" si="134">U1097-V1097</f>
        <v>188.36</v>
      </c>
      <c r="Z1097" s="82"/>
      <c r="AA1097" s="91"/>
      <c r="AB1097" s="91"/>
      <c r="AC1097" s="82"/>
      <c r="AD1097" s="82"/>
      <c r="AE1097" s="82"/>
      <c r="AF1097" s="82"/>
      <c r="AG1097" s="59" t="s">
        <v>3886</v>
      </c>
      <c r="AH1097" s="59">
        <v>1</v>
      </c>
      <c r="AI1097" s="58"/>
      <c r="AJ1097" s="27"/>
    </row>
    <row r="1098" ht="20.15" customHeight="1" outlineLevel="4" spans="1:36">
      <c r="A1098" s="55">
        <v>8</v>
      </c>
      <c r="B1098" s="60" t="s">
        <v>154</v>
      </c>
      <c r="C1098" s="56" t="s">
        <v>155</v>
      </c>
      <c r="D1098" s="57" t="s">
        <v>3915</v>
      </c>
      <c r="E1098" s="58" t="s">
        <v>3919</v>
      </c>
      <c r="F1098" s="59" t="s">
        <v>354</v>
      </c>
      <c r="G1098" s="59" t="s">
        <v>355</v>
      </c>
      <c r="H1098" s="109">
        <v>430722</v>
      </c>
      <c r="I1098" s="59" t="str">
        <f t="shared" si="132"/>
        <v>430722</v>
      </c>
      <c r="J1098" s="59">
        <f t="shared" si="133"/>
        <v>0</v>
      </c>
      <c r="K1098" s="70">
        <v>3.347</v>
      </c>
      <c r="L1098" s="55" t="s">
        <v>3920</v>
      </c>
      <c r="M1098" s="71" t="s">
        <v>3921</v>
      </c>
      <c r="N1098" s="73" t="s">
        <v>3921</v>
      </c>
      <c r="O1098" s="70">
        <v>3.347</v>
      </c>
      <c r="P1098" s="59"/>
      <c r="Q1098" s="70"/>
      <c r="R1098" s="59"/>
      <c r="S1098" s="70"/>
      <c r="T1098" s="59">
        <v>15</v>
      </c>
      <c r="U1098" s="82">
        <v>334.7</v>
      </c>
      <c r="V1098" s="83">
        <v>50.205</v>
      </c>
      <c r="W1098" s="83">
        <v>33.47</v>
      </c>
      <c r="X1098" s="83">
        <v>16.735</v>
      </c>
      <c r="Y1098" s="82">
        <f t="shared" si="134"/>
        <v>284.495</v>
      </c>
      <c r="Z1098" s="82"/>
      <c r="AA1098" s="91"/>
      <c r="AB1098" s="91"/>
      <c r="AC1098" s="82"/>
      <c r="AD1098" s="82"/>
      <c r="AE1098" s="82"/>
      <c r="AF1098" s="82"/>
      <c r="AG1098" s="59" t="s">
        <v>3886</v>
      </c>
      <c r="AH1098" s="59">
        <v>1</v>
      </c>
      <c r="AI1098" s="58"/>
      <c r="AJ1098" s="27"/>
    </row>
    <row r="1099" ht="20.15" customHeight="1" outlineLevel="4" spans="1:36">
      <c r="A1099" s="55">
        <v>5</v>
      </c>
      <c r="B1099" s="60" t="s">
        <v>154</v>
      </c>
      <c r="C1099" s="56" t="s">
        <v>155</v>
      </c>
      <c r="D1099" s="57" t="s">
        <v>3915</v>
      </c>
      <c r="E1099" s="58" t="s">
        <v>3922</v>
      </c>
      <c r="F1099" s="59" t="s">
        <v>354</v>
      </c>
      <c r="G1099" s="59" t="s">
        <v>355</v>
      </c>
      <c r="H1099" s="109">
        <v>430722</v>
      </c>
      <c r="I1099" s="59" t="str">
        <f t="shared" si="132"/>
        <v>430722</v>
      </c>
      <c r="J1099" s="59">
        <f t="shared" si="133"/>
        <v>0</v>
      </c>
      <c r="K1099" s="70">
        <v>3.221</v>
      </c>
      <c r="L1099" s="55" t="s">
        <v>3923</v>
      </c>
      <c r="M1099" s="71" t="s">
        <v>3924</v>
      </c>
      <c r="N1099" s="59"/>
      <c r="O1099" s="70"/>
      <c r="P1099" s="73" t="s">
        <v>3924</v>
      </c>
      <c r="Q1099" s="70">
        <v>3.221</v>
      </c>
      <c r="R1099" s="59"/>
      <c r="S1099" s="70"/>
      <c r="T1099" s="59">
        <v>15</v>
      </c>
      <c r="U1099" s="82">
        <v>322.1</v>
      </c>
      <c r="V1099" s="83">
        <v>48.315</v>
      </c>
      <c r="W1099" s="83">
        <v>32.21</v>
      </c>
      <c r="X1099" s="83">
        <v>16.105</v>
      </c>
      <c r="Y1099" s="82">
        <f t="shared" si="134"/>
        <v>273.785</v>
      </c>
      <c r="Z1099" s="82"/>
      <c r="AA1099" s="91"/>
      <c r="AB1099" s="91"/>
      <c r="AC1099" s="82"/>
      <c r="AD1099" s="82"/>
      <c r="AE1099" s="82"/>
      <c r="AF1099" s="82"/>
      <c r="AG1099" s="59" t="s">
        <v>3886</v>
      </c>
      <c r="AH1099" s="59">
        <v>1</v>
      </c>
      <c r="AI1099" s="58"/>
      <c r="AJ1099" s="27"/>
    </row>
    <row r="1100" ht="20.15" customHeight="1" outlineLevel="4" spans="1:36">
      <c r="A1100" s="55">
        <v>2</v>
      </c>
      <c r="B1100" s="60" t="s">
        <v>154</v>
      </c>
      <c r="C1100" s="56" t="s">
        <v>155</v>
      </c>
      <c r="D1100" s="57" t="s">
        <v>3915</v>
      </c>
      <c r="E1100" s="58" t="s">
        <v>3925</v>
      </c>
      <c r="F1100" s="59" t="s">
        <v>354</v>
      </c>
      <c r="G1100" s="59" t="s">
        <v>355</v>
      </c>
      <c r="H1100" s="109">
        <v>430722</v>
      </c>
      <c r="I1100" s="59" t="str">
        <f t="shared" si="132"/>
        <v>430722</v>
      </c>
      <c r="J1100" s="59">
        <f t="shared" si="133"/>
        <v>0</v>
      </c>
      <c r="K1100" s="70">
        <v>0.882</v>
      </c>
      <c r="L1100" s="55" t="s">
        <v>3926</v>
      </c>
      <c r="M1100" s="71" t="s">
        <v>3927</v>
      </c>
      <c r="N1100" s="59"/>
      <c r="O1100" s="70"/>
      <c r="P1100" s="73" t="s">
        <v>3927</v>
      </c>
      <c r="Q1100" s="70">
        <v>0.882</v>
      </c>
      <c r="R1100" s="59"/>
      <c r="S1100" s="70"/>
      <c r="T1100" s="59">
        <v>15</v>
      </c>
      <c r="U1100" s="82">
        <v>88.2</v>
      </c>
      <c r="V1100" s="83">
        <v>13.23</v>
      </c>
      <c r="W1100" s="83">
        <v>8.82</v>
      </c>
      <c r="X1100" s="83">
        <v>4.41</v>
      </c>
      <c r="Y1100" s="82">
        <f t="shared" si="134"/>
        <v>74.97</v>
      </c>
      <c r="Z1100" s="82"/>
      <c r="AA1100" s="91"/>
      <c r="AB1100" s="91"/>
      <c r="AC1100" s="82"/>
      <c r="AD1100" s="82"/>
      <c r="AE1100" s="82"/>
      <c r="AF1100" s="82"/>
      <c r="AG1100" s="59" t="s">
        <v>3886</v>
      </c>
      <c r="AH1100" s="59">
        <v>1</v>
      </c>
      <c r="AI1100" s="58"/>
      <c r="AJ1100" s="27"/>
    </row>
    <row r="1101" ht="20.15" customHeight="1" outlineLevel="4" spans="1:36">
      <c r="A1101" s="55">
        <v>6</v>
      </c>
      <c r="B1101" s="60" t="s">
        <v>154</v>
      </c>
      <c r="C1101" s="56" t="s">
        <v>155</v>
      </c>
      <c r="D1101" s="57" t="s">
        <v>3915</v>
      </c>
      <c r="E1101" s="58" t="s">
        <v>3928</v>
      </c>
      <c r="F1101" s="59" t="s">
        <v>354</v>
      </c>
      <c r="G1101" s="59" t="s">
        <v>355</v>
      </c>
      <c r="H1101" s="109">
        <v>430722</v>
      </c>
      <c r="I1101" s="59" t="str">
        <f t="shared" si="132"/>
        <v>430722</v>
      </c>
      <c r="J1101" s="59">
        <f t="shared" si="133"/>
        <v>0</v>
      </c>
      <c r="K1101" s="70">
        <v>0.11</v>
      </c>
      <c r="L1101" s="55" t="s">
        <v>3929</v>
      </c>
      <c r="M1101" s="71" t="s">
        <v>3930</v>
      </c>
      <c r="N1101" s="59"/>
      <c r="O1101" s="70"/>
      <c r="P1101" s="73" t="s">
        <v>3930</v>
      </c>
      <c r="Q1101" s="70">
        <v>0.11</v>
      </c>
      <c r="R1101" s="59"/>
      <c r="S1101" s="70"/>
      <c r="T1101" s="59">
        <v>15</v>
      </c>
      <c r="U1101" s="82">
        <v>11</v>
      </c>
      <c r="V1101" s="83">
        <v>1.65</v>
      </c>
      <c r="W1101" s="83">
        <v>1.1</v>
      </c>
      <c r="X1101" s="83">
        <v>0.55</v>
      </c>
      <c r="Y1101" s="82">
        <f t="shared" si="134"/>
        <v>9.35</v>
      </c>
      <c r="Z1101" s="82"/>
      <c r="AA1101" s="91"/>
      <c r="AB1101" s="91"/>
      <c r="AC1101" s="82"/>
      <c r="AD1101" s="82"/>
      <c r="AE1101" s="82"/>
      <c r="AF1101" s="82"/>
      <c r="AG1101" s="59" t="s">
        <v>3886</v>
      </c>
      <c r="AH1101" s="59">
        <v>1</v>
      </c>
      <c r="AI1101" s="58"/>
      <c r="AJ1101" s="27"/>
    </row>
    <row r="1102" ht="20.15" customHeight="1" outlineLevel="4" spans="1:36">
      <c r="A1102" s="55">
        <v>4</v>
      </c>
      <c r="B1102" s="60" t="s">
        <v>154</v>
      </c>
      <c r="C1102" s="56" t="s">
        <v>155</v>
      </c>
      <c r="D1102" s="57" t="s">
        <v>3931</v>
      </c>
      <c r="E1102" s="58" t="s">
        <v>3932</v>
      </c>
      <c r="F1102" s="59" t="s">
        <v>354</v>
      </c>
      <c r="G1102" s="59" t="s">
        <v>355</v>
      </c>
      <c r="H1102" s="109">
        <v>430722</v>
      </c>
      <c r="I1102" s="59" t="str">
        <f t="shared" si="132"/>
        <v>430722</v>
      </c>
      <c r="J1102" s="59">
        <f t="shared" si="133"/>
        <v>0</v>
      </c>
      <c r="K1102" s="70">
        <v>0.646</v>
      </c>
      <c r="L1102" s="55" t="s">
        <v>3933</v>
      </c>
      <c r="M1102" s="71" t="s">
        <v>3934</v>
      </c>
      <c r="N1102" s="59"/>
      <c r="O1102" s="70"/>
      <c r="P1102" s="73" t="s">
        <v>3934</v>
      </c>
      <c r="Q1102" s="70">
        <v>0.646</v>
      </c>
      <c r="R1102" s="59"/>
      <c r="S1102" s="70"/>
      <c r="T1102" s="59">
        <v>15</v>
      </c>
      <c r="U1102" s="82">
        <v>64.6</v>
      </c>
      <c r="V1102" s="83">
        <v>9.69</v>
      </c>
      <c r="W1102" s="83">
        <v>6.46</v>
      </c>
      <c r="X1102" s="83">
        <v>3.23</v>
      </c>
      <c r="Y1102" s="82">
        <f t="shared" si="134"/>
        <v>54.91</v>
      </c>
      <c r="Z1102" s="82"/>
      <c r="AA1102" s="91"/>
      <c r="AB1102" s="91"/>
      <c r="AC1102" s="82"/>
      <c r="AD1102" s="82"/>
      <c r="AE1102" s="82"/>
      <c r="AF1102" s="82"/>
      <c r="AG1102" s="59" t="s">
        <v>3886</v>
      </c>
      <c r="AH1102" s="59">
        <v>1</v>
      </c>
      <c r="AI1102" s="58"/>
      <c r="AJ1102" s="27"/>
    </row>
    <row r="1103" ht="20.15" customHeight="1" outlineLevel="4" spans="1:36">
      <c r="A1103" s="55">
        <v>3</v>
      </c>
      <c r="B1103" s="60" t="s">
        <v>154</v>
      </c>
      <c r="C1103" s="56" t="s">
        <v>155</v>
      </c>
      <c r="D1103" s="57" t="s">
        <v>3931</v>
      </c>
      <c r="E1103" s="58" t="s">
        <v>3935</v>
      </c>
      <c r="F1103" s="59" t="s">
        <v>354</v>
      </c>
      <c r="G1103" s="59" t="s">
        <v>355</v>
      </c>
      <c r="H1103" s="109">
        <v>430722</v>
      </c>
      <c r="I1103" s="59" t="str">
        <f t="shared" si="132"/>
        <v>430722</v>
      </c>
      <c r="J1103" s="59">
        <f t="shared" si="133"/>
        <v>0</v>
      </c>
      <c r="K1103" s="70">
        <v>2.821</v>
      </c>
      <c r="L1103" s="55" t="s">
        <v>3936</v>
      </c>
      <c r="M1103" s="71" t="s">
        <v>3937</v>
      </c>
      <c r="N1103" s="59"/>
      <c r="O1103" s="70"/>
      <c r="P1103" s="73" t="s">
        <v>3937</v>
      </c>
      <c r="Q1103" s="70">
        <v>2.821</v>
      </c>
      <c r="R1103" s="59"/>
      <c r="S1103" s="70"/>
      <c r="T1103" s="59">
        <v>15</v>
      </c>
      <c r="U1103" s="82">
        <v>282.1</v>
      </c>
      <c r="V1103" s="83">
        <v>42.315</v>
      </c>
      <c r="W1103" s="83">
        <v>28.21</v>
      </c>
      <c r="X1103" s="83">
        <v>14.105</v>
      </c>
      <c r="Y1103" s="82">
        <f t="shared" si="134"/>
        <v>239.785</v>
      </c>
      <c r="Z1103" s="82"/>
      <c r="AA1103" s="91"/>
      <c r="AB1103" s="91"/>
      <c r="AC1103" s="82"/>
      <c r="AD1103" s="82"/>
      <c r="AE1103" s="82"/>
      <c r="AF1103" s="82"/>
      <c r="AG1103" s="59" t="s">
        <v>3886</v>
      </c>
      <c r="AH1103" s="59">
        <v>1</v>
      </c>
      <c r="AI1103" s="58"/>
      <c r="AJ1103" s="27"/>
    </row>
    <row r="1104" ht="20.15" customHeight="1" outlineLevel="4" spans="1:36">
      <c r="A1104" s="55">
        <v>7</v>
      </c>
      <c r="B1104" s="60" t="s">
        <v>154</v>
      </c>
      <c r="C1104" s="56" t="s">
        <v>155</v>
      </c>
      <c r="D1104" s="57" t="s">
        <v>3931</v>
      </c>
      <c r="E1104" s="58" t="s">
        <v>3938</v>
      </c>
      <c r="F1104" s="59" t="s">
        <v>354</v>
      </c>
      <c r="G1104" s="59" t="s">
        <v>355</v>
      </c>
      <c r="H1104" s="109">
        <v>430722</v>
      </c>
      <c r="I1104" s="59" t="str">
        <f t="shared" si="132"/>
        <v>430722</v>
      </c>
      <c r="J1104" s="59">
        <f t="shared" si="133"/>
        <v>0</v>
      </c>
      <c r="K1104" s="70">
        <v>0.126</v>
      </c>
      <c r="L1104" s="55" t="s">
        <v>3939</v>
      </c>
      <c r="M1104" s="71" t="s">
        <v>3940</v>
      </c>
      <c r="N1104" s="59"/>
      <c r="O1104" s="70"/>
      <c r="P1104" s="73" t="s">
        <v>3940</v>
      </c>
      <c r="Q1104" s="70">
        <v>0.126</v>
      </c>
      <c r="R1104" s="59"/>
      <c r="S1104" s="70"/>
      <c r="T1104" s="59">
        <v>15</v>
      </c>
      <c r="U1104" s="82">
        <v>12.6</v>
      </c>
      <c r="V1104" s="83">
        <v>1.89</v>
      </c>
      <c r="W1104" s="83">
        <v>1.26</v>
      </c>
      <c r="X1104" s="83">
        <v>0.63</v>
      </c>
      <c r="Y1104" s="82">
        <f t="shared" si="134"/>
        <v>10.71</v>
      </c>
      <c r="Z1104" s="82"/>
      <c r="AA1104" s="91"/>
      <c r="AB1104" s="91"/>
      <c r="AC1104" s="82"/>
      <c r="AD1104" s="82"/>
      <c r="AE1104" s="82"/>
      <c r="AF1104" s="82"/>
      <c r="AG1104" s="59" t="s">
        <v>3886</v>
      </c>
      <c r="AH1104" s="59">
        <v>1</v>
      </c>
      <c r="AI1104" s="58"/>
      <c r="AJ1104" s="27"/>
    </row>
    <row r="1105" ht="20.15" customHeight="1" outlineLevel="3" spans="1:36">
      <c r="A1105" s="55"/>
      <c r="B1105" s="60"/>
      <c r="C1105" s="51" t="s">
        <v>168</v>
      </c>
      <c r="D1105" s="57"/>
      <c r="E1105" s="58"/>
      <c r="F1105" s="59"/>
      <c r="G1105" s="59"/>
      <c r="H1105" s="59"/>
      <c r="I1105" s="59"/>
      <c r="J1105" s="59"/>
      <c r="K1105" s="70">
        <f>SUBTOTAL(9,K1106:K1151)</f>
        <v>194.264</v>
      </c>
      <c r="L1105" s="55"/>
      <c r="M1105" s="71"/>
      <c r="N1105" s="59"/>
      <c r="O1105" s="70"/>
      <c r="P1105" s="59"/>
      <c r="Q1105" s="70"/>
      <c r="R1105" s="73"/>
      <c r="S1105" s="70"/>
      <c r="T1105" s="59"/>
      <c r="U1105" s="82">
        <f>SUBTOTAL(9,U1106:U1151)</f>
        <v>5930.41</v>
      </c>
      <c r="V1105" s="83">
        <f>SUBTOTAL(9,V1106:V1151)</f>
        <v>2913.96</v>
      </c>
      <c r="W1105" s="83">
        <f>SUBTOTAL(9,W1106:W1151)</f>
        <v>1942.64</v>
      </c>
      <c r="X1105" s="83">
        <f>SUBTOTAL(9,X1106:X1151)</f>
        <v>971.32</v>
      </c>
      <c r="Y1105" s="82">
        <f>SUBTOTAL(9,Y1106:Y1151)</f>
        <v>3016.45</v>
      </c>
      <c r="Z1105" s="82">
        <v>53</v>
      </c>
      <c r="AA1105" s="91">
        <v>5027</v>
      </c>
      <c r="AB1105" s="82">
        <f>U1105-AA1105</f>
        <v>903.41</v>
      </c>
      <c r="AC1105" s="82">
        <v>544</v>
      </c>
      <c r="AD1105" s="82">
        <f>V1105-AC1105</f>
        <v>2369.96</v>
      </c>
      <c r="AE1105" s="82">
        <v>4483</v>
      </c>
      <c r="AF1105" s="82">
        <v>4483</v>
      </c>
      <c r="AG1105" s="59"/>
      <c r="AH1105" s="59"/>
      <c r="AI1105" s="58"/>
      <c r="AJ1105" s="27"/>
    </row>
    <row r="1106" ht="20.15" customHeight="1" outlineLevel="4" spans="1:36">
      <c r="A1106" s="55">
        <v>7</v>
      </c>
      <c r="B1106" s="60" t="s">
        <v>154</v>
      </c>
      <c r="C1106" s="56" t="s">
        <v>167</v>
      </c>
      <c r="D1106" s="57" t="s">
        <v>3941</v>
      </c>
      <c r="E1106" s="58" t="s">
        <v>2161</v>
      </c>
      <c r="F1106" s="59" t="s">
        <v>354</v>
      </c>
      <c r="G1106" s="59" t="s">
        <v>355</v>
      </c>
      <c r="H1106" s="59">
        <v>430723</v>
      </c>
      <c r="I1106" s="59" t="str">
        <f t="shared" ref="I1106:I1151" si="135">RIGHT(M1106,6)</f>
        <v>430723</v>
      </c>
      <c r="J1106" s="59">
        <f t="shared" ref="J1106:J1151" si="136">H1106-I1106</f>
        <v>0</v>
      </c>
      <c r="K1106" s="70">
        <v>2.181</v>
      </c>
      <c r="L1106" s="55" t="s">
        <v>3942</v>
      </c>
      <c r="M1106" s="71" t="s">
        <v>3943</v>
      </c>
      <c r="N1106" s="59"/>
      <c r="O1106" s="70"/>
      <c r="P1106" s="59"/>
      <c r="Q1106" s="70"/>
      <c r="R1106" s="73" t="s">
        <v>3943</v>
      </c>
      <c r="S1106" s="70">
        <v>2.181</v>
      </c>
      <c r="T1106" s="59">
        <v>15</v>
      </c>
      <c r="U1106" s="82">
        <v>58.42</v>
      </c>
      <c r="V1106" s="83">
        <v>32.715</v>
      </c>
      <c r="W1106" s="83">
        <v>21.81</v>
      </c>
      <c r="X1106" s="83">
        <v>10.905</v>
      </c>
      <c r="Y1106" s="82">
        <f t="shared" ref="Y1106:Y1151" si="137">U1106-V1106</f>
        <v>25.705</v>
      </c>
      <c r="Z1106" s="82"/>
      <c r="AA1106" s="91"/>
      <c r="AB1106" s="91"/>
      <c r="AC1106" s="82"/>
      <c r="AD1106" s="82"/>
      <c r="AE1106" s="82"/>
      <c r="AF1106" s="82"/>
      <c r="AG1106" s="59" t="s">
        <v>3886</v>
      </c>
      <c r="AH1106" s="59">
        <v>1</v>
      </c>
      <c r="AI1106" s="58"/>
      <c r="AJ1106" s="27"/>
    </row>
    <row r="1107" ht="20.15" customHeight="1" outlineLevel="4" spans="1:36">
      <c r="A1107" s="55">
        <v>24</v>
      </c>
      <c r="B1107" s="60" t="s">
        <v>154</v>
      </c>
      <c r="C1107" s="56" t="s">
        <v>167</v>
      </c>
      <c r="D1107" s="57" t="s">
        <v>3944</v>
      </c>
      <c r="E1107" s="58" t="s">
        <v>3945</v>
      </c>
      <c r="F1107" s="59" t="s">
        <v>354</v>
      </c>
      <c r="G1107" s="59" t="s">
        <v>355</v>
      </c>
      <c r="H1107" s="59">
        <v>430723</v>
      </c>
      <c r="I1107" s="59" t="str">
        <f t="shared" si="135"/>
        <v>430723</v>
      </c>
      <c r="J1107" s="59">
        <f t="shared" si="136"/>
        <v>0</v>
      </c>
      <c r="K1107" s="70">
        <v>3.748</v>
      </c>
      <c r="L1107" s="55" t="s">
        <v>3946</v>
      </c>
      <c r="M1107" s="71" t="s">
        <v>3947</v>
      </c>
      <c r="N1107" s="59"/>
      <c r="O1107" s="70"/>
      <c r="P1107" s="59"/>
      <c r="Q1107" s="70"/>
      <c r="R1107" s="73" t="s">
        <v>3947</v>
      </c>
      <c r="S1107" s="70">
        <v>3.748</v>
      </c>
      <c r="T1107" s="59">
        <v>15</v>
      </c>
      <c r="U1107" s="82">
        <v>100.39</v>
      </c>
      <c r="V1107" s="83">
        <v>56.22</v>
      </c>
      <c r="W1107" s="83">
        <v>37.48</v>
      </c>
      <c r="X1107" s="83">
        <v>18.74</v>
      </c>
      <c r="Y1107" s="82">
        <f t="shared" si="137"/>
        <v>44.17</v>
      </c>
      <c r="Z1107" s="82"/>
      <c r="AA1107" s="91"/>
      <c r="AB1107" s="91"/>
      <c r="AC1107" s="82"/>
      <c r="AD1107" s="82"/>
      <c r="AE1107" s="82"/>
      <c r="AF1107" s="82"/>
      <c r="AG1107" s="59" t="s">
        <v>3886</v>
      </c>
      <c r="AH1107" s="59">
        <v>1</v>
      </c>
      <c r="AI1107" s="58"/>
      <c r="AJ1107" s="27"/>
    </row>
    <row r="1108" ht="20.15" customHeight="1" outlineLevel="4" spans="1:36">
      <c r="A1108" s="55">
        <v>44</v>
      </c>
      <c r="B1108" s="60" t="s">
        <v>154</v>
      </c>
      <c r="C1108" s="56" t="s">
        <v>167</v>
      </c>
      <c r="D1108" s="57" t="s">
        <v>3944</v>
      </c>
      <c r="E1108" s="58" t="s">
        <v>3948</v>
      </c>
      <c r="F1108" s="59" t="s">
        <v>354</v>
      </c>
      <c r="G1108" s="59" t="s">
        <v>355</v>
      </c>
      <c r="H1108" s="59">
        <v>430723</v>
      </c>
      <c r="I1108" s="59" t="str">
        <f t="shared" si="135"/>
        <v>430723</v>
      </c>
      <c r="J1108" s="59">
        <f t="shared" si="136"/>
        <v>0</v>
      </c>
      <c r="K1108" s="70">
        <v>5.493</v>
      </c>
      <c r="L1108" s="55" t="s">
        <v>3949</v>
      </c>
      <c r="M1108" s="71" t="s">
        <v>3950</v>
      </c>
      <c r="N1108" s="59"/>
      <c r="O1108" s="70"/>
      <c r="P1108" s="59"/>
      <c r="Q1108" s="70"/>
      <c r="R1108" s="73" t="s">
        <v>3950</v>
      </c>
      <c r="S1108" s="70">
        <v>5.493</v>
      </c>
      <c r="T1108" s="59">
        <v>15</v>
      </c>
      <c r="U1108" s="82">
        <v>147.13</v>
      </c>
      <c r="V1108" s="83">
        <v>82.395</v>
      </c>
      <c r="W1108" s="83">
        <v>54.93</v>
      </c>
      <c r="X1108" s="83">
        <v>27.465</v>
      </c>
      <c r="Y1108" s="82">
        <f t="shared" si="137"/>
        <v>64.735</v>
      </c>
      <c r="Z1108" s="82"/>
      <c r="AA1108" s="91"/>
      <c r="AB1108" s="91"/>
      <c r="AC1108" s="82"/>
      <c r="AD1108" s="82"/>
      <c r="AE1108" s="82"/>
      <c r="AF1108" s="82"/>
      <c r="AG1108" s="59" t="s">
        <v>3886</v>
      </c>
      <c r="AH1108" s="59">
        <v>1</v>
      </c>
      <c r="AI1108" s="58"/>
      <c r="AJ1108" s="27"/>
    </row>
    <row r="1109" ht="20.15" customHeight="1" outlineLevel="4" spans="1:36">
      <c r="A1109" s="55">
        <v>1</v>
      </c>
      <c r="B1109" s="60" t="s">
        <v>154</v>
      </c>
      <c r="C1109" s="56" t="s">
        <v>167</v>
      </c>
      <c r="D1109" s="57" t="s">
        <v>3951</v>
      </c>
      <c r="E1109" s="58" t="s">
        <v>3547</v>
      </c>
      <c r="F1109" s="59" t="s">
        <v>354</v>
      </c>
      <c r="G1109" s="59" t="s">
        <v>355</v>
      </c>
      <c r="H1109" s="59">
        <v>430723</v>
      </c>
      <c r="I1109" s="59" t="str">
        <f t="shared" si="135"/>
        <v>430723</v>
      </c>
      <c r="J1109" s="59">
        <f t="shared" si="136"/>
        <v>0</v>
      </c>
      <c r="K1109" s="70">
        <v>4.066</v>
      </c>
      <c r="L1109" s="55" t="s">
        <v>3952</v>
      </c>
      <c r="M1109" s="71" t="s">
        <v>3953</v>
      </c>
      <c r="N1109" s="59"/>
      <c r="O1109" s="70"/>
      <c r="P1109" s="59"/>
      <c r="Q1109" s="70"/>
      <c r="R1109" s="73" t="s">
        <v>3953</v>
      </c>
      <c r="S1109" s="70">
        <v>4.066</v>
      </c>
      <c r="T1109" s="59">
        <v>15</v>
      </c>
      <c r="U1109" s="82">
        <v>108.91</v>
      </c>
      <c r="V1109" s="83">
        <v>60.99</v>
      </c>
      <c r="W1109" s="83">
        <v>40.66</v>
      </c>
      <c r="X1109" s="83">
        <v>20.33</v>
      </c>
      <c r="Y1109" s="82">
        <f t="shared" si="137"/>
        <v>47.92</v>
      </c>
      <c r="Z1109" s="82"/>
      <c r="AA1109" s="91"/>
      <c r="AB1109" s="91"/>
      <c r="AC1109" s="82"/>
      <c r="AD1109" s="82"/>
      <c r="AE1109" s="82"/>
      <c r="AF1109" s="82"/>
      <c r="AG1109" s="59" t="s">
        <v>3886</v>
      </c>
      <c r="AH1109" s="59">
        <v>1</v>
      </c>
      <c r="AI1109" s="58"/>
      <c r="AJ1109" s="27"/>
    </row>
    <row r="1110" ht="20.15" customHeight="1" outlineLevel="4" spans="1:36">
      <c r="A1110" s="55">
        <v>39</v>
      </c>
      <c r="B1110" s="60" t="s">
        <v>154</v>
      </c>
      <c r="C1110" s="56" t="s">
        <v>167</v>
      </c>
      <c r="D1110" s="57" t="s">
        <v>3951</v>
      </c>
      <c r="E1110" s="58" t="s">
        <v>3954</v>
      </c>
      <c r="F1110" s="59" t="s">
        <v>354</v>
      </c>
      <c r="G1110" s="59" t="s">
        <v>355</v>
      </c>
      <c r="H1110" s="59">
        <v>430723</v>
      </c>
      <c r="I1110" s="59" t="str">
        <f t="shared" si="135"/>
        <v>430723</v>
      </c>
      <c r="J1110" s="59">
        <f t="shared" si="136"/>
        <v>0</v>
      </c>
      <c r="K1110" s="70">
        <v>2.893</v>
      </c>
      <c r="L1110" s="55" t="s">
        <v>3955</v>
      </c>
      <c r="M1110" s="71" t="s">
        <v>3956</v>
      </c>
      <c r="N1110" s="59"/>
      <c r="O1110" s="70"/>
      <c r="P1110" s="59"/>
      <c r="Q1110" s="70"/>
      <c r="R1110" s="73" t="s">
        <v>3956</v>
      </c>
      <c r="S1110" s="70">
        <v>2.893</v>
      </c>
      <c r="T1110" s="59">
        <v>15</v>
      </c>
      <c r="U1110" s="82">
        <v>77.49</v>
      </c>
      <c r="V1110" s="83">
        <v>43.395</v>
      </c>
      <c r="W1110" s="83">
        <v>28.93</v>
      </c>
      <c r="X1110" s="83">
        <v>14.465</v>
      </c>
      <c r="Y1110" s="82">
        <f t="shared" si="137"/>
        <v>34.095</v>
      </c>
      <c r="Z1110" s="82"/>
      <c r="AA1110" s="91"/>
      <c r="AB1110" s="91"/>
      <c r="AC1110" s="82"/>
      <c r="AD1110" s="82"/>
      <c r="AE1110" s="82"/>
      <c r="AF1110" s="82"/>
      <c r="AG1110" s="59" t="s">
        <v>3886</v>
      </c>
      <c r="AH1110" s="59">
        <v>1</v>
      </c>
      <c r="AI1110" s="58"/>
      <c r="AJ1110" s="27"/>
    </row>
    <row r="1111" ht="20.15" customHeight="1" outlineLevel="4" spans="1:36">
      <c r="A1111" s="55">
        <v>41</v>
      </c>
      <c r="B1111" s="60" t="s">
        <v>154</v>
      </c>
      <c r="C1111" s="56" t="s">
        <v>167</v>
      </c>
      <c r="D1111" s="57" t="s">
        <v>3951</v>
      </c>
      <c r="E1111" s="58" t="s">
        <v>3957</v>
      </c>
      <c r="F1111" s="59" t="s">
        <v>354</v>
      </c>
      <c r="G1111" s="59" t="s">
        <v>355</v>
      </c>
      <c r="H1111" s="59">
        <v>430723</v>
      </c>
      <c r="I1111" s="59" t="str">
        <f t="shared" si="135"/>
        <v>430723</v>
      </c>
      <c r="J1111" s="59">
        <f t="shared" si="136"/>
        <v>0</v>
      </c>
      <c r="K1111" s="70">
        <v>2.655</v>
      </c>
      <c r="L1111" s="55" t="s">
        <v>3958</v>
      </c>
      <c r="M1111" s="71" t="s">
        <v>3959</v>
      </c>
      <c r="N1111" s="59"/>
      <c r="O1111" s="70"/>
      <c r="P1111" s="59"/>
      <c r="Q1111" s="70"/>
      <c r="R1111" s="73" t="s">
        <v>3959</v>
      </c>
      <c r="S1111" s="70">
        <v>2.655</v>
      </c>
      <c r="T1111" s="59">
        <v>15</v>
      </c>
      <c r="U1111" s="82">
        <v>71.12</v>
      </c>
      <c r="V1111" s="83">
        <v>39.825</v>
      </c>
      <c r="W1111" s="83">
        <v>26.55</v>
      </c>
      <c r="X1111" s="83">
        <v>13.275</v>
      </c>
      <c r="Y1111" s="82">
        <f t="shared" si="137"/>
        <v>31.295</v>
      </c>
      <c r="Z1111" s="82"/>
      <c r="AA1111" s="91"/>
      <c r="AB1111" s="91"/>
      <c r="AC1111" s="82"/>
      <c r="AD1111" s="82"/>
      <c r="AE1111" s="82"/>
      <c r="AF1111" s="82"/>
      <c r="AG1111" s="59" t="s">
        <v>3886</v>
      </c>
      <c r="AH1111" s="59">
        <v>1</v>
      </c>
      <c r="AI1111" s="58"/>
      <c r="AJ1111" s="27"/>
    </row>
    <row r="1112" ht="20.15" customHeight="1" outlineLevel="4" spans="1:36">
      <c r="A1112" s="55">
        <v>23</v>
      </c>
      <c r="B1112" s="60" t="s">
        <v>154</v>
      </c>
      <c r="C1112" s="56" t="s">
        <v>167</v>
      </c>
      <c r="D1112" s="57" t="s">
        <v>3951</v>
      </c>
      <c r="E1112" s="58" t="s">
        <v>3957</v>
      </c>
      <c r="F1112" s="59" t="s">
        <v>354</v>
      </c>
      <c r="G1112" s="59" t="s">
        <v>355</v>
      </c>
      <c r="H1112" s="59">
        <v>430723</v>
      </c>
      <c r="I1112" s="59" t="str">
        <f t="shared" si="135"/>
        <v>430723</v>
      </c>
      <c r="J1112" s="59">
        <f t="shared" si="136"/>
        <v>0</v>
      </c>
      <c r="K1112" s="70">
        <v>3.004</v>
      </c>
      <c r="L1112" s="55" t="s">
        <v>3960</v>
      </c>
      <c r="M1112" s="71" t="s">
        <v>3961</v>
      </c>
      <c r="N1112" s="59"/>
      <c r="O1112" s="70"/>
      <c r="P1112" s="59"/>
      <c r="Q1112" s="70"/>
      <c r="R1112" s="73" t="s">
        <v>3961</v>
      </c>
      <c r="S1112" s="70">
        <v>3.004</v>
      </c>
      <c r="T1112" s="59">
        <v>15</v>
      </c>
      <c r="U1112" s="82">
        <v>80.46</v>
      </c>
      <c r="V1112" s="83">
        <v>45.06</v>
      </c>
      <c r="W1112" s="83">
        <v>30.04</v>
      </c>
      <c r="X1112" s="83">
        <v>15.02</v>
      </c>
      <c r="Y1112" s="82">
        <f t="shared" si="137"/>
        <v>35.4</v>
      </c>
      <c r="Z1112" s="82"/>
      <c r="AA1112" s="91"/>
      <c r="AB1112" s="91"/>
      <c r="AC1112" s="82"/>
      <c r="AD1112" s="82"/>
      <c r="AE1112" s="82"/>
      <c r="AF1112" s="82"/>
      <c r="AG1112" s="59" t="s">
        <v>3886</v>
      </c>
      <c r="AH1112" s="59">
        <v>1</v>
      </c>
      <c r="AI1112" s="58"/>
      <c r="AJ1112" s="27"/>
    </row>
    <row r="1113" ht="20.15" customHeight="1" outlineLevel="4" spans="1:36">
      <c r="A1113" s="55">
        <v>42</v>
      </c>
      <c r="B1113" s="60" t="s">
        <v>154</v>
      </c>
      <c r="C1113" s="56" t="s">
        <v>167</v>
      </c>
      <c r="D1113" s="57" t="s">
        <v>3951</v>
      </c>
      <c r="E1113" s="58" t="s">
        <v>3962</v>
      </c>
      <c r="F1113" s="59" t="s">
        <v>354</v>
      </c>
      <c r="G1113" s="59" t="s">
        <v>355</v>
      </c>
      <c r="H1113" s="59">
        <v>430723</v>
      </c>
      <c r="I1113" s="59" t="str">
        <f t="shared" si="135"/>
        <v>430723</v>
      </c>
      <c r="J1113" s="59">
        <f t="shared" si="136"/>
        <v>0</v>
      </c>
      <c r="K1113" s="70">
        <v>2.323</v>
      </c>
      <c r="L1113" s="55" t="s">
        <v>3963</v>
      </c>
      <c r="M1113" s="71" t="s">
        <v>3964</v>
      </c>
      <c r="N1113" s="59"/>
      <c r="O1113" s="70"/>
      <c r="P1113" s="59"/>
      <c r="Q1113" s="70"/>
      <c r="R1113" s="73" t="s">
        <v>3964</v>
      </c>
      <c r="S1113" s="70">
        <v>2.323</v>
      </c>
      <c r="T1113" s="59">
        <v>15</v>
      </c>
      <c r="U1113" s="82">
        <v>62.22</v>
      </c>
      <c r="V1113" s="83">
        <v>34.845</v>
      </c>
      <c r="W1113" s="83">
        <v>23.23</v>
      </c>
      <c r="X1113" s="83">
        <v>11.615</v>
      </c>
      <c r="Y1113" s="82">
        <f t="shared" si="137"/>
        <v>27.375</v>
      </c>
      <c r="Z1113" s="82"/>
      <c r="AA1113" s="91"/>
      <c r="AB1113" s="91"/>
      <c r="AC1113" s="82"/>
      <c r="AD1113" s="82"/>
      <c r="AE1113" s="82"/>
      <c r="AF1113" s="82"/>
      <c r="AG1113" s="59" t="s">
        <v>3886</v>
      </c>
      <c r="AH1113" s="59">
        <v>1</v>
      </c>
      <c r="AI1113" s="58"/>
      <c r="AJ1113" s="27"/>
    </row>
    <row r="1114" ht="20.15" customHeight="1" outlineLevel="4" spans="1:36">
      <c r="A1114" s="55">
        <v>10</v>
      </c>
      <c r="B1114" s="60" t="s">
        <v>154</v>
      </c>
      <c r="C1114" s="56" t="s">
        <v>167</v>
      </c>
      <c r="D1114" s="57" t="s">
        <v>3965</v>
      </c>
      <c r="E1114" s="58" t="s">
        <v>3966</v>
      </c>
      <c r="F1114" s="59" t="s">
        <v>354</v>
      </c>
      <c r="G1114" s="59" t="s">
        <v>355</v>
      </c>
      <c r="H1114" s="59">
        <v>430723</v>
      </c>
      <c r="I1114" s="59" t="str">
        <f t="shared" si="135"/>
        <v>430723</v>
      </c>
      <c r="J1114" s="59">
        <f t="shared" si="136"/>
        <v>0</v>
      </c>
      <c r="K1114" s="70">
        <v>2.7</v>
      </c>
      <c r="L1114" s="55" t="s">
        <v>3967</v>
      </c>
      <c r="M1114" s="71" t="s">
        <v>3968</v>
      </c>
      <c r="N1114" s="59"/>
      <c r="O1114" s="70"/>
      <c r="P1114" s="59"/>
      <c r="Q1114" s="70"/>
      <c r="R1114" s="73" t="s">
        <v>3968</v>
      </c>
      <c r="S1114" s="70">
        <v>2.7</v>
      </c>
      <c r="T1114" s="59">
        <v>15</v>
      </c>
      <c r="U1114" s="82">
        <v>72.32</v>
      </c>
      <c r="V1114" s="83">
        <v>40.5</v>
      </c>
      <c r="W1114" s="83">
        <v>27</v>
      </c>
      <c r="X1114" s="83">
        <v>13.5</v>
      </c>
      <c r="Y1114" s="82">
        <f t="shared" si="137"/>
        <v>31.82</v>
      </c>
      <c r="Z1114" s="82"/>
      <c r="AA1114" s="91"/>
      <c r="AB1114" s="91"/>
      <c r="AC1114" s="82"/>
      <c r="AD1114" s="82"/>
      <c r="AE1114" s="82"/>
      <c r="AF1114" s="82"/>
      <c r="AG1114" s="59" t="s">
        <v>3886</v>
      </c>
      <c r="AH1114" s="59">
        <v>1</v>
      </c>
      <c r="AI1114" s="58"/>
      <c r="AJ1114" s="27"/>
    </row>
    <row r="1115" ht="20.15" customHeight="1" outlineLevel="4" spans="1:36">
      <c r="A1115" s="55">
        <v>26</v>
      </c>
      <c r="B1115" s="60" t="s">
        <v>154</v>
      </c>
      <c r="C1115" s="56" t="s">
        <v>167</v>
      </c>
      <c r="D1115" s="57" t="s">
        <v>3965</v>
      </c>
      <c r="E1115" s="58" t="s">
        <v>3969</v>
      </c>
      <c r="F1115" s="59" t="s">
        <v>354</v>
      </c>
      <c r="G1115" s="59" t="s">
        <v>355</v>
      </c>
      <c r="H1115" s="59">
        <v>430723</v>
      </c>
      <c r="I1115" s="59" t="str">
        <f t="shared" si="135"/>
        <v>430723</v>
      </c>
      <c r="J1115" s="59">
        <f t="shared" si="136"/>
        <v>0</v>
      </c>
      <c r="K1115" s="70">
        <v>3.955</v>
      </c>
      <c r="L1115" s="55" t="s">
        <v>3970</v>
      </c>
      <c r="M1115" s="71" t="s">
        <v>3971</v>
      </c>
      <c r="N1115" s="59"/>
      <c r="O1115" s="70"/>
      <c r="P1115" s="59"/>
      <c r="Q1115" s="70"/>
      <c r="R1115" s="73" t="s">
        <v>3971</v>
      </c>
      <c r="S1115" s="70">
        <v>3.955</v>
      </c>
      <c r="T1115" s="59">
        <v>15</v>
      </c>
      <c r="U1115" s="82">
        <v>105.94</v>
      </c>
      <c r="V1115" s="83">
        <v>59.325</v>
      </c>
      <c r="W1115" s="83">
        <v>39.55</v>
      </c>
      <c r="X1115" s="83">
        <v>19.775</v>
      </c>
      <c r="Y1115" s="82">
        <f t="shared" si="137"/>
        <v>46.615</v>
      </c>
      <c r="Z1115" s="82"/>
      <c r="AA1115" s="91"/>
      <c r="AB1115" s="91"/>
      <c r="AC1115" s="82"/>
      <c r="AD1115" s="82"/>
      <c r="AE1115" s="82"/>
      <c r="AF1115" s="82"/>
      <c r="AG1115" s="59" t="s">
        <v>3886</v>
      </c>
      <c r="AH1115" s="59">
        <v>1</v>
      </c>
      <c r="AI1115" s="58"/>
      <c r="AJ1115" s="27"/>
    </row>
    <row r="1116" ht="20.15" customHeight="1" outlineLevel="4" spans="1:36">
      <c r="A1116" s="55">
        <v>43</v>
      </c>
      <c r="B1116" s="60" t="s">
        <v>154</v>
      </c>
      <c r="C1116" s="56" t="s">
        <v>167</v>
      </c>
      <c r="D1116" s="57" t="s">
        <v>3972</v>
      </c>
      <c r="E1116" s="58" t="s">
        <v>3973</v>
      </c>
      <c r="F1116" s="59" t="s">
        <v>354</v>
      </c>
      <c r="G1116" s="59" t="s">
        <v>355</v>
      </c>
      <c r="H1116" s="59">
        <v>430723</v>
      </c>
      <c r="I1116" s="59" t="str">
        <f t="shared" si="135"/>
        <v>430723</v>
      </c>
      <c r="J1116" s="59">
        <f t="shared" si="136"/>
        <v>0</v>
      </c>
      <c r="K1116" s="70">
        <v>4.275</v>
      </c>
      <c r="L1116" s="55" t="s">
        <v>3974</v>
      </c>
      <c r="M1116" s="71" t="s">
        <v>3975</v>
      </c>
      <c r="N1116" s="59"/>
      <c r="O1116" s="70"/>
      <c r="P1116" s="59"/>
      <c r="Q1116" s="70"/>
      <c r="R1116" s="73" t="s">
        <v>3975</v>
      </c>
      <c r="S1116" s="70">
        <v>4.275</v>
      </c>
      <c r="T1116" s="59">
        <v>15</v>
      </c>
      <c r="U1116" s="82">
        <v>114.51</v>
      </c>
      <c r="V1116" s="83">
        <v>64.125</v>
      </c>
      <c r="W1116" s="83">
        <v>42.75</v>
      </c>
      <c r="X1116" s="83">
        <v>21.375</v>
      </c>
      <c r="Y1116" s="82">
        <f t="shared" si="137"/>
        <v>50.385</v>
      </c>
      <c r="Z1116" s="82"/>
      <c r="AA1116" s="91"/>
      <c r="AB1116" s="91"/>
      <c r="AC1116" s="82"/>
      <c r="AD1116" s="82"/>
      <c r="AE1116" s="82"/>
      <c r="AF1116" s="82"/>
      <c r="AG1116" s="59" t="s">
        <v>3886</v>
      </c>
      <c r="AH1116" s="59">
        <v>1</v>
      </c>
      <c r="AI1116" s="58"/>
      <c r="AJ1116" s="27"/>
    </row>
    <row r="1117" ht="20.15" customHeight="1" outlineLevel="4" spans="1:36">
      <c r="A1117" s="55">
        <v>21</v>
      </c>
      <c r="B1117" s="60" t="s">
        <v>154</v>
      </c>
      <c r="C1117" s="56" t="s">
        <v>167</v>
      </c>
      <c r="D1117" s="57" t="s">
        <v>3976</v>
      </c>
      <c r="E1117" s="58" t="s">
        <v>3977</v>
      </c>
      <c r="F1117" s="59" t="s">
        <v>354</v>
      </c>
      <c r="G1117" s="59" t="s">
        <v>355</v>
      </c>
      <c r="H1117" s="59">
        <v>430723</v>
      </c>
      <c r="I1117" s="59" t="str">
        <f t="shared" si="135"/>
        <v>430723</v>
      </c>
      <c r="J1117" s="59">
        <f t="shared" si="136"/>
        <v>0</v>
      </c>
      <c r="K1117" s="70">
        <v>4.906</v>
      </c>
      <c r="L1117" s="55" t="s">
        <v>3978</v>
      </c>
      <c r="M1117" s="71" t="s">
        <v>3979</v>
      </c>
      <c r="N1117" s="59"/>
      <c r="O1117" s="70"/>
      <c r="P1117" s="59"/>
      <c r="Q1117" s="70"/>
      <c r="R1117" s="73" t="s">
        <v>3979</v>
      </c>
      <c r="S1117" s="70">
        <v>4.906</v>
      </c>
      <c r="T1117" s="59">
        <v>15</v>
      </c>
      <c r="U1117" s="82">
        <v>131.41</v>
      </c>
      <c r="V1117" s="83">
        <v>73.59</v>
      </c>
      <c r="W1117" s="83">
        <v>49.06</v>
      </c>
      <c r="X1117" s="83">
        <v>24.53</v>
      </c>
      <c r="Y1117" s="82">
        <f t="shared" si="137"/>
        <v>57.82</v>
      </c>
      <c r="Z1117" s="82"/>
      <c r="AA1117" s="91"/>
      <c r="AB1117" s="91"/>
      <c r="AC1117" s="82"/>
      <c r="AD1117" s="82"/>
      <c r="AE1117" s="82"/>
      <c r="AF1117" s="82"/>
      <c r="AG1117" s="59" t="s">
        <v>3886</v>
      </c>
      <c r="AH1117" s="59">
        <v>1</v>
      </c>
      <c r="AI1117" s="58"/>
      <c r="AJ1117" s="27"/>
    </row>
    <row r="1118" ht="20.15" customHeight="1" outlineLevel="4" spans="1:36">
      <c r="A1118" s="55">
        <v>3</v>
      </c>
      <c r="B1118" s="60" t="s">
        <v>154</v>
      </c>
      <c r="C1118" s="56" t="s">
        <v>167</v>
      </c>
      <c r="D1118" s="57" t="s">
        <v>3980</v>
      </c>
      <c r="E1118" s="58" t="s">
        <v>3981</v>
      </c>
      <c r="F1118" s="59" t="s">
        <v>354</v>
      </c>
      <c r="G1118" s="59" t="s">
        <v>355</v>
      </c>
      <c r="H1118" s="59">
        <v>430723</v>
      </c>
      <c r="I1118" s="59" t="str">
        <f t="shared" si="135"/>
        <v>430723</v>
      </c>
      <c r="J1118" s="59">
        <f t="shared" si="136"/>
        <v>0</v>
      </c>
      <c r="K1118" s="70">
        <v>5.201</v>
      </c>
      <c r="L1118" s="55" t="s">
        <v>3982</v>
      </c>
      <c r="M1118" s="71" t="s">
        <v>3983</v>
      </c>
      <c r="N1118" s="59"/>
      <c r="O1118" s="70"/>
      <c r="P1118" s="59"/>
      <c r="Q1118" s="70"/>
      <c r="R1118" s="73" t="s">
        <v>3983</v>
      </c>
      <c r="S1118" s="70">
        <v>5.201</v>
      </c>
      <c r="T1118" s="59">
        <v>15</v>
      </c>
      <c r="U1118" s="82">
        <v>139.31</v>
      </c>
      <c r="V1118" s="83">
        <v>78.015</v>
      </c>
      <c r="W1118" s="83">
        <v>52.01</v>
      </c>
      <c r="X1118" s="83">
        <v>26.005</v>
      </c>
      <c r="Y1118" s="82">
        <f t="shared" si="137"/>
        <v>61.295</v>
      </c>
      <c r="Z1118" s="82"/>
      <c r="AA1118" s="91"/>
      <c r="AB1118" s="91"/>
      <c r="AC1118" s="82"/>
      <c r="AD1118" s="82"/>
      <c r="AE1118" s="82"/>
      <c r="AF1118" s="82"/>
      <c r="AG1118" s="59" t="s">
        <v>3886</v>
      </c>
      <c r="AH1118" s="59">
        <v>1</v>
      </c>
      <c r="AI1118" s="58"/>
      <c r="AJ1118" s="27"/>
    </row>
    <row r="1119" ht="20.15" customHeight="1" outlineLevel="4" spans="1:36">
      <c r="A1119" s="55">
        <v>2</v>
      </c>
      <c r="B1119" s="60" t="s">
        <v>154</v>
      </c>
      <c r="C1119" s="56" t="s">
        <v>167</v>
      </c>
      <c r="D1119" s="57" t="s">
        <v>3980</v>
      </c>
      <c r="E1119" s="58" t="s">
        <v>3984</v>
      </c>
      <c r="F1119" s="59" t="s">
        <v>354</v>
      </c>
      <c r="G1119" s="59" t="s">
        <v>355</v>
      </c>
      <c r="H1119" s="59">
        <v>430723</v>
      </c>
      <c r="I1119" s="59" t="str">
        <f t="shared" si="135"/>
        <v>430723</v>
      </c>
      <c r="J1119" s="59">
        <f t="shared" si="136"/>
        <v>0</v>
      </c>
      <c r="K1119" s="70">
        <v>1.247</v>
      </c>
      <c r="L1119" s="55" t="s">
        <v>3985</v>
      </c>
      <c r="M1119" s="71" t="s">
        <v>3986</v>
      </c>
      <c r="N1119" s="59"/>
      <c r="O1119" s="70"/>
      <c r="P1119" s="59"/>
      <c r="Q1119" s="70"/>
      <c r="R1119" s="73" t="s">
        <v>3986</v>
      </c>
      <c r="S1119" s="70">
        <v>1.247</v>
      </c>
      <c r="T1119" s="59">
        <v>15</v>
      </c>
      <c r="U1119" s="82">
        <v>33.4</v>
      </c>
      <c r="V1119" s="83">
        <v>18.705</v>
      </c>
      <c r="W1119" s="83">
        <v>12.47</v>
      </c>
      <c r="X1119" s="83">
        <v>6.235</v>
      </c>
      <c r="Y1119" s="82">
        <f t="shared" si="137"/>
        <v>14.695</v>
      </c>
      <c r="Z1119" s="82"/>
      <c r="AA1119" s="91"/>
      <c r="AB1119" s="91"/>
      <c r="AC1119" s="82"/>
      <c r="AD1119" s="82"/>
      <c r="AE1119" s="82"/>
      <c r="AF1119" s="82"/>
      <c r="AG1119" s="59" t="s">
        <v>3886</v>
      </c>
      <c r="AH1119" s="59">
        <v>1</v>
      </c>
      <c r="AI1119" s="58"/>
      <c r="AJ1119" s="27"/>
    </row>
    <row r="1120" ht="20.15" customHeight="1" outlineLevel="4" spans="1:36">
      <c r="A1120" s="55">
        <v>40</v>
      </c>
      <c r="B1120" s="60" t="s">
        <v>154</v>
      </c>
      <c r="C1120" s="56" t="s">
        <v>167</v>
      </c>
      <c r="D1120" s="57" t="s">
        <v>3987</v>
      </c>
      <c r="E1120" s="58" t="s">
        <v>3988</v>
      </c>
      <c r="F1120" s="59" t="s">
        <v>354</v>
      </c>
      <c r="G1120" s="59" t="s">
        <v>355</v>
      </c>
      <c r="H1120" s="59">
        <v>430723</v>
      </c>
      <c r="I1120" s="59" t="str">
        <f t="shared" si="135"/>
        <v>430723</v>
      </c>
      <c r="J1120" s="59">
        <f t="shared" si="136"/>
        <v>0</v>
      </c>
      <c r="K1120" s="70">
        <v>2.853</v>
      </c>
      <c r="L1120" s="55" t="s">
        <v>3989</v>
      </c>
      <c r="M1120" s="71" t="s">
        <v>3990</v>
      </c>
      <c r="N1120" s="59"/>
      <c r="O1120" s="70"/>
      <c r="P1120" s="59"/>
      <c r="Q1120" s="70"/>
      <c r="R1120" s="73" t="s">
        <v>3990</v>
      </c>
      <c r="S1120" s="70">
        <v>2.853</v>
      </c>
      <c r="T1120" s="59">
        <v>15</v>
      </c>
      <c r="U1120" s="82">
        <v>76.42</v>
      </c>
      <c r="V1120" s="83">
        <v>42.795</v>
      </c>
      <c r="W1120" s="83">
        <v>28.53</v>
      </c>
      <c r="X1120" s="83">
        <v>14.265</v>
      </c>
      <c r="Y1120" s="82">
        <f t="shared" si="137"/>
        <v>33.625</v>
      </c>
      <c r="Z1120" s="82"/>
      <c r="AA1120" s="91"/>
      <c r="AB1120" s="91"/>
      <c r="AC1120" s="82"/>
      <c r="AD1120" s="82"/>
      <c r="AE1120" s="82"/>
      <c r="AF1120" s="82"/>
      <c r="AG1120" s="59" t="s">
        <v>3886</v>
      </c>
      <c r="AH1120" s="59">
        <v>1</v>
      </c>
      <c r="AI1120" s="58"/>
      <c r="AJ1120" s="27"/>
    </row>
    <row r="1121" ht="20.15" customHeight="1" outlineLevel="4" spans="1:36">
      <c r="A1121" s="55">
        <v>4</v>
      </c>
      <c r="B1121" s="60" t="s">
        <v>154</v>
      </c>
      <c r="C1121" s="56" t="s">
        <v>167</v>
      </c>
      <c r="D1121" s="57" t="s">
        <v>3987</v>
      </c>
      <c r="E1121" s="58" t="s">
        <v>3991</v>
      </c>
      <c r="F1121" s="59" t="s">
        <v>354</v>
      </c>
      <c r="G1121" s="59" t="s">
        <v>355</v>
      </c>
      <c r="H1121" s="59">
        <v>430723</v>
      </c>
      <c r="I1121" s="59" t="str">
        <f t="shared" si="135"/>
        <v>430723</v>
      </c>
      <c r="J1121" s="59">
        <f t="shared" si="136"/>
        <v>0</v>
      </c>
      <c r="K1121" s="70">
        <v>1.98</v>
      </c>
      <c r="L1121" s="55" t="s">
        <v>3992</v>
      </c>
      <c r="M1121" s="71" t="s">
        <v>3993</v>
      </c>
      <c r="N1121" s="59"/>
      <c r="O1121" s="70"/>
      <c r="P1121" s="59"/>
      <c r="Q1121" s="70"/>
      <c r="R1121" s="73" t="s">
        <v>3993</v>
      </c>
      <c r="S1121" s="70">
        <v>1.98</v>
      </c>
      <c r="T1121" s="59">
        <v>15</v>
      </c>
      <c r="U1121" s="82">
        <v>53.04</v>
      </c>
      <c r="V1121" s="83">
        <v>29.7</v>
      </c>
      <c r="W1121" s="83">
        <v>19.8</v>
      </c>
      <c r="X1121" s="83">
        <v>9.9</v>
      </c>
      <c r="Y1121" s="82">
        <f t="shared" si="137"/>
        <v>23.34</v>
      </c>
      <c r="Z1121" s="82"/>
      <c r="AA1121" s="91"/>
      <c r="AB1121" s="91"/>
      <c r="AC1121" s="82"/>
      <c r="AD1121" s="82"/>
      <c r="AE1121" s="82"/>
      <c r="AF1121" s="82"/>
      <c r="AG1121" s="59" t="s">
        <v>3886</v>
      </c>
      <c r="AH1121" s="59">
        <v>1</v>
      </c>
      <c r="AI1121" s="58"/>
      <c r="AJ1121" s="27"/>
    </row>
    <row r="1122" ht="20.15" customHeight="1" outlineLevel="4" spans="1:36">
      <c r="A1122" s="55">
        <v>45</v>
      </c>
      <c r="B1122" s="60" t="s">
        <v>154</v>
      </c>
      <c r="C1122" s="56" t="s">
        <v>167</v>
      </c>
      <c r="D1122" s="57" t="s">
        <v>3944</v>
      </c>
      <c r="E1122" s="58" t="s">
        <v>3994</v>
      </c>
      <c r="F1122" s="59" t="s">
        <v>354</v>
      </c>
      <c r="G1122" s="59" t="s">
        <v>355</v>
      </c>
      <c r="H1122" s="59">
        <v>430723</v>
      </c>
      <c r="I1122" s="59" t="str">
        <f t="shared" si="135"/>
        <v>430723</v>
      </c>
      <c r="J1122" s="59">
        <f t="shared" si="136"/>
        <v>0</v>
      </c>
      <c r="K1122" s="70">
        <v>4.732</v>
      </c>
      <c r="L1122" s="55" t="s">
        <v>3995</v>
      </c>
      <c r="M1122" s="71" t="s">
        <v>3996</v>
      </c>
      <c r="N1122" s="59"/>
      <c r="O1122" s="70"/>
      <c r="P1122" s="59"/>
      <c r="Q1122" s="70"/>
      <c r="R1122" s="73" t="s">
        <v>3996</v>
      </c>
      <c r="S1122" s="70">
        <v>4.732</v>
      </c>
      <c r="T1122" s="59">
        <v>15</v>
      </c>
      <c r="U1122" s="82">
        <v>126.75</v>
      </c>
      <c r="V1122" s="83">
        <v>70.98</v>
      </c>
      <c r="W1122" s="83">
        <v>47.32</v>
      </c>
      <c r="X1122" s="83">
        <v>23.66</v>
      </c>
      <c r="Y1122" s="82">
        <f t="shared" si="137"/>
        <v>55.77</v>
      </c>
      <c r="Z1122" s="82"/>
      <c r="AA1122" s="91"/>
      <c r="AB1122" s="91"/>
      <c r="AC1122" s="82"/>
      <c r="AD1122" s="82"/>
      <c r="AE1122" s="82"/>
      <c r="AF1122" s="82"/>
      <c r="AG1122" s="59" t="s">
        <v>3886</v>
      </c>
      <c r="AH1122" s="59">
        <v>1</v>
      </c>
      <c r="AI1122" s="58"/>
      <c r="AJ1122" s="27"/>
    </row>
    <row r="1123" ht="20.15" customHeight="1" outlineLevel="4" spans="1:36">
      <c r="A1123" s="55">
        <v>6</v>
      </c>
      <c r="B1123" s="60" t="s">
        <v>154</v>
      </c>
      <c r="C1123" s="56" t="s">
        <v>167</v>
      </c>
      <c r="D1123" s="57" t="s">
        <v>3980</v>
      </c>
      <c r="E1123" s="58" t="s">
        <v>3981</v>
      </c>
      <c r="F1123" s="59" t="s">
        <v>354</v>
      </c>
      <c r="G1123" s="59" t="s">
        <v>355</v>
      </c>
      <c r="H1123" s="59">
        <v>430723</v>
      </c>
      <c r="I1123" s="59" t="str">
        <f t="shared" si="135"/>
        <v>430723</v>
      </c>
      <c r="J1123" s="59">
        <f t="shared" si="136"/>
        <v>0</v>
      </c>
      <c r="K1123" s="70">
        <v>0.267</v>
      </c>
      <c r="L1123" s="55" t="s">
        <v>3997</v>
      </c>
      <c r="M1123" s="71" t="s">
        <v>3998</v>
      </c>
      <c r="N1123" s="59"/>
      <c r="O1123" s="70"/>
      <c r="P1123" s="59"/>
      <c r="Q1123" s="70"/>
      <c r="R1123" s="73" t="s">
        <v>3998</v>
      </c>
      <c r="S1123" s="70">
        <v>0.267</v>
      </c>
      <c r="T1123" s="59">
        <v>15</v>
      </c>
      <c r="U1123" s="82">
        <v>7.15</v>
      </c>
      <c r="V1123" s="83">
        <v>4.005</v>
      </c>
      <c r="W1123" s="83">
        <v>2.67</v>
      </c>
      <c r="X1123" s="83">
        <v>1.335</v>
      </c>
      <c r="Y1123" s="82">
        <f t="shared" si="137"/>
        <v>3.145</v>
      </c>
      <c r="Z1123" s="82"/>
      <c r="AA1123" s="91"/>
      <c r="AB1123" s="91"/>
      <c r="AC1123" s="82"/>
      <c r="AD1123" s="82"/>
      <c r="AE1123" s="82"/>
      <c r="AF1123" s="82"/>
      <c r="AG1123" s="59" t="s">
        <v>3886</v>
      </c>
      <c r="AH1123" s="59">
        <v>1</v>
      </c>
      <c r="AI1123" s="58"/>
      <c r="AJ1123" s="27"/>
    </row>
    <row r="1124" ht="20.15" customHeight="1" outlineLevel="4" spans="1:36">
      <c r="A1124" s="55">
        <v>36</v>
      </c>
      <c r="B1124" s="60" t="s">
        <v>154</v>
      </c>
      <c r="C1124" s="56" t="s">
        <v>167</v>
      </c>
      <c r="D1124" s="57" t="s">
        <v>3972</v>
      </c>
      <c r="E1124" s="58" t="s">
        <v>3973</v>
      </c>
      <c r="F1124" s="59" t="s">
        <v>354</v>
      </c>
      <c r="G1124" s="59" t="s">
        <v>355</v>
      </c>
      <c r="H1124" s="59">
        <v>430723</v>
      </c>
      <c r="I1124" s="59" t="str">
        <f t="shared" si="135"/>
        <v>430723</v>
      </c>
      <c r="J1124" s="59">
        <f t="shared" si="136"/>
        <v>0</v>
      </c>
      <c r="K1124" s="70">
        <v>0.26</v>
      </c>
      <c r="L1124" s="55" t="s">
        <v>3999</v>
      </c>
      <c r="M1124" s="71" t="s">
        <v>4000</v>
      </c>
      <c r="N1124" s="59"/>
      <c r="O1124" s="70"/>
      <c r="P1124" s="59"/>
      <c r="Q1124" s="70"/>
      <c r="R1124" s="73" t="s">
        <v>4000</v>
      </c>
      <c r="S1124" s="70">
        <v>0.26</v>
      </c>
      <c r="T1124" s="59">
        <v>15</v>
      </c>
      <c r="U1124" s="82">
        <v>6.96</v>
      </c>
      <c r="V1124" s="83">
        <v>3.9</v>
      </c>
      <c r="W1124" s="83">
        <v>2.6</v>
      </c>
      <c r="X1124" s="83">
        <v>1.3</v>
      </c>
      <c r="Y1124" s="82">
        <f t="shared" si="137"/>
        <v>3.06</v>
      </c>
      <c r="Z1124" s="82"/>
      <c r="AA1124" s="91"/>
      <c r="AB1124" s="91"/>
      <c r="AC1124" s="82"/>
      <c r="AD1124" s="82"/>
      <c r="AE1124" s="82"/>
      <c r="AF1124" s="82"/>
      <c r="AG1124" s="59" t="s">
        <v>3886</v>
      </c>
      <c r="AH1124" s="59">
        <v>1</v>
      </c>
      <c r="AI1124" s="58"/>
      <c r="AJ1124" s="27"/>
    </row>
    <row r="1125" ht="20.15" customHeight="1" outlineLevel="4" spans="1:36">
      <c r="A1125" s="55">
        <v>19</v>
      </c>
      <c r="B1125" s="60" t="s">
        <v>154</v>
      </c>
      <c r="C1125" s="56" t="s">
        <v>167</v>
      </c>
      <c r="D1125" s="57" t="s">
        <v>3976</v>
      </c>
      <c r="E1125" s="58" t="s">
        <v>4001</v>
      </c>
      <c r="F1125" s="59" t="s">
        <v>354</v>
      </c>
      <c r="G1125" s="59" t="s">
        <v>355</v>
      </c>
      <c r="H1125" s="59">
        <v>430723</v>
      </c>
      <c r="I1125" s="59" t="str">
        <f t="shared" si="135"/>
        <v>430723</v>
      </c>
      <c r="J1125" s="59">
        <f t="shared" si="136"/>
        <v>0</v>
      </c>
      <c r="K1125" s="70">
        <v>1.358</v>
      </c>
      <c r="L1125" s="55" t="s">
        <v>4002</v>
      </c>
      <c r="M1125" s="71" t="s">
        <v>4003</v>
      </c>
      <c r="N1125" s="59"/>
      <c r="O1125" s="70"/>
      <c r="P1125" s="59"/>
      <c r="Q1125" s="70"/>
      <c r="R1125" s="73" t="s">
        <v>4003</v>
      </c>
      <c r="S1125" s="70">
        <v>1.358</v>
      </c>
      <c r="T1125" s="59">
        <v>15</v>
      </c>
      <c r="U1125" s="82">
        <v>36.38</v>
      </c>
      <c r="V1125" s="83">
        <v>20.37</v>
      </c>
      <c r="W1125" s="83">
        <v>13.58</v>
      </c>
      <c r="X1125" s="83">
        <v>6.79</v>
      </c>
      <c r="Y1125" s="82">
        <f t="shared" si="137"/>
        <v>16.01</v>
      </c>
      <c r="Z1125" s="82"/>
      <c r="AA1125" s="91"/>
      <c r="AB1125" s="91"/>
      <c r="AC1125" s="82"/>
      <c r="AD1125" s="82"/>
      <c r="AE1125" s="82"/>
      <c r="AF1125" s="82"/>
      <c r="AG1125" s="59" t="s">
        <v>3886</v>
      </c>
      <c r="AH1125" s="59">
        <v>1</v>
      </c>
      <c r="AI1125" s="58"/>
      <c r="AJ1125" s="27"/>
    </row>
    <row r="1126" ht="20.15" customHeight="1" outlineLevel="4" spans="1:36">
      <c r="A1126" s="55">
        <v>27</v>
      </c>
      <c r="B1126" s="60" t="s">
        <v>154</v>
      </c>
      <c r="C1126" s="56" t="s">
        <v>167</v>
      </c>
      <c r="D1126" s="57" t="s">
        <v>4004</v>
      </c>
      <c r="E1126" s="58" t="s">
        <v>4005</v>
      </c>
      <c r="F1126" s="59" t="s">
        <v>354</v>
      </c>
      <c r="G1126" s="59" t="s">
        <v>355</v>
      </c>
      <c r="H1126" s="59">
        <v>430723</v>
      </c>
      <c r="I1126" s="59" t="str">
        <f t="shared" si="135"/>
        <v>430723</v>
      </c>
      <c r="J1126" s="59">
        <f t="shared" si="136"/>
        <v>0</v>
      </c>
      <c r="K1126" s="70">
        <v>1.943</v>
      </c>
      <c r="L1126" s="55" t="s">
        <v>4006</v>
      </c>
      <c r="M1126" s="71" t="s">
        <v>4007</v>
      </c>
      <c r="N1126" s="73" t="s">
        <v>4007</v>
      </c>
      <c r="O1126" s="70">
        <v>1.943</v>
      </c>
      <c r="P1126" s="59"/>
      <c r="Q1126" s="70"/>
      <c r="R1126" s="59"/>
      <c r="S1126" s="70"/>
      <c r="T1126" s="59">
        <v>15</v>
      </c>
      <c r="U1126" s="82">
        <v>77.72</v>
      </c>
      <c r="V1126" s="83">
        <v>29.145</v>
      </c>
      <c r="W1126" s="83">
        <v>19.43</v>
      </c>
      <c r="X1126" s="83">
        <v>9.715</v>
      </c>
      <c r="Y1126" s="82">
        <f t="shared" si="137"/>
        <v>48.575</v>
      </c>
      <c r="Z1126" s="82"/>
      <c r="AA1126" s="91"/>
      <c r="AB1126" s="91"/>
      <c r="AC1126" s="82"/>
      <c r="AD1126" s="82"/>
      <c r="AE1126" s="82"/>
      <c r="AF1126" s="82"/>
      <c r="AG1126" s="59" t="s">
        <v>3886</v>
      </c>
      <c r="AH1126" s="59">
        <v>1</v>
      </c>
      <c r="AI1126" s="58"/>
      <c r="AJ1126" s="27"/>
    </row>
    <row r="1127" ht="20.15" customHeight="1" outlineLevel="4" spans="1:36">
      <c r="A1127" s="55">
        <v>20</v>
      </c>
      <c r="B1127" s="60" t="s">
        <v>154</v>
      </c>
      <c r="C1127" s="56" t="s">
        <v>167</v>
      </c>
      <c r="D1127" s="57" t="s">
        <v>4008</v>
      </c>
      <c r="E1127" s="58" t="s">
        <v>4009</v>
      </c>
      <c r="F1127" s="59" t="s">
        <v>354</v>
      </c>
      <c r="G1127" s="59" t="s">
        <v>355</v>
      </c>
      <c r="H1127" s="59">
        <v>430723</v>
      </c>
      <c r="I1127" s="59" t="str">
        <f t="shared" si="135"/>
        <v>430723</v>
      </c>
      <c r="J1127" s="59">
        <f t="shared" si="136"/>
        <v>0</v>
      </c>
      <c r="K1127" s="70">
        <v>11.881</v>
      </c>
      <c r="L1127" s="55" t="s">
        <v>4010</v>
      </c>
      <c r="M1127" s="71" t="s">
        <v>4011</v>
      </c>
      <c r="N1127" s="73" t="s">
        <v>4011</v>
      </c>
      <c r="O1127" s="70">
        <v>11.881</v>
      </c>
      <c r="P1127" s="59"/>
      <c r="Q1127" s="70"/>
      <c r="R1127" s="59"/>
      <c r="S1127" s="70"/>
      <c r="T1127" s="59">
        <v>15</v>
      </c>
      <c r="U1127" s="82">
        <v>475.24</v>
      </c>
      <c r="V1127" s="83">
        <v>178.215</v>
      </c>
      <c r="W1127" s="83">
        <v>118.81</v>
      </c>
      <c r="X1127" s="83">
        <v>59.405</v>
      </c>
      <c r="Y1127" s="82">
        <f t="shared" si="137"/>
        <v>297.025</v>
      </c>
      <c r="Z1127" s="82"/>
      <c r="AA1127" s="91"/>
      <c r="AB1127" s="91"/>
      <c r="AC1127" s="82"/>
      <c r="AD1127" s="82"/>
      <c r="AE1127" s="82"/>
      <c r="AF1127" s="82"/>
      <c r="AG1127" s="59" t="s">
        <v>3886</v>
      </c>
      <c r="AH1127" s="59">
        <v>1</v>
      </c>
      <c r="AI1127" s="58"/>
      <c r="AJ1127" s="27"/>
    </row>
    <row r="1128" ht="20.15" customHeight="1" outlineLevel="4" spans="1:36">
      <c r="A1128" s="55">
        <v>29</v>
      </c>
      <c r="B1128" s="60" t="s">
        <v>154</v>
      </c>
      <c r="C1128" s="56" t="s">
        <v>167</v>
      </c>
      <c r="D1128" s="57" t="s">
        <v>3965</v>
      </c>
      <c r="E1128" s="58" t="s">
        <v>4012</v>
      </c>
      <c r="F1128" s="59" t="s">
        <v>354</v>
      </c>
      <c r="G1128" s="59" t="s">
        <v>355</v>
      </c>
      <c r="H1128" s="59">
        <v>430723</v>
      </c>
      <c r="I1128" s="59" t="str">
        <f t="shared" si="135"/>
        <v>430723</v>
      </c>
      <c r="J1128" s="59">
        <f t="shared" si="136"/>
        <v>0</v>
      </c>
      <c r="K1128" s="70">
        <v>12.305</v>
      </c>
      <c r="L1128" s="55" t="s">
        <v>4013</v>
      </c>
      <c r="M1128" s="71" t="s">
        <v>4014</v>
      </c>
      <c r="N1128" s="73" t="s">
        <v>4014</v>
      </c>
      <c r="O1128" s="70">
        <v>12.305</v>
      </c>
      <c r="P1128" s="59"/>
      <c r="Q1128" s="70"/>
      <c r="R1128" s="59"/>
      <c r="S1128" s="70"/>
      <c r="T1128" s="59">
        <v>15</v>
      </c>
      <c r="U1128" s="82">
        <v>492.2</v>
      </c>
      <c r="V1128" s="83">
        <v>184.575</v>
      </c>
      <c r="W1128" s="83">
        <v>123.05</v>
      </c>
      <c r="X1128" s="83">
        <v>61.525</v>
      </c>
      <c r="Y1128" s="82">
        <f t="shared" si="137"/>
        <v>307.625</v>
      </c>
      <c r="Z1128" s="82"/>
      <c r="AA1128" s="91"/>
      <c r="AB1128" s="91"/>
      <c r="AC1128" s="82"/>
      <c r="AD1128" s="82"/>
      <c r="AE1128" s="82"/>
      <c r="AF1128" s="82"/>
      <c r="AG1128" s="59" t="s">
        <v>3886</v>
      </c>
      <c r="AH1128" s="59">
        <v>1</v>
      </c>
      <c r="AI1128" s="58"/>
      <c r="AJ1128" s="27"/>
    </row>
    <row r="1129" ht="20.15" customHeight="1" outlineLevel="4" spans="1:36">
      <c r="A1129" s="55">
        <v>30</v>
      </c>
      <c r="B1129" s="60" t="s">
        <v>154</v>
      </c>
      <c r="C1129" s="56" t="s">
        <v>167</v>
      </c>
      <c r="D1129" s="57" t="s">
        <v>3965</v>
      </c>
      <c r="E1129" s="58" t="s">
        <v>4015</v>
      </c>
      <c r="F1129" s="59" t="s">
        <v>354</v>
      </c>
      <c r="G1129" s="59" t="s">
        <v>355</v>
      </c>
      <c r="H1129" s="59">
        <v>430723</v>
      </c>
      <c r="I1129" s="59" t="str">
        <f t="shared" si="135"/>
        <v>430723</v>
      </c>
      <c r="J1129" s="59">
        <f t="shared" si="136"/>
        <v>0</v>
      </c>
      <c r="K1129" s="70">
        <v>2.807</v>
      </c>
      <c r="L1129" s="55" t="s">
        <v>4016</v>
      </c>
      <c r="M1129" s="71" t="s">
        <v>4017</v>
      </c>
      <c r="N1129" s="73" t="s">
        <v>4017</v>
      </c>
      <c r="O1129" s="70">
        <v>2.807</v>
      </c>
      <c r="P1129" s="59"/>
      <c r="Q1129" s="70"/>
      <c r="R1129" s="59"/>
      <c r="S1129" s="70"/>
      <c r="T1129" s="59">
        <v>15</v>
      </c>
      <c r="U1129" s="82">
        <v>112.28</v>
      </c>
      <c r="V1129" s="83">
        <v>42.105</v>
      </c>
      <c r="W1129" s="83">
        <v>28.07</v>
      </c>
      <c r="X1129" s="83">
        <v>14.035</v>
      </c>
      <c r="Y1129" s="82">
        <f t="shared" si="137"/>
        <v>70.175</v>
      </c>
      <c r="Z1129" s="82"/>
      <c r="AA1129" s="91"/>
      <c r="AB1129" s="91"/>
      <c r="AC1129" s="82"/>
      <c r="AD1129" s="82"/>
      <c r="AE1129" s="82"/>
      <c r="AF1129" s="82"/>
      <c r="AG1129" s="59" t="s">
        <v>3886</v>
      </c>
      <c r="AH1129" s="59">
        <v>1</v>
      </c>
      <c r="AI1129" s="58"/>
      <c r="AJ1129" s="27"/>
    </row>
    <row r="1130" ht="20.15" customHeight="1" outlineLevel="4" spans="1:36">
      <c r="A1130" s="55">
        <v>37</v>
      </c>
      <c r="B1130" s="60" t="s">
        <v>154</v>
      </c>
      <c r="C1130" s="56" t="s">
        <v>167</v>
      </c>
      <c r="D1130" s="57" t="s">
        <v>3944</v>
      </c>
      <c r="E1130" s="58" t="s">
        <v>4018</v>
      </c>
      <c r="F1130" s="59" t="s">
        <v>354</v>
      </c>
      <c r="G1130" s="59" t="s">
        <v>355</v>
      </c>
      <c r="H1130" s="59">
        <v>430723</v>
      </c>
      <c r="I1130" s="59" t="str">
        <f t="shared" si="135"/>
        <v>430723</v>
      </c>
      <c r="J1130" s="59">
        <f t="shared" si="136"/>
        <v>0</v>
      </c>
      <c r="K1130" s="70">
        <v>6</v>
      </c>
      <c r="L1130" s="55" t="s">
        <v>4019</v>
      </c>
      <c r="M1130" s="71" t="s">
        <v>4020</v>
      </c>
      <c r="N1130" s="59"/>
      <c r="O1130" s="70"/>
      <c r="P1130" s="73" t="s">
        <v>4020</v>
      </c>
      <c r="Q1130" s="70">
        <v>6</v>
      </c>
      <c r="R1130" s="59"/>
      <c r="S1130" s="70"/>
      <c r="T1130" s="59">
        <v>15</v>
      </c>
      <c r="U1130" s="82">
        <v>180</v>
      </c>
      <c r="V1130" s="83">
        <v>90</v>
      </c>
      <c r="W1130" s="83">
        <v>60</v>
      </c>
      <c r="X1130" s="83">
        <v>30</v>
      </c>
      <c r="Y1130" s="82">
        <f t="shared" si="137"/>
        <v>90</v>
      </c>
      <c r="Z1130" s="82"/>
      <c r="AA1130" s="91"/>
      <c r="AB1130" s="91"/>
      <c r="AC1130" s="82"/>
      <c r="AD1130" s="82"/>
      <c r="AE1130" s="82"/>
      <c r="AF1130" s="82"/>
      <c r="AG1130" s="59" t="s">
        <v>3886</v>
      </c>
      <c r="AH1130" s="59">
        <v>1</v>
      </c>
      <c r="AI1130" s="58"/>
      <c r="AJ1130" s="27"/>
    </row>
    <row r="1131" ht="20.15" customHeight="1" outlineLevel="4" spans="1:36">
      <c r="A1131" s="55">
        <v>38</v>
      </c>
      <c r="B1131" s="60" t="s">
        <v>154</v>
      </c>
      <c r="C1131" s="56" t="s">
        <v>167</v>
      </c>
      <c r="D1131" s="57" t="s">
        <v>3987</v>
      </c>
      <c r="E1131" s="58" t="s">
        <v>4021</v>
      </c>
      <c r="F1131" s="59" t="s">
        <v>354</v>
      </c>
      <c r="G1131" s="59" t="s">
        <v>355</v>
      </c>
      <c r="H1131" s="59">
        <v>430723</v>
      </c>
      <c r="I1131" s="59" t="str">
        <f t="shared" si="135"/>
        <v>430723</v>
      </c>
      <c r="J1131" s="59">
        <f t="shared" si="136"/>
        <v>0</v>
      </c>
      <c r="K1131" s="70">
        <v>2.129</v>
      </c>
      <c r="L1131" s="55" t="s">
        <v>4022</v>
      </c>
      <c r="M1131" s="71" t="s">
        <v>4023</v>
      </c>
      <c r="N1131" s="59"/>
      <c r="O1131" s="70"/>
      <c r="P1131" s="73" t="s">
        <v>4023</v>
      </c>
      <c r="Q1131" s="70">
        <v>2.129</v>
      </c>
      <c r="R1131" s="59"/>
      <c r="S1131" s="70"/>
      <c r="T1131" s="59">
        <v>15</v>
      </c>
      <c r="U1131" s="82">
        <v>63.87</v>
      </c>
      <c r="V1131" s="83">
        <v>31.935</v>
      </c>
      <c r="W1131" s="83">
        <v>21.29</v>
      </c>
      <c r="X1131" s="83">
        <v>10.645</v>
      </c>
      <c r="Y1131" s="82">
        <f t="shared" si="137"/>
        <v>31.935</v>
      </c>
      <c r="Z1131" s="82"/>
      <c r="AA1131" s="91"/>
      <c r="AB1131" s="91"/>
      <c r="AC1131" s="82"/>
      <c r="AD1131" s="82"/>
      <c r="AE1131" s="82"/>
      <c r="AF1131" s="82"/>
      <c r="AG1131" s="59" t="s">
        <v>3886</v>
      </c>
      <c r="AH1131" s="59">
        <v>1</v>
      </c>
      <c r="AI1131" s="58"/>
      <c r="AJ1131" s="27"/>
    </row>
    <row r="1132" ht="20.15" customHeight="1" outlineLevel="4" spans="1:36">
      <c r="A1132" s="55">
        <v>14</v>
      </c>
      <c r="B1132" s="60" t="s">
        <v>154</v>
      </c>
      <c r="C1132" s="56" t="s">
        <v>167</v>
      </c>
      <c r="D1132" s="57" t="s">
        <v>4024</v>
      </c>
      <c r="E1132" s="58" t="s">
        <v>4025</v>
      </c>
      <c r="F1132" s="59" t="s">
        <v>354</v>
      </c>
      <c r="G1132" s="59" t="s">
        <v>355</v>
      </c>
      <c r="H1132" s="59">
        <v>430723</v>
      </c>
      <c r="I1132" s="59" t="str">
        <f t="shared" si="135"/>
        <v>430723</v>
      </c>
      <c r="J1132" s="59">
        <f t="shared" si="136"/>
        <v>0</v>
      </c>
      <c r="K1132" s="70">
        <v>0.348</v>
      </c>
      <c r="L1132" s="55" t="s">
        <v>4026</v>
      </c>
      <c r="M1132" s="71" t="s">
        <v>4027</v>
      </c>
      <c r="N1132" s="59"/>
      <c r="O1132" s="70"/>
      <c r="P1132" s="73" t="s">
        <v>4027</v>
      </c>
      <c r="Q1132" s="70">
        <v>0.348</v>
      </c>
      <c r="R1132" s="59"/>
      <c r="S1132" s="70"/>
      <c r="T1132" s="59">
        <v>15</v>
      </c>
      <c r="U1132" s="82">
        <v>10.44</v>
      </c>
      <c r="V1132" s="83">
        <v>5.22</v>
      </c>
      <c r="W1132" s="83">
        <v>3.48</v>
      </c>
      <c r="X1132" s="83">
        <v>1.74</v>
      </c>
      <c r="Y1132" s="82">
        <f t="shared" si="137"/>
        <v>5.22</v>
      </c>
      <c r="Z1132" s="82"/>
      <c r="AA1132" s="91"/>
      <c r="AB1132" s="91"/>
      <c r="AC1132" s="82"/>
      <c r="AD1132" s="82"/>
      <c r="AE1132" s="82"/>
      <c r="AF1132" s="82"/>
      <c r="AG1132" s="59" t="s">
        <v>3886</v>
      </c>
      <c r="AH1132" s="59">
        <v>1</v>
      </c>
      <c r="AI1132" s="58"/>
      <c r="AJ1132" s="27"/>
    </row>
    <row r="1133" ht="20.15" customHeight="1" outlineLevel="4" spans="1:36">
      <c r="A1133" s="55">
        <v>18</v>
      </c>
      <c r="B1133" s="60" t="s">
        <v>154</v>
      </c>
      <c r="C1133" s="56" t="s">
        <v>167</v>
      </c>
      <c r="D1133" s="57" t="s">
        <v>4028</v>
      </c>
      <c r="E1133" s="58" t="s">
        <v>4029</v>
      </c>
      <c r="F1133" s="59" t="s">
        <v>354</v>
      </c>
      <c r="G1133" s="59" t="s">
        <v>355</v>
      </c>
      <c r="H1133" s="59">
        <v>430723</v>
      </c>
      <c r="I1133" s="59" t="str">
        <f t="shared" si="135"/>
        <v>430723</v>
      </c>
      <c r="J1133" s="59">
        <f t="shared" si="136"/>
        <v>0</v>
      </c>
      <c r="K1133" s="70">
        <v>14.703</v>
      </c>
      <c r="L1133" s="55" t="s">
        <v>4030</v>
      </c>
      <c r="M1133" s="71" t="s">
        <v>4031</v>
      </c>
      <c r="N1133" s="59"/>
      <c r="O1133" s="70"/>
      <c r="P1133" s="73" t="s">
        <v>4031</v>
      </c>
      <c r="Q1133" s="70">
        <v>14.703</v>
      </c>
      <c r="R1133" s="59"/>
      <c r="S1133" s="70"/>
      <c r="T1133" s="59">
        <v>15</v>
      </c>
      <c r="U1133" s="82">
        <v>441.09</v>
      </c>
      <c r="V1133" s="83">
        <v>220.545</v>
      </c>
      <c r="W1133" s="83">
        <v>147.03</v>
      </c>
      <c r="X1133" s="83">
        <v>73.515</v>
      </c>
      <c r="Y1133" s="82">
        <f t="shared" si="137"/>
        <v>220.545</v>
      </c>
      <c r="Z1133" s="82"/>
      <c r="AA1133" s="91"/>
      <c r="AB1133" s="91"/>
      <c r="AC1133" s="82"/>
      <c r="AD1133" s="82"/>
      <c r="AE1133" s="82"/>
      <c r="AF1133" s="82"/>
      <c r="AG1133" s="59" t="s">
        <v>3886</v>
      </c>
      <c r="AH1133" s="59">
        <v>1</v>
      </c>
      <c r="AI1133" s="58"/>
      <c r="AJ1133" s="27"/>
    </row>
    <row r="1134" ht="20.15" customHeight="1" outlineLevel="4" spans="1:36">
      <c r="A1134" s="55">
        <v>8</v>
      </c>
      <c r="B1134" s="60" t="s">
        <v>154</v>
      </c>
      <c r="C1134" s="56" t="s">
        <v>167</v>
      </c>
      <c r="D1134" s="57" t="s">
        <v>3987</v>
      </c>
      <c r="E1134" s="58" t="s">
        <v>4032</v>
      </c>
      <c r="F1134" s="59" t="s">
        <v>354</v>
      </c>
      <c r="G1134" s="59" t="s">
        <v>355</v>
      </c>
      <c r="H1134" s="59">
        <v>430723</v>
      </c>
      <c r="I1134" s="59" t="str">
        <f t="shared" si="135"/>
        <v>430723</v>
      </c>
      <c r="J1134" s="59">
        <f t="shared" si="136"/>
        <v>0</v>
      </c>
      <c r="K1134" s="70">
        <v>2.092</v>
      </c>
      <c r="L1134" s="55" t="s">
        <v>4033</v>
      </c>
      <c r="M1134" s="71" t="s">
        <v>4034</v>
      </c>
      <c r="N1134" s="59"/>
      <c r="O1134" s="70"/>
      <c r="P1134" s="73" t="s">
        <v>4034</v>
      </c>
      <c r="Q1134" s="70">
        <v>2.092</v>
      </c>
      <c r="R1134" s="59"/>
      <c r="S1134" s="70"/>
      <c r="T1134" s="59">
        <v>15</v>
      </c>
      <c r="U1134" s="82">
        <v>62.76</v>
      </c>
      <c r="V1134" s="83">
        <v>31.38</v>
      </c>
      <c r="W1134" s="83">
        <v>20.92</v>
      </c>
      <c r="X1134" s="83">
        <v>10.46</v>
      </c>
      <c r="Y1134" s="82">
        <f t="shared" si="137"/>
        <v>31.38</v>
      </c>
      <c r="Z1134" s="82"/>
      <c r="AA1134" s="91"/>
      <c r="AB1134" s="91"/>
      <c r="AC1134" s="82"/>
      <c r="AD1134" s="82"/>
      <c r="AE1134" s="82"/>
      <c r="AF1134" s="82"/>
      <c r="AG1134" s="59" t="s">
        <v>4035</v>
      </c>
      <c r="AH1134" s="59">
        <v>1</v>
      </c>
      <c r="AI1134" s="58"/>
      <c r="AJ1134" s="27"/>
    </row>
    <row r="1135" ht="20.15" customHeight="1" outlineLevel="4" spans="1:36">
      <c r="A1135" s="55">
        <v>22</v>
      </c>
      <c r="B1135" s="60" t="s">
        <v>154</v>
      </c>
      <c r="C1135" s="56" t="s">
        <v>167</v>
      </c>
      <c r="D1135" s="57" t="s">
        <v>3987</v>
      </c>
      <c r="E1135" s="58" t="s">
        <v>4036</v>
      </c>
      <c r="F1135" s="59" t="s">
        <v>354</v>
      </c>
      <c r="G1135" s="59" t="s">
        <v>355</v>
      </c>
      <c r="H1135" s="59">
        <v>430723</v>
      </c>
      <c r="I1135" s="59" t="str">
        <f t="shared" si="135"/>
        <v>430723</v>
      </c>
      <c r="J1135" s="59">
        <f t="shared" si="136"/>
        <v>0</v>
      </c>
      <c r="K1135" s="70">
        <v>1.039</v>
      </c>
      <c r="L1135" s="55" t="s">
        <v>4037</v>
      </c>
      <c r="M1135" s="71" t="s">
        <v>4038</v>
      </c>
      <c r="N1135" s="59"/>
      <c r="O1135" s="70"/>
      <c r="P1135" s="73" t="s">
        <v>4038</v>
      </c>
      <c r="Q1135" s="70">
        <v>1.039</v>
      </c>
      <c r="R1135" s="59"/>
      <c r="S1135" s="70"/>
      <c r="T1135" s="59">
        <v>15</v>
      </c>
      <c r="U1135" s="82">
        <v>31.17</v>
      </c>
      <c r="V1135" s="83">
        <v>15.585</v>
      </c>
      <c r="W1135" s="83">
        <v>10.39</v>
      </c>
      <c r="X1135" s="83">
        <v>5.195</v>
      </c>
      <c r="Y1135" s="82">
        <f t="shared" si="137"/>
        <v>15.585</v>
      </c>
      <c r="Z1135" s="82"/>
      <c r="AA1135" s="91"/>
      <c r="AB1135" s="91"/>
      <c r="AC1135" s="82"/>
      <c r="AD1135" s="82"/>
      <c r="AE1135" s="82"/>
      <c r="AF1135" s="82"/>
      <c r="AG1135" s="59" t="s">
        <v>4035</v>
      </c>
      <c r="AH1135" s="59">
        <v>1</v>
      </c>
      <c r="AI1135" s="58"/>
      <c r="AJ1135" s="27"/>
    </row>
    <row r="1136" ht="20.15" customHeight="1" outlineLevel="4" spans="1:36">
      <c r="A1136" s="55">
        <v>9</v>
      </c>
      <c r="B1136" s="60" t="s">
        <v>154</v>
      </c>
      <c r="C1136" s="56" t="s">
        <v>167</v>
      </c>
      <c r="D1136" s="57" t="s">
        <v>3987</v>
      </c>
      <c r="E1136" s="58" t="s">
        <v>4039</v>
      </c>
      <c r="F1136" s="59" t="s">
        <v>354</v>
      </c>
      <c r="G1136" s="59" t="s">
        <v>355</v>
      </c>
      <c r="H1136" s="59">
        <v>430723</v>
      </c>
      <c r="I1136" s="59" t="str">
        <f t="shared" si="135"/>
        <v>430723</v>
      </c>
      <c r="J1136" s="59">
        <f t="shared" si="136"/>
        <v>0</v>
      </c>
      <c r="K1136" s="70">
        <v>4.456</v>
      </c>
      <c r="L1136" s="55" t="s">
        <v>4040</v>
      </c>
      <c r="M1136" s="71" t="s">
        <v>4041</v>
      </c>
      <c r="N1136" s="59"/>
      <c r="O1136" s="70"/>
      <c r="P1136" s="73" t="s">
        <v>4041</v>
      </c>
      <c r="Q1136" s="70">
        <v>4.456</v>
      </c>
      <c r="R1136" s="59"/>
      <c r="S1136" s="70"/>
      <c r="T1136" s="59">
        <v>15</v>
      </c>
      <c r="U1136" s="82">
        <v>133.68</v>
      </c>
      <c r="V1136" s="83">
        <v>66.84</v>
      </c>
      <c r="W1136" s="83">
        <v>44.56</v>
      </c>
      <c r="X1136" s="83">
        <v>22.28</v>
      </c>
      <c r="Y1136" s="82">
        <f t="shared" si="137"/>
        <v>66.84</v>
      </c>
      <c r="Z1136" s="82"/>
      <c r="AA1136" s="91"/>
      <c r="AB1136" s="91"/>
      <c r="AC1136" s="82"/>
      <c r="AD1136" s="82"/>
      <c r="AE1136" s="82"/>
      <c r="AF1136" s="82"/>
      <c r="AG1136" s="59" t="s">
        <v>4035</v>
      </c>
      <c r="AH1136" s="59">
        <v>1</v>
      </c>
      <c r="AI1136" s="58"/>
      <c r="AJ1136" s="27"/>
    </row>
    <row r="1137" ht="20.15" customHeight="1" outlineLevel="4" spans="1:36">
      <c r="A1137" s="55">
        <v>17</v>
      </c>
      <c r="B1137" s="60" t="s">
        <v>154</v>
      </c>
      <c r="C1137" s="56" t="s">
        <v>167</v>
      </c>
      <c r="D1137" s="57" t="s">
        <v>4008</v>
      </c>
      <c r="E1137" s="58" t="s">
        <v>4042</v>
      </c>
      <c r="F1137" s="59" t="s">
        <v>354</v>
      </c>
      <c r="G1137" s="59" t="s">
        <v>355</v>
      </c>
      <c r="H1137" s="59">
        <v>430723</v>
      </c>
      <c r="I1137" s="59" t="str">
        <f t="shared" si="135"/>
        <v>430723</v>
      </c>
      <c r="J1137" s="59">
        <f t="shared" si="136"/>
        <v>0</v>
      </c>
      <c r="K1137" s="70">
        <v>4.493</v>
      </c>
      <c r="L1137" s="55" t="s">
        <v>4043</v>
      </c>
      <c r="M1137" s="71" t="s">
        <v>4044</v>
      </c>
      <c r="N1137" s="59"/>
      <c r="O1137" s="70"/>
      <c r="P1137" s="73" t="s">
        <v>4044</v>
      </c>
      <c r="Q1137" s="70">
        <v>4.493</v>
      </c>
      <c r="R1137" s="59"/>
      <c r="S1137" s="70"/>
      <c r="T1137" s="59">
        <v>15</v>
      </c>
      <c r="U1137" s="82">
        <v>134.79</v>
      </c>
      <c r="V1137" s="83">
        <v>67.395</v>
      </c>
      <c r="W1137" s="83">
        <v>44.93</v>
      </c>
      <c r="X1137" s="83">
        <v>22.465</v>
      </c>
      <c r="Y1137" s="82">
        <f t="shared" si="137"/>
        <v>67.395</v>
      </c>
      <c r="Z1137" s="82"/>
      <c r="AA1137" s="91"/>
      <c r="AB1137" s="91"/>
      <c r="AC1137" s="82"/>
      <c r="AD1137" s="82"/>
      <c r="AE1137" s="82"/>
      <c r="AF1137" s="82"/>
      <c r="AG1137" s="59" t="s">
        <v>4035</v>
      </c>
      <c r="AH1137" s="59">
        <v>1</v>
      </c>
      <c r="AI1137" s="58"/>
      <c r="AJ1137" s="27"/>
    </row>
    <row r="1138" ht="20.15" customHeight="1" outlineLevel="4" spans="1:36">
      <c r="A1138" s="55">
        <v>33</v>
      </c>
      <c r="B1138" s="60" t="s">
        <v>154</v>
      </c>
      <c r="C1138" s="56" t="s">
        <v>167</v>
      </c>
      <c r="D1138" s="57" t="s">
        <v>4045</v>
      </c>
      <c r="E1138" s="58" t="s">
        <v>4046</v>
      </c>
      <c r="F1138" s="59" t="s">
        <v>354</v>
      </c>
      <c r="G1138" s="59" t="s">
        <v>355</v>
      </c>
      <c r="H1138" s="59">
        <v>430723</v>
      </c>
      <c r="I1138" s="59" t="str">
        <f t="shared" si="135"/>
        <v>430723</v>
      </c>
      <c r="J1138" s="59">
        <f t="shared" si="136"/>
        <v>0</v>
      </c>
      <c r="K1138" s="70">
        <v>6.295</v>
      </c>
      <c r="L1138" s="55" t="s">
        <v>4047</v>
      </c>
      <c r="M1138" s="71" t="s">
        <v>4048</v>
      </c>
      <c r="N1138" s="59"/>
      <c r="O1138" s="70"/>
      <c r="P1138" s="73" t="s">
        <v>4048</v>
      </c>
      <c r="Q1138" s="70">
        <v>6.295</v>
      </c>
      <c r="R1138" s="59"/>
      <c r="S1138" s="70"/>
      <c r="T1138" s="59">
        <v>15</v>
      </c>
      <c r="U1138" s="82">
        <v>188.85</v>
      </c>
      <c r="V1138" s="83">
        <v>94.425</v>
      </c>
      <c r="W1138" s="83">
        <v>62.95</v>
      </c>
      <c r="X1138" s="83">
        <v>31.475</v>
      </c>
      <c r="Y1138" s="82">
        <f t="shared" si="137"/>
        <v>94.425</v>
      </c>
      <c r="Z1138" s="82"/>
      <c r="AA1138" s="91"/>
      <c r="AB1138" s="91"/>
      <c r="AC1138" s="82"/>
      <c r="AD1138" s="82"/>
      <c r="AE1138" s="82"/>
      <c r="AF1138" s="82"/>
      <c r="AG1138" s="59" t="s">
        <v>4035</v>
      </c>
      <c r="AH1138" s="59">
        <v>1</v>
      </c>
      <c r="AI1138" s="58"/>
      <c r="AJ1138" s="27"/>
    </row>
    <row r="1139" ht="20.15" customHeight="1" outlineLevel="4" spans="1:36">
      <c r="A1139" s="55">
        <v>34</v>
      </c>
      <c r="B1139" s="60" t="s">
        <v>154</v>
      </c>
      <c r="C1139" s="56" t="s">
        <v>167</v>
      </c>
      <c r="D1139" s="57" t="s">
        <v>3972</v>
      </c>
      <c r="E1139" s="58" t="s">
        <v>4049</v>
      </c>
      <c r="F1139" s="59" t="s">
        <v>354</v>
      </c>
      <c r="G1139" s="59" t="s">
        <v>355</v>
      </c>
      <c r="H1139" s="59">
        <v>430723</v>
      </c>
      <c r="I1139" s="59" t="str">
        <f t="shared" si="135"/>
        <v>430723</v>
      </c>
      <c r="J1139" s="59">
        <f t="shared" si="136"/>
        <v>0</v>
      </c>
      <c r="K1139" s="70">
        <v>4.791</v>
      </c>
      <c r="L1139" s="55" t="s">
        <v>4050</v>
      </c>
      <c r="M1139" s="71" t="s">
        <v>4051</v>
      </c>
      <c r="N1139" s="59"/>
      <c r="O1139" s="70"/>
      <c r="P1139" s="73" t="s">
        <v>4051</v>
      </c>
      <c r="Q1139" s="70">
        <v>4.791</v>
      </c>
      <c r="R1139" s="59"/>
      <c r="S1139" s="70"/>
      <c r="T1139" s="59">
        <v>15</v>
      </c>
      <c r="U1139" s="82">
        <v>143.73</v>
      </c>
      <c r="V1139" s="83">
        <v>71.865</v>
      </c>
      <c r="W1139" s="83">
        <v>47.91</v>
      </c>
      <c r="X1139" s="83">
        <v>23.955</v>
      </c>
      <c r="Y1139" s="82">
        <f t="shared" si="137"/>
        <v>71.865</v>
      </c>
      <c r="Z1139" s="82"/>
      <c r="AA1139" s="91"/>
      <c r="AB1139" s="91"/>
      <c r="AC1139" s="82"/>
      <c r="AD1139" s="82"/>
      <c r="AE1139" s="82"/>
      <c r="AF1139" s="82"/>
      <c r="AG1139" s="59" t="s">
        <v>4035</v>
      </c>
      <c r="AH1139" s="59">
        <v>1</v>
      </c>
      <c r="AI1139" s="58"/>
      <c r="AJ1139" s="27"/>
    </row>
    <row r="1140" ht="20.15" customHeight="1" outlineLevel="4" spans="1:36">
      <c r="A1140" s="55">
        <v>11</v>
      </c>
      <c r="B1140" s="60" t="s">
        <v>154</v>
      </c>
      <c r="C1140" s="56" t="s">
        <v>167</v>
      </c>
      <c r="D1140" s="57" t="s">
        <v>3972</v>
      </c>
      <c r="E1140" s="58" t="s">
        <v>4052</v>
      </c>
      <c r="F1140" s="59" t="s">
        <v>354</v>
      </c>
      <c r="G1140" s="59" t="s">
        <v>355</v>
      </c>
      <c r="H1140" s="59">
        <v>430723</v>
      </c>
      <c r="I1140" s="59" t="str">
        <f t="shared" si="135"/>
        <v>430723</v>
      </c>
      <c r="J1140" s="59">
        <f t="shared" si="136"/>
        <v>0</v>
      </c>
      <c r="K1140" s="70">
        <v>3.629</v>
      </c>
      <c r="L1140" s="55" t="s">
        <v>4053</v>
      </c>
      <c r="M1140" s="71" t="s">
        <v>4054</v>
      </c>
      <c r="N1140" s="59"/>
      <c r="O1140" s="70"/>
      <c r="P1140" s="73" t="s">
        <v>4054</v>
      </c>
      <c r="Q1140" s="70">
        <v>3.629</v>
      </c>
      <c r="R1140" s="59"/>
      <c r="S1140" s="70"/>
      <c r="T1140" s="59">
        <v>15</v>
      </c>
      <c r="U1140" s="82">
        <v>108.87</v>
      </c>
      <c r="V1140" s="83">
        <v>54.435</v>
      </c>
      <c r="W1140" s="83">
        <v>36.29</v>
      </c>
      <c r="X1140" s="83">
        <v>18.145</v>
      </c>
      <c r="Y1140" s="82">
        <f t="shared" si="137"/>
        <v>54.435</v>
      </c>
      <c r="Z1140" s="82"/>
      <c r="AA1140" s="91"/>
      <c r="AB1140" s="91"/>
      <c r="AC1140" s="82"/>
      <c r="AD1140" s="82"/>
      <c r="AE1140" s="82"/>
      <c r="AF1140" s="82"/>
      <c r="AG1140" s="59" t="s">
        <v>4035</v>
      </c>
      <c r="AH1140" s="59">
        <v>1</v>
      </c>
      <c r="AI1140" s="58"/>
      <c r="AJ1140" s="27"/>
    </row>
    <row r="1141" ht="20.15" customHeight="1" outlineLevel="4" spans="1:36">
      <c r="A1141" s="55">
        <v>12</v>
      </c>
      <c r="B1141" s="60" t="s">
        <v>154</v>
      </c>
      <c r="C1141" s="56" t="s">
        <v>167</v>
      </c>
      <c r="D1141" s="57" t="s">
        <v>3944</v>
      </c>
      <c r="E1141" s="58" t="s">
        <v>4055</v>
      </c>
      <c r="F1141" s="59" t="s">
        <v>354</v>
      </c>
      <c r="G1141" s="59" t="s">
        <v>355</v>
      </c>
      <c r="H1141" s="59">
        <v>430723</v>
      </c>
      <c r="I1141" s="59" t="str">
        <f t="shared" si="135"/>
        <v>430723</v>
      </c>
      <c r="J1141" s="59">
        <f t="shared" si="136"/>
        <v>0</v>
      </c>
      <c r="K1141" s="70">
        <v>3.524</v>
      </c>
      <c r="L1141" s="55" t="s">
        <v>4056</v>
      </c>
      <c r="M1141" s="71" t="s">
        <v>4057</v>
      </c>
      <c r="N1141" s="59"/>
      <c r="O1141" s="70"/>
      <c r="P1141" s="73" t="s">
        <v>4057</v>
      </c>
      <c r="Q1141" s="70">
        <v>3.524</v>
      </c>
      <c r="R1141" s="59"/>
      <c r="S1141" s="70"/>
      <c r="T1141" s="59">
        <v>15</v>
      </c>
      <c r="U1141" s="82">
        <v>105.72</v>
      </c>
      <c r="V1141" s="83">
        <v>52.86</v>
      </c>
      <c r="W1141" s="83">
        <v>35.24</v>
      </c>
      <c r="X1141" s="83">
        <v>17.62</v>
      </c>
      <c r="Y1141" s="82">
        <f t="shared" si="137"/>
        <v>52.86</v>
      </c>
      <c r="Z1141" s="82"/>
      <c r="AA1141" s="91"/>
      <c r="AB1141" s="91"/>
      <c r="AC1141" s="82"/>
      <c r="AD1141" s="82"/>
      <c r="AE1141" s="82"/>
      <c r="AF1141" s="82"/>
      <c r="AG1141" s="59" t="s">
        <v>4035</v>
      </c>
      <c r="AH1141" s="59">
        <v>1</v>
      </c>
      <c r="AI1141" s="58"/>
      <c r="AJ1141" s="27"/>
    </row>
    <row r="1142" ht="20.15" customHeight="1" outlineLevel="4" spans="1:36">
      <c r="A1142" s="55">
        <v>13</v>
      </c>
      <c r="B1142" s="60" t="s">
        <v>154</v>
      </c>
      <c r="C1142" s="56" t="s">
        <v>167</v>
      </c>
      <c r="D1142" s="57" t="s">
        <v>4024</v>
      </c>
      <c r="E1142" s="58" t="s">
        <v>4025</v>
      </c>
      <c r="F1142" s="59" t="s">
        <v>354</v>
      </c>
      <c r="G1142" s="59" t="s">
        <v>355</v>
      </c>
      <c r="H1142" s="59">
        <v>430723</v>
      </c>
      <c r="I1142" s="59" t="str">
        <f t="shared" si="135"/>
        <v>430723</v>
      </c>
      <c r="J1142" s="59">
        <f t="shared" si="136"/>
        <v>0</v>
      </c>
      <c r="K1142" s="70">
        <v>2.301</v>
      </c>
      <c r="L1142" s="55" t="s">
        <v>4058</v>
      </c>
      <c r="M1142" s="71" t="s">
        <v>4059</v>
      </c>
      <c r="N1142" s="59"/>
      <c r="O1142" s="70"/>
      <c r="P1142" s="73" t="s">
        <v>4059</v>
      </c>
      <c r="Q1142" s="70">
        <v>2.301</v>
      </c>
      <c r="R1142" s="59"/>
      <c r="S1142" s="70"/>
      <c r="T1142" s="59">
        <v>15</v>
      </c>
      <c r="U1142" s="82">
        <v>69.03</v>
      </c>
      <c r="V1142" s="83">
        <v>34.515</v>
      </c>
      <c r="W1142" s="83">
        <v>23.01</v>
      </c>
      <c r="X1142" s="83">
        <v>11.505</v>
      </c>
      <c r="Y1142" s="82">
        <f t="shared" si="137"/>
        <v>34.515</v>
      </c>
      <c r="Z1142" s="82"/>
      <c r="AA1142" s="91"/>
      <c r="AB1142" s="91"/>
      <c r="AC1142" s="82"/>
      <c r="AD1142" s="82"/>
      <c r="AE1142" s="82"/>
      <c r="AF1142" s="82"/>
      <c r="AG1142" s="59" t="s">
        <v>4035</v>
      </c>
      <c r="AH1142" s="59">
        <v>1</v>
      </c>
      <c r="AI1142" s="58"/>
      <c r="AJ1142" s="27"/>
    </row>
    <row r="1143" ht="20.15" customHeight="1" outlineLevel="4" spans="1:36">
      <c r="A1143" s="55">
        <v>35</v>
      </c>
      <c r="B1143" s="60" t="s">
        <v>154</v>
      </c>
      <c r="C1143" s="56" t="s">
        <v>167</v>
      </c>
      <c r="D1143" s="57" t="s">
        <v>4045</v>
      </c>
      <c r="E1143" s="58" t="s">
        <v>1036</v>
      </c>
      <c r="F1143" s="59" t="s">
        <v>354</v>
      </c>
      <c r="G1143" s="59" t="s">
        <v>355</v>
      </c>
      <c r="H1143" s="59">
        <v>430723</v>
      </c>
      <c r="I1143" s="59" t="str">
        <f t="shared" si="135"/>
        <v>430723</v>
      </c>
      <c r="J1143" s="59">
        <f t="shared" si="136"/>
        <v>0</v>
      </c>
      <c r="K1143" s="70">
        <v>4.334</v>
      </c>
      <c r="L1143" s="55" t="s">
        <v>4060</v>
      </c>
      <c r="M1143" s="71" t="s">
        <v>4061</v>
      </c>
      <c r="N1143" s="59"/>
      <c r="O1143" s="70"/>
      <c r="P1143" s="73" t="s">
        <v>4061</v>
      </c>
      <c r="Q1143" s="70">
        <v>4.334</v>
      </c>
      <c r="R1143" s="59"/>
      <c r="S1143" s="70"/>
      <c r="T1143" s="59">
        <v>15</v>
      </c>
      <c r="U1143" s="82">
        <v>130.02</v>
      </c>
      <c r="V1143" s="83">
        <v>65.01</v>
      </c>
      <c r="W1143" s="83">
        <v>43.34</v>
      </c>
      <c r="X1143" s="83">
        <v>21.67</v>
      </c>
      <c r="Y1143" s="82">
        <f t="shared" si="137"/>
        <v>65.01</v>
      </c>
      <c r="Z1143" s="82"/>
      <c r="AA1143" s="91"/>
      <c r="AB1143" s="91"/>
      <c r="AC1143" s="82"/>
      <c r="AD1143" s="82"/>
      <c r="AE1143" s="82"/>
      <c r="AF1143" s="82"/>
      <c r="AG1143" s="59" t="s">
        <v>4035</v>
      </c>
      <c r="AH1143" s="59">
        <v>1</v>
      </c>
      <c r="AI1143" s="58"/>
      <c r="AJ1143" s="27"/>
    </row>
    <row r="1144" ht="20.15" customHeight="1" outlineLevel="4" spans="1:36">
      <c r="A1144" s="55">
        <v>15</v>
      </c>
      <c r="B1144" s="60" t="s">
        <v>154</v>
      </c>
      <c r="C1144" s="56" t="s">
        <v>167</v>
      </c>
      <c r="D1144" s="57" t="s">
        <v>3980</v>
      </c>
      <c r="E1144" s="58" t="s">
        <v>4062</v>
      </c>
      <c r="F1144" s="59" t="s">
        <v>354</v>
      </c>
      <c r="G1144" s="59" t="s">
        <v>355</v>
      </c>
      <c r="H1144" s="59">
        <v>430723</v>
      </c>
      <c r="I1144" s="59" t="str">
        <f t="shared" si="135"/>
        <v>430723</v>
      </c>
      <c r="J1144" s="59">
        <f t="shared" si="136"/>
        <v>0</v>
      </c>
      <c r="K1144" s="70">
        <v>4.283</v>
      </c>
      <c r="L1144" s="55" t="s">
        <v>4063</v>
      </c>
      <c r="M1144" s="71" t="s">
        <v>4064</v>
      </c>
      <c r="N1144" s="59"/>
      <c r="O1144" s="70"/>
      <c r="P1144" s="73" t="s">
        <v>4064</v>
      </c>
      <c r="Q1144" s="70">
        <v>4.283</v>
      </c>
      <c r="R1144" s="59"/>
      <c r="S1144" s="70"/>
      <c r="T1144" s="59">
        <v>15</v>
      </c>
      <c r="U1144" s="82">
        <v>128.49</v>
      </c>
      <c r="V1144" s="83">
        <v>64.245</v>
      </c>
      <c r="W1144" s="83">
        <v>42.83</v>
      </c>
      <c r="X1144" s="83">
        <v>21.415</v>
      </c>
      <c r="Y1144" s="82">
        <f t="shared" si="137"/>
        <v>64.245</v>
      </c>
      <c r="Z1144" s="82"/>
      <c r="AA1144" s="91"/>
      <c r="AB1144" s="91"/>
      <c r="AC1144" s="82"/>
      <c r="AD1144" s="82"/>
      <c r="AE1144" s="82"/>
      <c r="AF1144" s="82"/>
      <c r="AG1144" s="59" t="s">
        <v>4035</v>
      </c>
      <c r="AH1144" s="59">
        <v>1</v>
      </c>
      <c r="AI1144" s="58"/>
      <c r="AJ1144" s="27"/>
    </row>
    <row r="1145" ht="20.15" customHeight="1" outlineLevel="4" spans="1:36">
      <c r="A1145" s="55">
        <v>16</v>
      </c>
      <c r="B1145" s="60" t="s">
        <v>154</v>
      </c>
      <c r="C1145" s="56" t="s">
        <v>167</v>
      </c>
      <c r="D1145" s="57" t="s">
        <v>4065</v>
      </c>
      <c r="E1145" s="58" t="s">
        <v>4066</v>
      </c>
      <c r="F1145" s="59" t="s">
        <v>354</v>
      </c>
      <c r="G1145" s="59" t="s">
        <v>355</v>
      </c>
      <c r="H1145" s="59">
        <v>430723</v>
      </c>
      <c r="I1145" s="59" t="str">
        <f t="shared" si="135"/>
        <v>430723</v>
      </c>
      <c r="J1145" s="59">
        <f t="shared" si="136"/>
        <v>0</v>
      </c>
      <c r="K1145" s="70">
        <v>5.539</v>
      </c>
      <c r="L1145" s="55" t="s">
        <v>4067</v>
      </c>
      <c r="M1145" s="71" t="s">
        <v>4068</v>
      </c>
      <c r="N1145" s="59"/>
      <c r="O1145" s="70"/>
      <c r="P1145" s="73" t="s">
        <v>4068</v>
      </c>
      <c r="Q1145" s="70">
        <v>5.539</v>
      </c>
      <c r="R1145" s="59"/>
      <c r="S1145" s="70"/>
      <c r="T1145" s="59">
        <v>15</v>
      </c>
      <c r="U1145" s="82">
        <v>166.17</v>
      </c>
      <c r="V1145" s="83">
        <v>83.085</v>
      </c>
      <c r="W1145" s="83">
        <v>55.39</v>
      </c>
      <c r="X1145" s="83">
        <v>27.695</v>
      </c>
      <c r="Y1145" s="82">
        <f t="shared" si="137"/>
        <v>83.085</v>
      </c>
      <c r="Z1145" s="82"/>
      <c r="AA1145" s="91"/>
      <c r="AB1145" s="91"/>
      <c r="AC1145" s="82"/>
      <c r="AD1145" s="82"/>
      <c r="AE1145" s="82"/>
      <c r="AF1145" s="82"/>
      <c r="AG1145" s="59" t="s">
        <v>4035</v>
      </c>
      <c r="AH1145" s="59">
        <v>1</v>
      </c>
      <c r="AI1145" s="58"/>
      <c r="AJ1145" s="27"/>
    </row>
    <row r="1146" ht="20.15" customHeight="1" outlineLevel="4" spans="1:36">
      <c r="A1146" s="55">
        <v>25</v>
      </c>
      <c r="B1146" s="60" t="s">
        <v>154</v>
      </c>
      <c r="C1146" s="56" t="s">
        <v>167</v>
      </c>
      <c r="D1146" s="57" t="s">
        <v>3972</v>
      </c>
      <c r="E1146" s="58" t="s">
        <v>4069</v>
      </c>
      <c r="F1146" s="59" t="s">
        <v>354</v>
      </c>
      <c r="G1146" s="59" t="s">
        <v>355</v>
      </c>
      <c r="H1146" s="59">
        <v>430723</v>
      </c>
      <c r="I1146" s="59" t="str">
        <f t="shared" si="135"/>
        <v>430723</v>
      </c>
      <c r="J1146" s="59">
        <f t="shared" si="136"/>
        <v>0</v>
      </c>
      <c r="K1146" s="70">
        <v>5.41</v>
      </c>
      <c r="L1146" s="55" t="s">
        <v>4070</v>
      </c>
      <c r="M1146" s="71" t="s">
        <v>4071</v>
      </c>
      <c r="N1146" s="59"/>
      <c r="O1146" s="70"/>
      <c r="P1146" s="73" t="s">
        <v>4071</v>
      </c>
      <c r="Q1146" s="70">
        <v>5.41</v>
      </c>
      <c r="R1146" s="59"/>
      <c r="S1146" s="70"/>
      <c r="T1146" s="59">
        <v>15</v>
      </c>
      <c r="U1146" s="82">
        <v>162.3</v>
      </c>
      <c r="V1146" s="83">
        <v>81.15</v>
      </c>
      <c r="W1146" s="83">
        <v>54.1</v>
      </c>
      <c r="X1146" s="83">
        <v>27.05</v>
      </c>
      <c r="Y1146" s="82">
        <f t="shared" si="137"/>
        <v>81.15</v>
      </c>
      <c r="Z1146" s="82"/>
      <c r="AA1146" s="91"/>
      <c r="AB1146" s="91"/>
      <c r="AC1146" s="82"/>
      <c r="AD1146" s="82"/>
      <c r="AE1146" s="82"/>
      <c r="AF1146" s="82"/>
      <c r="AG1146" s="59" t="s">
        <v>4035</v>
      </c>
      <c r="AH1146" s="59">
        <v>1</v>
      </c>
      <c r="AI1146" s="58"/>
      <c r="AJ1146" s="27"/>
    </row>
    <row r="1147" ht="20.15" customHeight="1" outlineLevel="4" spans="1:36">
      <c r="A1147" s="55">
        <v>31</v>
      </c>
      <c r="B1147" s="60" t="s">
        <v>154</v>
      </c>
      <c r="C1147" s="56" t="s">
        <v>167</v>
      </c>
      <c r="D1147" s="57" t="s">
        <v>4072</v>
      </c>
      <c r="E1147" s="58" t="s">
        <v>4073</v>
      </c>
      <c r="F1147" s="59" t="s">
        <v>354</v>
      </c>
      <c r="G1147" s="59" t="s">
        <v>355</v>
      </c>
      <c r="H1147" s="59">
        <v>430723</v>
      </c>
      <c r="I1147" s="59" t="str">
        <f t="shared" si="135"/>
        <v>430723</v>
      </c>
      <c r="J1147" s="59">
        <f t="shared" si="136"/>
        <v>0</v>
      </c>
      <c r="K1147" s="70">
        <v>12.773</v>
      </c>
      <c r="L1147" s="55" t="s">
        <v>4074</v>
      </c>
      <c r="M1147" s="71" t="s">
        <v>4075</v>
      </c>
      <c r="N1147" s="59"/>
      <c r="O1147" s="70"/>
      <c r="P1147" s="73" t="s">
        <v>4075</v>
      </c>
      <c r="Q1147" s="70">
        <v>12.773</v>
      </c>
      <c r="R1147" s="59"/>
      <c r="S1147" s="70"/>
      <c r="T1147" s="59">
        <v>15</v>
      </c>
      <c r="U1147" s="82">
        <v>383.19</v>
      </c>
      <c r="V1147" s="83">
        <v>191.595</v>
      </c>
      <c r="W1147" s="83">
        <v>127.73</v>
      </c>
      <c r="X1147" s="83">
        <v>63.865</v>
      </c>
      <c r="Y1147" s="82">
        <f t="shared" si="137"/>
        <v>191.595</v>
      </c>
      <c r="Z1147" s="82"/>
      <c r="AA1147" s="91"/>
      <c r="AB1147" s="91"/>
      <c r="AC1147" s="82"/>
      <c r="AD1147" s="82"/>
      <c r="AE1147" s="82"/>
      <c r="AF1147" s="82"/>
      <c r="AG1147" s="59" t="s">
        <v>4035</v>
      </c>
      <c r="AH1147" s="59">
        <v>1</v>
      </c>
      <c r="AI1147" s="58"/>
      <c r="AJ1147" s="27"/>
    </row>
    <row r="1148" ht="20.15" customHeight="1" outlineLevel="4" spans="1:36">
      <c r="A1148" s="55">
        <v>32</v>
      </c>
      <c r="B1148" s="60" t="s">
        <v>154</v>
      </c>
      <c r="C1148" s="56" t="s">
        <v>167</v>
      </c>
      <c r="D1148" s="57" t="s">
        <v>4024</v>
      </c>
      <c r="E1148" s="58" t="s">
        <v>4076</v>
      </c>
      <c r="F1148" s="59" t="s">
        <v>354</v>
      </c>
      <c r="G1148" s="59" t="s">
        <v>355</v>
      </c>
      <c r="H1148" s="59">
        <v>430723</v>
      </c>
      <c r="I1148" s="59" t="str">
        <f t="shared" si="135"/>
        <v>430723</v>
      </c>
      <c r="J1148" s="59">
        <f t="shared" si="136"/>
        <v>0</v>
      </c>
      <c r="K1148" s="70">
        <v>9.967</v>
      </c>
      <c r="L1148" s="55" t="s">
        <v>4077</v>
      </c>
      <c r="M1148" s="71" t="s">
        <v>4078</v>
      </c>
      <c r="N1148" s="59"/>
      <c r="O1148" s="70"/>
      <c r="P1148" s="73" t="s">
        <v>4078</v>
      </c>
      <c r="Q1148" s="70">
        <v>9.967</v>
      </c>
      <c r="R1148" s="59"/>
      <c r="S1148" s="70"/>
      <c r="T1148" s="59">
        <v>15</v>
      </c>
      <c r="U1148" s="82">
        <v>299.01</v>
      </c>
      <c r="V1148" s="83">
        <v>149.505</v>
      </c>
      <c r="W1148" s="83">
        <v>99.67</v>
      </c>
      <c r="X1148" s="83">
        <v>49.835</v>
      </c>
      <c r="Y1148" s="82">
        <f t="shared" si="137"/>
        <v>149.505</v>
      </c>
      <c r="Z1148" s="82"/>
      <c r="AA1148" s="91"/>
      <c r="AB1148" s="91"/>
      <c r="AC1148" s="82"/>
      <c r="AD1148" s="82"/>
      <c r="AE1148" s="82"/>
      <c r="AF1148" s="82"/>
      <c r="AG1148" s="59" t="s">
        <v>4035</v>
      </c>
      <c r="AH1148" s="59">
        <v>1</v>
      </c>
      <c r="AI1148" s="58"/>
      <c r="AJ1148" s="27"/>
    </row>
    <row r="1149" ht="20.15" customHeight="1" outlineLevel="4" spans="1:36">
      <c r="A1149" s="55">
        <v>5</v>
      </c>
      <c r="B1149" s="60" t="s">
        <v>154</v>
      </c>
      <c r="C1149" s="56" t="s">
        <v>167</v>
      </c>
      <c r="D1149" s="57" t="s">
        <v>4008</v>
      </c>
      <c r="E1149" s="58" t="s">
        <v>4079</v>
      </c>
      <c r="F1149" s="59" t="s">
        <v>354</v>
      </c>
      <c r="G1149" s="59" t="s">
        <v>355</v>
      </c>
      <c r="H1149" s="59">
        <v>430723</v>
      </c>
      <c r="I1149" s="59" t="str">
        <f t="shared" si="135"/>
        <v>430723</v>
      </c>
      <c r="J1149" s="59">
        <f t="shared" si="136"/>
        <v>0</v>
      </c>
      <c r="K1149" s="70">
        <v>3.401</v>
      </c>
      <c r="L1149" s="55" t="s">
        <v>4080</v>
      </c>
      <c r="M1149" s="71" t="s">
        <v>4081</v>
      </c>
      <c r="N1149" s="59"/>
      <c r="O1149" s="70"/>
      <c r="P1149" s="73" t="s">
        <v>4081</v>
      </c>
      <c r="Q1149" s="70">
        <v>3.401</v>
      </c>
      <c r="R1149" s="59"/>
      <c r="S1149" s="70"/>
      <c r="T1149" s="59">
        <v>15</v>
      </c>
      <c r="U1149" s="82">
        <v>102.03</v>
      </c>
      <c r="V1149" s="83">
        <v>51.015</v>
      </c>
      <c r="W1149" s="83">
        <v>34.01</v>
      </c>
      <c r="X1149" s="83">
        <v>17.005</v>
      </c>
      <c r="Y1149" s="82">
        <f t="shared" si="137"/>
        <v>51.015</v>
      </c>
      <c r="Z1149" s="82"/>
      <c r="AA1149" s="91"/>
      <c r="AB1149" s="91"/>
      <c r="AC1149" s="82"/>
      <c r="AD1149" s="82"/>
      <c r="AE1149" s="82"/>
      <c r="AF1149" s="82"/>
      <c r="AG1149" s="59" t="s">
        <v>4035</v>
      </c>
      <c r="AH1149" s="59">
        <v>1</v>
      </c>
      <c r="AI1149" s="58"/>
      <c r="AJ1149" s="27"/>
    </row>
    <row r="1150" ht="20.15" customHeight="1" outlineLevel="4" spans="1:36">
      <c r="A1150" s="55">
        <v>46</v>
      </c>
      <c r="B1150" s="60" t="s">
        <v>154</v>
      </c>
      <c r="C1150" s="56" t="s">
        <v>167</v>
      </c>
      <c r="D1150" s="57" t="s">
        <v>3987</v>
      </c>
      <c r="E1150" s="58" t="s">
        <v>4039</v>
      </c>
      <c r="F1150" s="59" t="s">
        <v>354</v>
      </c>
      <c r="G1150" s="59" t="s">
        <v>355</v>
      </c>
      <c r="H1150" s="59">
        <v>430723</v>
      </c>
      <c r="I1150" s="59" t="str">
        <f t="shared" si="135"/>
        <v>430723</v>
      </c>
      <c r="J1150" s="59">
        <f t="shared" si="136"/>
        <v>0</v>
      </c>
      <c r="K1150" s="70">
        <v>3.093</v>
      </c>
      <c r="L1150" s="55" t="s">
        <v>4082</v>
      </c>
      <c r="M1150" s="71" t="s">
        <v>4083</v>
      </c>
      <c r="N1150" s="59"/>
      <c r="O1150" s="70"/>
      <c r="P1150" s="73" t="s">
        <v>4083</v>
      </c>
      <c r="Q1150" s="70">
        <v>3.093</v>
      </c>
      <c r="R1150" s="59"/>
      <c r="S1150" s="70"/>
      <c r="T1150" s="59">
        <v>15</v>
      </c>
      <c r="U1150" s="82">
        <v>92.79</v>
      </c>
      <c r="V1150" s="83">
        <v>46.395</v>
      </c>
      <c r="W1150" s="83">
        <v>30.93</v>
      </c>
      <c r="X1150" s="83">
        <v>15.465</v>
      </c>
      <c r="Y1150" s="82">
        <f t="shared" si="137"/>
        <v>46.395</v>
      </c>
      <c r="Z1150" s="82"/>
      <c r="AA1150" s="91"/>
      <c r="AB1150" s="91"/>
      <c r="AC1150" s="82"/>
      <c r="AD1150" s="82"/>
      <c r="AE1150" s="82"/>
      <c r="AF1150" s="82"/>
      <c r="AG1150" s="59" t="s">
        <v>4035</v>
      </c>
      <c r="AH1150" s="59">
        <v>1</v>
      </c>
      <c r="AI1150" s="58"/>
      <c r="AJ1150" s="27"/>
    </row>
    <row r="1151" ht="20.15" customHeight="1" outlineLevel="4" spans="1:36">
      <c r="A1151" s="55">
        <v>28</v>
      </c>
      <c r="B1151" s="60" t="s">
        <v>154</v>
      </c>
      <c r="C1151" s="56" t="s">
        <v>167</v>
      </c>
      <c r="D1151" s="57" t="s">
        <v>3980</v>
      </c>
      <c r="E1151" s="58" t="s">
        <v>3981</v>
      </c>
      <c r="F1151" s="59" t="s">
        <v>354</v>
      </c>
      <c r="G1151" s="59" t="s">
        <v>355</v>
      </c>
      <c r="H1151" s="59">
        <v>430723</v>
      </c>
      <c r="I1151" s="59" t="str">
        <f t="shared" si="135"/>
        <v>430781</v>
      </c>
      <c r="J1151" s="59">
        <f t="shared" si="136"/>
        <v>-58</v>
      </c>
      <c r="K1151" s="70">
        <v>0.631</v>
      </c>
      <c r="L1151" s="55" t="s">
        <v>4084</v>
      </c>
      <c r="M1151" s="71" t="s">
        <v>4085</v>
      </c>
      <c r="N1151" s="73" t="s">
        <v>4085</v>
      </c>
      <c r="O1151" s="70">
        <v>0.631</v>
      </c>
      <c r="P1151" s="59"/>
      <c r="Q1151" s="70"/>
      <c r="R1151" s="59"/>
      <c r="S1151" s="70"/>
      <c r="T1151" s="59">
        <v>15</v>
      </c>
      <c r="U1151" s="82">
        <v>25.24</v>
      </c>
      <c r="V1151" s="83">
        <v>9.465</v>
      </c>
      <c r="W1151" s="83">
        <v>6.31</v>
      </c>
      <c r="X1151" s="83">
        <v>3.155</v>
      </c>
      <c r="Y1151" s="82">
        <f t="shared" si="137"/>
        <v>15.775</v>
      </c>
      <c r="Z1151" s="82"/>
      <c r="AA1151" s="91"/>
      <c r="AB1151" s="91"/>
      <c r="AC1151" s="82"/>
      <c r="AD1151" s="82"/>
      <c r="AE1151" s="82"/>
      <c r="AF1151" s="82"/>
      <c r="AG1151" s="59" t="s">
        <v>4035</v>
      </c>
      <c r="AH1151" s="59">
        <v>1</v>
      </c>
      <c r="AI1151" s="58"/>
      <c r="AJ1151" s="27"/>
    </row>
    <row r="1152" ht="20.15" customHeight="1" outlineLevel="3" collapsed="1" spans="1:36">
      <c r="A1152" s="55"/>
      <c r="B1152" s="60"/>
      <c r="C1152" s="51" t="s">
        <v>170</v>
      </c>
      <c r="D1152" s="57"/>
      <c r="E1152" s="58"/>
      <c r="F1152" s="59"/>
      <c r="G1152" s="59"/>
      <c r="H1152" s="59"/>
      <c r="I1152" s="59"/>
      <c r="J1152" s="59"/>
      <c r="K1152" s="70">
        <f>SUBTOTAL(9,K1153:K1199)</f>
        <v>117.534</v>
      </c>
      <c r="L1152" s="55"/>
      <c r="M1152" s="71"/>
      <c r="N1152" s="73"/>
      <c r="O1152" s="70"/>
      <c r="P1152" s="59"/>
      <c r="Q1152" s="70"/>
      <c r="R1152" s="59"/>
      <c r="S1152" s="70"/>
      <c r="T1152" s="59"/>
      <c r="U1152" s="82">
        <f>SUBTOTAL(9,U1153:U1199)</f>
        <v>3292.12</v>
      </c>
      <c r="V1152" s="83">
        <f>SUBTOTAL(9,V1153:V1199)</f>
        <v>1763.01</v>
      </c>
      <c r="W1152" s="83">
        <f>SUBTOTAL(9,W1153:W1199)</f>
        <v>1175.34</v>
      </c>
      <c r="X1152" s="83">
        <f>SUBTOTAL(9,X1153:X1199)</f>
        <v>587.67</v>
      </c>
      <c r="Y1152" s="82">
        <f>SUBTOTAL(9,Y1153:Y1199)</f>
        <v>1529.11</v>
      </c>
      <c r="Z1152" s="82">
        <v>32</v>
      </c>
      <c r="AA1152" s="91">
        <v>2790</v>
      </c>
      <c r="AB1152" s="82">
        <f>U1152-AA1152</f>
        <v>502.119999999999</v>
      </c>
      <c r="AC1152" s="82">
        <v>329</v>
      </c>
      <c r="AD1152" s="82">
        <f>V1152-AC1152</f>
        <v>1434.01</v>
      </c>
      <c r="AE1152" s="82">
        <v>2461</v>
      </c>
      <c r="AF1152" s="82">
        <v>2461</v>
      </c>
      <c r="AG1152" s="59"/>
      <c r="AH1152" s="59"/>
      <c r="AI1152" s="58"/>
      <c r="AJ1152" s="27"/>
    </row>
    <row r="1153" ht="20.15" customHeight="1" outlineLevel="4" spans="1:36">
      <c r="A1153" s="55">
        <v>31</v>
      </c>
      <c r="B1153" s="60" t="s">
        <v>154</v>
      </c>
      <c r="C1153" s="56" t="s">
        <v>169</v>
      </c>
      <c r="D1153" s="57" t="s">
        <v>4086</v>
      </c>
      <c r="E1153" s="58" t="s">
        <v>4087</v>
      </c>
      <c r="F1153" s="59" t="s">
        <v>354</v>
      </c>
      <c r="G1153" s="59" t="s">
        <v>355</v>
      </c>
      <c r="H1153" s="59">
        <v>430724</v>
      </c>
      <c r="I1153" s="59" t="str">
        <f t="shared" ref="I1153:I1199" si="138">RIGHT(M1153,6)</f>
        <v>430724</v>
      </c>
      <c r="J1153" s="59">
        <f t="shared" ref="J1153:J1199" si="139">H1153-I1153</f>
        <v>0</v>
      </c>
      <c r="K1153" s="70">
        <v>8.695</v>
      </c>
      <c r="L1153" s="55" t="s">
        <v>4088</v>
      </c>
      <c r="M1153" s="71" t="s">
        <v>4089</v>
      </c>
      <c r="N1153" s="73" t="s">
        <v>4089</v>
      </c>
      <c r="O1153" s="70">
        <v>8.695</v>
      </c>
      <c r="P1153" s="59"/>
      <c r="Q1153" s="70"/>
      <c r="R1153" s="59"/>
      <c r="S1153" s="70"/>
      <c r="T1153" s="59">
        <v>15</v>
      </c>
      <c r="U1153" s="82">
        <v>260.85</v>
      </c>
      <c r="V1153" s="83">
        <v>130.425</v>
      </c>
      <c r="W1153" s="83">
        <v>86.95</v>
      </c>
      <c r="X1153" s="83">
        <v>43.475</v>
      </c>
      <c r="Y1153" s="82">
        <f t="shared" ref="Y1153:Y1199" si="140">U1153-V1153</f>
        <v>130.425</v>
      </c>
      <c r="Z1153" s="82"/>
      <c r="AA1153" s="91"/>
      <c r="AB1153" s="91"/>
      <c r="AC1153" s="82"/>
      <c r="AD1153" s="82"/>
      <c r="AE1153" s="82"/>
      <c r="AF1153" s="82"/>
      <c r="AG1153" s="59" t="s">
        <v>4035</v>
      </c>
      <c r="AH1153" s="59">
        <v>1</v>
      </c>
      <c r="AI1153" s="58"/>
      <c r="AJ1153" s="27"/>
    </row>
    <row r="1154" ht="20.15" customHeight="1" outlineLevel="4" spans="1:36">
      <c r="A1154" s="55">
        <v>46</v>
      </c>
      <c r="B1154" s="60" t="s">
        <v>154</v>
      </c>
      <c r="C1154" s="56" t="s">
        <v>169</v>
      </c>
      <c r="D1154" s="57" t="s">
        <v>4090</v>
      </c>
      <c r="E1154" s="58" t="s">
        <v>4091</v>
      </c>
      <c r="F1154" s="59" t="s">
        <v>354</v>
      </c>
      <c r="G1154" s="59" t="s">
        <v>355</v>
      </c>
      <c r="H1154" s="59">
        <v>430724</v>
      </c>
      <c r="I1154" s="59" t="str">
        <f t="shared" si="138"/>
        <v>430724</v>
      </c>
      <c r="J1154" s="59">
        <f t="shared" si="139"/>
        <v>0</v>
      </c>
      <c r="K1154" s="70">
        <v>1.025</v>
      </c>
      <c r="L1154" s="55" t="s">
        <v>4092</v>
      </c>
      <c r="M1154" s="71" t="s">
        <v>4093</v>
      </c>
      <c r="N1154" s="73" t="s">
        <v>4093</v>
      </c>
      <c r="O1154" s="70">
        <v>1.025</v>
      </c>
      <c r="P1154" s="59"/>
      <c r="Q1154" s="70"/>
      <c r="R1154" s="59"/>
      <c r="S1154" s="70"/>
      <c r="T1154" s="59">
        <v>15</v>
      </c>
      <c r="U1154" s="82">
        <v>30.75</v>
      </c>
      <c r="V1154" s="83">
        <v>15.375</v>
      </c>
      <c r="W1154" s="83">
        <v>10.25</v>
      </c>
      <c r="X1154" s="83">
        <v>5.125</v>
      </c>
      <c r="Y1154" s="82">
        <f t="shared" si="140"/>
        <v>15.375</v>
      </c>
      <c r="Z1154" s="82"/>
      <c r="AA1154" s="91"/>
      <c r="AB1154" s="91"/>
      <c r="AC1154" s="82"/>
      <c r="AD1154" s="82"/>
      <c r="AE1154" s="82"/>
      <c r="AF1154" s="82"/>
      <c r="AG1154" s="59" t="s">
        <v>4035</v>
      </c>
      <c r="AH1154" s="59">
        <v>1</v>
      </c>
      <c r="AI1154" s="58"/>
      <c r="AJ1154" s="27"/>
    </row>
    <row r="1155" ht="20.15" customHeight="1" outlineLevel="4" spans="1:36">
      <c r="A1155" s="55">
        <v>45</v>
      </c>
      <c r="B1155" s="60" t="s">
        <v>154</v>
      </c>
      <c r="C1155" s="56" t="s">
        <v>169</v>
      </c>
      <c r="D1155" s="57" t="s">
        <v>4094</v>
      </c>
      <c r="E1155" s="58" t="s">
        <v>4095</v>
      </c>
      <c r="F1155" s="59" t="s">
        <v>354</v>
      </c>
      <c r="G1155" s="59" t="s">
        <v>355</v>
      </c>
      <c r="H1155" s="59">
        <v>430724</v>
      </c>
      <c r="I1155" s="59" t="str">
        <f t="shared" si="138"/>
        <v>430724</v>
      </c>
      <c r="J1155" s="59">
        <f t="shared" si="139"/>
        <v>0</v>
      </c>
      <c r="K1155" s="70">
        <v>7.356</v>
      </c>
      <c r="L1155" s="55" t="s">
        <v>4096</v>
      </c>
      <c r="M1155" s="71" t="s">
        <v>4097</v>
      </c>
      <c r="N1155" s="73" t="s">
        <v>4097</v>
      </c>
      <c r="O1155" s="70">
        <v>7.356</v>
      </c>
      <c r="P1155" s="59"/>
      <c r="Q1155" s="70"/>
      <c r="R1155" s="59"/>
      <c r="S1155" s="70"/>
      <c r="T1155" s="59">
        <v>15</v>
      </c>
      <c r="U1155" s="82">
        <v>220.68</v>
      </c>
      <c r="V1155" s="83">
        <v>110.34</v>
      </c>
      <c r="W1155" s="83">
        <v>73.56</v>
      </c>
      <c r="X1155" s="83">
        <v>36.78</v>
      </c>
      <c r="Y1155" s="82">
        <f t="shared" si="140"/>
        <v>110.34</v>
      </c>
      <c r="Z1155" s="82"/>
      <c r="AA1155" s="91"/>
      <c r="AB1155" s="91"/>
      <c r="AC1155" s="82"/>
      <c r="AD1155" s="82"/>
      <c r="AE1155" s="82"/>
      <c r="AF1155" s="82"/>
      <c r="AG1155" s="59" t="s">
        <v>4035</v>
      </c>
      <c r="AH1155" s="59">
        <v>1</v>
      </c>
      <c r="AI1155" s="58"/>
      <c r="AJ1155" s="27"/>
    </row>
    <row r="1156" ht="20.15" customHeight="1" outlineLevel="4" spans="1:36">
      <c r="A1156" s="55">
        <v>3</v>
      </c>
      <c r="B1156" s="60" t="s">
        <v>154</v>
      </c>
      <c r="C1156" s="56" t="s">
        <v>169</v>
      </c>
      <c r="D1156" s="57" t="s">
        <v>4098</v>
      </c>
      <c r="E1156" s="58" t="s">
        <v>4099</v>
      </c>
      <c r="F1156" s="59" t="s">
        <v>354</v>
      </c>
      <c r="G1156" s="59" t="s">
        <v>355</v>
      </c>
      <c r="H1156" s="59">
        <v>430724</v>
      </c>
      <c r="I1156" s="59" t="str">
        <f t="shared" si="138"/>
        <v>430724</v>
      </c>
      <c r="J1156" s="59">
        <f t="shared" si="139"/>
        <v>0</v>
      </c>
      <c r="K1156" s="70">
        <v>3.16</v>
      </c>
      <c r="L1156" s="55" t="s">
        <v>4100</v>
      </c>
      <c r="M1156" s="71" t="s">
        <v>4101</v>
      </c>
      <c r="N1156" s="73" t="s">
        <v>4101</v>
      </c>
      <c r="O1156" s="70">
        <v>3.16</v>
      </c>
      <c r="P1156" s="59"/>
      <c r="Q1156" s="70"/>
      <c r="R1156" s="59"/>
      <c r="S1156" s="70"/>
      <c r="T1156" s="59">
        <v>15</v>
      </c>
      <c r="U1156" s="82">
        <v>94.8</v>
      </c>
      <c r="V1156" s="83">
        <v>47.4</v>
      </c>
      <c r="W1156" s="83">
        <v>31.6</v>
      </c>
      <c r="X1156" s="83">
        <v>15.8</v>
      </c>
      <c r="Y1156" s="82">
        <f t="shared" si="140"/>
        <v>47.4</v>
      </c>
      <c r="Z1156" s="82"/>
      <c r="AA1156" s="91"/>
      <c r="AB1156" s="91"/>
      <c r="AC1156" s="82"/>
      <c r="AD1156" s="82"/>
      <c r="AE1156" s="82"/>
      <c r="AF1156" s="82"/>
      <c r="AG1156" s="59" t="s">
        <v>4035</v>
      </c>
      <c r="AH1156" s="59">
        <v>1</v>
      </c>
      <c r="AI1156" s="58"/>
      <c r="AJ1156" s="27"/>
    </row>
    <row r="1157" ht="20.15" customHeight="1" outlineLevel="4" spans="1:36">
      <c r="A1157" s="55">
        <v>2</v>
      </c>
      <c r="B1157" s="60" t="s">
        <v>154</v>
      </c>
      <c r="C1157" s="56" t="s">
        <v>169</v>
      </c>
      <c r="D1157" s="57" t="s">
        <v>4102</v>
      </c>
      <c r="E1157" s="58" t="s">
        <v>4103</v>
      </c>
      <c r="F1157" s="59" t="s">
        <v>354</v>
      </c>
      <c r="G1157" s="59" t="s">
        <v>355</v>
      </c>
      <c r="H1157" s="59">
        <v>430724</v>
      </c>
      <c r="I1157" s="59" t="str">
        <f t="shared" si="138"/>
        <v>430724</v>
      </c>
      <c r="J1157" s="59">
        <f t="shared" si="139"/>
        <v>0</v>
      </c>
      <c r="K1157" s="70">
        <v>5.993</v>
      </c>
      <c r="L1157" s="55" t="s">
        <v>4104</v>
      </c>
      <c r="M1157" s="71" t="s">
        <v>4105</v>
      </c>
      <c r="N1157" s="73" t="s">
        <v>4105</v>
      </c>
      <c r="O1157" s="70">
        <v>5.993</v>
      </c>
      <c r="P1157" s="59"/>
      <c r="Q1157" s="70"/>
      <c r="R1157" s="59"/>
      <c r="S1157" s="70"/>
      <c r="T1157" s="59">
        <v>15</v>
      </c>
      <c r="U1157" s="82">
        <v>179.79</v>
      </c>
      <c r="V1157" s="83">
        <v>89.895</v>
      </c>
      <c r="W1157" s="83">
        <v>59.93</v>
      </c>
      <c r="X1157" s="83">
        <v>29.965</v>
      </c>
      <c r="Y1157" s="82">
        <f t="shared" si="140"/>
        <v>89.895</v>
      </c>
      <c r="Z1157" s="82"/>
      <c r="AA1157" s="91"/>
      <c r="AB1157" s="91"/>
      <c r="AC1157" s="82"/>
      <c r="AD1157" s="82"/>
      <c r="AE1157" s="82"/>
      <c r="AF1157" s="82"/>
      <c r="AG1157" s="59" t="s">
        <v>4035</v>
      </c>
      <c r="AH1157" s="59">
        <v>1</v>
      </c>
      <c r="AI1157" s="58"/>
      <c r="AJ1157" s="27"/>
    </row>
    <row r="1158" ht="20.15" customHeight="1" outlineLevel="4" spans="1:36">
      <c r="A1158" s="55">
        <v>12</v>
      </c>
      <c r="B1158" s="60" t="s">
        <v>154</v>
      </c>
      <c r="C1158" s="56" t="s">
        <v>169</v>
      </c>
      <c r="D1158" s="57" t="s">
        <v>4098</v>
      </c>
      <c r="E1158" s="58" t="s">
        <v>4106</v>
      </c>
      <c r="F1158" s="59" t="s">
        <v>354</v>
      </c>
      <c r="G1158" s="59" t="s">
        <v>355</v>
      </c>
      <c r="H1158" s="59">
        <v>430724</v>
      </c>
      <c r="I1158" s="59" t="str">
        <f t="shared" si="138"/>
        <v>430724</v>
      </c>
      <c r="J1158" s="59">
        <f t="shared" si="139"/>
        <v>0</v>
      </c>
      <c r="K1158" s="70">
        <v>0.213</v>
      </c>
      <c r="L1158" s="55" t="s">
        <v>4107</v>
      </c>
      <c r="M1158" s="71" t="s">
        <v>4108</v>
      </c>
      <c r="N1158" s="59"/>
      <c r="O1158" s="70"/>
      <c r="P1158" s="73" t="s">
        <v>4108</v>
      </c>
      <c r="Q1158" s="70">
        <v>0.213</v>
      </c>
      <c r="R1158" s="59"/>
      <c r="S1158" s="70"/>
      <c r="T1158" s="59">
        <v>15</v>
      </c>
      <c r="U1158" s="82">
        <v>5.7</v>
      </c>
      <c r="V1158" s="83">
        <v>3.195</v>
      </c>
      <c r="W1158" s="83">
        <v>2.13</v>
      </c>
      <c r="X1158" s="83">
        <v>1.065</v>
      </c>
      <c r="Y1158" s="82">
        <f t="shared" si="140"/>
        <v>2.505</v>
      </c>
      <c r="Z1158" s="82"/>
      <c r="AA1158" s="91"/>
      <c r="AB1158" s="91"/>
      <c r="AC1158" s="82"/>
      <c r="AD1158" s="82"/>
      <c r="AE1158" s="82"/>
      <c r="AF1158" s="82"/>
      <c r="AG1158" s="59" t="s">
        <v>4035</v>
      </c>
      <c r="AH1158" s="59">
        <v>1</v>
      </c>
      <c r="AI1158" s="58"/>
      <c r="AJ1158" s="27"/>
    </row>
    <row r="1159" ht="20.15" customHeight="1" outlineLevel="4" spans="1:36">
      <c r="A1159" s="55">
        <v>13</v>
      </c>
      <c r="B1159" s="60" t="s">
        <v>154</v>
      </c>
      <c r="C1159" s="56" t="s">
        <v>169</v>
      </c>
      <c r="D1159" s="57" t="s">
        <v>4109</v>
      </c>
      <c r="E1159" s="58" t="s">
        <v>4110</v>
      </c>
      <c r="F1159" s="59" t="s">
        <v>354</v>
      </c>
      <c r="G1159" s="59" t="s">
        <v>355</v>
      </c>
      <c r="H1159" s="59">
        <v>430724</v>
      </c>
      <c r="I1159" s="59" t="str">
        <f t="shared" si="138"/>
        <v>430724</v>
      </c>
      <c r="J1159" s="59">
        <f t="shared" si="139"/>
        <v>0</v>
      </c>
      <c r="K1159" s="70">
        <v>1.251</v>
      </c>
      <c r="L1159" s="55" t="s">
        <v>4111</v>
      </c>
      <c r="M1159" s="71" t="s">
        <v>4112</v>
      </c>
      <c r="N1159" s="59"/>
      <c r="O1159" s="70"/>
      <c r="P1159" s="73" t="s">
        <v>4112</v>
      </c>
      <c r="Q1159" s="70">
        <v>1.251</v>
      </c>
      <c r="R1159" s="59"/>
      <c r="S1159" s="70"/>
      <c r="T1159" s="59">
        <v>15</v>
      </c>
      <c r="U1159" s="82">
        <v>33.51</v>
      </c>
      <c r="V1159" s="83">
        <v>18.765</v>
      </c>
      <c r="W1159" s="83">
        <v>12.51</v>
      </c>
      <c r="X1159" s="83">
        <v>6.255</v>
      </c>
      <c r="Y1159" s="82">
        <f t="shared" si="140"/>
        <v>14.745</v>
      </c>
      <c r="Z1159" s="82"/>
      <c r="AA1159" s="91"/>
      <c r="AB1159" s="91"/>
      <c r="AC1159" s="82"/>
      <c r="AD1159" s="82"/>
      <c r="AE1159" s="82"/>
      <c r="AF1159" s="82"/>
      <c r="AG1159" s="59" t="s">
        <v>4035</v>
      </c>
      <c r="AH1159" s="59">
        <v>1</v>
      </c>
      <c r="AI1159" s="58"/>
      <c r="AJ1159" s="27"/>
    </row>
    <row r="1160" ht="20.15" customHeight="1" outlineLevel="4" spans="1:36">
      <c r="A1160" s="55">
        <v>14</v>
      </c>
      <c r="B1160" s="60" t="s">
        <v>154</v>
      </c>
      <c r="C1160" s="56" t="s">
        <v>169</v>
      </c>
      <c r="D1160" s="57" t="s">
        <v>4086</v>
      </c>
      <c r="E1160" s="58" t="s">
        <v>4113</v>
      </c>
      <c r="F1160" s="59" t="s">
        <v>354</v>
      </c>
      <c r="G1160" s="59" t="s">
        <v>355</v>
      </c>
      <c r="H1160" s="59">
        <v>430724</v>
      </c>
      <c r="I1160" s="59" t="str">
        <f t="shared" si="138"/>
        <v>430724</v>
      </c>
      <c r="J1160" s="59">
        <f t="shared" si="139"/>
        <v>0</v>
      </c>
      <c r="K1160" s="70">
        <v>1.457</v>
      </c>
      <c r="L1160" s="55" t="s">
        <v>4114</v>
      </c>
      <c r="M1160" s="71" t="s">
        <v>4115</v>
      </c>
      <c r="N1160" s="59"/>
      <c r="O1160" s="70"/>
      <c r="P1160" s="73" t="s">
        <v>4115</v>
      </c>
      <c r="Q1160" s="70">
        <v>1.457</v>
      </c>
      <c r="R1160" s="59"/>
      <c r="S1160" s="70"/>
      <c r="T1160" s="59">
        <v>15</v>
      </c>
      <c r="U1160" s="82">
        <v>39.03</v>
      </c>
      <c r="V1160" s="83">
        <v>21.855</v>
      </c>
      <c r="W1160" s="83">
        <v>14.57</v>
      </c>
      <c r="X1160" s="83">
        <v>7.285</v>
      </c>
      <c r="Y1160" s="82">
        <f t="shared" si="140"/>
        <v>17.175</v>
      </c>
      <c r="Z1160" s="82"/>
      <c r="AA1160" s="91"/>
      <c r="AB1160" s="91"/>
      <c r="AC1160" s="82"/>
      <c r="AD1160" s="82"/>
      <c r="AE1160" s="82"/>
      <c r="AF1160" s="82"/>
      <c r="AG1160" s="59" t="s">
        <v>4035</v>
      </c>
      <c r="AH1160" s="59">
        <v>1</v>
      </c>
      <c r="AI1160" s="58"/>
      <c r="AJ1160" s="27"/>
    </row>
    <row r="1161" ht="20.15" customHeight="1" outlineLevel="4" spans="1:36">
      <c r="A1161" s="55">
        <v>44</v>
      </c>
      <c r="B1161" s="60" t="s">
        <v>154</v>
      </c>
      <c r="C1161" s="56" t="s">
        <v>169</v>
      </c>
      <c r="D1161" s="57" t="s">
        <v>4116</v>
      </c>
      <c r="E1161" s="58" t="s">
        <v>4117</v>
      </c>
      <c r="F1161" s="59" t="s">
        <v>354</v>
      </c>
      <c r="G1161" s="59" t="s">
        <v>355</v>
      </c>
      <c r="H1161" s="59">
        <v>430724</v>
      </c>
      <c r="I1161" s="59" t="str">
        <f t="shared" si="138"/>
        <v>430724</v>
      </c>
      <c r="J1161" s="59">
        <f t="shared" si="139"/>
        <v>0</v>
      </c>
      <c r="K1161" s="70">
        <v>2.267</v>
      </c>
      <c r="L1161" s="55" t="s">
        <v>4118</v>
      </c>
      <c r="M1161" s="71" t="s">
        <v>4119</v>
      </c>
      <c r="N1161" s="59"/>
      <c r="O1161" s="70"/>
      <c r="P1161" s="73" t="s">
        <v>4119</v>
      </c>
      <c r="Q1161" s="70">
        <v>2.267</v>
      </c>
      <c r="R1161" s="59"/>
      <c r="S1161" s="70"/>
      <c r="T1161" s="59">
        <v>15</v>
      </c>
      <c r="U1161" s="82">
        <v>60.7</v>
      </c>
      <c r="V1161" s="83">
        <v>34.005</v>
      </c>
      <c r="W1161" s="83">
        <v>22.67</v>
      </c>
      <c r="X1161" s="83">
        <v>11.335</v>
      </c>
      <c r="Y1161" s="82">
        <f t="shared" si="140"/>
        <v>26.695</v>
      </c>
      <c r="Z1161" s="82"/>
      <c r="AA1161" s="91"/>
      <c r="AB1161" s="91"/>
      <c r="AC1161" s="82"/>
      <c r="AD1161" s="82"/>
      <c r="AE1161" s="82"/>
      <c r="AF1161" s="82"/>
      <c r="AG1161" s="59" t="s">
        <v>4035</v>
      </c>
      <c r="AH1161" s="59">
        <v>1</v>
      </c>
      <c r="AI1161" s="58"/>
      <c r="AJ1161" s="27"/>
    </row>
    <row r="1162" ht="20.15" customHeight="1" outlineLevel="4" spans="1:36">
      <c r="A1162" s="55">
        <v>43</v>
      </c>
      <c r="B1162" s="60" t="s">
        <v>154</v>
      </c>
      <c r="C1162" s="56" t="s">
        <v>169</v>
      </c>
      <c r="D1162" s="57" t="s">
        <v>4086</v>
      </c>
      <c r="E1162" s="58" t="s">
        <v>4120</v>
      </c>
      <c r="F1162" s="59" t="s">
        <v>354</v>
      </c>
      <c r="G1162" s="59" t="s">
        <v>355</v>
      </c>
      <c r="H1162" s="59">
        <v>430724</v>
      </c>
      <c r="I1162" s="59" t="str">
        <f t="shared" si="138"/>
        <v>430724</v>
      </c>
      <c r="J1162" s="59">
        <f t="shared" si="139"/>
        <v>0</v>
      </c>
      <c r="K1162" s="70">
        <v>0.737</v>
      </c>
      <c r="L1162" s="55" t="s">
        <v>4121</v>
      </c>
      <c r="M1162" s="71" t="s">
        <v>4122</v>
      </c>
      <c r="N1162" s="59"/>
      <c r="O1162" s="70"/>
      <c r="P1162" s="59"/>
      <c r="Q1162" s="70"/>
      <c r="R1162" s="73" t="s">
        <v>4122</v>
      </c>
      <c r="S1162" s="70">
        <v>0.737</v>
      </c>
      <c r="T1162" s="59">
        <v>15</v>
      </c>
      <c r="U1162" s="82">
        <v>19.74</v>
      </c>
      <c r="V1162" s="83">
        <v>11.055</v>
      </c>
      <c r="W1162" s="83">
        <v>7.37</v>
      </c>
      <c r="X1162" s="83">
        <v>3.685</v>
      </c>
      <c r="Y1162" s="82">
        <f t="shared" si="140"/>
        <v>8.685</v>
      </c>
      <c r="Z1162" s="82"/>
      <c r="AA1162" s="91"/>
      <c r="AB1162" s="91"/>
      <c r="AC1162" s="82"/>
      <c r="AD1162" s="82"/>
      <c r="AE1162" s="82"/>
      <c r="AF1162" s="82"/>
      <c r="AG1162" s="59" t="s">
        <v>4035</v>
      </c>
      <c r="AH1162" s="59">
        <v>1</v>
      </c>
      <c r="AI1162" s="58"/>
      <c r="AJ1162" s="27"/>
    </row>
    <row r="1163" ht="20.15" customHeight="1" outlineLevel="4" spans="1:36">
      <c r="A1163" s="55">
        <v>15</v>
      </c>
      <c r="B1163" s="60" t="s">
        <v>154</v>
      </c>
      <c r="C1163" s="56" t="s">
        <v>169</v>
      </c>
      <c r="D1163" s="57" t="s">
        <v>4123</v>
      </c>
      <c r="E1163" s="58" t="s">
        <v>4124</v>
      </c>
      <c r="F1163" s="59" t="s">
        <v>354</v>
      </c>
      <c r="G1163" s="59" t="s">
        <v>355</v>
      </c>
      <c r="H1163" s="59">
        <v>430724</v>
      </c>
      <c r="I1163" s="59" t="str">
        <f t="shared" si="138"/>
        <v>430724</v>
      </c>
      <c r="J1163" s="59">
        <f t="shared" si="139"/>
        <v>0</v>
      </c>
      <c r="K1163" s="70">
        <v>2.28</v>
      </c>
      <c r="L1163" s="55" t="s">
        <v>4125</v>
      </c>
      <c r="M1163" s="71" t="s">
        <v>4126</v>
      </c>
      <c r="N1163" s="59"/>
      <c r="O1163" s="70"/>
      <c r="P1163" s="59"/>
      <c r="Q1163" s="70"/>
      <c r="R1163" s="73" t="s">
        <v>4126</v>
      </c>
      <c r="S1163" s="70">
        <v>2.28</v>
      </c>
      <c r="T1163" s="59">
        <v>15</v>
      </c>
      <c r="U1163" s="82">
        <v>61.07</v>
      </c>
      <c r="V1163" s="83">
        <v>34.2</v>
      </c>
      <c r="W1163" s="83">
        <v>22.8</v>
      </c>
      <c r="X1163" s="83">
        <v>11.4</v>
      </c>
      <c r="Y1163" s="82">
        <f t="shared" si="140"/>
        <v>26.87</v>
      </c>
      <c r="Z1163" s="82"/>
      <c r="AA1163" s="91"/>
      <c r="AB1163" s="91"/>
      <c r="AC1163" s="82"/>
      <c r="AD1163" s="82"/>
      <c r="AE1163" s="82"/>
      <c r="AF1163" s="82"/>
      <c r="AG1163" s="59" t="s">
        <v>4035</v>
      </c>
      <c r="AH1163" s="59">
        <v>1</v>
      </c>
      <c r="AI1163" s="58"/>
      <c r="AJ1163" s="27"/>
    </row>
    <row r="1164" ht="20.15" customHeight="1" outlineLevel="4" spans="1:36">
      <c r="A1164" s="55">
        <v>42</v>
      </c>
      <c r="B1164" s="60" t="s">
        <v>154</v>
      </c>
      <c r="C1164" s="56" t="s">
        <v>169</v>
      </c>
      <c r="D1164" s="57" t="s">
        <v>4098</v>
      </c>
      <c r="E1164" s="58" t="s">
        <v>4127</v>
      </c>
      <c r="F1164" s="59" t="s">
        <v>354</v>
      </c>
      <c r="G1164" s="59" t="s">
        <v>355</v>
      </c>
      <c r="H1164" s="59">
        <v>430724</v>
      </c>
      <c r="I1164" s="59" t="str">
        <f t="shared" si="138"/>
        <v>430724</v>
      </c>
      <c r="J1164" s="59">
        <f t="shared" si="139"/>
        <v>0</v>
      </c>
      <c r="K1164" s="70">
        <v>1.276</v>
      </c>
      <c r="L1164" s="55" t="s">
        <v>4128</v>
      </c>
      <c r="M1164" s="71" t="s">
        <v>4129</v>
      </c>
      <c r="N1164" s="59"/>
      <c r="O1164" s="70"/>
      <c r="P1164" s="59"/>
      <c r="Q1164" s="70"/>
      <c r="R1164" s="73" t="s">
        <v>4129</v>
      </c>
      <c r="S1164" s="70">
        <v>1.276</v>
      </c>
      <c r="T1164" s="59">
        <v>15</v>
      </c>
      <c r="U1164" s="82">
        <v>34.18</v>
      </c>
      <c r="V1164" s="83">
        <v>19.14</v>
      </c>
      <c r="W1164" s="83">
        <v>12.76</v>
      </c>
      <c r="X1164" s="83">
        <v>6.38</v>
      </c>
      <c r="Y1164" s="82">
        <f t="shared" si="140"/>
        <v>15.04</v>
      </c>
      <c r="Z1164" s="82"/>
      <c r="AA1164" s="91"/>
      <c r="AB1164" s="91"/>
      <c r="AC1164" s="82"/>
      <c r="AD1164" s="82"/>
      <c r="AE1164" s="82"/>
      <c r="AF1164" s="82"/>
      <c r="AG1164" s="59" t="s">
        <v>4035</v>
      </c>
      <c r="AH1164" s="59">
        <v>1</v>
      </c>
      <c r="AI1164" s="58"/>
      <c r="AJ1164" s="27"/>
    </row>
    <row r="1165" ht="20.15" customHeight="1" outlineLevel="4" spans="1:36">
      <c r="A1165" s="55">
        <v>41</v>
      </c>
      <c r="B1165" s="60" t="s">
        <v>154</v>
      </c>
      <c r="C1165" s="56" t="s">
        <v>169</v>
      </c>
      <c r="D1165" s="57" t="s">
        <v>4086</v>
      </c>
      <c r="E1165" s="58" t="s">
        <v>4130</v>
      </c>
      <c r="F1165" s="59" t="s">
        <v>354</v>
      </c>
      <c r="G1165" s="59" t="s">
        <v>355</v>
      </c>
      <c r="H1165" s="59">
        <v>430724</v>
      </c>
      <c r="I1165" s="59" t="str">
        <f t="shared" si="138"/>
        <v>430724</v>
      </c>
      <c r="J1165" s="59">
        <f t="shared" si="139"/>
        <v>0</v>
      </c>
      <c r="K1165" s="70">
        <v>0.421</v>
      </c>
      <c r="L1165" s="55" t="s">
        <v>4131</v>
      </c>
      <c r="M1165" s="71" t="s">
        <v>4132</v>
      </c>
      <c r="N1165" s="59"/>
      <c r="O1165" s="70"/>
      <c r="P1165" s="59"/>
      <c r="Q1165" s="70"/>
      <c r="R1165" s="73" t="s">
        <v>4132</v>
      </c>
      <c r="S1165" s="70">
        <v>0.421</v>
      </c>
      <c r="T1165" s="59">
        <v>15</v>
      </c>
      <c r="U1165" s="82">
        <v>11.28</v>
      </c>
      <c r="V1165" s="83">
        <v>6.315</v>
      </c>
      <c r="W1165" s="83">
        <v>4.21</v>
      </c>
      <c r="X1165" s="83">
        <v>2.105</v>
      </c>
      <c r="Y1165" s="82">
        <f t="shared" si="140"/>
        <v>4.965</v>
      </c>
      <c r="Z1165" s="82"/>
      <c r="AA1165" s="91"/>
      <c r="AB1165" s="91"/>
      <c r="AC1165" s="82"/>
      <c r="AD1165" s="82"/>
      <c r="AE1165" s="82"/>
      <c r="AF1165" s="82"/>
      <c r="AG1165" s="59" t="s">
        <v>4035</v>
      </c>
      <c r="AH1165" s="59">
        <v>1</v>
      </c>
      <c r="AI1165" s="58"/>
      <c r="AJ1165" s="27"/>
    </row>
    <row r="1166" ht="20.15" customHeight="1" outlineLevel="4" spans="1:36">
      <c r="A1166" s="55">
        <v>1</v>
      </c>
      <c r="B1166" s="60" t="s">
        <v>154</v>
      </c>
      <c r="C1166" s="56" t="s">
        <v>169</v>
      </c>
      <c r="D1166" s="57" t="s">
        <v>4133</v>
      </c>
      <c r="E1166" s="58" t="s">
        <v>4134</v>
      </c>
      <c r="F1166" s="59" t="s">
        <v>354</v>
      </c>
      <c r="G1166" s="59" t="s">
        <v>355</v>
      </c>
      <c r="H1166" s="59">
        <v>430724</v>
      </c>
      <c r="I1166" s="59" t="str">
        <f t="shared" si="138"/>
        <v>430724</v>
      </c>
      <c r="J1166" s="59">
        <f t="shared" si="139"/>
        <v>0</v>
      </c>
      <c r="K1166" s="70">
        <v>6.233</v>
      </c>
      <c r="L1166" s="55" t="s">
        <v>4006</v>
      </c>
      <c r="M1166" s="71" t="s">
        <v>4135</v>
      </c>
      <c r="N1166" s="73" t="s">
        <v>4135</v>
      </c>
      <c r="O1166" s="70">
        <v>6.233</v>
      </c>
      <c r="P1166" s="59"/>
      <c r="Q1166" s="70"/>
      <c r="R1166" s="59"/>
      <c r="S1166" s="70"/>
      <c r="T1166" s="59">
        <v>15</v>
      </c>
      <c r="U1166" s="82">
        <v>186.99</v>
      </c>
      <c r="V1166" s="83">
        <v>93.495</v>
      </c>
      <c r="W1166" s="83">
        <v>62.33</v>
      </c>
      <c r="X1166" s="83">
        <v>31.165</v>
      </c>
      <c r="Y1166" s="82">
        <f t="shared" si="140"/>
        <v>93.495</v>
      </c>
      <c r="Z1166" s="82"/>
      <c r="AA1166" s="91"/>
      <c r="AB1166" s="91"/>
      <c r="AC1166" s="82"/>
      <c r="AD1166" s="82"/>
      <c r="AE1166" s="82"/>
      <c r="AF1166" s="82"/>
      <c r="AG1166" s="59" t="s">
        <v>4035</v>
      </c>
      <c r="AH1166" s="59">
        <v>1</v>
      </c>
      <c r="AI1166" s="58"/>
      <c r="AJ1166" s="27"/>
    </row>
    <row r="1167" ht="20.15" customHeight="1" outlineLevel="4" spans="1:36">
      <c r="A1167" s="55">
        <v>4</v>
      </c>
      <c r="B1167" s="60" t="s">
        <v>154</v>
      </c>
      <c r="C1167" s="56" t="s">
        <v>169</v>
      </c>
      <c r="D1167" s="57" t="s">
        <v>4136</v>
      </c>
      <c r="E1167" s="58" t="s">
        <v>4137</v>
      </c>
      <c r="F1167" s="59" t="s">
        <v>354</v>
      </c>
      <c r="G1167" s="59" t="s">
        <v>355</v>
      </c>
      <c r="H1167" s="59">
        <v>430724</v>
      </c>
      <c r="I1167" s="59" t="str">
        <f t="shared" si="138"/>
        <v>430724</v>
      </c>
      <c r="J1167" s="59">
        <f t="shared" si="139"/>
        <v>0</v>
      </c>
      <c r="K1167" s="70">
        <v>3.015</v>
      </c>
      <c r="L1167" s="55" t="s">
        <v>4138</v>
      </c>
      <c r="M1167" s="71" t="s">
        <v>4139</v>
      </c>
      <c r="N1167" s="59"/>
      <c r="O1167" s="70"/>
      <c r="P1167" s="59"/>
      <c r="Q1167" s="70"/>
      <c r="R1167" s="73" t="s">
        <v>4139</v>
      </c>
      <c r="S1167" s="70">
        <v>3.015</v>
      </c>
      <c r="T1167" s="59">
        <v>15</v>
      </c>
      <c r="U1167" s="82">
        <v>80.76</v>
      </c>
      <c r="V1167" s="83">
        <v>45.225</v>
      </c>
      <c r="W1167" s="83">
        <v>30.15</v>
      </c>
      <c r="X1167" s="83">
        <v>15.075</v>
      </c>
      <c r="Y1167" s="82">
        <f t="shared" si="140"/>
        <v>35.535</v>
      </c>
      <c r="Z1167" s="82"/>
      <c r="AA1167" s="91"/>
      <c r="AB1167" s="91"/>
      <c r="AC1167" s="82"/>
      <c r="AD1167" s="82"/>
      <c r="AE1167" s="82"/>
      <c r="AF1167" s="82"/>
      <c r="AG1167" s="59" t="s">
        <v>4035</v>
      </c>
      <c r="AH1167" s="59">
        <v>1</v>
      </c>
      <c r="AI1167" s="58"/>
      <c r="AJ1167" s="27"/>
    </row>
    <row r="1168" ht="20.15" customHeight="1" outlineLevel="4" spans="1:36">
      <c r="A1168" s="55">
        <v>5</v>
      </c>
      <c r="B1168" s="60" t="s">
        <v>154</v>
      </c>
      <c r="C1168" s="56" t="s">
        <v>169</v>
      </c>
      <c r="D1168" s="57" t="s">
        <v>4136</v>
      </c>
      <c r="E1168" s="58" t="s">
        <v>4140</v>
      </c>
      <c r="F1168" s="59" t="s">
        <v>354</v>
      </c>
      <c r="G1168" s="59" t="s">
        <v>355</v>
      </c>
      <c r="H1168" s="59">
        <v>430724</v>
      </c>
      <c r="I1168" s="59" t="str">
        <f t="shared" si="138"/>
        <v>430724</v>
      </c>
      <c r="J1168" s="59">
        <f t="shared" si="139"/>
        <v>0</v>
      </c>
      <c r="K1168" s="70">
        <v>4.133</v>
      </c>
      <c r="L1168" s="55" t="s">
        <v>4141</v>
      </c>
      <c r="M1168" s="71" t="s">
        <v>4142</v>
      </c>
      <c r="N1168" s="59"/>
      <c r="O1168" s="70"/>
      <c r="P1168" s="59"/>
      <c r="Q1168" s="70"/>
      <c r="R1168" s="73" t="s">
        <v>4142</v>
      </c>
      <c r="S1168" s="70">
        <v>4.133</v>
      </c>
      <c r="T1168" s="59">
        <v>15</v>
      </c>
      <c r="U1168" s="82">
        <v>110.7</v>
      </c>
      <c r="V1168" s="83">
        <v>61.995</v>
      </c>
      <c r="W1168" s="83">
        <v>41.33</v>
      </c>
      <c r="X1168" s="83">
        <v>20.665</v>
      </c>
      <c r="Y1168" s="82">
        <f t="shared" si="140"/>
        <v>48.705</v>
      </c>
      <c r="Z1168" s="82"/>
      <c r="AA1168" s="91"/>
      <c r="AB1168" s="91"/>
      <c r="AC1168" s="82"/>
      <c r="AD1168" s="82"/>
      <c r="AE1168" s="82"/>
      <c r="AF1168" s="82"/>
      <c r="AG1168" s="59" t="s">
        <v>4035</v>
      </c>
      <c r="AH1168" s="59">
        <v>1</v>
      </c>
      <c r="AI1168" s="58"/>
      <c r="AJ1168" s="27"/>
    </row>
    <row r="1169" ht="20.15" customHeight="1" outlineLevel="4" spans="1:36">
      <c r="A1169" s="55">
        <v>10</v>
      </c>
      <c r="B1169" s="60" t="s">
        <v>154</v>
      </c>
      <c r="C1169" s="56" t="s">
        <v>169</v>
      </c>
      <c r="D1169" s="57" t="s">
        <v>4123</v>
      </c>
      <c r="E1169" s="58" t="s">
        <v>4143</v>
      </c>
      <c r="F1169" s="59" t="s">
        <v>354</v>
      </c>
      <c r="G1169" s="59" t="s">
        <v>355</v>
      </c>
      <c r="H1169" s="59">
        <v>430724</v>
      </c>
      <c r="I1169" s="59" t="str">
        <f t="shared" si="138"/>
        <v>430724</v>
      </c>
      <c r="J1169" s="59">
        <f t="shared" si="139"/>
        <v>0</v>
      </c>
      <c r="K1169" s="70">
        <v>2.739</v>
      </c>
      <c r="L1169" s="55" t="s">
        <v>4144</v>
      </c>
      <c r="M1169" s="71" t="s">
        <v>4145</v>
      </c>
      <c r="N1169" s="73" t="s">
        <v>4145</v>
      </c>
      <c r="O1169" s="70">
        <v>2.739</v>
      </c>
      <c r="P1169" s="59"/>
      <c r="Q1169" s="70"/>
      <c r="R1169" s="59"/>
      <c r="S1169" s="70"/>
      <c r="T1169" s="59">
        <v>15</v>
      </c>
      <c r="U1169" s="82">
        <v>82.17</v>
      </c>
      <c r="V1169" s="83">
        <v>41.085</v>
      </c>
      <c r="W1169" s="83">
        <v>27.39</v>
      </c>
      <c r="X1169" s="83">
        <v>13.695</v>
      </c>
      <c r="Y1169" s="82">
        <f t="shared" si="140"/>
        <v>41.085</v>
      </c>
      <c r="Z1169" s="82"/>
      <c r="AA1169" s="91"/>
      <c r="AB1169" s="91"/>
      <c r="AC1169" s="82"/>
      <c r="AD1169" s="82"/>
      <c r="AE1169" s="82"/>
      <c r="AF1169" s="82"/>
      <c r="AG1169" s="59" t="s">
        <v>4035</v>
      </c>
      <c r="AH1169" s="59">
        <v>1</v>
      </c>
      <c r="AI1169" s="58"/>
      <c r="AJ1169" s="27"/>
    </row>
    <row r="1170" ht="20.15" customHeight="1" outlineLevel="4" spans="1:36">
      <c r="A1170" s="55">
        <v>11</v>
      </c>
      <c r="B1170" s="60" t="s">
        <v>154</v>
      </c>
      <c r="C1170" s="56" t="s">
        <v>169</v>
      </c>
      <c r="D1170" s="57" t="s">
        <v>4123</v>
      </c>
      <c r="E1170" s="58" t="s">
        <v>4146</v>
      </c>
      <c r="F1170" s="59" t="s">
        <v>354</v>
      </c>
      <c r="G1170" s="59" t="s">
        <v>355</v>
      </c>
      <c r="H1170" s="59">
        <v>430724</v>
      </c>
      <c r="I1170" s="59" t="str">
        <f t="shared" si="138"/>
        <v>430724</v>
      </c>
      <c r="J1170" s="59">
        <f t="shared" si="139"/>
        <v>0</v>
      </c>
      <c r="K1170" s="70">
        <v>0.59</v>
      </c>
      <c r="L1170" s="55" t="s">
        <v>4147</v>
      </c>
      <c r="M1170" s="71" t="s">
        <v>4148</v>
      </c>
      <c r="N1170" s="59"/>
      <c r="O1170" s="70"/>
      <c r="P1170" s="73" t="s">
        <v>4148</v>
      </c>
      <c r="Q1170" s="70">
        <v>0.59</v>
      </c>
      <c r="R1170" s="59"/>
      <c r="S1170" s="70"/>
      <c r="T1170" s="59">
        <v>15</v>
      </c>
      <c r="U1170" s="82">
        <v>15.8</v>
      </c>
      <c r="V1170" s="83">
        <v>8.85</v>
      </c>
      <c r="W1170" s="83">
        <v>5.9</v>
      </c>
      <c r="X1170" s="83">
        <v>2.95</v>
      </c>
      <c r="Y1170" s="82">
        <f t="shared" si="140"/>
        <v>6.95</v>
      </c>
      <c r="Z1170" s="82"/>
      <c r="AA1170" s="91"/>
      <c r="AB1170" s="91"/>
      <c r="AC1170" s="82"/>
      <c r="AD1170" s="82"/>
      <c r="AE1170" s="82"/>
      <c r="AF1170" s="82"/>
      <c r="AG1170" s="59" t="s">
        <v>4035</v>
      </c>
      <c r="AH1170" s="59">
        <v>1</v>
      </c>
      <c r="AI1170" s="58"/>
      <c r="AJ1170" s="27"/>
    </row>
    <row r="1171" ht="20.15" customHeight="1" outlineLevel="4" spans="1:36">
      <c r="A1171" s="55">
        <v>6</v>
      </c>
      <c r="B1171" s="60" t="s">
        <v>154</v>
      </c>
      <c r="C1171" s="56" t="s">
        <v>169</v>
      </c>
      <c r="D1171" s="57" t="s">
        <v>4136</v>
      </c>
      <c r="E1171" s="58" t="s">
        <v>4149</v>
      </c>
      <c r="F1171" s="59" t="s">
        <v>354</v>
      </c>
      <c r="G1171" s="59" t="s">
        <v>355</v>
      </c>
      <c r="H1171" s="59">
        <v>430724</v>
      </c>
      <c r="I1171" s="59" t="str">
        <f t="shared" si="138"/>
        <v>430724</v>
      </c>
      <c r="J1171" s="59">
        <f t="shared" si="139"/>
        <v>0</v>
      </c>
      <c r="K1171" s="70">
        <v>5.429</v>
      </c>
      <c r="L1171" s="55" t="s">
        <v>4150</v>
      </c>
      <c r="M1171" s="71" t="s">
        <v>4151</v>
      </c>
      <c r="N1171" s="59"/>
      <c r="O1171" s="70"/>
      <c r="P1171" s="73" t="s">
        <v>4151</v>
      </c>
      <c r="Q1171" s="70">
        <v>5.429</v>
      </c>
      <c r="R1171" s="59"/>
      <c r="S1171" s="70"/>
      <c r="T1171" s="59">
        <v>15</v>
      </c>
      <c r="U1171" s="82">
        <v>145.42</v>
      </c>
      <c r="V1171" s="83">
        <v>81.435</v>
      </c>
      <c r="W1171" s="83">
        <v>54.29</v>
      </c>
      <c r="X1171" s="83">
        <v>27.145</v>
      </c>
      <c r="Y1171" s="82">
        <f t="shared" si="140"/>
        <v>63.985</v>
      </c>
      <c r="Z1171" s="82"/>
      <c r="AA1171" s="91"/>
      <c r="AB1171" s="91"/>
      <c r="AC1171" s="82"/>
      <c r="AD1171" s="82"/>
      <c r="AE1171" s="82"/>
      <c r="AF1171" s="82"/>
      <c r="AG1171" s="59" t="s">
        <v>4035</v>
      </c>
      <c r="AH1171" s="59">
        <v>1</v>
      </c>
      <c r="AI1171" s="58"/>
      <c r="AJ1171" s="27"/>
    </row>
    <row r="1172" ht="20.15" customHeight="1" outlineLevel="4" spans="1:36">
      <c r="A1172" s="55">
        <v>7</v>
      </c>
      <c r="B1172" s="60" t="s">
        <v>154</v>
      </c>
      <c r="C1172" s="56" t="s">
        <v>169</v>
      </c>
      <c r="D1172" s="57" t="s">
        <v>4123</v>
      </c>
      <c r="E1172" s="58" t="s">
        <v>4152</v>
      </c>
      <c r="F1172" s="59" t="s">
        <v>354</v>
      </c>
      <c r="G1172" s="59" t="s">
        <v>355</v>
      </c>
      <c r="H1172" s="59">
        <v>430724</v>
      </c>
      <c r="I1172" s="59" t="str">
        <f t="shared" si="138"/>
        <v>430724</v>
      </c>
      <c r="J1172" s="59">
        <f t="shared" si="139"/>
        <v>0</v>
      </c>
      <c r="K1172" s="70">
        <v>1.95</v>
      </c>
      <c r="L1172" s="55" t="s">
        <v>4153</v>
      </c>
      <c r="M1172" s="71" t="s">
        <v>4154</v>
      </c>
      <c r="N1172" s="59"/>
      <c r="O1172" s="70"/>
      <c r="P1172" s="73" t="s">
        <v>4154</v>
      </c>
      <c r="Q1172" s="70">
        <v>1.95</v>
      </c>
      <c r="R1172" s="59"/>
      <c r="S1172" s="70"/>
      <c r="T1172" s="59">
        <v>15</v>
      </c>
      <c r="U1172" s="82">
        <v>52.23</v>
      </c>
      <c r="V1172" s="83">
        <v>29.25</v>
      </c>
      <c r="W1172" s="83">
        <v>19.5</v>
      </c>
      <c r="X1172" s="83">
        <v>9.75</v>
      </c>
      <c r="Y1172" s="82">
        <f t="shared" si="140"/>
        <v>22.98</v>
      </c>
      <c r="Z1172" s="82"/>
      <c r="AA1172" s="91"/>
      <c r="AB1172" s="91"/>
      <c r="AC1172" s="82"/>
      <c r="AD1172" s="82"/>
      <c r="AE1172" s="82"/>
      <c r="AF1172" s="82"/>
      <c r="AG1172" s="59" t="s">
        <v>4035</v>
      </c>
      <c r="AH1172" s="59">
        <v>1</v>
      </c>
      <c r="AI1172" s="58"/>
      <c r="AJ1172" s="27"/>
    </row>
    <row r="1173" ht="20.15" customHeight="1" outlineLevel="4" spans="1:36">
      <c r="A1173" s="55">
        <v>39</v>
      </c>
      <c r="B1173" s="60" t="s">
        <v>154</v>
      </c>
      <c r="C1173" s="56" t="s">
        <v>169</v>
      </c>
      <c r="D1173" s="57" t="s">
        <v>4086</v>
      </c>
      <c r="E1173" s="58" t="s">
        <v>4155</v>
      </c>
      <c r="F1173" s="59" t="s">
        <v>354</v>
      </c>
      <c r="G1173" s="59" t="s">
        <v>355</v>
      </c>
      <c r="H1173" s="59">
        <v>430724</v>
      </c>
      <c r="I1173" s="59" t="str">
        <f t="shared" si="138"/>
        <v>430724</v>
      </c>
      <c r="J1173" s="59">
        <f t="shared" si="139"/>
        <v>0</v>
      </c>
      <c r="K1173" s="70">
        <v>3.114</v>
      </c>
      <c r="L1173" s="55" t="s">
        <v>4156</v>
      </c>
      <c r="M1173" s="71" t="s">
        <v>4157</v>
      </c>
      <c r="N1173" s="59"/>
      <c r="O1173" s="70"/>
      <c r="P1173" s="59"/>
      <c r="Q1173" s="70"/>
      <c r="R1173" s="73" t="s">
        <v>4157</v>
      </c>
      <c r="S1173" s="70">
        <v>3.114</v>
      </c>
      <c r="T1173" s="59">
        <v>15</v>
      </c>
      <c r="U1173" s="82">
        <v>83.41</v>
      </c>
      <c r="V1173" s="83">
        <v>46.71</v>
      </c>
      <c r="W1173" s="83">
        <v>31.14</v>
      </c>
      <c r="X1173" s="83">
        <v>15.57</v>
      </c>
      <c r="Y1173" s="82">
        <f t="shared" si="140"/>
        <v>36.7</v>
      </c>
      <c r="Z1173" s="82"/>
      <c r="AA1173" s="91"/>
      <c r="AB1173" s="91"/>
      <c r="AC1173" s="82"/>
      <c r="AD1173" s="82"/>
      <c r="AE1173" s="82"/>
      <c r="AF1173" s="82"/>
      <c r="AG1173" s="59" t="s">
        <v>4035</v>
      </c>
      <c r="AH1173" s="59">
        <v>1</v>
      </c>
      <c r="AI1173" s="58"/>
      <c r="AJ1173" s="27"/>
    </row>
    <row r="1174" ht="20.15" customHeight="1" outlineLevel="4" spans="1:36">
      <c r="A1174" s="55">
        <v>8</v>
      </c>
      <c r="B1174" s="60" t="s">
        <v>154</v>
      </c>
      <c r="C1174" s="56" t="s">
        <v>169</v>
      </c>
      <c r="D1174" s="57" t="s">
        <v>4158</v>
      </c>
      <c r="E1174" s="58" t="s">
        <v>4159</v>
      </c>
      <c r="F1174" s="59" t="s">
        <v>354</v>
      </c>
      <c r="G1174" s="59" t="s">
        <v>355</v>
      </c>
      <c r="H1174" s="59">
        <v>430724</v>
      </c>
      <c r="I1174" s="59" t="str">
        <f t="shared" si="138"/>
        <v>430724</v>
      </c>
      <c r="J1174" s="59">
        <f t="shared" si="139"/>
        <v>0</v>
      </c>
      <c r="K1174" s="70">
        <v>0.247</v>
      </c>
      <c r="L1174" s="55" t="s">
        <v>4160</v>
      </c>
      <c r="M1174" s="71" t="s">
        <v>4161</v>
      </c>
      <c r="N1174" s="59"/>
      <c r="O1174" s="70"/>
      <c r="P1174" s="59"/>
      <c r="Q1174" s="70"/>
      <c r="R1174" s="73" t="s">
        <v>4161</v>
      </c>
      <c r="S1174" s="70">
        <v>0.247</v>
      </c>
      <c r="T1174" s="59">
        <v>15</v>
      </c>
      <c r="U1174" s="82">
        <v>6.62</v>
      </c>
      <c r="V1174" s="83">
        <v>3.705</v>
      </c>
      <c r="W1174" s="83">
        <v>2.47</v>
      </c>
      <c r="X1174" s="83">
        <v>1.235</v>
      </c>
      <c r="Y1174" s="82">
        <f t="shared" si="140"/>
        <v>2.915</v>
      </c>
      <c r="Z1174" s="82"/>
      <c r="AA1174" s="91"/>
      <c r="AB1174" s="91"/>
      <c r="AC1174" s="82"/>
      <c r="AD1174" s="82"/>
      <c r="AE1174" s="82"/>
      <c r="AF1174" s="82"/>
      <c r="AG1174" s="59" t="s">
        <v>4035</v>
      </c>
      <c r="AH1174" s="59">
        <v>1</v>
      </c>
      <c r="AI1174" s="58"/>
      <c r="AJ1174" s="27"/>
    </row>
    <row r="1175" ht="20.15" customHeight="1" outlineLevel="4" spans="1:36">
      <c r="A1175" s="55">
        <v>40</v>
      </c>
      <c r="B1175" s="60" t="s">
        <v>154</v>
      </c>
      <c r="C1175" s="56" t="s">
        <v>169</v>
      </c>
      <c r="D1175" s="57" t="s">
        <v>4098</v>
      </c>
      <c r="E1175" s="58" t="s">
        <v>4162</v>
      </c>
      <c r="F1175" s="59" t="s">
        <v>354</v>
      </c>
      <c r="G1175" s="59" t="s">
        <v>355</v>
      </c>
      <c r="H1175" s="59">
        <v>430724</v>
      </c>
      <c r="I1175" s="59" t="str">
        <f t="shared" si="138"/>
        <v>430724</v>
      </c>
      <c r="J1175" s="59">
        <f t="shared" si="139"/>
        <v>0</v>
      </c>
      <c r="K1175" s="70">
        <v>0.629</v>
      </c>
      <c r="L1175" s="55" t="s">
        <v>4163</v>
      </c>
      <c r="M1175" s="71" t="s">
        <v>4164</v>
      </c>
      <c r="N1175" s="59"/>
      <c r="O1175" s="70"/>
      <c r="P1175" s="59"/>
      <c r="Q1175" s="70"/>
      <c r="R1175" s="73" t="s">
        <v>4164</v>
      </c>
      <c r="S1175" s="70">
        <v>0.629</v>
      </c>
      <c r="T1175" s="59">
        <v>15</v>
      </c>
      <c r="U1175" s="82">
        <v>16.85</v>
      </c>
      <c r="V1175" s="83">
        <v>9.435</v>
      </c>
      <c r="W1175" s="83">
        <v>6.29</v>
      </c>
      <c r="X1175" s="83">
        <v>3.145</v>
      </c>
      <c r="Y1175" s="82">
        <f t="shared" si="140"/>
        <v>7.415</v>
      </c>
      <c r="Z1175" s="82"/>
      <c r="AA1175" s="91"/>
      <c r="AB1175" s="91"/>
      <c r="AC1175" s="82"/>
      <c r="AD1175" s="82"/>
      <c r="AE1175" s="82"/>
      <c r="AF1175" s="82"/>
      <c r="AG1175" s="59" t="s">
        <v>4035</v>
      </c>
      <c r="AH1175" s="59">
        <v>1</v>
      </c>
      <c r="AI1175" s="58"/>
      <c r="AJ1175" s="27"/>
    </row>
    <row r="1176" ht="20.15" customHeight="1" outlineLevel="4" spans="1:36">
      <c r="A1176" s="55">
        <v>16</v>
      </c>
      <c r="B1176" s="60" t="s">
        <v>154</v>
      </c>
      <c r="C1176" s="56" t="s">
        <v>169</v>
      </c>
      <c r="D1176" s="57" t="s">
        <v>4098</v>
      </c>
      <c r="E1176" s="58" t="s">
        <v>4165</v>
      </c>
      <c r="F1176" s="59" t="s">
        <v>354</v>
      </c>
      <c r="G1176" s="59" t="s">
        <v>355</v>
      </c>
      <c r="H1176" s="59">
        <v>430724</v>
      </c>
      <c r="I1176" s="59" t="str">
        <f t="shared" si="138"/>
        <v>430724</v>
      </c>
      <c r="J1176" s="59">
        <f t="shared" si="139"/>
        <v>0</v>
      </c>
      <c r="K1176" s="70">
        <v>0.663</v>
      </c>
      <c r="L1176" s="55" t="s">
        <v>4166</v>
      </c>
      <c r="M1176" s="71" t="s">
        <v>4167</v>
      </c>
      <c r="N1176" s="59"/>
      <c r="O1176" s="70"/>
      <c r="P1176" s="59"/>
      <c r="Q1176" s="70"/>
      <c r="R1176" s="73" t="s">
        <v>4167</v>
      </c>
      <c r="S1176" s="70">
        <v>0.663</v>
      </c>
      <c r="T1176" s="59">
        <v>15</v>
      </c>
      <c r="U1176" s="82">
        <v>17.76</v>
      </c>
      <c r="V1176" s="83">
        <v>9.945</v>
      </c>
      <c r="W1176" s="83">
        <v>6.63</v>
      </c>
      <c r="X1176" s="83">
        <v>3.315</v>
      </c>
      <c r="Y1176" s="82">
        <f t="shared" si="140"/>
        <v>7.815</v>
      </c>
      <c r="Z1176" s="82"/>
      <c r="AA1176" s="91"/>
      <c r="AB1176" s="91"/>
      <c r="AC1176" s="82"/>
      <c r="AD1176" s="82"/>
      <c r="AE1176" s="82"/>
      <c r="AF1176" s="82"/>
      <c r="AG1176" s="59" t="s">
        <v>4035</v>
      </c>
      <c r="AH1176" s="59">
        <v>1</v>
      </c>
      <c r="AI1176" s="58"/>
      <c r="AJ1176" s="27"/>
    </row>
    <row r="1177" ht="20.15" customHeight="1" outlineLevel="4" spans="1:36">
      <c r="A1177" s="55">
        <v>9</v>
      </c>
      <c r="B1177" s="60" t="s">
        <v>154</v>
      </c>
      <c r="C1177" s="56" t="s">
        <v>169</v>
      </c>
      <c r="D1177" s="57" t="s">
        <v>4098</v>
      </c>
      <c r="E1177" s="58" t="s">
        <v>4168</v>
      </c>
      <c r="F1177" s="59" t="s">
        <v>354</v>
      </c>
      <c r="G1177" s="59" t="s">
        <v>355</v>
      </c>
      <c r="H1177" s="59">
        <v>430724</v>
      </c>
      <c r="I1177" s="59" t="str">
        <f t="shared" si="138"/>
        <v>430724</v>
      </c>
      <c r="J1177" s="59">
        <f t="shared" si="139"/>
        <v>0</v>
      </c>
      <c r="K1177" s="70">
        <v>0.244</v>
      </c>
      <c r="L1177" s="55" t="s">
        <v>4169</v>
      </c>
      <c r="M1177" s="71" t="s">
        <v>4170</v>
      </c>
      <c r="N1177" s="59"/>
      <c r="O1177" s="70"/>
      <c r="P1177" s="73" t="s">
        <v>4170</v>
      </c>
      <c r="Q1177" s="70">
        <v>0.244</v>
      </c>
      <c r="R1177" s="59"/>
      <c r="S1177" s="70"/>
      <c r="T1177" s="59">
        <v>15</v>
      </c>
      <c r="U1177" s="82">
        <v>6.54</v>
      </c>
      <c r="V1177" s="83">
        <v>3.66</v>
      </c>
      <c r="W1177" s="83">
        <v>2.44</v>
      </c>
      <c r="X1177" s="83">
        <v>1.22</v>
      </c>
      <c r="Y1177" s="82">
        <f t="shared" si="140"/>
        <v>2.88</v>
      </c>
      <c r="Z1177" s="82"/>
      <c r="AA1177" s="91"/>
      <c r="AB1177" s="91"/>
      <c r="AC1177" s="82"/>
      <c r="AD1177" s="82"/>
      <c r="AE1177" s="82"/>
      <c r="AF1177" s="82"/>
      <c r="AG1177" s="59" t="s">
        <v>4035</v>
      </c>
      <c r="AH1177" s="59">
        <v>1</v>
      </c>
      <c r="AI1177" s="58"/>
      <c r="AJ1177" s="27"/>
    </row>
    <row r="1178" ht="20.15" customHeight="1" outlineLevel="4" spans="1:36">
      <c r="A1178" s="55">
        <v>38</v>
      </c>
      <c r="B1178" s="60" t="s">
        <v>154</v>
      </c>
      <c r="C1178" s="56" t="s">
        <v>169</v>
      </c>
      <c r="D1178" s="57" t="s">
        <v>4171</v>
      </c>
      <c r="E1178" s="58" t="s">
        <v>4172</v>
      </c>
      <c r="F1178" s="59" t="s">
        <v>354</v>
      </c>
      <c r="G1178" s="59" t="s">
        <v>355</v>
      </c>
      <c r="H1178" s="59">
        <v>430724</v>
      </c>
      <c r="I1178" s="59" t="str">
        <f t="shared" si="138"/>
        <v>430724</v>
      </c>
      <c r="J1178" s="59">
        <f t="shared" si="139"/>
        <v>0</v>
      </c>
      <c r="K1178" s="70">
        <v>0.49</v>
      </c>
      <c r="L1178" s="55" t="s">
        <v>4173</v>
      </c>
      <c r="M1178" s="71" t="s">
        <v>4174</v>
      </c>
      <c r="N1178" s="59"/>
      <c r="O1178" s="70"/>
      <c r="P1178" s="59"/>
      <c r="Q1178" s="70"/>
      <c r="R1178" s="73" t="s">
        <v>4174</v>
      </c>
      <c r="S1178" s="70">
        <v>0.49</v>
      </c>
      <c r="T1178" s="59">
        <v>15</v>
      </c>
      <c r="U1178" s="82">
        <v>13.12</v>
      </c>
      <c r="V1178" s="83">
        <v>7.35</v>
      </c>
      <c r="W1178" s="83">
        <v>4.9</v>
      </c>
      <c r="X1178" s="83">
        <v>2.45</v>
      </c>
      <c r="Y1178" s="82">
        <f t="shared" si="140"/>
        <v>5.77</v>
      </c>
      <c r="Z1178" s="82"/>
      <c r="AA1178" s="91"/>
      <c r="AB1178" s="91"/>
      <c r="AC1178" s="82"/>
      <c r="AD1178" s="82"/>
      <c r="AE1178" s="82"/>
      <c r="AF1178" s="82"/>
      <c r="AG1178" s="59" t="s">
        <v>4035</v>
      </c>
      <c r="AH1178" s="59">
        <v>1</v>
      </c>
      <c r="AI1178" s="58"/>
      <c r="AJ1178" s="27"/>
    </row>
    <row r="1179" ht="20.15" customHeight="1" outlineLevel="4" spans="1:36">
      <c r="A1179" s="55">
        <v>17</v>
      </c>
      <c r="B1179" s="60" t="s">
        <v>154</v>
      </c>
      <c r="C1179" s="56" t="s">
        <v>169</v>
      </c>
      <c r="D1179" s="57" t="s">
        <v>4175</v>
      </c>
      <c r="E1179" s="58" t="s">
        <v>4176</v>
      </c>
      <c r="F1179" s="59" t="s">
        <v>354</v>
      </c>
      <c r="G1179" s="59" t="s">
        <v>355</v>
      </c>
      <c r="H1179" s="59">
        <v>430724</v>
      </c>
      <c r="I1179" s="59" t="str">
        <f t="shared" si="138"/>
        <v>430724</v>
      </c>
      <c r="J1179" s="59">
        <f t="shared" si="139"/>
        <v>0</v>
      </c>
      <c r="K1179" s="70">
        <v>4.406</v>
      </c>
      <c r="L1179" s="55" t="s">
        <v>4177</v>
      </c>
      <c r="M1179" s="71" t="s">
        <v>4178</v>
      </c>
      <c r="N1179" s="59"/>
      <c r="O1179" s="70"/>
      <c r="P1179" s="73" t="s">
        <v>4178</v>
      </c>
      <c r="Q1179" s="70">
        <v>4.406</v>
      </c>
      <c r="R1179" s="59"/>
      <c r="S1179" s="70"/>
      <c r="T1179" s="59">
        <v>15</v>
      </c>
      <c r="U1179" s="82">
        <v>118.02</v>
      </c>
      <c r="V1179" s="83">
        <v>66.09</v>
      </c>
      <c r="W1179" s="83">
        <v>44.06</v>
      </c>
      <c r="X1179" s="83">
        <v>22.03</v>
      </c>
      <c r="Y1179" s="82">
        <f t="shared" si="140"/>
        <v>51.93</v>
      </c>
      <c r="Z1179" s="82"/>
      <c r="AA1179" s="91"/>
      <c r="AB1179" s="91"/>
      <c r="AC1179" s="82"/>
      <c r="AD1179" s="82"/>
      <c r="AE1179" s="82"/>
      <c r="AF1179" s="82"/>
      <c r="AG1179" s="59" t="s">
        <v>4035</v>
      </c>
      <c r="AH1179" s="59">
        <v>1</v>
      </c>
      <c r="AI1179" s="58"/>
      <c r="AJ1179" s="27"/>
    </row>
    <row r="1180" ht="20.15" customHeight="1" outlineLevel="4" spans="1:36">
      <c r="A1180" s="55">
        <v>37</v>
      </c>
      <c r="B1180" s="60" t="s">
        <v>154</v>
      </c>
      <c r="C1180" s="56" t="s">
        <v>169</v>
      </c>
      <c r="D1180" s="57" t="s">
        <v>4171</v>
      </c>
      <c r="E1180" s="58" t="s">
        <v>4179</v>
      </c>
      <c r="F1180" s="59" t="s">
        <v>354</v>
      </c>
      <c r="G1180" s="59" t="s">
        <v>355</v>
      </c>
      <c r="H1180" s="59">
        <v>430724</v>
      </c>
      <c r="I1180" s="59" t="str">
        <f t="shared" si="138"/>
        <v>430724</v>
      </c>
      <c r="J1180" s="59">
        <f t="shared" si="139"/>
        <v>0</v>
      </c>
      <c r="K1180" s="70">
        <v>0.248</v>
      </c>
      <c r="L1180" s="55" t="s">
        <v>4180</v>
      </c>
      <c r="M1180" s="71" t="s">
        <v>4181</v>
      </c>
      <c r="N1180" s="59"/>
      <c r="O1180" s="70"/>
      <c r="P1180" s="59"/>
      <c r="Q1180" s="70"/>
      <c r="R1180" s="73" t="s">
        <v>4181</v>
      </c>
      <c r="S1180" s="70">
        <v>0.248</v>
      </c>
      <c r="T1180" s="59">
        <v>15</v>
      </c>
      <c r="U1180" s="82">
        <v>6.64</v>
      </c>
      <c r="V1180" s="83">
        <v>3.72</v>
      </c>
      <c r="W1180" s="83">
        <v>2.48</v>
      </c>
      <c r="X1180" s="83">
        <v>1.24</v>
      </c>
      <c r="Y1180" s="82">
        <f t="shared" si="140"/>
        <v>2.92</v>
      </c>
      <c r="Z1180" s="82"/>
      <c r="AA1180" s="91"/>
      <c r="AB1180" s="91"/>
      <c r="AC1180" s="82"/>
      <c r="AD1180" s="82"/>
      <c r="AE1180" s="82"/>
      <c r="AF1180" s="82"/>
      <c r="AG1180" s="59" t="s">
        <v>4035</v>
      </c>
      <c r="AH1180" s="59">
        <v>1</v>
      </c>
      <c r="AI1180" s="58"/>
      <c r="AJ1180" s="27"/>
    </row>
    <row r="1181" ht="20.15" customHeight="1" outlineLevel="4" spans="1:36">
      <c r="A1181" s="55">
        <v>36</v>
      </c>
      <c r="B1181" s="60" t="s">
        <v>154</v>
      </c>
      <c r="C1181" s="56" t="s">
        <v>169</v>
      </c>
      <c r="D1181" s="57" t="s">
        <v>4090</v>
      </c>
      <c r="E1181" s="58" t="s">
        <v>4091</v>
      </c>
      <c r="F1181" s="59" t="s">
        <v>354</v>
      </c>
      <c r="G1181" s="59" t="s">
        <v>355</v>
      </c>
      <c r="H1181" s="59">
        <v>430724</v>
      </c>
      <c r="I1181" s="59" t="str">
        <f t="shared" si="138"/>
        <v>430724</v>
      </c>
      <c r="J1181" s="59">
        <f t="shared" si="139"/>
        <v>0</v>
      </c>
      <c r="K1181" s="70">
        <v>0.736</v>
      </c>
      <c r="L1181" s="55" t="s">
        <v>4182</v>
      </c>
      <c r="M1181" s="71" t="s">
        <v>4183</v>
      </c>
      <c r="N1181" s="59"/>
      <c r="O1181" s="70"/>
      <c r="P1181" s="59"/>
      <c r="Q1181" s="70"/>
      <c r="R1181" s="73" t="s">
        <v>4183</v>
      </c>
      <c r="S1181" s="70">
        <v>0.736</v>
      </c>
      <c r="T1181" s="59">
        <v>15</v>
      </c>
      <c r="U1181" s="82">
        <v>19.71</v>
      </c>
      <c r="V1181" s="83">
        <v>11.04</v>
      </c>
      <c r="W1181" s="83">
        <v>7.36</v>
      </c>
      <c r="X1181" s="83">
        <v>3.68</v>
      </c>
      <c r="Y1181" s="82">
        <f t="shared" si="140"/>
        <v>8.67</v>
      </c>
      <c r="Z1181" s="82"/>
      <c r="AA1181" s="91"/>
      <c r="AB1181" s="91"/>
      <c r="AC1181" s="82"/>
      <c r="AD1181" s="82"/>
      <c r="AE1181" s="82"/>
      <c r="AF1181" s="82"/>
      <c r="AG1181" s="59" t="s">
        <v>4035</v>
      </c>
      <c r="AH1181" s="59">
        <v>1</v>
      </c>
      <c r="AI1181" s="58"/>
      <c r="AJ1181" s="27"/>
    </row>
    <row r="1182" ht="20.15" customHeight="1" outlineLevel="4" spans="1:36">
      <c r="A1182" s="55">
        <v>18</v>
      </c>
      <c r="B1182" s="60" t="s">
        <v>154</v>
      </c>
      <c r="C1182" s="56" t="s">
        <v>169</v>
      </c>
      <c r="D1182" s="57" t="s">
        <v>4086</v>
      </c>
      <c r="E1182" s="58" t="s">
        <v>4184</v>
      </c>
      <c r="F1182" s="59" t="s">
        <v>354</v>
      </c>
      <c r="G1182" s="59" t="s">
        <v>355</v>
      </c>
      <c r="H1182" s="59">
        <v>430724</v>
      </c>
      <c r="I1182" s="59" t="str">
        <f t="shared" si="138"/>
        <v>430724</v>
      </c>
      <c r="J1182" s="59">
        <f t="shared" si="139"/>
        <v>0</v>
      </c>
      <c r="K1182" s="70">
        <v>4.972</v>
      </c>
      <c r="L1182" s="55" t="s">
        <v>4185</v>
      </c>
      <c r="M1182" s="71" t="s">
        <v>4186</v>
      </c>
      <c r="N1182" s="73" t="s">
        <v>4186</v>
      </c>
      <c r="O1182" s="70">
        <v>4.972</v>
      </c>
      <c r="P1182" s="59"/>
      <c r="Q1182" s="70"/>
      <c r="R1182" s="59"/>
      <c r="S1182" s="70"/>
      <c r="T1182" s="59">
        <v>15</v>
      </c>
      <c r="U1182" s="82">
        <v>149.16</v>
      </c>
      <c r="V1182" s="83">
        <v>74.58</v>
      </c>
      <c r="W1182" s="83">
        <v>49.72</v>
      </c>
      <c r="X1182" s="83">
        <v>24.86</v>
      </c>
      <c r="Y1182" s="82">
        <f t="shared" si="140"/>
        <v>74.58</v>
      </c>
      <c r="Z1182" s="82"/>
      <c r="AA1182" s="91"/>
      <c r="AB1182" s="91"/>
      <c r="AC1182" s="82"/>
      <c r="AD1182" s="82"/>
      <c r="AE1182" s="82"/>
      <c r="AF1182" s="82"/>
      <c r="AG1182" s="59" t="s">
        <v>4187</v>
      </c>
      <c r="AH1182" s="59">
        <v>1</v>
      </c>
      <c r="AI1182" s="58"/>
      <c r="AJ1182" s="27"/>
    </row>
    <row r="1183" ht="20.15" customHeight="1" outlineLevel="4" spans="1:36">
      <c r="A1183" s="55">
        <v>19</v>
      </c>
      <c r="B1183" s="60" t="s">
        <v>154</v>
      </c>
      <c r="C1183" s="56" t="s">
        <v>169</v>
      </c>
      <c r="D1183" s="57" t="s">
        <v>4188</v>
      </c>
      <c r="E1183" s="58" t="s">
        <v>4189</v>
      </c>
      <c r="F1183" s="59" t="s">
        <v>354</v>
      </c>
      <c r="G1183" s="59" t="s">
        <v>355</v>
      </c>
      <c r="H1183" s="59">
        <v>430724</v>
      </c>
      <c r="I1183" s="59" t="str">
        <f t="shared" si="138"/>
        <v>430724</v>
      </c>
      <c r="J1183" s="59">
        <f t="shared" si="139"/>
        <v>0</v>
      </c>
      <c r="K1183" s="70">
        <v>4.599</v>
      </c>
      <c r="L1183" s="55" t="s">
        <v>4190</v>
      </c>
      <c r="M1183" s="71" t="s">
        <v>4191</v>
      </c>
      <c r="N1183" s="73" t="s">
        <v>4191</v>
      </c>
      <c r="O1183" s="70">
        <v>4.599</v>
      </c>
      <c r="P1183" s="59"/>
      <c r="Q1183" s="70"/>
      <c r="R1183" s="59"/>
      <c r="S1183" s="70"/>
      <c r="T1183" s="59">
        <v>15</v>
      </c>
      <c r="U1183" s="82">
        <v>137.97</v>
      </c>
      <c r="V1183" s="83">
        <v>68.985</v>
      </c>
      <c r="W1183" s="83">
        <v>45.99</v>
      </c>
      <c r="X1183" s="83">
        <v>22.995</v>
      </c>
      <c r="Y1183" s="82">
        <f t="shared" si="140"/>
        <v>68.985</v>
      </c>
      <c r="Z1183" s="82"/>
      <c r="AA1183" s="91"/>
      <c r="AB1183" s="91"/>
      <c r="AC1183" s="82"/>
      <c r="AD1183" s="82"/>
      <c r="AE1183" s="82"/>
      <c r="AF1183" s="82"/>
      <c r="AG1183" s="59" t="s">
        <v>4187</v>
      </c>
      <c r="AH1183" s="59">
        <v>1</v>
      </c>
      <c r="AI1183" s="58"/>
      <c r="AJ1183" s="27"/>
    </row>
    <row r="1184" ht="20.15" customHeight="1" outlineLevel="4" spans="1:36">
      <c r="A1184" s="55">
        <v>35</v>
      </c>
      <c r="B1184" s="60" t="s">
        <v>154</v>
      </c>
      <c r="C1184" s="56" t="s">
        <v>169</v>
      </c>
      <c r="D1184" s="57" t="s">
        <v>4086</v>
      </c>
      <c r="E1184" s="58" t="s">
        <v>4120</v>
      </c>
      <c r="F1184" s="59" t="s">
        <v>354</v>
      </c>
      <c r="G1184" s="59" t="s">
        <v>355</v>
      </c>
      <c r="H1184" s="59">
        <v>430724</v>
      </c>
      <c r="I1184" s="59" t="str">
        <f t="shared" si="138"/>
        <v>430724</v>
      </c>
      <c r="J1184" s="59">
        <f t="shared" si="139"/>
        <v>0</v>
      </c>
      <c r="K1184" s="70">
        <v>1.654</v>
      </c>
      <c r="L1184" s="55" t="s">
        <v>4192</v>
      </c>
      <c r="M1184" s="71" t="s">
        <v>4193</v>
      </c>
      <c r="N1184" s="59"/>
      <c r="O1184" s="70"/>
      <c r="P1184" s="73" t="s">
        <v>4193</v>
      </c>
      <c r="Q1184" s="70">
        <v>1.654</v>
      </c>
      <c r="R1184" s="59"/>
      <c r="S1184" s="70"/>
      <c r="T1184" s="59">
        <v>15</v>
      </c>
      <c r="U1184" s="82">
        <v>44.3</v>
      </c>
      <c r="V1184" s="83">
        <v>24.81</v>
      </c>
      <c r="W1184" s="83">
        <v>16.54</v>
      </c>
      <c r="X1184" s="83">
        <v>8.27</v>
      </c>
      <c r="Y1184" s="82">
        <f t="shared" si="140"/>
        <v>19.49</v>
      </c>
      <c r="Z1184" s="82"/>
      <c r="AA1184" s="91"/>
      <c r="AB1184" s="91"/>
      <c r="AC1184" s="82"/>
      <c r="AD1184" s="82"/>
      <c r="AE1184" s="82"/>
      <c r="AF1184" s="82"/>
      <c r="AG1184" s="59" t="s">
        <v>4187</v>
      </c>
      <c r="AH1184" s="59">
        <v>1</v>
      </c>
      <c r="AI1184" s="58"/>
      <c r="AJ1184" s="27"/>
    </row>
    <row r="1185" ht="20.15" customHeight="1" outlineLevel="4" spans="1:36">
      <c r="A1185" s="55">
        <v>34</v>
      </c>
      <c r="B1185" s="60" t="s">
        <v>154</v>
      </c>
      <c r="C1185" s="56" t="s">
        <v>169</v>
      </c>
      <c r="D1185" s="57" t="s">
        <v>4194</v>
      </c>
      <c r="E1185" s="58" t="s">
        <v>4195</v>
      </c>
      <c r="F1185" s="59" t="s">
        <v>354</v>
      </c>
      <c r="G1185" s="59" t="s">
        <v>355</v>
      </c>
      <c r="H1185" s="59">
        <v>430724</v>
      </c>
      <c r="I1185" s="59" t="str">
        <f t="shared" si="138"/>
        <v>430724</v>
      </c>
      <c r="J1185" s="59">
        <f t="shared" si="139"/>
        <v>0</v>
      </c>
      <c r="K1185" s="70">
        <v>2.431</v>
      </c>
      <c r="L1185" s="55" t="s">
        <v>4196</v>
      </c>
      <c r="M1185" s="71" t="s">
        <v>4197</v>
      </c>
      <c r="N1185" s="59"/>
      <c r="O1185" s="70"/>
      <c r="P1185" s="73" t="s">
        <v>4197</v>
      </c>
      <c r="Q1185" s="70">
        <v>2.431</v>
      </c>
      <c r="R1185" s="59"/>
      <c r="S1185" s="70"/>
      <c r="T1185" s="59">
        <v>15</v>
      </c>
      <c r="U1185" s="82">
        <v>65.12</v>
      </c>
      <c r="V1185" s="83">
        <v>36.465</v>
      </c>
      <c r="W1185" s="83">
        <v>24.31</v>
      </c>
      <c r="X1185" s="83">
        <v>12.155</v>
      </c>
      <c r="Y1185" s="82">
        <f t="shared" si="140"/>
        <v>28.655</v>
      </c>
      <c r="Z1185" s="82"/>
      <c r="AA1185" s="91"/>
      <c r="AB1185" s="91"/>
      <c r="AC1185" s="82"/>
      <c r="AD1185" s="82"/>
      <c r="AE1185" s="82"/>
      <c r="AF1185" s="82"/>
      <c r="AG1185" s="59" t="s">
        <v>4187</v>
      </c>
      <c r="AH1185" s="59">
        <v>1</v>
      </c>
      <c r="AI1185" s="58"/>
      <c r="AJ1185" s="27"/>
    </row>
    <row r="1186" ht="20.15" customHeight="1" outlineLevel="4" spans="1:36">
      <c r="A1186" s="55">
        <v>33</v>
      </c>
      <c r="B1186" s="60" t="s">
        <v>154</v>
      </c>
      <c r="C1186" s="56" t="s">
        <v>169</v>
      </c>
      <c r="D1186" s="57" t="s">
        <v>4198</v>
      </c>
      <c r="E1186" s="58" t="s">
        <v>4199</v>
      </c>
      <c r="F1186" s="59" t="s">
        <v>354</v>
      </c>
      <c r="G1186" s="59" t="s">
        <v>355</v>
      </c>
      <c r="H1186" s="59">
        <v>430724</v>
      </c>
      <c r="I1186" s="59" t="str">
        <f t="shared" si="138"/>
        <v>430724</v>
      </c>
      <c r="J1186" s="59">
        <f t="shared" si="139"/>
        <v>0</v>
      </c>
      <c r="K1186" s="70">
        <v>1.859</v>
      </c>
      <c r="L1186" s="55" t="s">
        <v>4200</v>
      </c>
      <c r="M1186" s="71" t="s">
        <v>4201</v>
      </c>
      <c r="N1186" s="59"/>
      <c r="O1186" s="70"/>
      <c r="P1186" s="73" t="s">
        <v>4201</v>
      </c>
      <c r="Q1186" s="70">
        <v>1.859</v>
      </c>
      <c r="R1186" s="59"/>
      <c r="S1186" s="70"/>
      <c r="T1186" s="59">
        <v>15</v>
      </c>
      <c r="U1186" s="82">
        <v>49.8</v>
      </c>
      <c r="V1186" s="83">
        <v>27.885</v>
      </c>
      <c r="W1186" s="83">
        <v>18.59</v>
      </c>
      <c r="X1186" s="83">
        <v>9.295</v>
      </c>
      <c r="Y1186" s="82">
        <f t="shared" si="140"/>
        <v>21.915</v>
      </c>
      <c r="Z1186" s="82"/>
      <c r="AA1186" s="91"/>
      <c r="AB1186" s="91"/>
      <c r="AC1186" s="82"/>
      <c r="AD1186" s="82"/>
      <c r="AE1186" s="82"/>
      <c r="AF1186" s="82"/>
      <c r="AG1186" s="59" t="s">
        <v>4187</v>
      </c>
      <c r="AH1186" s="59">
        <v>1</v>
      </c>
      <c r="AI1186" s="58"/>
      <c r="AJ1186" s="27"/>
    </row>
    <row r="1187" ht="20.15" customHeight="1" outlineLevel="4" spans="1:36">
      <c r="A1187" s="55">
        <v>20</v>
      </c>
      <c r="B1187" s="60" t="s">
        <v>154</v>
      </c>
      <c r="C1187" s="56" t="s">
        <v>169</v>
      </c>
      <c r="D1187" s="57" t="s">
        <v>4171</v>
      </c>
      <c r="E1187" s="58" t="s">
        <v>4179</v>
      </c>
      <c r="F1187" s="59" t="s">
        <v>354</v>
      </c>
      <c r="G1187" s="59" t="s">
        <v>355</v>
      </c>
      <c r="H1187" s="59">
        <v>430724</v>
      </c>
      <c r="I1187" s="59" t="str">
        <f t="shared" si="138"/>
        <v>430724</v>
      </c>
      <c r="J1187" s="59">
        <f t="shared" si="139"/>
        <v>0</v>
      </c>
      <c r="K1187" s="70">
        <v>0.498</v>
      </c>
      <c r="L1187" s="55" t="s">
        <v>4202</v>
      </c>
      <c r="M1187" s="71" t="s">
        <v>4203</v>
      </c>
      <c r="N1187" s="59"/>
      <c r="O1187" s="70"/>
      <c r="P1187" s="73" t="s">
        <v>4203</v>
      </c>
      <c r="Q1187" s="70">
        <v>0.498</v>
      </c>
      <c r="R1187" s="59"/>
      <c r="S1187" s="70"/>
      <c r="T1187" s="59">
        <v>15</v>
      </c>
      <c r="U1187" s="82">
        <v>13.34</v>
      </c>
      <c r="V1187" s="83">
        <v>7.47</v>
      </c>
      <c r="W1187" s="83">
        <v>4.98</v>
      </c>
      <c r="X1187" s="83">
        <v>2.49</v>
      </c>
      <c r="Y1187" s="82">
        <f t="shared" si="140"/>
        <v>5.87</v>
      </c>
      <c r="Z1187" s="82"/>
      <c r="AA1187" s="91"/>
      <c r="AB1187" s="91"/>
      <c r="AC1187" s="82"/>
      <c r="AD1187" s="82"/>
      <c r="AE1187" s="82"/>
      <c r="AF1187" s="82"/>
      <c r="AG1187" s="59" t="s">
        <v>4187</v>
      </c>
      <c r="AH1187" s="59">
        <v>1</v>
      </c>
      <c r="AI1187" s="58"/>
      <c r="AJ1187" s="27"/>
    </row>
    <row r="1188" ht="20.15" customHeight="1" outlineLevel="4" spans="1:36">
      <c r="A1188" s="55">
        <v>21</v>
      </c>
      <c r="B1188" s="60" t="s">
        <v>154</v>
      </c>
      <c r="C1188" s="56" t="s">
        <v>169</v>
      </c>
      <c r="D1188" s="57" t="s">
        <v>4194</v>
      </c>
      <c r="E1188" s="58" t="s">
        <v>4204</v>
      </c>
      <c r="F1188" s="59" t="s">
        <v>354</v>
      </c>
      <c r="G1188" s="59" t="s">
        <v>355</v>
      </c>
      <c r="H1188" s="59">
        <v>430724</v>
      </c>
      <c r="I1188" s="59" t="str">
        <f t="shared" si="138"/>
        <v>430724</v>
      </c>
      <c r="J1188" s="59">
        <f t="shared" si="139"/>
        <v>0</v>
      </c>
      <c r="K1188" s="70">
        <v>7.534</v>
      </c>
      <c r="L1188" s="55" t="s">
        <v>4205</v>
      </c>
      <c r="M1188" s="71" t="s">
        <v>4206</v>
      </c>
      <c r="N1188" s="59"/>
      <c r="O1188" s="70"/>
      <c r="P1188" s="73" t="s">
        <v>4206</v>
      </c>
      <c r="Q1188" s="70">
        <v>7.534</v>
      </c>
      <c r="R1188" s="59"/>
      <c r="S1188" s="70"/>
      <c r="T1188" s="59">
        <v>15</v>
      </c>
      <c r="U1188" s="82">
        <v>201.8</v>
      </c>
      <c r="V1188" s="83">
        <v>113.01</v>
      </c>
      <c r="W1188" s="83">
        <v>75.34</v>
      </c>
      <c r="X1188" s="83">
        <v>37.67</v>
      </c>
      <c r="Y1188" s="82">
        <f t="shared" si="140"/>
        <v>88.79</v>
      </c>
      <c r="Z1188" s="82"/>
      <c r="AA1188" s="91"/>
      <c r="AB1188" s="91"/>
      <c r="AC1188" s="82"/>
      <c r="AD1188" s="82"/>
      <c r="AE1188" s="82"/>
      <c r="AF1188" s="82"/>
      <c r="AG1188" s="59" t="s">
        <v>4187</v>
      </c>
      <c r="AH1188" s="59">
        <v>1</v>
      </c>
      <c r="AI1188" s="58"/>
      <c r="AJ1188" s="27"/>
    </row>
    <row r="1189" ht="20.15" customHeight="1" outlineLevel="4" spans="1:36">
      <c r="A1189" s="55">
        <v>22</v>
      </c>
      <c r="B1189" s="60" t="s">
        <v>154</v>
      </c>
      <c r="C1189" s="56" t="s">
        <v>169</v>
      </c>
      <c r="D1189" s="57" t="s">
        <v>4207</v>
      </c>
      <c r="E1189" s="58" t="s">
        <v>4208</v>
      </c>
      <c r="F1189" s="59" t="s">
        <v>354</v>
      </c>
      <c r="G1189" s="59" t="s">
        <v>355</v>
      </c>
      <c r="H1189" s="59">
        <v>430724</v>
      </c>
      <c r="I1189" s="59" t="str">
        <f t="shared" si="138"/>
        <v>430724</v>
      </c>
      <c r="J1189" s="59">
        <f t="shared" si="139"/>
        <v>0</v>
      </c>
      <c r="K1189" s="70">
        <v>3.05</v>
      </c>
      <c r="L1189" s="55" t="s">
        <v>4209</v>
      </c>
      <c r="M1189" s="71" t="s">
        <v>4210</v>
      </c>
      <c r="N1189" s="59"/>
      <c r="O1189" s="70"/>
      <c r="P1189" s="73" t="s">
        <v>4210</v>
      </c>
      <c r="Q1189" s="70">
        <v>3.05</v>
      </c>
      <c r="R1189" s="59"/>
      <c r="S1189" s="70"/>
      <c r="T1189" s="59">
        <v>15</v>
      </c>
      <c r="U1189" s="82">
        <v>81.7</v>
      </c>
      <c r="V1189" s="83">
        <v>45.75</v>
      </c>
      <c r="W1189" s="83">
        <v>30.5</v>
      </c>
      <c r="X1189" s="83">
        <v>15.25</v>
      </c>
      <c r="Y1189" s="82">
        <f t="shared" si="140"/>
        <v>35.95</v>
      </c>
      <c r="Z1189" s="82"/>
      <c r="AA1189" s="91"/>
      <c r="AB1189" s="91"/>
      <c r="AC1189" s="82"/>
      <c r="AD1189" s="82"/>
      <c r="AE1189" s="82"/>
      <c r="AF1189" s="82"/>
      <c r="AG1189" s="59" t="s">
        <v>4187</v>
      </c>
      <c r="AH1189" s="59">
        <v>1</v>
      </c>
      <c r="AI1189" s="58"/>
      <c r="AJ1189" s="27"/>
    </row>
    <row r="1190" ht="20.15" customHeight="1" outlineLevel="4" spans="1:36">
      <c r="A1190" s="55">
        <v>23</v>
      </c>
      <c r="B1190" s="60" t="s">
        <v>154</v>
      </c>
      <c r="C1190" s="56" t="s">
        <v>169</v>
      </c>
      <c r="D1190" s="57" t="s">
        <v>4086</v>
      </c>
      <c r="E1190" s="58" t="s">
        <v>4211</v>
      </c>
      <c r="F1190" s="59" t="s">
        <v>354</v>
      </c>
      <c r="G1190" s="59" t="s">
        <v>355</v>
      </c>
      <c r="H1190" s="59">
        <v>430724</v>
      </c>
      <c r="I1190" s="59" t="str">
        <f t="shared" si="138"/>
        <v>430724</v>
      </c>
      <c r="J1190" s="59">
        <f t="shared" si="139"/>
        <v>0</v>
      </c>
      <c r="K1190" s="70">
        <v>0.563</v>
      </c>
      <c r="L1190" s="55" t="s">
        <v>4212</v>
      </c>
      <c r="M1190" s="71" t="s">
        <v>4213</v>
      </c>
      <c r="N1190" s="59"/>
      <c r="O1190" s="70"/>
      <c r="P1190" s="73" t="s">
        <v>4213</v>
      </c>
      <c r="Q1190" s="70">
        <v>0.563</v>
      </c>
      <c r="R1190" s="59"/>
      <c r="S1190" s="70"/>
      <c r="T1190" s="59">
        <v>15</v>
      </c>
      <c r="U1190" s="82">
        <v>15.08</v>
      </c>
      <c r="V1190" s="83">
        <v>8.445</v>
      </c>
      <c r="W1190" s="83">
        <v>5.63</v>
      </c>
      <c r="X1190" s="83">
        <v>2.815</v>
      </c>
      <c r="Y1190" s="82">
        <f t="shared" si="140"/>
        <v>6.635</v>
      </c>
      <c r="Z1190" s="82"/>
      <c r="AA1190" s="91"/>
      <c r="AB1190" s="91"/>
      <c r="AC1190" s="82"/>
      <c r="AD1190" s="82"/>
      <c r="AE1190" s="82"/>
      <c r="AF1190" s="82"/>
      <c r="AG1190" s="59" t="s">
        <v>4187</v>
      </c>
      <c r="AH1190" s="59">
        <v>1</v>
      </c>
      <c r="AI1190" s="58"/>
      <c r="AJ1190" s="27"/>
    </row>
    <row r="1191" ht="20.15" customHeight="1" outlineLevel="4" spans="1:36">
      <c r="A1191" s="55">
        <v>32</v>
      </c>
      <c r="B1191" s="60" t="s">
        <v>154</v>
      </c>
      <c r="C1191" s="56" t="s">
        <v>169</v>
      </c>
      <c r="D1191" s="57" t="s">
        <v>4214</v>
      </c>
      <c r="E1191" s="58" t="s">
        <v>4215</v>
      </c>
      <c r="F1191" s="59" t="s">
        <v>354</v>
      </c>
      <c r="G1191" s="59" t="s">
        <v>355</v>
      </c>
      <c r="H1191" s="59">
        <v>430724</v>
      </c>
      <c r="I1191" s="59" t="str">
        <f t="shared" si="138"/>
        <v>430724</v>
      </c>
      <c r="J1191" s="59">
        <f t="shared" si="139"/>
        <v>0</v>
      </c>
      <c r="K1191" s="70">
        <v>2.029</v>
      </c>
      <c r="L1191" s="55" t="s">
        <v>4216</v>
      </c>
      <c r="M1191" s="71" t="s">
        <v>4217</v>
      </c>
      <c r="N1191" s="59"/>
      <c r="O1191" s="70"/>
      <c r="P1191" s="73" t="s">
        <v>4217</v>
      </c>
      <c r="Q1191" s="70">
        <v>2.029</v>
      </c>
      <c r="R1191" s="59"/>
      <c r="S1191" s="70"/>
      <c r="T1191" s="59">
        <v>15</v>
      </c>
      <c r="U1191" s="82">
        <v>54.35</v>
      </c>
      <c r="V1191" s="83">
        <v>30.435</v>
      </c>
      <c r="W1191" s="83">
        <v>20.29</v>
      </c>
      <c r="X1191" s="83">
        <v>10.145</v>
      </c>
      <c r="Y1191" s="82">
        <f t="shared" si="140"/>
        <v>23.915</v>
      </c>
      <c r="Z1191" s="82"/>
      <c r="AA1191" s="91"/>
      <c r="AB1191" s="91"/>
      <c r="AC1191" s="82"/>
      <c r="AD1191" s="82"/>
      <c r="AE1191" s="82"/>
      <c r="AF1191" s="82"/>
      <c r="AG1191" s="59" t="s">
        <v>4187</v>
      </c>
      <c r="AH1191" s="59">
        <v>1</v>
      </c>
      <c r="AI1191" s="58"/>
      <c r="AJ1191" s="27"/>
    </row>
    <row r="1192" ht="20.15" customHeight="1" outlineLevel="4" spans="1:36">
      <c r="A1192" s="55">
        <v>24</v>
      </c>
      <c r="B1192" s="60" t="s">
        <v>154</v>
      </c>
      <c r="C1192" s="56" t="s">
        <v>169</v>
      </c>
      <c r="D1192" s="57" t="s">
        <v>4171</v>
      </c>
      <c r="E1192" s="58" t="s">
        <v>4218</v>
      </c>
      <c r="F1192" s="59" t="s">
        <v>354</v>
      </c>
      <c r="G1192" s="59" t="s">
        <v>355</v>
      </c>
      <c r="H1192" s="59">
        <v>430724</v>
      </c>
      <c r="I1192" s="59" t="str">
        <f t="shared" si="138"/>
        <v>430724</v>
      </c>
      <c r="J1192" s="59">
        <f t="shared" si="139"/>
        <v>0</v>
      </c>
      <c r="K1192" s="70">
        <v>2.647</v>
      </c>
      <c r="L1192" s="55" t="s">
        <v>4219</v>
      </c>
      <c r="M1192" s="71" t="s">
        <v>4220</v>
      </c>
      <c r="N1192" s="59"/>
      <c r="O1192" s="70"/>
      <c r="P1192" s="73" t="s">
        <v>4220</v>
      </c>
      <c r="Q1192" s="70">
        <v>2.647</v>
      </c>
      <c r="R1192" s="59"/>
      <c r="S1192" s="70"/>
      <c r="T1192" s="59">
        <v>15</v>
      </c>
      <c r="U1192" s="82">
        <v>70.9</v>
      </c>
      <c r="V1192" s="83">
        <v>39.705</v>
      </c>
      <c r="W1192" s="83">
        <v>26.47</v>
      </c>
      <c r="X1192" s="83">
        <v>13.235</v>
      </c>
      <c r="Y1192" s="82">
        <f t="shared" si="140"/>
        <v>31.195</v>
      </c>
      <c r="Z1192" s="82"/>
      <c r="AA1192" s="91"/>
      <c r="AB1192" s="91"/>
      <c r="AC1192" s="82"/>
      <c r="AD1192" s="82"/>
      <c r="AE1192" s="82"/>
      <c r="AF1192" s="82"/>
      <c r="AG1192" s="59" t="s">
        <v>4187</v>
      </c>
      <c r="AH1192" s="59">
        <v>1</v>
      </c>
      <c r="AI1192" s="58"/>
      <c r="AJ1192" s="27"/>
    </row>
    <row r="1193" ht="20.15" customHeight="1" outlineLevel="4" spans="1:36">
      <c r="A1193" s="55">
        <v>47</v>
      </c>
      <c r="B1193" s="60" t="s">
        <v>154</v>
      </c>
      <c r="C1193" s="56" t="s">
        <v>169</v>
      </c>
      <c r="D1193" s="57" t="s">
        <v>4136</v>
      </c>
      <c r="E1193" s="58" t="s">
        <v>4221</v>
      </c>
      <c r="F1193" s="59" t="s">
        <v>354</v>
      </c>
      <c r="G1193" s="59" t="s">
        <v>355</v>
      </c>
      <c r="H1193" s="59">
        <v>430724</v>
      </c>
      <c r="I1193" s="59" t="str">
        <f t="shared" si="138"/>
        <v>430724</v>
      </c>
      <c r="J1193" s="59">
        <f t="shared" si="139"/>
        <v>0</v>
      </c>
      <c r="K1193" s="70">
        <v>1.843</v>
      </c>
      <c r="L1193" s="55" t="s">
        <v>4222</v>
      </c>
      <c r="M1193" s="71" t="s">
        <v>4223</v>
      </c>
      <c r="N1193" s="59"/>
      <c r="O1193" s="70"/>
      <c r="P1193" s="73" t="s">
        <v>4223</v>
      </c>
      <c r="Q1193" s="70">
        <v>1.843</v>
      </c>
      <c r="R1193" s="59"/>
      <c r="S1193" s="70"/>
      <c r="T1193" s="59">
        <v>15</v>
      </c>
      <c r="U1193" s="82">
        <v>49.37</v>
      </c>
      <c r="V1193" s="83">
        <v>27.645</v>
      </c>
      <c r="W1193" s="83">
        <v>18.43</v>
      </c>
      <c r="X1193" s="83">
        <v>9.215</v>
      </c>
      <c r="Y1193" s="82">
        <f t="shared" si="140"/>
        <v>21.725</v>
      </c>
      <c r="Z1193" s="82"/>
      <c r="AA1193" s="91"/>
      <c r="AB1193" s="91"/>
      <c r="AC1193" s="82"/>
      <c r="AD1193" s="82"/>
      <c r="AE1193" s="82"/>
      <c r="AF1193" s="82"/>
      <c r="AG1193" s="59" t="s">
        <v>4187</v>
      </c>
      <c r="AH1193" s="59">
        <v>1</v>
      </c>
      <c r="AI1193" s="58"/>
      <c r="AJ1193" s="27"/>
    </row>
    <row r="1194" ht="20.15" customHeight="1" outlineLevel="4" spans="1:36">
      <c r="A1194" s="55">
        <v>30</v>
      </c>
      <c r="B1194" s="60" t="s">
        <v>154</v>
      </c>
      <c r="C1194" s="56" t="s">
        <v>169</v>
      </c>
      <c r="D1194" s="57" t="s">
        <v>4188</v>
      </c>
      <c r="E1194" s="58" t="s">
        <v>4224</v>
      </c>
      <c r="F1194" s="59" t="s">
        <v>354</v>
      </c>
      <c r="G1194" s="59" t="s">
        <v>355</v>
      </c>
      <c r="H1194" s="59">
        <v>430724</v>
      </c>
      <c r="I1194" s="59" t="str">
        <f t="shared" si="138"/>
        <v>430724</v>
      </c>
      <c r="J1194" s="59">
        <f t="shared" si="139"/>
        <v>0</v>
      </c>
      <c r="K1194" s="70">
        <v>0.681</v>
      </c>
      <c r="L1194" s="55" t="s">
        <v>4225</v>
      </c>
      <c r="M1194" s="71" t="s">
        <v>4226</v>
      </c>
      <c r="N1194" s="59"/>
      <c r="O1194" s="70"/>
      <c r="P1194" s="73" t="s">
        <v>4226</v>
      </c>
      <c r="Q1194" s="70">
        <v>0.681</v>
      </c>
      <c r="R1194" s="59"/>
      <c r="S1194" s="70"/>
      <c r="T1194" s="59">
        <v>15</v>
      </c>
      <c r="U1194" s="82">
        <v>18.24</v>
      </c>
      <c r="V1194" s="83">
        <v>10.215</v>
      </c>
      <c r="W1194" s="83">
        <v>6.81</v>
      </c>
      <c r="X1194" s="83">
        <v>3.405</v>
      </c>
      <c r="Y1194" s="82">
        <f t="shared" si="140"/>
        <v>8.025</v>
      </c>
      <c r="Z1194" s="82"/>
      <c r="AA1194" s="91"/>
      <c r="AB1194" s="91"/>
      <c r="AC1194" s="82"/>
      <c r="AD1194" s="82"/>
      <c r="AE1194" s="82"/>
      <c r="AF1194" s="82"/>
      <c r="AG1194" s="59" t="s">
        <v>4187</v>
      </c>
      <c r="AH1194" s="59">
        <v>1</v>
      </c>
      <c r="AI1194" s="58"/>
      <c r="AJ1194" s="27"/>
    </row>
    <row r="1195" ht="20.15" customHeight="1" outlineLevel="4" spans="1:36">
      <c r="A1195" s="55">
        <v>29</v>
      </c>
      <c r="B1195" s="60" t="s">
        <v>154</v>
      </c>
      <c r="C1195" s="56" t="s">
        <v>169</v>
      </c>
      <c r="D1195" s="57" t="s">
        <v>4158</v>
      </c>
      <c r="E1195" s="58" t="s">
        <v>4159</v>
      </c>
      <c r="F1195" s="59" t="s">
        <v>354</v>
      </c>
      <c r="G1195" s="59" t="s">
        <v>355</v>
      </c>
      <c r="H1195" s="59">
        <v>430724</v>
      </c>
      <c r="I1195" s="59" t="str">
        <f t="shared" si="138"/>
        <v>430724</v>
      </c>
      <c r="J1195" s="59">
        <f t="shared" si="139"/>
        <v>0</v>
      </c>
      <c r="K1195" s="70">
        <v>0.532</v>
      </c>
      <c r="L1195" s="55" t="s">
        <v>4227</v>
      </c>
      <c r="M1195" s="71" t="s">
        <v>4228</v>
      </c>
      <c r="N1195" s="59"/>
      <c r="O1195" s="70"/>
      <c r="P1195" s="73" t="s">
        <v>4228</v>
      </c>
      <c r="Q1195" s="70">
        <v>0.532</v>
      </c>
      <c r="R1195" s="59"/>
      <c r="S1195" s="70"/>
      <c r="T1195" s="59">
        <v>15</v>
      </c>
      <c r="U1195" s="82">
        <v>14.25</v>
      </c>
      <c r="V1195" s="83">
        <v>7.98</v>
      </c>
      <c r="W1195" s="83">
        <v>5.32</v>
      </c>
      <c r="X1195" s="83">
        <v>2.66</v>
      </c>
      <c r="Y1195" s="82">
        <f t="shared" si="140"/>
        <v>6.27</v>
      </c>
      <c r="Z1195" s="82"/>
      <c r="AA1195" s="91"/>
      <c r="AB1195" s="91"/>
      <c r="AC1195" s="82"/>
      <c r="AD1195" s="82"/>
      <c r="AE1195" s="82"/>
      <c r="AF1195" s="82"/>
      <c r="AG1195" s="59" t="s">
        <v>4187</v>
      </c>
      <c r="AH1195" s="59">
        <v>1</v>
      </c>
      <c r="AI1195" s="58"/>
      <c r="AJ1195" s="27"/>
    </row>
    <row r="1196" ht="20.15" customHeight="1" outlineLevel="4" spans="1:36">
      <c r="A1196" s="55">
        <v>28</v>
      </c>
      <c r="B1196" s="60" t="s">
        <v>154</v>
      </c>
      <c r="C1196" s="56" t="s">
        <v>169</v>
      </c>
      <c r="D1196" s="57" t="s">
        <v>4098</v>
      </c>
      <c r="E1196" s="58" t="s">
        <v>4229</v>
      </c>
      <c r="F1196" s="59" t="s">
        <v>354</v>
      </c>
      <c r="G1196" s="59" t="s">
        <v>355</v>
      </c>
      <c r="H1196" s="59">
        <v>430724</v>
      </c>
      <c r="I1196" s="59" t="str">
        <f t="shared" si="138"/>
        <v>430724</v>
      </c>
      <c r="J1196" s="59">
        <f t="shared" si="139"/>
        <v>0</v>
      </c>
      <c r="K1196" s="70">
        <v>2.233</v>
      </c>
      <c r="L1196" s="55" t="s">
        <v>4230</v>
      </c>
      <c r="M1196" s="71" t="s">
        <v>4231</v>
      </c>
      <c r="N1196" s="59"/>
      <c r="O1196" s="70"/>
      <c r="P1196" s="73" t="s">
        <v>4231</v>
      </c>
      <c r="Q1196" s="70">
        <v>2.233</v>
      </c>
      <c r="R1196" s="59"/>
      <c r="S1196" s="70"/>
      <c r="T1196" s="59">
        <v>15</v>
      </c>
      <c r="U1196" s="82">
        <v>59.81</v>
      </c>
      <c r="V1196" s="83">
        <v>33.495</v>
      </c>
      <c r="W1196" s="83">
        <v>22.33</v>
      </c>
      <c r="X1196" s="83">
        <v>11.165</v>
      </c>
      <c r="Y1196" s="82">
        <f t="shared" si="140"/>
        <v>26.315</v>
      </c>
      <c r="Z1196" s="82"/>
      <c r="AA1196" s="91"/>
      <c r="AB1196" s="91"/>
      <c r="AC1196" s="82"/>
      <c r="AD1196" s="82"/>
      <c r="AE1196" s="82"/>
      <c r="AF1196" s="82"/>
      <c r="AG1196" s="59" t="s">
        <v>4187</v>
      </c>
      <c r="AH1196" s="59">
        <v>1</v>
      </c>
      <c r="AI1196" s="58"/>
      <c r="AJ1196" s="27"/>
    </row>
    <row r="1197" ht="20.15" customHeight="1" outlineLevel="4" spans="1:36">
      <c r="A1197" s="55">
        <v>25</v>
      </c>
      <c r="B1197" s="60" t="s">
        <v>154</v>
      </c>
      <c r="C1197" s="56" t="s">
        <v>169</v>
      </c>
      <c r="D1197" s="57" t="s">
        <v>4214</v>
      </c>
      <c r="E1197" s="58" t="s">
        <v>4232</v>
      </c>
      <c r="F1197" s="59" t="s">
        <v>354</v>
      </c>
      <c r="G1197" s="59" t="s">
        <v>355</v>
      </c>
      <c r="H1197" s="59">
        <v>430724</v>
      </c>
      <c r="I1197" s="59" t="str">
        <f t="shared" si="138"/>
        <v>430724</v>
      </c>
      <c r="J1197" s="59">
        <f t="shared" si="139"/>
        <v>0</v>
      </c>
      <c r="K1197" s="70">
        <v>6.258</v>
      </c>
      <c r="L1197" s="55" t="s">
        <v>4233</v>
      </c>
      <c r="M1197" s="71" t="s">
        <v>4234</v>
      </c>
      <c r="N1197" s="59"/>
      <c r="O1197" s="70"/>
      <c r="P1197" s="73" t="s">
        <v>4234</v>
      </c>
      <c r="Q1197" s="70">
        <v>6.258</v>
      </c>
      <c r="R1197" s="59"/>
      <c r="S1197" s="70"/>
      <c r="T1197" s="59">
        <v>15</v>
      </c>
      <c r="U1197" s="82">
        <v>167.62</v>
      </c>
      <c r="V1197" s="83">
        <v>93.87</v>
      </c>
      <c r="W1197" s="83">
        <v>62.58</v>
      </c>
      <c r="X1197" s="83">
        <v>31.29</v>
      </c>
      <c r="Y1197" s="82">
        <f t="shared" si="140"/>
        <v>73.75</v>
      </c>
      <c r="Z1197" s="82"/>
      <c r="AA1197" s="91"/>
      <c r="AB1197" s="91"/>
      <c r="AC1197" s="82"/>
      <c r="AD1197" s="82"/>
      <c r="AE1197" s="82"/>
      <c r="AF1197" s="82"/>
      <c r="AG1197" s="59" t="s">
        <v>4187</v>
      </c>
      <c r="AH1197" s="59">
        <v>1</v>
      </c>
      <c r="AI1197" s="58"/>
      <c r="AJ1197" s="27"/>
    </row>
    <row r="1198" ht="20.15" customHeight="1" outlineLevel="4" spans="1:36">
      <c r="A1198" s="55">
        <v>27</v>
      </c>
      <c r="B1198" s="60" t="s">
        <v>154</v>
      </c>
      <c r="C1198" s="56" t="s">
        <v>169</v>
      </c>
      <c r="D1198" s="57" t="s">
        <v>4188</v>
      </c>
      <c r="E1198" s="58" t="s">
        <v>4235</v>
      </c>
      <c r="F1198" s="59" t="s">
        <v>354</v>
      </c>
      <c r="G1198" s="59" t="s">
        <v>355</v>
      </c>
      <c r="H1198" s="59">
        <v>430724</v>
      </c>
      <c r="I1198" s="59" t="str">
        <f t="shared" si="138"/>
        <v>430724</v>
      </c>
      <c r="J1198" s="59">
        <f t="shared" si="139"/>
        <v>0</v>
      </c>
      <c r="K1198" s="70">
        <v>0.723</v>
      </c>
      <c r="L1198" s="55" t="s">
        <v>4236</v>
      </c>
      <c r="M1198" s="71" t="s">
        <v>4237</v>
      </c>
      <c r="N1198" s="59"/>
      <c r="O1198" s="70"/>
      <c r="P1198" s="73" t="s">
        <v>4237</v>
      </c>
      <c r="Q1198" s="70">
        <v>0.723</v>
      </c>
      <c r="R1198" s="59"/>
      <c r="S1198" s="70"/>
      <c r="T1198" s="59">
        <v>15</v>
      </c>
      <c r="U1198" s="82">
        <v>19.37</v>
      </c>
      <c r="V1198" s="83">
        <v>10.845</v>
      </c>
      <c r="W1198" s="83">
        <v>7.23</v>
      </c>
      <c r="X1198" s="83">
        <v>3.615</v>
      </c>
      <c r="Y1198" s="82">
        <f t="shared" si="140"/>
        <v>8.525</v>
      </c>
      <c r="Z1198" s="82"/>
      <c r="AA1198" s="91"/>
      <c r="AB1198" s="91"/>
      <c r="AC1198" s="82"/>
      <c r="AD1198" s="82"/>
      <c r="AE1198" s="82"/>
      <c r="AF1198" s="82"/>
      <c r="AG1198" s="59" t="s">
        <v>4187</v>
      </c>
      <c r="AH1198" s="59">
        <v>1</v>
      </c>
      <c r="AI1198" s="58"/>
      <c r="AJ1198" s="27"/>
    </row>
    <row r="1199" ht="20.15" customHeight="1" outlineLevel="4" spans="1:36">
      <c r="A1199" s="55">
        <v>26</v>
      </c>
      <c r="B1199" s="60" t="s">
        <v>154</v>
      </c>
      <c r="C1199" s="56" t="s">
        <v>169</v>
      </c>
      <c r="D1199" s="57" t="s">
        <v>4098</v>
      </c>
      <c r="E1199" s="58" t="s">
        <v>4165</v>
      </c>
      <c r="F1199" s="59" t="s">
        <v>354</v>
      </c>
      <c r="G1199" s="59" t="s">
        <v>355</v>
      </c>
      <c r="H1199" s="59">
        <v>430724</v>
      </c>
      <c r="I1199" s="59" t="str">
        <f t="shared" si="138"/>
        <v>430724</v>
      </c>
      <c r="J1199" s="59">
        <f t="shared" si="139"/>
        <v>0</v>
      </c>
      <c r="K1199" s="70">
        <v>2.431</v>
      </c>
      <c r="L1199" s="55" t="s">
        <v>4238</v>
      </c>
      <c r="M1199" s="71" t="s">
        <v>4239</v>
      </c>
      <c r="N1199" s="59"/>
      <c r="O1199" s="70"/>
      <c r="P1199" s="73" t="s">
        <v>4239</v>
      </c>
      <c r="Q1199" s="70">
        <v>2.431</v>
      </c>
      <c r="R1199" s="59"/>
      <c r="S1199" s="70"/>
      <c r="T1199" s="59">
        <v>15</v>
      </c>
      <c r="U1199" s="82">
        <v>65.12</v>
      </c>
      <c r="V1199" s="83">
        <v>36.465</v>
      </c>
      <c r="W1199" s="83">
        <v>24.31</v>
      </c>
      <c r="X1199" s="83">
        <v>12.155</v>
      </c>
      <c r="Y1199" s="82">
        <f t="shared" si="140"/>
        <v>28.655</v>
      </c>
      <c r="Z1199" s="82"/>
      <c r="AA1199" s="91"/>
      <c r="AB1199" s="91"/>
      <c r="AC1199" s="82"/>
      <c r="AD1199" s="82"/>
      <c r="AE1199" s="82"/>
      <c r="AF1199" s="82"/>
      <c r="AG1199" s="59" t="s">
        <v>4187</v>
      </c>
      <c r="AH1199" s="59">
        <v>1</v>
      </c>
      <c r="AI1199" s="58"/>
      <c r="AJ1199" s="27"/>
    </row>
    <row r="1200" ht="20.15" customHeight="1" outlineLevel="3" collapsed="1" spans="1:36">
      <c r="A1200" s="55"/>
      <c r="B1200" s="60"/>
      <c r="C1200" s="51" t="s">
        <v>172</v>
      </c>
      <c r="D1200" s="57"/>
      <c r="E1200" s="58"/>
      <c r="F1200" s="59"/>
      <c r="G1200" s="59"/>
      <c r="H1200" s="59"/>
      <c r="I1200" s="59"/>
      <c r="J1200" s="59"/>
      <c r="K1200" s="70">
        <f>SUBTOTAL(9,K1201:K1273)</f>
        <v>290.373</v>
      </c>
      <c r="L1200" s="55"/>
      <c r="M1200" s="71"/>
      <c r="N1200" s="59"/>
      <c r="O1200" s="70"/>
      <c r="P1200" s="59"/>
      <c r="Q1200" s="70"/>
      <c r="R1200" s="73"/>
      <c r="S1200" s="70"/>
      <c r="T1200" s="59"/>
      <c r="U1200" s="82">
        <f>SUBTOTAL(9,U1201:U1273)</f>
        <v>8283.817</v>
      </c>
      <c r="V1200" s="83">
        <f>SUBTOTAL(9,V1201:V1273)</f>
        <v>4645.968</v>
      </c>
      <c r="W1200" s="83">
        <f>SUBTOTAL(9,W1201:W1273)</f>
        <v>2903.73</v>
      </c>
      <c r="X1200" s="83">
        <f>SUBTOTAL(9,X1201:X1273)</f>
        <v>1742.238</v>
      </c>
      <c r="Y1200" s="82">
        <f>SUBTOTAL(9,Y1201:Y1273)</f>
        <v>3637.849</v>
      </c>
      <c r="Z1200" s="82">
        <v>79</v>
      </c>
      <c r="AA1200" s="91">
        <v>7022</v>
      </c>
      <c r="AB1200" s="82">
        <f>U1200-AA1200</f>
        <v>1261.817</v>
      </c>
      <c r="AC1200" s="82">
        <v>867</v>
      </c>
      <c r="AD1200" s="82">
        <f>V1200-AC1200</f>
        <v>3778.968</v>
      </c>
      <c r="AE1200" s="82">
        <v>6155</v>
      </c>
      <c r="AF1200" s="82">
        <v>6155</v>
      </c>
      <c r="AG1200" s="59"/>
      <c r="AH1200" s="59"/>
      <c r="AI1200" s="58"/>
      <c r="AJ1200" s="27"/>
    </row>
    <row r="1201" ht="20.15" customHeight="1" outlineLevel="4" spans="1:36">
      <c r="A1201" s="55">
        <v>44</v>
      </c>
      <c r="B1201" s="60" t="s">
        <v>154</v>
      </c>
      <c r="C1201" s="56" t="s">
        <v>171</v>
      </c>
      <c r="D1201" s="57" t="s">
        <v>4240</v>
      </c>
      <c r="E1201" s="58" t="s">
        <v>4241</v>
      </c>
      <c r="F1201" s="59" t="s">
        <v>1482</v>
      </c>
      <c r="G1201" s="59" t="s">
        <v>355</v>
      </c>
      <c r="H1201" s="59">
        <v>430725</v>
      </c>
      <c r="I1201" s="59" t="str">
        <f t="shared" ref="I1201:I1264" si="141">RIGHT(M1201,6)</f>
        <v>430725</v>
      </c>
      <c r="J1201" s="59">
        <f t="shared" ref="J1201:J1264" si="142">H1201-I1201</f>
        <v>0</v>
      </c>
      <c r="K1201" s="70">
        <v>0.971</v>
      </c>
      <c r="L1201" s="55" t="s">
        <v>4242</v>
      </c>
      <c r="M1201" s="71" t="s">
        <v>4243</v>
      </c>
      <c r="N1201" s="59"/>
      <c r="O1201" s="70"/>
      <c r="P1201" s="59"/>
      <c r="Q1201" s="70"/>
      <c r="R1201" s="73" t="s">
        <v>4243</v>
      </c>
      <c r="S1201" s="70">
        <v>0.971</v>
      </c>
      <c r="T1201" s="59">
        <v>16</v>
      </c>
      <c r="U1201" s="82">
        <v>26.217</v>
      </c>
      <c r="V1201" s="83">
        <v>15.536</v>
      </c>
      <c r="W1201" s="83">
        <v>9.71</v>
      </c>
      <c r="X1201" s="83">
        <v>5.826</v>
      </c>
      <c r="Y1201" s="82">
        <f t="shared" ref="Y1201:Y1264" si="143">U1201-V1201</f>
        <v>10.681</v>
      </c>
      <c r="Z1201" s="82"/>
      <c r="AA1201" s="91"/>
      <c r="AB1201" s="91"/>
      <c r="AC1201" s="82"/>
      <c r="AD1201" s="82"/>
      <c r="AE1201" s="82"/>
      <c r="AF1201" s="82"/>
      <c r="AG1201" s="59" t="s">
        <v>4187</v>
      </c>
      <c r="AH1201" s="59">
        <v>1</v>
      </c>
      <c r="AI1201" s="58"/>
      <c r="AJ1201" s="27"/>
    </row>
    <row r="1202" ht="20.15" customHeight="1" outlineLevel="4" spans="1:36">
      <c r="A1202" s="55">
        <v>10</v>
      </c>
      <c r="B1202" s="60" t="s">
        <v>154</v>
      </c>
      <c r="C1202" s="56" t="s">
        <v>171</v>
      </c>
      <c r="D1202" s="57" t="s">
        <v>4244</v>
      </c>
      <c r="E1202" s="58" t="s">
        <v>4245</v>
      </c>
      <c r="F1202" s="59" t="s">
        <v>1482</v>
      </c>
      <c r="G1202" s="59" t="s">
        <v>355</v>
      </c>
      <c r="H1202" s="59">
        <v>430725</v>
      </c>
      <c r="I1202" s="59" t="str">
        <f t="shared" si="141"/>
        <v>430725</v>
      </c>
      <c r="J1202" s="59">
        <f t="shared" si="142"/>
        <v>0</v>
      </c>
      <c r="K1202" s="70">
        <v>7.035</v>
      </c>
      <c r="L1202" s="55" t="s">
        <v>4246</v>
      </c>
      <c r="M1202" s="71" t="s">
        <v>4247</v>
      </c>
      <c r="N1202" s="73" t="s">
        <v>4247</v>
      </c>
      <c r="O1202" s="70">
        <v>7.035</v>
      </c>
      <c r="P1202" s="59"/>
      <c r="Q1202" s="70"/>
      <c r="R1202" s="59"/>
      <c r="S1202" s="70"/>
      <c r="T1202" s="59">
        <v>16</v>
      </c>
      <c r="U1202" s="82">
        <v>189.95</v>
      </c>
      <c r="V1202" s="83">
        <v>112.56</v>
      </c>
      <c r="W1202" s="83">
        <v>70.35</v>
      </c>
      <c r="X1202" s="83">
        <v>42.21</v>
      </c>
      <c r="Y1202" s="82">
        <f t="shared" si="143"/>
        <v>77.39</v>
      </c>
      <c r="Z1202" s="82"/>
      <c r="AA1202" s="91"/>
      <c r="AB1202" s="91"/>
      <c r="AC1202" s="82"/>
      <c r="AD1202" s="82"/>
      <c r="AE1202" s="82"/>
      <c r="AF1202" s="82"/>
      <c r="AG1202" s="59" t="s">
        <v>4187</v>
      </c>
      <c r="AH1202" s="59">
        <v>1</v>
      </c>
      <c r="AI1202" s="58"/>
      <c r="AJ1202" s="27"/>
    </row>
    <row r="1203" ht="20.15" customHeight="1" outlineLevel="4" spans="1:36">
      <c r="A1203" s="55">
        <v>1</v>
      </c>
      <c r="B1203" s="60" t="s">
        <v>154</v>
      </c>
      <c r="C1203" s="56" t="s">
        <v>171</v>
      </c>
      <c r="D1203" s="57" t="s">
        <v>4248</v>
      </c>
      <c r="E1203" s="58" t="s">
        <v>4249</v>
      </c>
      <c r="F1203" s="59" t="s">
        <v>1482</v>
      </c>
      <c r="G1203" s="59" t="s">
        <v>355</v>
      </c>
      <c r="H1203" s="59">
        <v>430725</v>
      </c>
      <c r="I1203" s="59" t="str">
        <f t="shared" si="141"/>
        <v>430725</v>
      </c>
      <c r="J1203" s="59">
        <f t="shared" si="142"/>
        <v>0</v>
      </c>
      <c r="K1203" s="70">
        <v>0.9</v>
      </c>
      <c r="L1203" s="55" t="s">
        <v>4250</v>
      </c>
      <c r="M1203" s="71" t="s">
        <v>4251</v>
      </c>
      <c r="N1203" s="59"/>
      <c r="O1203" s="70"/>
      <c r="P1203" s="59"/>
      <c r="Q1203" s="70"/>
      <c r="R1203" s="73" t="s">
        <v>4251</v>
      </c>
      <c r="S1203" s="70">
        <v>0.9</v>
      </c>
      <c r="T1203" s="59">
        <v>16</v>
      </c>
      <c r="U1203" s="82">
        <v>25.71</v>
      </c>
      <c r="V1203" s="83">
        <v>14.4</v>
      </c>
      <c r="W1203" s="83">
        <v>9</v>
      </c>
      <c r="X1203" s="83">
        <v>5.4</v>
      </c>
      <c r="Y1203" s="82">
        <f t="shared" si="143"/>
        <v>11.31</v>
      </c>
      <c r="Z1203" s="82"/>
      <c r="AA1203" s="91"/>
      <c r="AB1203" s="91"/>
      <c r="AC1203" s="82"/>
      <c r="AD1203" s="82"/>
      <c r="AE1203" s="82"/>
      <c r="AF1203" s="82"/>
      <c r="AG1203" s="59" t="s">
        <v>4187</v>
      </c>
      <c r="AH1203" s="59">
        <v>1</v>
      </c>
      <c r="AI1203" s="58"/>
      <c r="AJ1203" s="27"/>
    </row>
    <row r="1204" ht="20.15" customHeight="1" outlineLevel="4" spans="1:36">
      <c r="A1204" s="55">
        <v>2</v>
      </c>
      <c r="B1204" s="60" t="s">
        <v>154</v>
      </c>
      <c r="C1204" s="56" t="s">
        <v>171</v>
      </c>
      <c r="D1204" s="57" t="s">
        <v>4252</v>
      </c>
      <c r="E1204" s="58" t="s">
        <v>4253</v>
      </c>
      <c r="F1204" s="59" t="s">
        <v>1482</v>
      </c>
      <c r="G1204" s="59" t="s">
        <v>355</v>
      </c>
      <c r="H1204" s="59">
        <v>430725</v>
      </c>
      <c r="I1204" s="59" t="str">
        <f t="shared" si="141"/>
        <v>430725</v>
      </c>
      <c r="J1204" s="59">
        <f t="shared" si="142"/>
        <v>0</v>
      </c>
      <c r="K1204" s="70">
        <v>4.024</v>
      </c>
      <c r="L1204" s="55" t="s">
        <v>4254</v>
      </c>
      <c r="M1204" s="71" t="s">
        <v>4255</v>
      </c>
      <c r="N1204" s="59"/>
      <c r="O1204" s="70"/>
      <c r="P1204" s="59"/>
      <c r="Q1204" s="70"/>
      <c r="R1204" s="73" t="s">
        <v>4255</v>
      </c>
      <c r="S1204" s="70">
        <v>4.024</v>
      </c>
      <c r="T1204" s="59">
        <v>16</v>
      </c>
      <c r="U1204" s="82">
        <v>114.97</v>
      </c>
      <c r="V1204" s="83">
        <v>64.384</v>
      </c>
      <c r="W1204" s="83">
        <v>40.24</v>
      </c>
      <c r="X1204" s="83">
        <v>24.144</v>
      </c>
      <c r="Y1204" s="82">
        <f t="shared" si="143"/>
        <v>50.586</v>
      </c>
      <c r="Z1204" s="82"/>
      <c r="AA1204" s="91"/>
      <c r="AB1204" s="91"/>
      <c r="AC1204" s="82"/>
      <c r="AD1204" s="82"/>
      <c r="AE1204" s="82"/>
      <c r="AF1204" s="82"/>
      <c r="AG1204" s="59" t="s">
        <v>4187</v>
      </c>
      <c r="AH1204" s="59">
        <v>1</v>
      </c>
      <c r="AI1204" s="58"/>
      <c r="AJ1204" s="27"/>
    </row>
    <row r="1205" ht="20.15" customHeight="1" outlineLevel="4" spans="1:36">
      <c r="A1205" s="55">
        <v>3</v>
      </c>
      <c r="B1205" s="60" t="s">
        <v>154</v>
      </c>
      <c r="C1205" s="56" t="s">
        <v>171</v>
      </c>
      <c r="D1205" s="57" t="s">
        <v>4252</v>
      </c>
      <c r="E1205" s="58" t="s">
        <v>4256</v>
      </c>
      <c r="F1205" s="59" t="s">
        <v>1482</v>
      </c>
      <c r="G1205" s="59" t="s">
        <v>355</v>
      </c>
      <c r="H1205" s="59">
        <v>430725</v>
      </c>
      <c r="I1205" s="59" t="str">
        <f t="shared" si="141"/>
        <v>430725</v>
      </c>
      <c r="J1205" s="59">
        <f t="shared" si="142"/>
        <v>0</v>
      </c>
      <c r="K1205" s="70">
        <v>3.504</v>
      </c>
      <c r="L1205" s="55" t="s">
        <v>4257</v>
      </c>
      <c r="M1205" s="71" t="s">
        <v>4258</v>
      </c>
      <c r="N1205" s="59"/>
      <c r="O1205" s="70"/>
      <c r="P1205" s="59"/>
      <c r="Q1205" s="70"/>
      <c r="R1205" s="73" t="s">
        <v>4258</v>
      </c>
      <c r="S1205" s="70">
        <v>3.504</v>
      </c>
      <c r="T1205" s="59">
        <v>16</v>
      </c>
      <c r="U1205" s="82">
        <v>100.11</v>
      </c>
      <c r="V1205" s="83">
        <v>56.064</v>
      </c>
      <c r="W1205" s="83">
        <v>35.04</v>
      </c>
      <c r="X1205" s="83">
        <v>21.024</v>
      </c>
      <c r="Y1205" s="82">
        <f t="shared" si="143"/>
        <v>44.046</v>
      </c>
      <c r="Z1205" s="82"/>
      <c r="AA1205" s="91"/>
      <c r="AB1205" s="91"/>
      <c r="AC1205" s="82"/>
      <c r="AD1205" s="82"/>
      <c r="AE1205" s="82"/>
      <c r="AF1205" s="82"/>
      <c r="AG1205" s="59" t="s">
        <v>4187</v>
      </c>
      <c r="AH1205" s="59">
        <v>1</v>
      </c>
      <c r="AI1205" s="58"/>
      <c r="AJ1205" s="27"/>
    </row>
    <row r="1206" ht="20.15" customHeight="1" outlineLevel="4" spans="1:36">
      <c r="A1206" s="55">
        <v>4</v>
      </c>
      <c r="B1206" s="60" t="s">
        <v>154</v>
      </c>
      <c r="C1206" s="56" t="s">
        <v>171</v>
      </c>
      <c r="D1206" s="57" t="s">
        <v>4252</v>
      </c>
      <c r="E1206" s="58" t="s">
        <v>4259</v>
      </c>
      <c r="F1206" s="59" t="s">
        <v>1482</v>
      </c>
      <c r="G1206" s="59" t="s">
        <v>355</v>
      </c>
      <c r="H1206" s="59">
        <v>430725</v>
      </c>
      <c r="I1206" s="59" t="str">
        <f t="shared" si="141"/>
        <v>430725</v>
      </c>
      <c r="J1206" s="59">
        <f t="shared" si="142"/>
        <v>0</v>
      </c>
      <c r="K1206" s="70">
        <v>0.601</v>
      </c>
      <c r="L1206" s="55" t="s">
        <v>4260</v>
      </c>
      <c r="M1206" s="71" t="s">
        <v>4261</v>
      </c>
      <c r="N1206" s="59"/>
      <c r="O1206" s="70"/>
      <c r="P1206" s="59"/>
      <c r="Q1206" s="70"/>
      <c r="R1206" s="73" t="s">
        <v>4261</v>
      </c>
      <c r="S1206" s="70">
        <v>0.601</v>
      </c>
      <c r="T1206" s="59">
        <v>16</v>
      </c>
      <c r="U1206" s="82">
        <v>17.17</v>
      </c>
      <c r="V1206" s="83">
        <v>9.616</v>
      </c>
      <c r="W1206" s="83">
        <v>6.01</v>
      </c>
      <c r="X1206" s="83">
        <v>3.606</v>
      </c>
      <c r="Y1206" s="82">
        <f t="shared" si="143"/>
        <v>7.554</v>
      </c>
      <c r="Z1206" s="82"/>
      <c r="AA1206" s="91"/>
      <c r="AB1206" s="91"/>
      <c r="AC1206" s="82"/>
      <c r="AD1206" s="82"/>
      <c r="AE1206" s="82"/>
      <c r="AF1206" s="82"/>
      <c r="AG1206" s="59" t="s">
        <v>4187</v>
      </c>
      <c r="AH1206" s="59">
        <v>1</v>
      </c>
      <c r="AI1206" s="58"/>
      <c r="AJ1206" s="27"/>
    </row>
    <row r="1207" ht="20.15" customHeight="1" outlineLevel="4" spans="1:36">
      <c r="A1207" s="55">
        <v>23</v>
      </c>
      <c r="B1207" s="60" t="s">
        <v>154</v>
      </c>
      <c r="C1207" s="56" t="s">
        <v>171</v>
      </c>
      <c r="D1207" s="57" t="s">
        <v>4262</v>
      </c>
      <c r="E1207" s="58" t="s">
        <v>4263</v>
      </c>
      <c r="F1207" s="59" t="s">
        <v>1482</v>
      </c>
      <c r="G1207" s="59" t="s">
        <v>355</v>
      </c>
      <c r="H1207" s="59">
        <v>430725</v>
      </c>
      <c r="I1207" s="59" t="str">
        <f t="shared" si="141"/>
        <v>430725</v>
      </c>
      <c r="J1207" s="59">
        <f t="shared" si="142"/>
        <v>0</v>
      </c>
      <c r="K1207" s="70">
        <v>5.588</v>
      </c>
      <c r="L1207" s="55" t="s">
        <v>4264</v>
      </c>
      <c r="M1207" s="71" t="s">
        <v>4265</v>
      </c>
      <c r="N1207" s="59"/>
      <c r="O1207" s="70"/>
      <c r="P1207" s="59"/>
      <c r="Q1207" s="70"/>
      <c r="R1207" s="73" t="s">
        <v>4265</v>
      </c>
      <c r="S1207" s="70">
        <v>5.588</v>
      </c>
      <c r="T1207" s="59">
        <v>16</v>
      </c>
      <c r="U1207" s="82">
        <v>159.66</v>
      </c>
      <c r="V1207" s="83">
        <v>89.408</v>
      </c>
      <c r="W1207" s="83">
        <v>55.88</v>
      </c>
      <c r="X1207" s="83">
        <v>33.528</v>
      </c>
      <c r="Y1207" s="82">
        <f t="shared" si="143"/>
        <v>70.252</v>
      </c>
      <c r="Z1207" s="82"/>
      <c r="AA1207" s="91"/>
      <c r="AB1207" s="91"/>
      <c r="AC1207" s="82"/>
      <c r="AD1207" s="82"/>
      <c r="AE1207" s="82"/>
      <c r="AF1207" s="82"/>
      <c r="AG1207" s="59" t="s">
        <v>4187</v>
      </c>
      <c r="AH1207" s="59">
        <v>1</v>
      </c>
      <c r="AI1207" s="58"/>
      <c r="AJ1207" s="27"/>
    </row>
    <row r="1208" ht="20.15" customHeight="1" outlineLevel="4" spans="1:36">
      <c r="A1208" s="55">
        <v>5</v>
      </c>
      <c r="B1208" s="60" t="s">
        <v>154</v>
      </c>
      <c r="C1208" s="56" t="s">
        <v>171</v>
      </c>
      <c r="D1208" s="57" t="s">
        <v>4262</v>
      </c>
      <c r="E1208" s="58" t="s">
        <v>4266</v>
      </c>
      <c r="F1208" s="59" t="s">
        <v>1482</v>
      </c>
      <c r="G1208" s="59" t="s">
        <v>355</v>
      </c>
      <c r="H1208" s="59">
        <v>430725</v>
      </c>
      <c r="I1208" s="59" t="str">
        <f t="shared" si="141"/>
        <v>430725</v>
      </c>
      <c r="J1208" s="59">
        <f t="shared" si="142"/>
        <v>0</v>
      </c>
      <c r="K1208" s="70">
        <v>4.551</v>
      </c>
      <c r="L1208" s="55" t="s">
        <v>4267</v>
      </c>
      <c r="M1208" s="71" t="s">
        <v>4268</v>
      </c>
      <c r="N1208" s="59"/>
      <c r="O1208" s="70"/>
      <c r="P1208" s="59"/>
      <c r="Q1208" s="70"/>
      <c r="R1208" s="73" t="s">
        <v>4268</v>
      </c>
      <c r="S1208" s="70">
        <v>4.551</v>
      </c>
      <c r="T1208" s="59">
        <v>16</v>
      </c>
      <c r="U1208" s="82">
        <v>130.03</v>
      </c>
      <c r="V1208" s="83">
        <v>72.816</v>
      </c>
      <c r="W1208" s="83">
        <v>45.51</v>
      </c>
      <c r="X1208" s="83">
        <v>27.306</v>
      </c>
      <c r="Y1208" s="82">
        <f t="shared" si="143"/>
        <v>57.214</v>
      </c>
      <c r="Z1208" s="82"/>
      <c r="AA1208" s="91"/>
      <c r="AB1208" s="91"/>
      <c r="AC1208" s="82"/>
      <c r="AD1208" s="82"/>
      <c r="AE1208" s="82"/>
      <c r="AF1208" s="82"/>
      <c r="AG1208" s="59" t="s">
        <v>4187</v>
      </c>
      <c r="AH1208" s="59">
        <v>1</v>
      </c>
      <c r="AI1208" s="58"/>
      <c r="AJ1208" s="27"/>
    </row>
    <row r="1209" ht="20.15" customHeight="1" outlineLevel="4" spans="1:36">
      <c r="A1209" s="55">
        <v>24</v>
      </c>
      <c r="B1209" s="60" t="s">
        <v>154</v>
      </c>
      <c r="C1209" s="56" t="s">
        <v>171</v>
      </c>
      <c r="D1209" s="57" t="s">
        <v>4269</v>
      </c>
      <c r="E1209" s="58" t="s">
        <v>4270</v>
      </c>
      <c r="F1209" s="59" t="s">
        <v>1482</v>
      </c>
      <c r="G1209" s="59" t="s">
        <v>355</v>
      </c>
      <c r="H1209" s="59">
        <v>430725</v>
      </c>
      <c r="I1209" s="59" t="str">
        <f t="shared" si="141"/>
        <v>430725</v>
      </c>
      <c r="J1209" s="59">
        <f t="shared" si="142"/>
        <v>0</v>
      </c>
      <c r="K1209" s="70">
        <v>1.782</v>
      </c>
      <c r="L1209" s="55" t="s">
        <v>4271</v>
      </c>
      <c r="M1209" s="71" t="s">
        <v>4272</v>
      </c>
      <c r="N1209" s="59"/>
      <c r="O1209" s="70"/>
      <c r="P1209" s="59"/>
      <c r="Q1209" s="70"/>
      <c r="R1209" s="73" t="s">
        <v>4272</v>
      </c>
      <c r="S1209" s="70">
        <v>1.782</v>
      </c>
      <c r="T1209" s="59">
        <v>16</v>
      </c>
      <c r="U1209" s="82">
        <v>50.91</v>
      </c>
      <c r="V1209" s="83">
        <v>28.512</v>
      </c>
      <c r="W1209" s="83">
        <v>17.82</v>
      </c>
      <c r="X1209" s="83">
        <v>10.692</v>
      </c>
      <c r="Y1209" s="82">
        <f t="shared" si="143"/>
        <v>22.398</v>
      </c>
      <c r="Z1209" s="82"/>
      <c r="AA1209" s="91"/>
      <c r="AB1209" s="91"/>
      <c r="AC1209" s="82"/>
      <c r="AD1209" s="82"/>
      <c r="AE1209" s="82"/>
      <c r="AF1209" s="82"/>
      <c r="AG1209" s="59" t="s">
        <v>4187</v>
      </c>
      <c r="AH1209" s="59">
        <v>1</v>
      </c>
      <c r="AI1209" s="58"/>
      <c r="AJ1209" s="27"/>
    </row>
    <row r="1210" ht="20.15" customHeight="1" outlineLevel="4" spans="1:36">
      <c r="A1210" s="55">
        <v>25</v>
      </c>
      <c r="B1210" s="60" t="s">
        <v>154</v>
      </c>
      <c r="C1210" s="56" t="s">
        <v>171</v>
      </c>
      <c r="D1210" s="57" t="s">
        <v>4273</v>
      </c>
      <c r="E1210" s="58" t="s">
        <v>4274</v>
      </c>
      <c r="F1210" s="59" t="s">
        <v>1482</v>
      </c>
      <c r="G1210" s="59" t="s">
        <v>355</v>
      </c>
      <c r="H1210" s="59">
        <v>430725</v>
      </c>
      <c r="I1210" s="59" t="str">
        <f t="shared" si="141"/>
        <v>430725</v>
      </c>
      <c r="J1210" s="59">
        <f t="shared" si="142"/>
        <v>0</v>
      </c>
      <c r="K1210" s="70">
        <v>4.913</v>
      </c>
      <c r="L1210" s="55" t="s">
        <v>4275</v>
      </c>
      <c r="M1210" s="71" t="s">
        <v>4276</v>
      </c>
      <c r="N1210" s="59"/>
      <c r="O1210" s="70"/>
      <c r="P1210" s="59"/>
      <c r="Q1210" s="70"/>
      <c r="R1210" s="73" t="s">
        <v>4276</v>
      </c>
      <c r="S1210" s="70">
        <v>4.913</v>
      </c>
      <c r="T1210" s="59">
        <v>16</v>
      </c>
      <c r="U1210" s="82">
        <v>140.37</v>
      </c>
      <c r="V1210" s="83">
        <v>78.608</v>
      </c>
      <c r="W1210" s="83">
        <v>49.13</v>
      </c>
      <c r="X1210" s="83">
        <v>29.478</v>
      </c>
      <c r="Y1210" s="82">
        <f t="shared" si="143"/>
        <v>61.762</v>
      </c>
      <c r="Z1210" s="82"/>
      <c r="AA1210" s="91"/>
      <c r="AB1210" s="91"/>
      <c r="AC1210" s="82"/>
      <c r="AD1210" s="82"/>
      <c r="AE1210" s="82"/>
      <c r="AF1210" s="82"/>
      <c r="AG1210" s="59" t="s">
        <v>4187</v>
      </c>
      <c r="AH1210" s="59">
        <v>1</v>
      </c>
      <c r="AI1210" s="58"/>
      <c r="AJ1210" s="27"/>
    </row>
    <row r="1211" ht="20.15" customHeight="1" outlineLevel="4" spans="1:36">
      <c r="A1211" s="55">
        <v>26</v>
      </c>
      <c r="B1211" s="60" t="s">
        <v>154</v>
      </c>
      <c r="C1211" s="56" t="s">
        <v>171</v>
      </c>
      <c r="D1211" s="57" t="s">
        <v>4273</v>
      </c>
      <c r="E1211" s="58" t="s">
        <v>4277</v>
      </c>
      <c r="F1211" s="59" t="s">
        <v>1482</v>
      </c>
      <c r="G1211" s="59" t="s">
        <v>355</v>
      </c>
      <c r="H1211" s="59">
        <v>430725</v>
      </c>
      <c r="I1211" s="59" t="str">
        <f t="shared" si="141"/>
        <v>430725</v>
      </c>
      <c r="J1211" s="59">
        <f t="shared" si="142"/>
        <v>0</v>
      </c>
      <c r="K1211" s="70">
        <v>0.695</v>
      </c>
      <c r="L1211" s="55" t="s">
        <v>4278</v>
      </c>
      <c r="M1211" s="71" t="s">
        <v>4279</v>
      </c>
      <c r="N1211" s="59"/>
      <c r="O1211" s="70"/>
      <c r="P1211" s="59"/>
      <c r="Q1211" s="70"/>
      <c r="R1211" s="73" t="s">
        <v>4279</v>
      </c>
      <c r="S1211" s="70">
        <v>0.695</v>
      </c>
      <c r="T1211" s="59">
        <v>16</v>
      </c>
      <c r="U1211" s="82">
        <v>19.86</v>
      </c>
      <c r="V1211" s="83">
        <v>11.12</v>
      </c>
      <c r="W1211" s="83">
        <v>6.95</v>
      </c>
      <c r="X1211" s="83">
        <v>4.17</v>
      </c>
      <c r="Y1211" s="82">
        <f t="shared" si="143"/>
        <v>8.74</v>
      </c>
      <c r="Z1211" s="82"/>
      <c r="AA1211" s="91"/>
      <c r="AB1211" s="91"/>
      <c r="AC1211" s="82"/>
      <c r="AD1211" s="82"/>
      <c r="AE1211" s="82"/>
      <c r="AF1211" s="82"/>
      <c r="AG1211" s="59" t="s">
        <v>4187</v>
      </c>
      <c r="AH1211" s="59">
        <v>1</v>
      </c>
      <c r="AI1211" s="58"/>
      <c r="AJ1211" s="27"/>
    </row>
    <row r="1212" ht="20.15" customHeight="1" outlineLevel="4" spans="1:36">
      <c r="A1212" s="55">
        <v>27</v>
      </c>
      <c r="B1212" s="60" t="s">
        <v>154</v>
      </c>
      <c r="C1212" s="56" t="s">
        <v>171</v>
      </c>
      <c r="D1212" s="57" t="s">
        <v>4273</v>
      </c>
      <c r="E1212" s="58" t="s">
        <v>4280</v>
      </c>
      <c r="F1212" s="59" t="s">
        <v>1482</v>
      </c>
      <c r="G1212" s="59" t="s">
        <v>355</v>
      </c>
      <c r="H1212" s="59">
        <v>430725</v>
      </c>
      <c r="I1212" s="59" t="str">
        <f t="shared" si="141"/>
        <v>430725</v>
      </c>
      <c r="J1212" s="59">
        <f t="shared" si="142"/>
        <v>0</v>
      </c>
      <c r="K1212" s="70">
        <v>2.387</v>
      </c>
      <c r="L1212" s="55" t="s">
        <v>4281</v>
      </c>
      <c r="M1212" s="71" t="s">
        <v>4282</v>
      </c>
      <c r="N1212" s="59"/>
      <c r="O1212" s="70"/>
      <c r="P1212" s="59"/>
      <c r="Q1212" s="70"/>
      <c r="R1212" s="73" t="s">
        <v>4282</v>
      </c>
      <c r="S1212" s="70">
        <v>2.387</v>
      </c>
      <c r="T1212" s="59">
        <v>16</v>
      </c>
      <c r="U1212" s="82">
        <v>68.2</v>
      </c>
      <c r="V1212" s="83">
        <v>38.192</v>
      </c>
      <c r="W1212" s="83">
        <v>23.87</v>
      </c>
      <c r="X1212" s="83">
        <v>14.322</v>
      </c>
      <c r="Y1212" s="82">
        <f t="shared" si="143"/>
        <v>30.008</v>
      </c>
      <c r="Z1212" s="82"/>
      <c r="AA1212" s="91"/>
      <c r="AB1212" s="91"/>
      <c r="AC1212" s="82"/>
      <c r="AD1212" s="82"/>
      <c r="AE1212" s="82"/>
      <c r="AF1212" s="82"/>
      <c r="AG1212" s="59" t="s">
        <v>4187</v>
      </c>
      <c r="AH1212" s="59">
        <v>1</v>
      </c>
      <c r="AI1212" s="58"/>
      <c r="AJ1212" s="27"/>
    </row>
    <row r="1213" ht="20.15" customHeight="1" outlineLevel="4" spans="1:36">
      <c r="A1213" s="55">
        <v>28</v>
      </c>
      <c r="B1213" s="60" t="s">
        <v>154</v>
      </c>
      <c r="C1213" s="56" t="s">
        <v>171</v>
      </c>
      <c r="D1213" s="57" t="s">
        <v>4269</v>
      </c>
      <c r="E1213" s="58" t="s">
        <v>4270</v>
      </c>
      <c r="F1213" s="59" t="s">
        <v>1482</v>
      </c>
      <c r="G1213" s="59" t="s">
        <v>355</v>
      </c>
      <c r="H1213" s="59">
        <v>430725</v>
      </c>
      <c r="I1213" s="59" t="str">
        <f t="shared" si="141"/>
        <v>430725</v>
      </c>
      <c r="J1213" s="59">
        <f t="shared" si="142"/>
        <v>0</v>
      </c>
      <c r="K1213" s="70">
        <v>2.057</v>
      </c>
      <c r="L1213" s="55" t="s">
        <v>4271</v>
      </c>
      <c r="M1213" s="71" t="s">
        <v>4283</v>
      </c>
      <c r="N1213" s="59"/>
      <c r="O1213" s="70"/>
      <c r="P1213" s="59"/>
      <c r="Q1213" s="70"/>
      <c r="R1213" s="73" t="s">
        <v>4283</v>
      </c>
      <c r="S1213" s="70">
        <v>2.057</v>
      </c>
      <c r="T1213" s="59">
        <v>16</v>
      </c>
      <c r="U1213" s="82">
        <v>58.77</v>
      </c>
      <c r="V1213" s="83">
        <v>32.912</v>
      </c>
      <c r="W1213" s="83">
        <v>20.57</v>
      </c>
      <c r="X1213" s="83">
        <v>12.342</v>
      </c>
      <c r="Y1213" s="82">
        <f t="shared" si="143"/>
        <v>25.858</v>
      </c>
      <c r="Z1213" s="82"/>
      <c r="AA1213" s="91"/>
      <c r="AB1213" s="91"/>
      <c r="AC1213" s="82"/>
      <c r="AD1213" s="82"/>
      <c r="AE1213" s="82"/>
      <c r="AF1213" s="82"/>
      <c r="AG1213" s="59" t="s">
        <v>4187</v>
      </c>
      <c r="AH1213" s="59">
        <v>1</v>
      </c>
      <c r="AI1213" s="58"/>
      <c r="AJ1213" s="27"/>
    </row>
    <row r="1214" ht="20.15" customHeight="1" outlineLevel="4" spans="1:36">
      <c r="A1214" s="55">
        <v>29</v>
      </c>
      <c r="B1214" s="60" t="s">
        <v>154</v>
      </c>
      <c r="C1214" s="56" t="s">
        <v>171</v>
      </c>
      <c r="D1214" s="57" t="s">
        <v>4284</v>
      </c>
      <c r="E1214" s="58" t="s">
        <v>4285</v>
      </c>
      <c r="F1214" s="59" t="s">
        <v>1482</v>
      </c>
      <c r="G1214" s="59" t="s">
        <v>355</v>
      </c>
      <c r="H1214" s="59">
        <v>430725</v>
      </c>
      <c r="I1214" s="59" t="str">
        <f t="shared" si="141"/>
        <v>430725</v>
      </c>
      <c r="J1214" s="59">
        <f t="shared" si="142"/>
        <v>0</v>
      </c>
      <c r="K1214" s="70">
        <v>3.449</v>
      </c>
      <c r="L1214" s="55" t="s">
        <v>4286</v>
      </c>
      <c r="M1214" s="71" t="s">
        <v>4287</v>
      </c>
      <c r="N1214" s="59"/>
      <c r="O1214" s="70"/>
      <c r="P1214" s="59"/>
      <c r="Q1214" s="70"/>
      <c r="R1214" s="73" t="s">
        <v>4287</v>
      </c>
      <c r="S1214" s="70">
        <v>3.449</v>
      </c>
      <c r="T1214" s="59">
        <v>16</v>
      </c>
      <c r="U1214" s="82">
        <v>98.54</v>
      </c>
      <c r="V1214" s="83">
        <v>55.184</v>
      </c>
      <c r="W1214" s="83">
        <v>34.49</v>
      </c>
      <c r="X1214" s="83">
        <v>20.694</v>
      </c>
      <c r="Y1214" s="82">
        <f t="shared" si="143"/>
        <v>43.356</v>
      </c>
      <c r="Z1214" s="82"/>
      <c r="AA1214" s="91"/>
      <c r="AB1214" s="91"/>
      <c r="AC1214" s="82"/>
      <c r="AD1214" s="82"/>
      <c r="AE1214" s="82"/>
      <c r="AF1214" s="82"/>
      <c r="AG1214" s="59" t="s">
        <v>4187</v>
      </c>
      <c r="AH1214" s="59">
        <v>1</v>
      </c>
      <c r="AI1214" s="58"/>
      <c r="AJ1214" s="27"/>
    </row>
    <row r="1215" ht="20.15" customHeight="1" outlineLevel="4" spans="1:36">
      <c r="A1215" s="55">
        <v>30</v>
      </c>
      <c r="B1215" s="60" t="s">
        <v>154</v>
      </c>
      <c r="C1215" s="56" t="s">
        <v>171</v>
      </c>
      <c r="D1215" s="57" t="s">
        <v>4284</v>
      </c>
      <c r="E1215" s="58" t="s">
        <v>4288</v>
      </c>
      <c r="F1215" s="59" t="s">
        <v>1482</v>
      </c>
      <c r="G1215" s="59" t="s">
        <v>355</v>
      </c>
      <c r="H1215" s="59">
        <v>430725</v>
      </c>
      <c r="I1215" s="59" t="str">
        <f t="shared" si="141"/>
        <v>430725</v>
      </c>
      <c r="J1215" s="59">
        <f t="shared" si="142"/>
        <v>0</v>
      </c>
      <c r="K1215" s="70">
        <v>3.494</v>
      </c>
      <c r="L1215" s="55" t="s">
        <v>4289</v>
      </c>
      <c r="M1215" s="71" t="s">
        <v>4290</v>
      </c>
      <c r="N1215" s="59"/>
      <c r="O1215" s="70"/>
      <c r="P1215" s="59"/>
      <c r="Q1215" s="70"/>
      <c r="R1215" s="73" t="s">
        <v>4290</v>
      </c>
      <c r="S1215" s="70">
        <v>3.494</v>
      </c>
      <c r="T1215" s="59">
        <v>16</v>
      </c>
      <c r="U1215" s="82">
        <v>99.83</v>
      </c>
      <c r="V1215" s="83">
        <v>55.904</v>
      </c>
      <c r="W1215" s="83">
        <v>34.94</v>
      </c>
      <c r="X1215" s="83">
        <v>20.964</v>
      </c>
      <c r="Y1215" s="82">
        <f t="shared" si="143"/>
        <v>43.926</v>
      </c>
      <c r="Z1215" s="82"/>
      <c r="AA1215" s="91"/>
      <c r="AB1215" s="91"/>
      <c r="AC1215" s="82"/>
      <c r="AD1215" s="82"/>
      <c r="AE1215" s="82"/>
      <c r="AF1215" s="82"/>
      <c r="AG1215" s="59" t="s">
        <v>4187</v>
      </c>
      <c r="AH1215" s="59">
        <v>1</v>
      </c>
      <c r="AI1215" s="58"/>
      <c r="AJ1215" s="27"/>
    </row>
    <row r="1216" ht="20.15" customHeight="1" outlineLevel="4" spans="1:36">
      <c r="A1216" s="55">
        <v>31</v>
      </c>
      <c r="B1216" s="60" t="s">
        <v>154</v>
      </c>
      <c r="C1216" s="56" t="s">
        <v>171</v>
      </c>
      <c r="D1216" s="57" t="s">
        <v>4240</v>
      </c>
      <c r="E1216" s="58" t="s">
        <v>4291</v>
      </c>
      <c r="F1216" s="59" t="s">
        <v>1482</v>
      </c>
      <c r="G1216" s="59" t="s">
        <v>355</v>
      </c>
      <c r="H1216" s="59">
        <v>430725</v>
      </c>
      <c r="I1216" s="59" t="str">
        <f t="shared" si="141"/>
        <v>430725</v>
      </c>
      <c r="J1216" s="59">
        <f t="shared" si="142"/>
        <v>0</v>
      </c>
      <c r="K1216" s="70">
        <v>0.637</v>
      </c>
      <c r="L1216" s="55" t="s">
        <v>4292</v>
      </c>
      <c r="M1216" s="71" t="s">
        <v>4293</v>
      </c>
      <c r="N1216" s="59"/>
      <c r="O1216" s="70"/>
      <c r="P1216" s="59"/>
      <c r="Q1216" s="70"/>
      <c r="R1216" s="73" t="s">
        <v>4293</v>
      </c>
      <c r="S1216" s="70">
        <v>0.637</v>
      </c>
      <c r="T1216" s="59">
        <v>16</v>
      </c>
      <c r="U1216" s="82">
        <v>18.2</v>
      </c>
      <c r="V1216" s="83">
        <v>10.192</v>
      </c>
      <c r="W1216" s="83">
        <v>6.37</v>
      </c>
      <c r="X1216" s="83">
        <v>3.822</v>
      </c>
      <c r="Y1216" s="82">
        <f t="shared" si="143"/>
        <v>8.008</v>
      </c>
      <c r="Z1216" s="82"/>
      <c r="AA1216" s="91"/>
      <c r="AB1216" s="91"/>
      <c r="AC1216" s="82"/>
      <c r="AD1216" s="82"/>
      <c r="AE1216" s="82"/>
      <c r="AF1216" s="82"/>
      <c r="AG1216" s="59" t="s">
        <v>4187</v>
      </c>
      <c r="AH1216" s="59">
        <v>1</v>
      </c>
      <c r="AI1216" s="58"/>
      <c r="AJ1216" s="27"/>
    </row>
    <row r="1217" ht="20.15" customHeight="1" outlineLevel="4" spans="1:36">
      <c r="A1217" s="55">
        <v>32</v>
      </c>
      <c r="B1217" s="60" t="s">
        <v>154</v>
      </c>
      <c r="C1217" s="56" t="s">
        <v>171</v>
      </c>
      <c r="D1217" s="57" t="s">
        <v>4294</v>
      </c>
      <c r="E1217" s="58" t="s">
        <v>4295</v>
      </c>
      <c r="F1217" s="59" t="s">
        <v>1482</v>
      </c>
      <c r="G1217" s="59" t="s">
        <v>355</v>
      </c>
      <c r="H1217" s="59">
        <v>430725</v>
      </c>
      <c r="I1217" s="59" t="str">
        <f t="shared" si="141"/>
        <v>430725</v>
      </c>
      <c r="J1217" s="59">
        <f t="shared" si="142"/>
        <v>0</v>
      </c>
      <c r="K1217" s="70">
        <v>2.17</v>
      </c>
      <c r="L1217" s="55" t="s">
        <v>4296</v>
      </c>
      <c r="M1217" s="71" t="s">
        <v>4297</v>
      </c>
      <c r="N1217" s="59"/>
      <c r="O1217" s="70"/>
      <c r="P1217" s="59"/>
      <c r="Q1217" s="70"/>
      <c r="R1217" s="73" t="s">
        <v>4297</v>
      </c>
      <c r="S1217" s="70">
        <v>2.17</v>
      </c>
      <c r="T1217" s="59">
        <v>16</v>
      </c>
      <c r="U1217" s="82">
        <v>62</v>
      </c>
      <c r="V1217" s="83">
        <v>34.72</v>
      </c>
      <c r="W1217" s="83">
        <v>21.7</v>
      </c>
      <c r="X1217" s="83">
        <v>13.02</v>
      </c>
      <c r="Y1217" s="82">
        <f t="shared" si="143"/>
        <v>27.28</v>
      </c>
      <c r="Z1217" s="82"/>
      <c r="AA1217" s="91"/>
      <c r="AB1217" s="91"/>
      <c r="AC1217" s="82"/>
      <c r="AD1217" s="82"/>
      <c r="AE1217" s="82"/>
      <c r="AF1217" s="82"/>
      <c r="AG1217" s="59" t="s">
        <v>4187</v>
      </c>
      <c r="AH1217" s="59">
        <v>1</v>
      </c>
      <c r="AI1217" s="58"/>
      <c r="AJ1217" s="27"/>
    </row>
    <row r="1218" ht="20.15" customHeight="1" outlineLevel="4" spans="1:36">
      <c r="A1218" s="55">
        <v>33</v>
      </c>
      <c r="B1218" s="60" t="s">
        <v>154</v>
      </c>
      <c r="C1218" s="56" t="s">
        <v>171</v>
      </c>
      <c r="D1218" s="57" t="s">
        <v>4298</v>
      </c>
      <c r="E1218" s="58" t="s">
        <v>4299</v>
      </c>
      <c r="F1218" s="59" t="s">
        <v>1482</v>
      </c>
      <c r="G1218" s="59" t="s">
        <v>355</v>
      </c>
      <c r="H1218" s="59">
        <v>430725</v>
      </c>
      <c r="I1218" s="59" t="str">
        <f t="shared" si="141"/>
        <v>430725</v>
      </c>
      <c r="J1218" s="59">
        <f t="shared" si="142"/>
        <v>0</v>
      </c>
      <c r="K1218" s="70">
        <v>2.01</v>
      </c>
      <c r="L1218" s="55" t="s">
        <v>4300</v>
      </c>
      <c r="M1218" s="71" t="s">
        <v>4301</v>
      </c>
      <c r="N1218" s="59"/>
      <c r="O1218" s="70"/>
      <c r="P1218" s="59"/>
      <c r="Q1218" s="70"/>
      <c r="R1218" s="73" t="s">
        <v>4301</v>
      </c>
      <c r="S1218" s="70">
        <v>2.01</v>
      </c>
      <c r="T1218" s="59">
        <v>16</v>
      </c>
      <c r="U1218" s="82">
        <v>57.43</v>
      </c>
      <c r="V1218" s="83">
        <v>32.16</v>
      </c>
      <c r="W1218" s="83">
        <v>20.1</v>
      </c>
      <c r="X1218" s="83">
        <v>12.06</v>
      </c>
      <c r="Y1218" s="82">
        <f t="shared" si="143"/>
        <v>25.27</v>
      </c>
      <c r="Z1218" s="82"/>
      <c r="AA1218" s="91"/>
      <c r="AB1218" s="91"/>
      <c r="AC1218" s="82"/>
      <c r="AD1218" s="82"/>
      <c r="AE1218" s="82"/>
      <c r="AF1218" s="82"/>
      <c r="AG1218" s="59" t="s">
        <v>4187</v>
      </c>
      <c r="AH1218" s="59">
        <v>1</v>
      </c>
      <c r="AI1218" s="58"/>
      <c r="AJ1218" s="27"/>
    </row>
    <row r="1219" ht="20.15" customHeight="1" outlineLevel="4" spans="1:36">
      <c r="A1219" s="55">
        <v>6</v>
      </c>
      <c r="B1219" s="60" t="s">
        <v>154</v>
      </c>
      <c r="C1219" s="56" t="s">
        <v>171</v>
      </c>
      <c r="D1219" s="57" t="s">
        <v>4302</v>
      </c>
      <c r="E1219" s="58" t="s">
        <v>4303</v>
      </c>
      <c r="F1219" s="59" t="s">
        <v>1482</v>
      </c>
      <c r="G1219" s="59" t="s">
        <v>355</v>
      </c>
      <c r="H1219" s="59">
        <v>430725</v>
      </c>
      <c r="I1219" s="59" t="str">
        <f t="shared" si="141"/>
        <v>430725</v>
      </c>
      <c r="J1219" s="59">
        <f t="shared" si="142"/>
        <v>0</v>
      </c>
      <c r="K1219" s="70">
        <v>2.493</v>
      </c>
      <c r="L1219" s="55" t="s">
        <v>4304</v>
      </c>
      <c r="M1219" s="71" t="s">
        <v>4305</v>
      </c>
      <c r="N1219" s="59"/>
      <c r="O1219" s="70"/>
      <c r="P1219" s="59"/>
      <c r="Q1219" s="70"/>
      <c r="R1219" s="73" t="s">
        <v>4305</v>
      </c>
      <c r="S1219" s="70">
        <v>2.493</v>
      </c>
      <c r="T1219" s="59">
        <v>16</v>
      </c>
      <c r="U1219" s="82">
        <v>71.23</v>
      </c>
      <c r="V1219" s="83">
        <v>39.888</v>
      </c>
      <c r="W1219" s="83">
        <v>24.93</v>
      </c>
      <c r="X1219" s="83">
        <v>14.958</v>
      </c>
      <c r="Y1219" s="82">
        <f t="shared" si="143"/>
        <v>31.342</v>
      </c>
      <c r="Z1219" s="82"/>
      <c r="AA1219" s="91"/>
      <c r="AB1219" s="91"/>
      <c r="AC1219" s="82"/>
      <c r="AD1219" s="82"/>
      <c r="AE1219" s="82"/>
      <c r="AF1219" s="82"/>
      <c r="AG1219" s="59" t="s">
        <v>4187</v>
      </c>
      <c r="AH1219" s="59">
        <v>1</v>
      </c>
      <c r="AI1219" s="58"/>
      <c r="AJ1219" s="27"/>
    </row>
    <row r="1220" ht="20.15" customHeight="1" outlineLevel="4" spans="1:36">
      <c r="A1220" s="55">
        <v>7</v>
      </c>
      <c r="B1220" s="60" t="s">
        <v>154</v>
      </c>
      <c r="C1220" s="56" t="s">
        <v>171</v>
      </c>
      <c r="D1220" s="57" t="s">
        <v>4302</v>
      </c>
      <c r="E1220" s="58" t="s">
        <v>4306</v>
      </c>
      <c r="F1220" s="59" t="s">
        <v>1482</v>
      </c>
      <c r="G1220" s="59" t="s">
        <v>355</v>
      </c>
      <c r="H1220" s="59">
        <v>430725</v>
      </c>
      <c r="I1220" s="59" t="str">
        <f t="shared" si="141"/>
        <v>430725</v>
      </c>
      <c r="J1220" s="59">
        <f t="shared" si="142"/>
        <v>0</v>
      </c>
      <c r="K1220" s="70">
        <v>1.505</v>
      </c>
      <c r="L1220" s="55" t="s">
        <v>3810</v>
      </c>
      <c r="M1220" s="71" t="s">
        <v>4307</v>
      </c>
      <c r="N1220" s="59"/>
      <c r="O1220" s="70"/>
      <c r="P1220" s="59"/>
      <c r="Q1220" s="70"/>
      <c r="R1220" s="73" t="s">
        <v>4307</v>
      </c>
      <c r="S1220" s="70">
        <v>1.505</v>
      </c>
      <c r="T1220" s="59">
        <v>16</v>
      </c>
      <c r="U1220" s="82">
        <v>43</v>
      </c>
      <c r="V1220" s="83">
        <v>24.08</v>
      </c>
      <c r="W1220" s="83">
        <v>15.05</v>
      </c>
      <c r="X1220" s="83">
        <v>9.03</v>
      </c>
      <c r="Y1220" s="82">
        <f t="shared" si="143"/>
        <v>18.92</v>
      </c>
      <c r="Z1220" s="82"/>
      <c r="AA1220" s="91"/>
      <c r="AB1220" s="91"/>
      <c r="AC1220" s="82"/>
      <c r="AD1220" s="82"/>
      <c r="AE1220" s="82"/>
      <c r="AF1220" s="82"/>
      <c r="AG1220" s="59" t="s">
        <v>4187</v>
      </c>
      <c r="AH1220" s="59">
        <v>1</v>
      </c>
      <c r="AI1220" s="58"/>
      <c r="AJ1220" s="27"/>
    </row>
    <row r="1221" ht="20.15" customHeight="1" outlineLevel="4" spans="1:36">
      <c r="A1221" s="55">
        <v>34</v>
      </c>
      <c r="B1221" s="60" t="s">
        <v>154</v>
      </c>
      <c r="C1221" s="56" t="s">
        <v>171</v>
      </c>
      <c r="D1221" s="57" t="s">
        <v>4308</v>
      </c>
      <c r="E1221" s="58" t="s">
        <v>4309</v>
      </c>
      <c r="F1221" s="59" t="s">
        <v>1482</v>
      </c>
      <c r="G1221" s="59" t="s">
        <v>355</v>
      </c>
      <c r="H1221" s="59">
        <v>430725</v>
      </c>
      <c r="I1221" s="59" t="str">
        <f t="shared" si="141"/>
        <v>430725</v>
      </c>
      <c r="J1221" s="59">
        <f t="shared" si="142"/>
        <v>0</v>
      </c>
      <c r="K1221" s="70">
        <v>2.155</v>
      </c>
      <c r="L1221" s="55" t="s">
        <v>4310</v>
      </c>
      <c r="M1221" s="71" t="s">
        <v>4311</v>
      </c>
      <c r="N1221" s="59"/>
      <c r="O1221" s="70"/>
      <c r="P1221" s="59"/>
      <c r="Q1221" s="70"/>
      <c r="R1221" s="73" t="s">
        <v>4311</v>
      </c>
      <c r="S1221" s="70">
        <v>2.155</v>
      </c>
      <c r="T1221" s="59">
        <v>16</v>
      </c>
      <c r="U1221" s="82">
        <v>61.57</v>
      </c>
      <c r="V1221" s="83">
        <v>34.48</v>
      </c>
      <c r="W1221" s="83">
        <v>21.55</v>
      </c>
      <c r="X1221" s="83">
        <v>12.93</v>
      </c>
      <c r="Y1221" s="82">
        <f t="shared" si="143"/>
        <v>27.09</v>
      </c>
      <c r="Z1221" s="82"/>
      <c r="AA1221" s="91"/>
      <c r="AB1221" s="91"/>
      <c r="AC1221" s="82"/>
      <c r="AD1221" s="82"/>
      <c r="AE1221" s="82"/>
      <c r="AF1221" s="82"/>
      <c r="AG1221" s="59" t="s">
        <v>4187</v>
      </c>
      <c r="AH1221" s="59">
        <v>1</v>
      </c>
      <c r="AI1221" s="58"/>
      <c r="AJ1221" s="27"/>
    </row>
    <row r="1222" ht="20.15" customHeight="1" outlineLevel="4" spans="1:36">
      <c r="A1222" s="55">
        <v>35</v>
      </c>
      <c r="B1222" s="60" t="s">
        <v>154</v>
      </c>
      <c r="C1222" s="56" t="s">
        <v>171</v>
      </c>
      <c r="D1222" s="57" t="s">
        <v>4308</v>
      </c>
      <c r="E1222" s="58" t="s">
        <v>4312</v>
      </c>
      <c r="F1222" s="59" t="s">
        <v>1482</v>
      </c>
      <c r="G1222" s="59" t="s">
        <v>355</v>
      </c>
      <c r="H1222" s="59">
        <v>430725</v>
      </c>
      <c r="I1222" s="59" t="str">
        <f t="shared" si="141"/>
        <v>430725</v>
      </c>
      <c r="J1222" s="59">
        <f t="shared" si="142"/>
        <v>0</v>
      </c>
      <c r="K1222" s="70">
        <v>0.706</v>
      </c>
      <c r="L1222" s="55" t="s">
        <v>4313</v>
      </c>
      <c r="M1222" s="71" t="s">
        <v>4314</v>
      </c>
      <c r="N1222" s="59"/>
      <c r="O1222" s="70"/>
      <c r="P1222" s="59"/>
      <c r="Q1222" s="70"/>
      <c r="R1222" s="73" t="s">
        <v>4314</v>
      </c>
      <c r="S1222" s="70">
        <v>0.706</v>
      </c>
      <c r="T1222" s="59">
        <v>16</v>
      </c>
      <c r="U1222" s="82">
        <v>20.17</v>
      </c>
      <c r="V1222" s="83">
        <v>11.296</v>
      </c>
      <c r="W1222" s="83">
        <v>7.06</v>
      </c>
      <c r="X1222" s="83">
        <v>4.236</v>
      </c>
      <c r="Y1222" s="82">
        <f t="shared" si="143"/>
        <v>8.874</v>
      </c>
      <c r="Z1222" s="82"/>
      <c r="AA1222" s="91"/>
      <c r="AB1222" s="91"/>
      <c r="AC1222" s="82"/>
      <c r="AD1222" s="82"/>
      <c r="AE1222" s="82"/>
      <c r="AF1222" s="82"/>
      <c r="AG1222" s="59" t="s">
        <v>4187</v>
      </c>
      <c r="AH1222" s="59">
        <v>1</v>
      </c>
      <c r="AI1222" s="58"/>
      <c r="AJ1222" s="27"/>
    </row>
    <row r="1223" ht="20.15" customHeight="1" outlineLevel="4" spans="1:36">
      <c r="A1223" s="55">
        <v>36</v>
      </c>
      <c r="B1223" s="60" t="s">
        <v>154</v>
      </c>
      <c r="C1223" s="56" t="s">
        <v>171</v>
      </c>
      <c r="D1223" s="57" t="s">
        <v>4315</v>
      </c>
      <c r="E1223" s="58" t="s">
        <v>4316</v>
      </c>
      <c r="F1223" s="59" t="s">
        <v>1482</v>
      </c>
      <c r="G1223" s="59" t="s">
        <v>355</v>
      </c>
      <c r="H1223" s="59">
        <v>430725</v>
      </c>
      <c r="I1223" s="59" t="str">
        <f t="shared" si="141"/>
        <v>430725</v>
      </c>
      <c r="J1223" s="59">
        <f t="shared" si="142"/>
        <v>0</v>
      </c>
      <c r="K1223" s="70">
        <v>0.715</v>
      </c>
      <c r="L1223" s="55" t="s">
        <v>4317</v>
      </c>
      <c r="M1223" s="71" t="s">
        <v>4318</v>
      </c>
      <c r="N1223" s="59"/>
      <c r="O1223" s="70"/>
      <c r="P1223" s="59"/>
      <c r="Q1223" s="70"/>
      <c r="R1223" s="73" t="s">
        <v>4318</v>
      </c>
      <c r="S1223" s="70">
        <v>0.715</v>
      </c>
      <c r="T1223" s="59">
        <v>16</v>
      </c>
      <c r="U1223" s="82">
        <v>20.43</v>
      </c>
      <c r="V1223" s="83">
        <v>11.44</v>
      </c>
      <c r="W1223" s="83">
        <v>7.15</v>
      </c>
      <c r="X1223" s="83">
        <v>4.29</v>
      </c>
      <c r="Y1223" s="82">
        <f t="shared" si="143"/>
        <v>8.99</v>
      </c>
      <c r="Z1223" s="82"/>
      <c r="AA1223" s="91"/>
      <c r="AB1223" s="91"/>
      <c r="AC1223" s="82"/>
      <c r="AD1223" s="82"/>
      <c r="AE1223" s="82"/>
      <c r="AF1223" s="82"/>
      <c r="AG1223" s="59" t="s">
        <v>4187</v>
      </c>
      <c r="AH1223" s="59">
        <v>1</v>
      </c>
      <c r="AI1223" s="58"/>
      <c r="AJ1223" s="27"/>
    </row>
    <row r="1224" ht="20.15" customHeight="1" outlineLevel="4" spans="1:36">
      <c r="A1224" s="55">
        <v>37</v>
      </c>
      <c r="B1224" s="60" t="s">
        <v>154</v>
      </c>
      <c r="C1224" s="56" t="s">
        <v>171</v>
      </c>
      <c r="D1224" s="57" t="s">
        <v>4315</v>
      </c>
      <c r="E1224" s="58" t="s">
        <v>4319</v>
      </c>
      <c r="F1224" s="59" t="s">
        <v>1482</v>
      </c>
      <c r="G1224" s="59" t="s">
        <v>355</v>
      </c>
      <c r="H1224" s="59">
        <v>430725</v>
      </c>
      <c r="I1224" s="59" t="str">
        <f t="shared" si="141"/>
        <v>430725</v>
      </c>
      <c r="J1224" s="59">
        <f t="shared" si="142"/>
        <v>0</v>
      </c>
      <c r="K1224" s="70">
        <v>1.246</v>
      </c>
      <c r="L1224" s="55" t="s">
        <v>4320</v>
      </c>
      <c r="M1224" s="71" t="s">
        <v>4321</v>
      </c>
      <c r="N1224" s="59"/>
      <c r="O1224" s="70"/>
      <c r="P1224" s="59"/>
      <c r="Q1224" s="70"/>
      <c r="R1224" s="73" t="s">
        <v>4321</v>
      </c>
      <c r="S1224" s="70">
        <v>1.246</v>
      </c>
      <c r="T1224" s="59">
        <v>16</v>
      </c>
      <c r="U1224" s="82">
        <v>35.6</v>
      </c>
      <c r="V1224" s="83">
        <v>19.936</v>
      </c>
      <c r="W1224" s="83">
        <v>12.46</v>
      </c>
      <c r="X1224" s="83">
        <v>7.476</v>
      </c>
      <c r="Y1224" s="82">
        <f t="shared" si="143"/>
        <v>15.664</v>
      </c>
      <c r="Z1224" s="82"/>
      <c r="AA1224" s="91"/>
      <c r="AB1224" s="91"/>
      <c r="AC1224" s="82"/>
      <c r="AD1224" s="82"/>
      <c r="AE1224" s="82"/>
      <c r="AF1224" s="82"/>
      <c r="AG1224" s="59" t="s">
        <v>4187</v>
      </c>
      <c r="AH1224" s="59">
        <v>1</v>
      </c>
      <c r="AI1224" s="58"/>
      <c r="AJ1224" s="27"/>
    </row>
    <row r="1225" ht="20.15" customHeight="1" outlineLevel="4" spans="1:36">
      <c r="A1225" s="55">
        <v>38</v>
      </c>
      <c r="B1225" s="60" t="s">
        <v>154</v>
      </c>
      <c r="C1225" s="56" t="s">
        <v>171</v>
      </c>
      <c r="D1225" s="57" t="s">
        <v>4322</v>
      </c>
      <c r="E1225" s="58" t="s">
        <v>4323</v>
      </c>
      <c r="F1225" s="59" t="s">
        <v>1482</v>
      </c>
      <c r="G1225" s="59" t="s">
        <v>355</v>
      </c>
      <c r="H1225" s="59">
        <v>430725</v>
      </c>
      <c r="I1225" s="59" t="str">
        <f t="shared" si="141"/>
        <v>430725</v>
      </c>
      <c r="J1225" s="59">
        <f t="shared" si="142"/>
        <v>0</v>
      </c>
      <c r="K1225" s="70">
        <v>2.728</v>
      </c>
      <c r="L1225" s="55" t="s">
        <v>4324</v>
      </c>
      <c r="M1225" s="71" t="s">
        <v>4325</v>
      </c>
      <c r="N1225" s="59"/>
      <c r="O1225" s="70"/>
      <c r="P1225" s="59"/>
      <c r="Q1225" s="70"/>
      <c r="R1225" s="73" t="s">
        <v>4325</v>
      </c>
      <c r="S1225" s="70">
        <v>2.728</v>
      </c>
      <c r="T1225" s="59">
        <v>16</v>
      </c>
      <c r="U1225" s="82">
        <v>77.94</v>
      </c>
      <c r="V1225" s="83">
        <v>43.648</v>
      </c>
      <c r="W1225" s="83">
        <v>27.28</v>
      </c>
      <c r="X1225" s="83">
        <v>16.368</v>
      </c>
      <c r="Y1225" s="82">
        <f t="shared" si="143"/>
        <v>34.292</v>
      </c>
      <c r="Z1225" s="82"/>
      <c r="AA1225" s="91"/>
      <c r="AB1225" s="91"/>
      <c r="AC1225" s="82"/>
      <c r="AD1225" s="82"/>
      <c r="AE1225" s="82"/>
      <c r="AF1225" s="82"/>
      <c r="AG1225" s="59" t="s">
        <v>4187</v>
      </c>
      <c r="AH1225" s="59">
        <v>1</v>
      </c>
      <c r="AI1225" s="58"/>
      <c r="AJ1225" s="27"/>
    </row>
    <row r="1226" ht="20.15" customHeight="1" outlineLevel="4" spans="1:36">
      <c r="A1226" s="55">
        <v>39</v>
      </c>
      <c r="B1226" s="60" t="s">
        <v>154</v>
      </c>
      <c r="C1226" s="56" t="s">
        <v>171</v>
      </c>
      <c r="D1226" s="57" t="s">
        <v>4326</v>
      </c>
      <c r="E1226" s="58" t="s">
        <v>4327</v>
      </c>
      <c r="F1226" s="59" t="s">
        <v>1482</v>
      </c>
      <c r="G1226" s="59" t="s">
        <v>355</v>
      </c>
      <c r="H1226" s="59">
        <v>430725</v>
      </c>
      <c r="I1226" s="59" t="str">
        <f t="shared" si="141"/>
        <v>430725</v>
      </c>
      <c r="J1226" s="59">
        <f t="shared" si="142"/>
        <v>0</v>
      </c>
      <c r="K1226" s="70">
        <v>0.968</v>
      </c>
      <c r="L1226" s="55" t="s">
        <v>4328</v>
      </c>
      <c r="M1226" s="71" t="s">
        <v>4329</v>
      </c>
      <c r="N1226" s="59"/>
      <c r="O1226" s="70"/>
      <c r="P1226" s="59"/>
      <c r="Q1226" s="70"/>
      <c r="R1226" s="73" t="s">
        <v>4329</v>
      </c>
      <c r="S1226" s="70">
        <v>0.968</v>
      </c>
      <c r="T1226" s="59">
        <v>16</v>
      </c>
      <c r="U1226" s="82">
        <v>27.66</v>
      </c>
      <c r="V1226" s="83">
        <v>15.488</v>
      </c>
      <c r="W1226" s="83">
        <v>9.68</v>
      </c>
      <c r="X1226" s="83">
        <v>5.808</v>
      </c>
      <c r="Y1226" s="82">
        <f t="shared" si="143"/>
        <v>12.172</v>
      </c>
      <c r="Z1226" s="82"/>
      <c r="AA1226" s="91"/>
      <c r="AB1226" s="91"/>
      <c r="AC1226" s="82"/>
      <c r="AD1226" s="82"/>
      <c r="AE1226" s="82"/>
      <c r="AF1226" s="82"/>
      <c r="AG1226" s="59" t="s">
        <v>4187</v>
      </c>
      <c r="AH1226" s="59">
        <v>1</v>
      </c>
      <c r="AI1226" s="58"/>
      <c r="AJ1226" s="27"/>
    </row>
    <row r="1227" ht="20.15" customHeight="1" outlineLevel="4" spans="1:36">
      <c r="A1227" s="55">
        <v>40</v>
      </c>
      <c r="B1227" s="60" t="s">
        <v>154</v>
      </c>
      <c r="C1227" s="56" t="s">
        <v>171</v>
      </c>
      <c r="D1227" s="57" t="s">
        <v>4326</v>
      </c>
      <c r="E1227" s="58" t="s">
        <v>4330</v>
      </c>
      <c r="F1227" s="59" t="s">
        <v>1482</v>
      </c>
      <c r="G1227" s="59" t="s">
        <v>355</v>
      </c>
      <c r="H1227" s="59">
        <v>430725</v>
      </c>
      <c r="I1227" s="59" t="str">
        <f t="shared" si="141"/>
        <v>430725</v>
      </c>
      <c r="J1227" s="59">
        <f t="shared" si="142"/>
        <v>0</v>
      </c>
      <c r="K1227" s="70">
        <v>1.708</v>
      </c>
      <c r="L1227" s="55" t="s">
        <v>4331</v>
      </c>
      <c r="M1227" s="71" t="s">
        <v>4332</v>
      </c>
      <c r="N1227" s="59"/>
      <c r="O1227" s="70"/>
      <c r="P1227" s="59"/>
      <c r="Q1227" s="70"/>
      <c r="R1227" s="73" t="s">
        <v>4332</v>
      </c>
      <c r="S1227" s="70">
        <v>1.708</v>
      </c>
      <c r="T1227" s="59">
        <v>16</v>
      </c>
      <c r="U1227" s="82">
        <v>48.8</v>
      </c>
      <c r="V1227" s="83">
        <v>27.328</v>
      </c>
      <c r="W1227" s="83">
        <v>17.08</v>
      </c>
      <c r="X1227" s="83">
        <v>10.248</v>
      </c>
      <c r="Y1227" s="82">
        <f t="shared" si="143"/>
        <v>21.472</v>
      </c>
      <c r="Z1227" s="82"/>
      <c r="AA1227" s="91"/>
      <c r="AB1227" s="91"/>
      <c r="AC1227" s="82"/>
      <c r="AD1227" s="82"/>
      <c r="AE1227" s="82"/>
      <c r="AF1227" s="82"/>
      <c r="AG1227" s="59" t="s">
        <v>4187</v>
      </c>
      <c r="AH1227" s="59">
        <v>1</v>
      </c>
      <c r="AI1227" s="58"/>
      <c r="AJ1227" s="27"/>
    </row>
    <row r="1228" ht="20.15" customHeight="1" outlineLevel="4" spans="1:36">
      <c r="A1228" s="55">
        <v>41</v>
      </c>
      <c r="B1228" s="60" t="s">
        <v>154</v>
      </c>
      <c r="C1228" s="56" t="s">
        <v>171</v>
      </c>
      <c r="D1228" s="57" t="s">
        <v>4333</v>
      </c>
      <c r="E1228" s="58" t="s">
        <v>4334</v>
      </c>
      <c r="F1228" s="59" t="s">
        <v>1482</v>
      </c>
      <c r="G1228" s="59" t="s">
        <v>355</v>
      </c>
      <c r="H1228" s="59">
        <v>430725</v>
      </c>
      <c r="I1228" s="59" t="str">
        <f t="shared" si="141"/>
        <v>430725</v>
      </c>
      <c r="J1228" s="59">
        <f t="shared" si="142"/>
        <v>0</v>
      </c>
      <c r="K1228" s="70">
        <v>2.213</v>
      </c>
      <c r="L1228" s="55" t="s">
        <v>4335</v>
      </c>
      <c r="M1228" s="71" t="s">
        <v>4336</v>
      </c>
      <c r="N1228" s="59"/>
      <c r="O1228" s="70"/>
      <c r="P1228" s="59"/>
      <c r="Q1228" s="70"/>
      <c r="R1228" s="73" t="s">
        <v>4336</v>
      </c>
      <c r="S1228" s="70">
        <v>2.213</v>
      </c>
      <c r="T1228" s="59">
        <v>16</v>
      </c>
      <c r="U1228" s="82">
        <v>63.23</v>
      </c>
      <c r="V1228" s="83">
        <v>35.408</v>
      </c>
      <c r="W1228" s="83">
        <v>22.13</v>
      </c>
      <c r="X1228" s="83">
        <v>13.278</v>
      </c>
      <c r="Y1228" s="82">
        <f t="shared" si="143"/>
        <v>27.822</v>
      </c>
      <c r="Z1228" s="82"/>
      <c r="AA1228" s="91"/>
      <c r="AB1228" s="91"/>
      <c r="AC1228" s="82"/>
      <c r="AD1228" s="82"/>
      <c r="AE1228" s="82"/>
      <c r="AF1228" s="82"/>
      <c r="AG1228" s="59" t="s">
        <v>4187</v>
      </c>
      <c r="AH1228" s="59">
        <v>1</v>
      </c>
      <c r="AI1228" s="58"/>
      <c r="AJ1228" s="27"/>
    </row>
    <row r="1229" ht="20.15" customHeight="1" outlineLevel="4" spans="1:36">
      <c r="A1229" s="55">
        <v>42</v>
      </c>
      <c r="B1229" s="60" t="s">
        <v>154</v>
      </c>
      <c r="C1229" s="56" t="s">
        <v>171</v>
      </c>
      <c r="D1229" s="57" t="s">
        <v>4333</v>
      </c>
      <c r="E1229" s="58" t="s">
        <v>4337</v>
      </c>
      <c r="F1229" s="59" t="s">
        <v>1482</v>
      </c>
      <c r="G1229" s="59" t="s">
        <v>355</v>
      </c>
      <c r="H1229" s="59">
        <v>430725</v>
      </c>
      <c r="I1229" s="59" t="str">
        <f t="shared" si="141"/>
        <v>430725</v>
      </c>
      <c r="J1229" s="59">
        <f t="shared" si="142"/>
        <v>0</v>
      </c>
      <c r="K1229" s="70">
        <v>3.2</v>
      </c>
      <c r="L1229" s="55" t="s">
        <v>4338</v>
      </c>
      <c r="M1229" s="71" t="s">
        <v>4339</v>
      </c>
      <c r="N1229" s="59"/>
      <c r="O1229" s="70"/>
      <c r="P1229" s="59"/>
      <c r="Q1229" s="70"/>
      <c r="R1229" s="73" t="s">
        <v>4339</v>
      </c>
      <c r="S1229" s="70">
        <v>3.2</v>
      </c>
      <c r="T1229" s="59">
        <v>16</v>
      </c>
      <c r="U1229" s="82">
        <v>91.43</v>
      </c>
      <c r="V1229" s="83">
        <v>51.2</v>
      </c>
      <c r="W1229" s="83">
        <v>32</v>
      </c>
      <c r="X1229" s="83">
        <v>19.2</v>
      </c>
      <c r="Y1229" s="82">
        <f t="shared" si="143"/>
        <v>40.23</v>
      </c>
      <c r="Z1229" s="82"/>
      <c r="AA1229" s="91"/>
      <c r="AB1229" s="91"/>
      <c r="AC1229" s="82"/>
      <c r="AD1229" s="82"/>
      <c r="AE1229" s="82"/>
      <c r="AF1229" s="82"/>
      <c r="AG1229" s="59" t="s">
        <v>4187</v>
      </c>
      <c r="AH1229" s="59">
        <v>1</v>
      </c>
      <c r="AI1229" s="58"/>
      <c r="AJ1229" s="27"/>
    </row>
    <row r="1230" ht="20.15" customHeight="1" outlineLevel="4" spans="1:36">
      <c r="A1230" s="55">
        <v>43</v>
      </c>
      <c r="B1230" s="60" t="s">
        <v>154</v>
      </c>
      <c r="C1230" s="56" t="s">
        <v>171</v>
      </c>
      <c r="D1230" s="57" t="s">
        <v>4340</v>
      </c>
      <c r="E1230" s="58" t="s">
        <v>4341</v>
      </c>
      <c r="F1230" s="59" t="s">
        <v>1482</v>
      </c>
      <c r="G1230" s="59" t="s">
        <v>355</v>
      </c>
      <c r="H1230" s="59">
        <v>430725</v>
      </c>
      <c r="I1230" s="59" t="str">
        <f t="shared" si="141"/>
        <v>430725</v>
      </c>
      <c r="J1230" s="59">
        <f t="shared" si="142"/>
        <v>0</v>
      </c>
      <c r="K1230" s="70">
        <v>9.551</v>
      </c>
      <c r="L1230" s="55" t="s">
        <v>4342</v>
      </c>
      <c r="M1230" s="71" t="s">
        <v>4343</v>
      </c>
      <c r="N1230" s="59"/>
      <c r="O1230" s="70"/>
      <c r="P1230" s="59"/>
      <c r="Q1230" s="70"/>
      <c r="R1230" s="73" t="s">
        <v>4343</v>
      </c>
      <c r="S1230" s="70">
        <v>9.551</v>
      </c>
      <c r="T1230" s="59">
        <v>16</v>
      </c>
      <c r="U1230" s="82">
        <v>272.89</v>
      </c>
      <c r="V1230" s="83">
        <v>152.816</v>
      </c>
      <c r="W1230" s="83">
        <v>95.51</v>
      </c>
      <c r="X1230" s="83">
        <v>57.306</v>
      </c>
      <c r="Y1230" s="82">
        <f t="shared" si="143"/>
        <v>120.074</v>
      </c>
      <c r="Z1230" s="82"/>
      <c r="AA1230" s="91"/>
      <c r="AB1230" s="91"/>
      <c r="AC1230" s="82"/>
      <c r="AD1230" s="82"/>
      <c r="AE1230" s="82"/>
      <c r="AF1230" s="82"/>
      <c r="AG1230" s="59" t="s">
        <v>4187</v>
      </c>
      <c r="AH1230" s="59">
        <v>1</v>
      </c>
      <c r="AI1230" s="58"/>
      <c r="AJ1230" s="27"/>
    </row>
    <row r="1231" ht="20.15" customHeight="1" outlineLevel="4" spans="1:36">
      <c r="A1231" s="55">
        <v>45</v>
      </c>
      <c r="B1231" s="60" t="s">
        <v>154</v>
      </c>
      <c r="C1231" s="56" t="s">
        <v>171</v>
      </c>
      <c r="D1231" s="57" t="s">
        <v>4240</v>
      </c>
      <c r="E1231" s="58" t="s">
        <v>4344</v>
      </c>
      <c r="F1231" s="59" t="s">
        <v>1482</v>
      </c>
      <c r="G1231" s="59" t="s">
        <v>355</v>
      </c>
      <c r="H1231" s="59">
        <v>430725</v>
      </c>
      <c r="I1231" s="59" t="str">
        <f t="shared" si="141"/>
        <v>430725</v>
      </c>
      <c r="J1231" s="59">
        <f t="shared" si="142"/>
        <v>0</v>
      </c>
      <c r="K1231" s="70">
        <v>0.153</v>
      </c>
      <c r="L1231" s="55" t="s">
        <v>4345</v>
      </c>
      <c r="M1231" s="71" t="s">
        <v>4346</v>
      </c>
      <c r="N1231" s="59"/>
      <c r="O1231" s="70"/>
      <c r="P1231" s="59"/>
      <c r="Q1231" s="70"/>
      <c r="R1231" s="73" t="s">
        <v>4346</v>
      </c>
      <c r="S1231" s="70">
        <v>0.153</v>
      </c>
      <c r="T1231" s="59">
        <v>16</v>
      </c>
      <c r="U1231" s="82">
        <v>4.37</v>
      </c>
      <c r="V1231" s="83">
        <v>2.448</v>
      </c>
      <c r="W1231" s="83">
        <v>1.53</v>
      </c>
      <c r="X1231" s="83">
        <v>0.918</v>
      </c>
      <c r="Y1231" s="82">
        <f t="shared" si="143"/>
        <v>1.922</v>
      </c>
      <c r="Z1231" s="82"/>
      <c r="AA1231" s="91"/>
      <c r="AB1231" s="91"/>
      <c r="AC1231" s="82"/>
      <c r="AD1231" s="82"/>
      <c r="AE1231" s="82"/>
      <c r="AF1231" s="82"/>
      <c r="AG1231" s="59" t="s">
        <v>4187</v>
      </c>
      <c r="AH1231" s="59">
        <v>1</v>
      </c>
      <c r="AI1231" s="58"/>
      <c r="AJ1231" s="27"/>
    </row>
    <row r="1232" ht="20.15" customHeight="1" outlineLevel="4" spans="1:36">
      <c r="A1232" s="55">
        <v>46</v>
      </c>
      <c r="B1232" s="60" t="s">
        <v>154</v>
      </c>
      <c r="C1232" s="56" t="s">
        <v>171</v>
      </c>
      <c r="D1232" s="57" t="s">
        <v>4294</v>
      </c>
      <c r="E1232" s="58" t="s">
        <v>4347</v>
      </c>
      <c r="F1232" s="59" t="s">
        <v>1482</v>
      </c>
      <c r="G1232" s="59" t="s">
        <v>355</v>
      </c>
      <c r="H1232" s="59">
        <v>430725</v>
      </c>
      <c r="I1232" s="59" t="str">
        <f t="shared" si="141"/>
        <v>430725</v>
      </c>
      <c r="J1232" s="59">
        <f t="shared" si="142"/>
        <v>0</v>
      </c>
      <c r="K1232" s="70">
        <v>1.647</v>
      </c>
      <c r="L1232" s="55" t="s">
        <v>4348</v>
      </c>
      <c r="M1232" s="71" t="s">
        <v>4349</v>
      </c>
      <c r="N1232" s="59"/>
      <c r="O1232" s="70"/>
      <c r="P1232" s="59"/>
      <c r="Q1232" s="70"/>
      <c r="R1232" s="73" t="s">
        <v>4349</v>
      </c>
      <c r="S1232" s="70">
        <v>1.647</v>
      </c>
      <c r="T1232" s="59">
        <v>16</v>
      </c>
      <c r="U1232" s="82">
        <v>47.06</v>
      </c>
      <c r="V1232" s="83">
        <v>26.352</v>
      </c>
      <c r="W1232" s="83">
        <v>16.47</v>
      </c>
      <c r="X1232" s="83">
        <v>9.882</v>
      </c>
      <c r="Y1232" s="82">
        <f t="shared" si="143"/>
        <v>20.708</v>
      </c>
      <c r="Z1232" s="82"/>
      <c r="AA1232" s="91"/>
      <c r="AB1232" s="91"/>
      <c r="AC1232" s="82"/>
      <c r="AD1232" s="82"/>
      <c r="AE1232" s="82"/>
      <c r="AF1232" s="82"/>
      <c r="AG1232" s="59" t="s">
        <v>4187</v>
      </c>
      <c r="AH1232" s="59">
        <v>1</v>
      </c>
      <c r="AI1232" s="58"/>
      <c r="AJ1232" s="27"/>
    </row>
    <row r="1233" ht="20.15" customHeight="1" outlineLevel="4" spans="1:36">
      <c r="A1233" s="55">
        <v>8</v>
      </c>
      <c r="B1233" s="60" t="s">
        <v>154</v>
      </c>
      <c r="C1233" s="56" t="s">
        <v>171</v>
      </c>
      <c r="D1233" s="57" t="s">
        <v>4333</v>
      </c>
      <c r="E1233" s="58" t="s">
        <v>4350</v>
      </c>
      <c r="F1233" s="59" t="s">
        <v>1482</v>
      </c>
      <c r="G1233" s="59" t="s">
        <v>355</v>
      </c>
      <c r="H1233" s="59">
        <v>430725</v>
      </c>
      <c r="I1233" s="59" t="str">
        <f t="shared" si="141"/>
        <v>430725</v>
      </c>
      <c r="J1233" s="59">
        <f t="shared" si="142"/>
        <v>0</v>
      </c>
      <c r="K1233" s="70">
        <v>4.119</v>
      </c>
      <c r="L1233" s="55" t="s">
        <v>4351</v>
      </c>
      <c r="M1233" s="71" t="s">
        <v>4352</v>
      </c>
      <c r="N1233" s="59"/>
      <c r="O1233" s="70"/>
      <c r="P1233" s="59"/>
      <c r="Q1233" s="70"/>
      <c r="R1233" s="73" t="s">
        <v>4352</v>
      </c>
      <c r="S1233" s="70">
        <v>4.119</v>
      </c>
      <c r="T1233" s="59">
        <v>16</v>
      </c>
      <c r="U1233" s="82">
        <v>117.69</v>
      </c>
      <c r="V1233" s="83">
        <v>65.904</v>
      </c>
      <c r="W1233" s="83">
        <v>41.19</v>
      </c>
      <c r="X1233" s="83">
        <v>24.714</v>
      </c>
      <c r="Y1233" s="82">
        <f t="shared" si="143"/>
        <v>51.786</v>
      </c>
      <c r="Z1233" s="82"/>
      <c r="AA1233" s="91"/>
      <c r="AB1233" s="91"/>
      <c r="AC1233" s="82"/>
      <c r="AD1233" s="82"/>
      <c r="AE1233" s="82"/>
      <c r="AF1233" s="82"/>
      <c r="AG1233" s="59" t="s">
        <v>4187</v>
      </c>
      <c r="AH1233" s="59">
        <v>1</v>
      </c>
      <c r="AI1233" s="58"/>
      <c r="AJ1233" s="27"/>
    </row>
    <row r="1234" ht="20.15" customHeight="1" outlineLevel="4" spans="1:36">
      <c r="A1234" s="55">
        <v>22</v>
      </c>
      <c r="B1234" s="60" t="s">
        <v>154</v>
      </c>
      <c r="C1234" s="56" t="s">
        <v>171</v>
      </c>
      <c r="D1234" s="57" t="s">
        <v>4326</v>
      </c>
      <c r="E1234" s="58" t="s">
        <v>4353</v>
      </c>
      <c r="F1234" s="59" t="s">
        <v>1482</v>
      </c>
      <c r="G1234" s="59" t="s">
        <v>355</v>
      </c>
      <c r="H1234" s="59">
        <v>430725</v>
      </c>
      <c r="I1234" s="59" t="str">
        <f t="shared" si="141"/>
        <v>430725</v>
      </c>
      <c r="J1234" s="59">
        <f t="shared" si="142"/>
        <v>0</v>
      </c>
      <c r="K1234" s="70">
        <v>4.5</v>
      </c>
      <c r="L1234" s="55" t="s">
        <v>4354</v>
      </c>
      <c r="M1234" s="71" t="s">
        <v>4355</v>
      </c>
      <c r="N1234" s="59"/>
      <c r="O1234" s="70"/>
      <c r="P1234" s="59"/>
      <c r="Q1234" s="70"/>
      <c r="R1234" s="73" t="s">
        <v>4355</v>
      </c>
      <c r="S1234" s="70">
        <v>4.5</v>
      </c>
      <c r="T1234" s="59">
        <v>16</v>
      </c>
      <c r="U1234" s="82">
        <v>128.57</v>
      </c>
      <c r="V1234" s="83">
        <v>72</v>
      </c>
      <c r="W1234" s="83">
        <v>45</v>
      </c>
      <c r="X1234" s="83">
        <v>27</v>
      </c>
      <c r="Y1234" s="82">
        <f t="shared" si="143"/>
        <v>56.57</v>
      </c>
      <c r="Z1234" s="82"/>
      <c r="AA1234" s="91"/>
      <c r="AB1234" s="91"/>
      <c r="AC1234" s="82"/>
      <c r="AD1234" s="82"/>
      <c r="AE1234" s="82"/>
      <c r="AF1234" s="82"/>
      <c r="AG1234" s="59" t="s">
        <v>4187</v>
      </c>
      <c r="AH1234" s="59">
        <v>1</v>
      </c>
      <c r="AI1234" s="58"/>
      <c r="AJ1234" s="27"/>
    </row>
    <row r="1235" ht="20.15" customHeight="1" outlineLevel="4" spans="1:36">
      <c r="A1235" s="55">
        <v>47</v>
      </c>
      <c r="B1235" s="60" t="s">
        <v>154</v>
      </c>
      <c r="C1235" s="56" t="s">
        <v>171</v>
      </c>
      <c r="D1235" s="57" t="s">
        <v>4326</v>
      </c>
      <c r="E1235" s="58" t="s">
        <v>4356</v>
      </c>
      <c r="F1235" s="59" t="s">
        <v>1482</v>
      </c>
      <c r="G1235" s="59" t="s">
        <v>355</v>
      </c>
      <c r="H1235" s="59">
        <v>430725</v>
      </c>
      <c r="I1235" s="59" t="str">
        <f t="shared" si="141"/>
        <v>430725</v>
      </c>
      <c r="J1235" s="59">
        <f t="shared" si="142"/>
        <v>0</v>
      </c>
      <c r="K1235" s="70">
        <v>3.117</v>
      </c>
      <c r="L1235" s="55" t="s">
        <v>4357</v>
      </c>
      <c r="M1235" s="71" t="s">
        <v>4358</v>
      </c>
      <c r="N1235" s="59"/>
      <c r="O1235" s="70"/>
      <c r="P1235" s="59"/>
      <c r="Q1235" s="70"/>
      <c r="R1235" s="73" t="s">
        <v>4358</v>
      </c>
      <c r="S1235" s="70">
        <v>3.117</v>
      </c>
      <c r="T1235" s="59">
        <v>16</v>
      </c>
      <c r="U1235" s="82">
        <v>89.06</v>
      </c>
      <c r="V1235" s="83">
        <v>49.872</v>
      </c>
      <c r="W1235" s="83">
        <v>31.17</v>
      </c>
      <c r="X1235" s="83">
        <v>18.702</v>
      </c>
      <c r="Y1235" s="82">
        <f t="shared" si="143"/>
        <v>39.188</v>
      </c>
      <c r="Z1235" s="82"/>
      <c r="AA1235" s="91"/>
      <c r="AB1235" s="91"/>
      <c r="AC1235" s="82"/>
      <c r="AD1235" s="82"/>
      <c r="AE1235" s="82"/>
      <c r="AF1235" s="82"/>
      <c r="AG1235" s="59" t="s">
        <v>4187</v>
      </c>
      <c r="AH1235" s="59">
        <v>1</v>
      </c>
      <c r="AI1235" s="58"/>
      <c r="AJ1235" s="27"/>
    </row>
    <row r="1236" ht="20.15" customHeight="1" outlineLevel="4" spans="1:36">
      <c r="A1236" s="55">
        <v>48</v>
      </c>
      <c r="B1236" s="60" t="s">
        <v>154</v>
      </c>
      <c r="C1236" s="56" t="s">
        <v>171</v>
      </c>
      <c r="D1236" s="57" t="s">
        <v>4273</v>
      </c>
      <c r="E1236" s="58" t="s">
        <v>4359</v>
      </c>
      <c r="F1236" s="59" t="s">
        <v>1482</v>
      </c>
      <c r="G1236" s="59" t="s">
        <v>355</v>
      </c>
      <c r="H1236" s="59">
        <v>430725</v>
      </c>
      <c r="I1236" s="59" t="str">
        <f t="shared" si="141"/>
        <v>430725</v>
      </c>
      <c r="J1236" s="59">
        <f t="shared" si="142"/>
        <v>0</v>
      </c>
      <c r="K1236" s="70">
        <v>8.387</v>
      </c>
      <c r="L1236" s="55" t="s">
        <v>4360</v>
      </c>
      <c r="M1236" s="71" t="s">
        <v>4361</v>
      </c>
      <c r="N1236" s="59"/>
      <c r="O1236" s="70"/>
      <c r="P1236" s="59"/>
      <c r="Q1236" s="70"/>
      <c r="R1236" s="73" t="s">
        <v>4361</v>
      </c>
      <c r="S1236" s="70">
        <v>8.387</v>
      </c>
      <c r="T1236" s="59">
        <v>16</v>
      </c>
      <c r="U1236" s="82">
        <v>239.63</v>
      </c>
      <c r="V1236" s="83">
        <v>134.192</v>
      </c>
      <c r="W1236" s="83">
        <v>83.87</v>
      </c>
      <c r="X1236" s="83">
        <v>50.322</v>
      </c>
      <c r="Y1236" s="82">
        <f t="shared" si="143"/>
        <v>105.438</v>
      </c>
      <c r="Z1236" s="82"/>
      <c r="AA1236" s="91"/>
      <c r="AB1236" s="91"/>
      <c r="AC1236" s="82"/>
      <c r="AD1236" s="82"/>
      <c r="AE1236" s="82"/>
      <c r="AF1236" s="82"/>
      <c r="AG1236" s="59" t="s">
        <v>4187</v>
      </c>
      <c r="AH1236" s="59">
        <v>1</v>
      </c>
      <c r="AI1236" s="58"/>
      <c r="AJ1236" s="27"/>
    </row>
    <row r="1237" ht="20.15" customHeight="1" outlineLevel="4" spans="1:36">
      <c r="A1237" s="55">
        <v>49</v>
      </c>
      <c r="B1237" s="60" t="s">
        <v>154</v>
      </c>
      <c r="C1237" s="56" t="s">
        <v>171</v>
      </c>
      <c r="D1237" s="57" t="s">
        <v>4273</v>
      </c>
      <c r="E1237" s="58" t="s">
        <v>4362</v>
      </c>
      <c r="F1237" s="59" t="s">
        <v>1482</v>
      </c>
      <c r="G1237" s="59" t="s">
        <v>355</v>
      </c>
      <c r="H1237" s="59">
        <v>430725</v>
      </c>
      <c r="I1237" s="59" t="str">
        <f t="shared" si="141"/>
        <v>430725</v>
      </c>
      <c r="J1237" s="59">
        <f t="shared" si="142"/>
        <v>0</v>
      </c>
      <c r="K1237" s="70">
        <v>1.876</v>
      </c>
      <c r="L1237" s="55" t="s">
        <v>4363</v>
      </c>
      <c r="M1237" s="71" t="s">
        <v>4364</v>
      </c>
      <c r="N1237" s="59"/>
      <c r="O1237" s="70"/>
      <c r="P1237" s="59"/>
      <c r="Q1237" s="70"/>
      <c r="R1237" s="73" t="s">
        <v>4364</v>
      </c>
      <c r="S1237" s="70">
        <v>1.876</v>
      </c>
      <c r="T1237" s="59">
        <v>16</v>
      </c>
      <c r="U1237" s="82">
        <v>53.6</v>
      </c>
      <c r="V1237" s="83">
        <v>30.016</v>
      </c>
      <c r="W1237" s="83">
        <v>18.76</v>
      </c>
      <c r="X1237" s="83">
        <v>11.256</v>
      </c>
      <c r="Y1237" s="82">
        <f t="shared" si="143"/>
        <v>23.584</v>
      </c>
      <c r="Z1237" s="82"/>
      <c r="AA1237" s="91"/>
      <c r="AB1237" s="91"/>
      <c r="AC1237" s="82"/>
      <c r="AD1237" s="82"/>
      <c r="AE1237" s="82"/>
      <c r="AF1237" s="82"/>
      <c r="AG1237" s="59" t="s">
        <v>4187</v>
      </c>
      <c r="AH1237" s="59">
        <v>1</v>
      </c>
      <c r="AI1237" s="58"/>
      <c r="AJ1237" s="27"/>
    </row>
    <row r="1238" ht="20.15" customHeight="1" outlineLevel="4" spans="1:36">
      <c r="A1238" s="55">
        <v>9</v>
      </c>
      <c r="B1238" s="60" t="s">
        <v>154</v>
      </c>
      <c r="C1238" s="56" t="s">
        <v>171</v>
      </c>
      <c r="D1238" s="57" t="s">
        <v>4248</v>
      </c>
      <c r="E1238" s="58" t="s">
        <v>4365</v>
      </c>
      <c r="F1238" s="59" t="s">
        <v>1482</v>
      </c>
      <c r="G1238" s="59" t="s">
        <v>355</v>
      </c>
      <c r="H1238" s="59">
        <v>430725</v>
      </c>
      <c r="I1238" s="59" t="str">
        <f t="shared" si="141"/>
        <v>430725</v>
      </c>
      <c r="J1238" s="59">
        <f t="shared" si="142"/>
        <v>0</v>
      </c>
      <c r="K1238" s="70">
        <v>3.446</v>
      </c>
      <c r="L1238" s="55" t="s">
        <v>4366</v>
      </c>
      <c r="M1238" s="71" t="s">
        <v>4367</v>
      </c>
      <c r="N1238" s="59"/>
      <c r="O1238" s="70"/>
      <c r="P1238" s="59"/>
      <c r="Q1238" s="70"/>
      <c r="R1238" s="73" t="s">
        <v>4367</v>
      </c>
      <c r="S1238" s="70">
        <v>3.446</v>
      </c>
      <c r="T1238" s="59">
        <v>16</v>
      </c>
      <c r="U1238" s="82">
        <v>98.46</v>
      </c>
      <c r="V1238" s="83">
        <v>55.136</v>
      </c>
      <c r="W1238" s="83">
        <v>34.46</v>
      </c>
      <c r="X1238" s="83">
        <v>20.676</v>
      </c>
      <c r="Y1238" s="82">
        <f t="shared" si="143"/>
        <v>43.324</v>
      </c>
      <c r="Z1238" s="82"/>
      <c r="AA1238" s="91"/>
      <c r="AB1238" s="91"/>
      <c r="AC1238" s="82"/>
      <c r="AD1238" s="82"/>
      <c r="AE1238" s="82"/>
      <c r="AF1238" s="82"/>
      <c r="AG1238" s="59" t="s">
        <v>4187</v>
      </c>
      <c r="AH1238" s="59">
        <v>1</v>
      </c>
      <c r="AI1238" s="58"/>
      <c r="AJ1238" s="27"/>
    </row>
    <row r="1239" ht="20.15" customHeight="1" outlineLevel="4" spans="1:36">
      <c r="A1239" s="55">
        <v>50</v>
      </c>
      <c r="B1239" s="60" t="s">
        <v>154</v>
      </c>
      <c r="C1239" s="56" t="s">
        <v>171</v>
      </c>
      <c r="D1239" s="57" t="s">
        <v>4368</v>
      </c>
      <c r="E1239" s="58" t="s">
        <v>4369</v>
      </c>
      <c r="F1239" s="59" t="s">
        <v>1482</v>
      </c>
      <c r="G1239" s="59" t="s">
        <v>355</v>
      </c>
      <c r="H1239" s="59">
        <v>430725</v>
      </c>
      <c r="I1239" s="59" t="str">
        <f t="shared" si="141"/>
        <v>430725</v>
      </c>
      <c r="J1239" s="59">
        <f t="shared" si="142"/>
        <v>0</v>
      </c>
      <c r="K1239" s="70">
        <v>6.799</v>
      </c>
      <c r="L1239" s="55" t="s">
        <v>4370</v>
      </c>
      <c r="M1239" s="71" t="s">
        <v>4371</v>
      </c>
      <c r="N1239" s="73" t="s">
        <v>4371</v>
      </c>
      <c r="O1239" s="70">
        <v>6.799</v>
      </c>
      <c r="P1239" s="59"/>
      <c r="Q1239" s="70"/>
      <c r="R1239" s="59"/>
      <c r="S1239" s="70"/>
      <c r="T1239" s="59">
        <v>16</v>
      </c>
      <c r="U1239" s="82">
        <v>194.26</v>
      </c>
      <c r="V1239" s="83">
        <v>108.784</v>
      </c>
      <c r="W1239" s="83">
        <v>67.99</v>
      </c>
      <c r="X1239" s="83">
        <v>40.794</v>
      </c>
      <c r="Y1239" s="82">
        <f t="shared" si="143"/>
        <v>85.476</v>
      </c>
      <c r="Z1239" s="82"/>
      <c r="AA1239" s="91"/>
      <c r="AB1239" s="91"/>
      <c r="AC1239" s="82"/>
      <c r="AD1239" s="82"/>
      <c r="AE1239" s="82"/>
      <c r="AF1239" s="82"/>
      <c r="AG1239" s="59" t="s">
        <v>4187</v>
      </c>
      <c r="AH1239" s="59">
        <v>1</v>
      </c>
      <c r="AI1239" s="58"/>
      <c r="AJ1239" s="27"/>
    </row>
    <row r="1240" ht="20.15" customHeight="1" outlineLevel="4" spans="1:36">
      <c r="A1240" s="55">
        <v>51</v>
      </c>
      <c r="B1240" s="60" t="s">
        <v>154</v>
      </c>
      <c r="C1240" s="56" t="s">
        <v>171</v>
      </c>
      <c r="D1240" s="57" t="s">
        <v>4284</v>
      </c>
      <c r="E1240" s="58" t="s">
        <v>4372</v>
      </c>
      <c r="F1240" s="59" t="s">
        <v>1482</v>
      </c>
      <c r="G1240" s="59" t="s">
        <v>355</v>
      </c>
      <c r="H1240" s="59">
        <v>430725</v>
      </c>
      <c r="I1240" s="59" t="str">
        <f t="shared" si="141"/>
        <v>430725</v>
      </c>
      <c r="J1240" s="59">
        <f t="shared" si="142"/>
        <v>0</v>
      </c>
      <c r="K1240" s="70">
        <v>19.368</v>
      </c>
      <c r="L1240" s="55" t="s">
        <v>4373</v>
      </c>
      <c r="M1240" s="71" t="s">
        <v>4374</v>
      </c>
      <c r="N1240" s="73" t="s">
        <v>4374</v>
      </c>
      <c r="O1240" s="70">
        <v>19.368</v>
      </c>
      <c r="P1240" s="59"/>
      <c r="Q1240" s="70"/>
      <c r="R1240" s="59"/>
      <c r="S1240" s="70"/>
      <c r="T1240" s="59">
        <v>16</v>
      </c>
      <c r="U1240" s="82">
        <v>553.37</v>
      </c>
      <c r="V1240" s="83">
        <v>309.888</v>
      </c>
      <c r="W1240" s="83">
        <v>193.68</v>
      </c>
      <c r="X1240" s="83">
        <v>116.208</v>
      </c>
      <c r="Y1240" s="82">
        <f t="shared" si="143"/>
        <v>243.482</v>
      </c>
      <c r="Z1240" s="82"/>
      <c r="AA1240" s="91"/>
      <c r="AB1240" s="91"/>
      <c r="AC1240" s="82"/>
      <c r="AD1240" s="82"/>
      <c r="AE1240" s="82"/>
      <c r="AF1240" s="82"/>
      <c r="AG1240" s="59" t="s">
        <v>4187</v>
      </c>
      <c r="AH1240" s="59">
        <v>1</v>
      </c>
      <c r="AI1240" s="58"/>
      <c r="AJ1240" s="27"/>
    </row>
    <row r="1241" ht="20.15" customHeight="1" outlineLevel="4" spans="1:36">
      <c r="A1241" s="55">
        <v>52</v>
      </c>
      <c r="B1241" s="60" t="s">
        <v>154</v>
      </c>
      <c r="C1241" s="56" t="s">
        <v>171</v>
      </c>
      <c r="D1241" s="57" t="s">
        <v>4294</v>
      </c>
      <c r="E1241" s="58" t="s">
        <v>4375</v>
      </c>
      <c r="F1241" s="59" t="s">
        <v>1482</v>
      </c>
      <c r="G1241" s="59" t="s">
        <v>355</v>
      </c>
      <c r="H1241" s="59">
        <v>430725</v>
      </c>
      <c r="I1241" s="59" t="str">
        <f t="shared" si="141"/>
        <v>430725</v>
      </c>
      <c r="J1241" s="59">
        <f t="shared" si="142"/>
        <v>0</v>
      </c>
      <c r="K1241" s="70">
        <v>1.278</v>
      </c>
      <c r="L1241" s="55" t="s">
        <v>4376</v>
      </c>
      <c r="M1241" s="71" t="s">
        <v>4377</v>
      </c>
      <c r="N1241" s="73" t="s">
        <v>4377</v>
      </c>
      <c r="O1241" s="70">
        <v>1.278</v>
      </c>
      <c r="P1241" s="59"/>
      <c r="Q1241" s="70"/>
      <c r="R1241" s="59"/>
      <c r="S1241" s="70"/>
      <c r="T1241" s="59">
        <v>16</v>
      </c>
      <c r="U1241" s="82">
        <v>36.51</v>
      </c>
      <c r="V1241" s="83">
        <v>20.448</v>
      </c>
      <c r="W1241" s="83">
        <v>12.78</v>
      </c>
      <c r="X1241" s="83">
        <v>7.668</v>
      </c>
      <c r="Y1241" s="82">
        <f t="shared" si="143"/>
        <v>16.062</v>
      </c>
      <c r="Z1241" s="82"/>
      <c r="AA1241" s="91"/>
      <c r="AB1241" s="91"/>
      <c r="AC1241" s="82"/>
      <c r="AD1241" s="82"/>
      <c r="AE1241" s="82"/>
      <c r="AF1241" s="82"/>
      <c r="AG1241" s="59" t="s">
        <v>4187</v>
      </c>
      <c r="AH1241" s="59">
        <v>1</v>
      </c>
      <c r="AI1241" s="58"/>
      <c r="AJ1241" s="27"/>
    </row>
    <row r="1242" ht="20.15" customHeight="1" outlineLevel="4" spans="1:36">
      <c r="A1242" s="55">
        <v>53</v>
      </c>
      <c r="B1242" s="60" t="s">
        <v>154</v>
      </c>
      <c r="C1242" s="56" t="s">
        <v>171</v>
      </c>
      <c r="D1242" s="57" t="s">
        <v>4378</v>
      </c>
      <c r="E1242" s="58" t="s">
        <v>4379</v>
      </c>
      <c r="F1242" s="59" t="s">
        <v>1482</v>
      </c>
      <c r="G1242" s="59" t="s">
        <v>355</v>
      </c>
      <c r="H1242" s="59">
        <v>430725</v>
      </c>
      <c r="I1242" s="59" t="str">
        <f t="shared" si="141"/>
        <v>430725</v>
      </c>
      <c r="J1242" s="59">
        <f t="shared" si="142"/>
        <v>0</v>
      </c>
      <c r="K1242" s="70">
        <v>4.196</v>
      </c>
      <c r="L1242" s="55" t="s">
        <v>4380</v>
      </c>
      <c r="M1242" s="71" t="s">
        <v>4381</v>
      </c>
      <c r="N1242" s="73" t="s">
        <v>4381</v>
      </c>
      <c r="O1242" s="70">
        <v>4.196</v>
      </c>
      <c r="P1242" s="59"/>
      <c r="Q1242" s="70"/>
      <c r="R1242" s="59"/>
      <c r="S1242" s="70"/>
      <c r="T1242" s="59">
        <v>16</v>
      </c>
      <c r="U1242" s="82">
        <v>119.89</v>
      </c>
      <c r="V1242" s="83">
        <v>67.136</v>
      </c>
      <c r="W1242" s="83">
        <v>41.96</v>
      </c>
      <c r="X1242" s="83">
        <v>25.176</v>
      </c>
      <c r="Y1242" s="82">
        <f t="shared" si="143"/>
        <v>52.754</v>
      </c>
      <c r="Z1242" s="82"/>
      <c r="AA1242" s="91"/>
      <c r="AB1242" s="91"/>
      <c r="AC1242" s="82"/>
      <c r="AD1242" s="82"/>
      <c r="AE1242" s="82"/>
      <c r="AF1242" s="82"/>
      <c r="AG1242" s="59" t="s">
        <v>4187</v>
      </c>
      <c r="AH1242" s="59">
        <v>1</v>
      </c>
      <c r="AI1242" s="58"/>
      <c r="AJ1242" s="27"/>
    </row>
    <row r="1243" ht="20.15" customHeight="1" outlineLevel="4" spans="1:36">
      <c r="A1243" s="55">
        <v>54</v>
      </c>
      <c r="B1243" s="60" t="s">
        <v>154</v>
      </c>
      <c r="C1243" s="56" t="s">
        <v>171</v>
      </c>
      <c r="D1243" s="57" t="s">
        <v>4284</v>
      </c>
      <c r="E1243" s="58" t="s">
        <v>4382</v>
      </c>
      <c r="F1243" s="59" t="s">
        <v>1482</v>
      </c>
      <c r="G1243" s="59" t="s">
        <v>355</v>
      </c>
      <c r="H1243" s="59">
        <v>430725</v>
      </c>
      <c r="I1243" s="59" t="str">
        <f t="shared" si="141"/>
        <v>430725</v>
      </c>
      <c r="J1243" s="59">
        <f t="shared" si="142"/>
        <v>0</v>
      </c>
      <c r="K1243" s="70">
        <v>3.807</v>
      </c>
      <c r="L1243" s="55" t="s">
        <v>4383</v>
      </c>
      <c r="M1243" s="71" t="s">
        <v>4384</v>
      </c>
      <c r="N1243" s="59"/>
      <c r="O1243" s="70"/>
      <c r="P1243" s="73" t="s">
        <v>4384</v>
      </c>
      <c r="Q1243" s="70">
        <v>3.807</v>
      </c>
      <c r="R1243" s="59"/>
      <c r="S1243" s="70"/>
      <c r="T1243" s="59">
        <v>16</v>
      </c>
      <c r="U1243" s="82">
        <v>108.77</v>
      </c>
      <c r="V1243" s="83">
        <v>60.912</v>
      </c>
      <c r="W1243" s="83">
        <v>38.07</v>
      </c>
      <c r="X1243" s="83">
        <v>22.842</v>
      </c>
      <c r="Y1243" s="82">
        <f t="shared" si="143"/>
        <v>47.858</v>
      </c>
      <c r="Z1243" s="82"/>
      <c r="AA1243" s="91"/>
      <c r="AB1243" s="91"/>
      <c r="AC1243" s="82"/>
      <c r="AD1243" s="82"/>
      <c r="AE1243" s="82"/>
      <c r="AF1243" s="82"/>
      <c r="AG1243" s="59" t="s">
        <v>4187</v>
      </c>
      <c r="AH1243" s="59">
        <v>1</v>
      </c>
      <c r="AI1243" s="58"/>
      <c r="AJ1243" s="27"/>
    </row>
    <row r="1244" ht="20.15" customHeight="1" outlineLevel="4" spans="1:36">
      <c r="A1244" s="55">
        <v>11</v>
      </c>
      <c r="B1244" s="60" t="s">
        <v>154</v>
      </c>
      <c r="C1244" s="56" t="s">
        <v>171</v>
      </c>
      <c r="D1244" s="57" t="s">
        <v>4248</v>
      </c>
      <c r="E1244" s="58" t="s">
        <v>4385</v>
      </c>
      <c r="F1244" s="59" t="s">
        <v>1482</v>
      </c>
      <c r="G1244" s="59" t="s">
        <v>355</v>
      </c>
      <c r="H1244" s="59">
        <v>430725</v>
      </c>
      <c r="I1244" s="59" t="str">
        <f t="shared" si="141"/>
        <v>430725</v>
      </c>
      <c r="J1244" s="59">
        <f t="shared" si="142"/>
        <v>0</v>
      </c>
      <c r="K1244" s="70">
        <v>1.998</v>
      </c>
      <c r="L1244" s="55" t="s">
        <v>4386</v>
      </c>
      <c r="M1244" s="71" t="s">
        <v>4387</v>
      </c>
      <c r="N1244" s="59"/>
      <c r="O1244" s="70"/>
      <c r="P1244" s="73" t="s">
        <v>4387</v>
      </c>
      <c r="Q1244" s="70">
        <v>1.998</v>
      </c>
      <c r="R1244" s="59"/>
      <c r="S1244" s="70"/>
      <c r="T1244" s="59">
        <v>16</v>
      </c>
      <c r="U1244" s="82">
        <v>57.09</v>
      </c>
      <c r="V1244" s="83">
        <v>31.968</v>
      </c>
      <c r="W1244" s="83">
        <v>19.98</v>
      </c>
      <c r="X1244" s="83">
        <v>11.988</v>
      </c>
      <c r="Y1244" s="82">
        <f t="shared" si="143"/>
        <v>25.122</v>
      </c>
      <c r="Z1244" s="82"/>
      <c r="AA1244" s="91"/>
      <c r="AB1244" s="91"/>
      <c r="AC1244" s="82"/>
      <c r="AD1244" s="82"/>
      <c r="AE1244" s="82"/>
      <c r="AF1244" s="82"/>
      <c r="AG1244" s="59" t="s">
        <v>4187</v>
      </c>
      <c r="AH1244" s="59">
        <v>1</v>
      </c>
      <c r="AI1244" s="58"/>
      <c r="AJ1244" s="27"/>
    </row>
    <row r="1245" ht="20.15" customHeight="1" outlineLevel="4" spans="1:36">
      <c r="A1245" s="55">
        <v>55</v>
      </c>
      <c r="B1245" s="60" t="s">
        <v>154</v>
      </c>
      <c r="C1245" s="56" t="s">
        <v>171</v>
      </c>
      <c r="D1245" s="57" t="s">
        <v>4388</v>
      </c>
      <c r="E1245" s="58" t="s">
        <v>4389</v>
      </c>
      <c r="F1245" s="59" t="s">
        <v>1482</v>
      </c>
      <c r="G1245" s="59" t="s">
        <v>355</v>
      </c>
      <c r="H1245" s="59">
        <v>430725</v>
      </c>
      <c r="I1245" s="59" t="str">
        <f t="shared" si="141"/>
        <v>430725</v>
      </c>
      <c r="J1245" s="59">
        <f t="shared" si="142"/>
        <v>0</v>
      </c>
      <c r="K1245" s="70">
        <v>7.078</v>
      </c>
      <c r="L1245" s="55" t="s">
        <v>4390</v>
      </c>
      <c r="M1245" s="71" t="s">
        <v>4391</v>
      </c>
      <c r="N1245" s="59"/>
      <c r="O1245" s="70"/>
      <c r="P1245" s="73" t="s">
        <v>4391</v>
      </c>
      <c r="Q1245" s="70">
        <v>7.078</v>
      </c>
      <c r="R1245" s="59"/>
      <c r="S1245" s="70"/>
      <c r="T1245" s="59">
        <v>16</v>
      </c>
      <c r="U1245" s="82">
        <v>202.23</v>
      </c>
      <c r="V1245" s="83">
        <v>113.248</v>
      </c>
      <c r="W1245" s="83">
        <v>70.78</v>
      </c>
      <c r="X1245" s="83">
        <v>42.468</v>
      </c>
      <c r="Y1245" s="82">
        <f t="shared" si="143"/>
        <v>88.982</v>
      </c>
      <c r="Z1245" s="82"/>
      <c r="AA1245" s="91"/>
      <c r="AB1245" s="91"/>
      <c r="AC1245" s="82"/>
      <c r="AD1245" s="82"/>
      <c r="AE1245" s="82"/>
      <c r="AF1245" s="82"/>
      <c r="AG1245" s="59" t="s">
        <v>4187</v>
      </c>
      <c r="AH1245" s="59">
        <v>1</v>
      </c>
      <c r="AI1245" s="58"/>
      <c r="AJ1245" s="27"/>
    </row>
    <row r="1246" ht="20.15" customHeight="1" outlineLevel="4" spans="1:36">
      <c r="A1246" s="55">
        <v>12</v>
      </c>
      <c r="B1246" s="60" t="s">
        <v>154</v>
      </c>
      <c r="C1246" s="56" t="s">
        <v>171</v>
      </c>
      <c r="D1246" s="57" t="s">
        <v>4333</v>
      </c>
      <c r="E1246" s="58" t="s">
        <v>4392</v>
      </c>
      <c r="F1246" s="59" t="s">
        <v>1482</v>
      </c>
      <c r="G1246" s="59" t="s">
        <v>355</v>
      </c>
      <c r="H1246" s="59">
        <v>430725</v>
      </c>
      <c r="I1246" s="59" t="str">
        <f t="shared" si="141"/>
        <v>430725</v>
      </c>
      <c r="J1246" s="59">
        <f t="shared" si="142"/>
        <v>0</v>
      </c>
      <c r="K1246" s="70">
        <v>16.389</v>
      </c>
      <c r="L1246" s="55" t="s">
        <v>4393</v>
      </c>
      <c r="M1246" s="71" t="s">
        <v>4394</v>
      </c>
      <c r="N1246" s="59"/>
      <c r="O1246" s="70"/>
      <c r="P1246" s="73" t="s">
        <v>4394</v>
      </c>
      <c r="Q1246" s="70">
        <v>16.389</v>
      </c>
      <c r="R1246" s="59"/>
      <c r="S1246" s="70"/>
      <c r="T1246" s="59">
        <v>16</v>
      </c>
      <c r="U1246" s="82">
        <v>468.26</v>
      </c>
      <c r="V1246" s="83">
        <v>262.224</v>
      </c>
      <c r="W1246" s="83">
        <v>163.89</v>
      </c>
      <c r="X1246" s="83">
        <v>98.334</v>
      </c>
      <c r="Y1246" s="82">
        <f t="shared" si="143"/>
        <v>206.036</v>
      </c>
      <c r="Z1246" s="82"/>
      <c r="AA1246" s="91"/>
      <c r="AB1246" s="91"/>
      <c r="AC1246" s="82"/>
      <c r="AD1246" s="82"/>
      <c r="AE1246" s="82"/>
      <c r="AF1246" s="82"/>
      <c r="AG1246" s="59" t="s">
        <v>4187</v>
      </c>
      <c r="AH1246" s="59">
        <v>1</v>
      </c>
      <c r="AI1246" s="58"/>
      <c r="AJ1246" s="27"/>
    </row>
    <row r="1247" ht="20.15" customHeight="1" outlineLevel="4" spans="1:36">
      <c r="A1247" s="55">
        <v>13</v>
      </c>
      <c r="B1247" s="60" t="s">
        <v>154</v>
      </c>
      <c r="C1247" s="56" t="s">
        <v>171</v>
      </c>
      <c r="D1247" s="57" t="s">
        <v>4248</v>
      </c>
      <c r="E1247" s="58" t="s">
        <v>4395</v>
      </c>
      <c r="F1247" s="59" t="s">
        <v>1482</v>
      </c>
      <c r="G1247" s="59" t="s">
        <v>355</v>
      </c>
      <c r="H1247" s="59">
        <v>430725</v>
      </c>
      <c r="I1247" s="59" t="str">
        <f t="shared" si="141"/>
        <v>430725</v>
      </c>
      <c r="J1247" s="59">
        <f t="shared" si="142"/>
        <v>0</v>
      </c>
      <c r="K1247" s="70">
        <v>4.153</v>
      </c>
      <c r="L1247" s="55" t="s">
        <v>4396</v>
      </c>
      <c r="M1247" s="71" t="s">
        <v>4397</v>
      </c>
      <c r="N1247" s="59"/>
      <c r="O1247" s="70"/>
      <c r="P1247" s="73" t="s">
        <v>4397</v>
      </c>
      <c r="Q1247" s="70">
        <v>4.153</v>
      </c>
      <c r="R1247" s="59"/>
      <c r="S1247" s="70"/>
      <c r="T1247" s="59">
        <v>16</v>
      </c>
      <c r="U1247" s="82">
        <v>118.66</v>
      </c>
      <c r="V1247" s="83">
        <v>66.448</v>
      </c>
      <c r="W1247" s="83">
        <v>41.53</v>
      </c>
      <c r="X1247" s="83">
        <v>24.918</v>
      </c>
      <c r="Y1247" s="82">
        <f t="shared" si="143"/>
        <v>52.212</v>
      </c>
      <c r="Z1247" s="82"/>
      <c r="AA1247" s="91"/>
      <c r="AB1247" s="91"/>
      <c r="AC1247" s="82"/>
      <c r="AD1247" s="82"/>
      <c r="AE1247" s="82"/>
      <c r="AF1247" s="82"/>
      <c r="AG1247" s="59" t="s">
        <v>4187</v>
      </c>
      <c r="AH1247" s="59">
        <v>1</v>
      </c>
      <c r="AI1247" s="58"/>
      <c r="AJ1247" s="27"/>
    </row>
    <row r="1248" ht="20.15" customHeight="1" outlineLevel="4" spans="1:36">
      <c r="A1248" s="55">
        <v>56</v>
      </c>
      <c r="B1248" s="60" t="s">
        <v>154</v>
      </c>
      <c r="C1248" s="56" t="s">
        <v>171</v>
      </c>
      <c r="D1248" s="57" t="s">
        <v>4269</v>
      </c>
      <c r="E1248" s="58" t="s">
        <v>4398</v>
      </c>
      <c r="F1248" s="59" t="s">
        <v>1482</v>
      </c>
      <c r="G1248" s="59" t="s">
        <v>355</v>
      </c>
      <c r="H1248" s="59">
        <v>430725</v>
      </c>
      <c r="I1248" s="59" t="str">
        <f t="shared" si="141"/>
        <v>430725</v>
      </c>
      <c r="J1248" s="59">
        <f t="shared" si="142"/>
        <v>0</v>
      </c>
      <c r="K1248" s="70">
        <v>2.224</v>
      </c>
      <c r="L1248" s="55" t="s">
        <v>4399</v>
      </c>
      <c r="M1248" s="71" t="s">
        <v>4400</v>
      </c>
      <c r="N1248" s="59"/>
      <c r="O1248" s="70"/>
      <c r="P1248" s="73" t="s">
        <v>4400</v>
      </c>
      <c r="Q1248" s="70">
        <v>2.224</v>
      </c>
      <c r="R1248" s="59"/>
      <c r="S1248" s="70"/>
      <c r="T1248" s="59">
        <v>16</v>
      </c>
      <c r="U1248" s="82">
        <v>63.54</v>
      </c>
      <c r="V1248" s="83">
        <v>35.584</v>
      </c>
      <c r="W1248" s="83">
        <v>22.24</v>
      </c>
      <c r="X1248" s="83">
        <v>13.344</v>
      </c>
      <c r="Y1248" s="82">
        <f t="shared" si="143"/>
        <v>27.956</v>
      </c>
      <c r="Z1248" s="82"/>
      <c r="AA1248" s="91"/>
      <c r="AB1248" s="91"/>
      <c r="AC1248" s="82"/>
      <c r="AD1248" s="82"/>
      <c r="AE1248" s="82"/>
      <c r="AF1248" s="82"/>
      <c r="AG1248" s="59" t="s">
        <v>4187</v>
      </c>
      <c r="AH1248" s="59">
        <v>1</v>
      </c>
      <c r="AI1248" s="58"/>
      <c r="AJ1248" s="27"/>
    </row>
    <row r="1249" ht="20.15" customHeight="1" outlineLevel="4" spans="1:36">
      <c r="A1249" s="55">
        <v>14</v>
      </c>
      <c r="B1249" s="60" t="s">
        <v>154</v>
      </c>
      <c r="C1249" s="56" t="s">
        <v>171</v>
      </c>
      <c r="D1249" s="57" t="s">
        <v>4269</v>
      </c>
      <c r="E1249" s="58" t="s">
        <v>4401</v>
      </c>
      <c r="F1249" s="59" t="s">
        <v>1482</v>
      </c>
      <c r="G1249" s="59" t="s">
        <v>355</v>
      </c>
      <c r="H1249" s="59">
        <v>430725</v>
      </c>
      <c r="I1249" s="59" t="str">
        <f t="shared" si="141"/>
        <v>430725</v>
      </c>
      <c r="J1249" s="59">
        <f t="shared" si="142"/>
        <v>0</v>
      </c>
      <c r="K1249" s="70">
        <v>3.191</v>
      </c>
      <c r="L1249" s="55" t="s">
        <v>4402</v>
      </c>
      <c r="M1249" s="71" t="s">
        <v>4403</v>
      </c>
      <c r="N1249" s="59"/>
      <c r="O1249" s="70"/>
      <c r="P1249" s="73" t="s">
        <v>4403</v>
      </c>
      <c r="Q1249" s="70">
        <v>3.191</v>
      </c>
      <c r="R1249" s="59"/>
      <c r="S1249" s="70"/>
      <c r="T1249" s="59">
        <v>16</v>
      </c>
      <c r="U1249" s="82">
        <v>91.17</v>
      </c>
      <c r="V1249" s="83">
        <v>51.056</v>
      </c>
      <c r="W1249" s="83">
        <v>31.91</v>
      </c>
      <c r="X1249" s="83">
        <v>19.146</v>
      </c>
      <c r="Y1249" s="82">
        <f t="shared" si="143"/>
        <v>40.114</v>
      </c>
      <c r="Z1249" s="82"/>
      <c r="AA1249" s="91"/>
      <c r="AB1249" s="91"/>
      <c r="AC1249" s="82"/>
      <c r="AD1249" s="82"/>
      <c r="AE1249" s="82"/>
      <c r="AF1249" s="82"/>
      <c r="AG1249" s="59" t="s">
        <v>4187</v>
      </c>
      <c r="AH1249" s="59">
        <v>1</v>
      </c>
      <c r="AI1249" s="58"/>
      <c r="AJ1249" s="27"/>
    </row>
    <row r="1250" ht="20.15" customHeight="1" outlineLevel="4" spans="1:36">
      <c r="A1250" s="55">
        <v>57</v>
      </c>
      <c r="B1250" s="60" t="s">
        <v>154</v>
      </c>
      <c r="C1250" s="56" t="s">
        <v>171</v>
      </c>
      <c r="D1250" s="57" t="s">
        <v>4269</v>
      </c>
      <c r="E1250" s="58" t="s">
        <v>4404</v>
      </c>
      <c r="F1250" s="59" t="s">
        <v>1482</v>
      </c>
      <c r="G1250" s="59" t="s">
        <v>355</v>
      </c>
      <c r="H1250" s="59">
        <v>430725</v>
      </c>
      <c r="I1250" s="59" t="str">
        <f t="shared" si="141"/>
        <v>430725</v>
      </c>
      <c r="J1250" s="59">
        <f t="shared" si="142"/>
        <v>0</v>
      </c>
      <c r="K1250" s="70">
        <v>8.407</v>
      </c>
      <c r="L1250" s="55" t="s">
        <v>4405</v>
      </c>
      <c r="M1250" s="71" t="s">
        <v>4406</v>
      </c>
      <c r="N1250" s="59"/>
      <c r="O1250" s="70"/>
      <c r="P1250" s="73" t="s">
        <v>4406</v>
      </c>
      <c r="Q1250" s="70">
        <v>8.407</v>
      </c>
      <c r="R1250" s="59"/>
      <c r="S1250" s="70"/>
      <c r="T1250" s="59">
        <v>16</v>
      </c>
      <c r="U1250" s="82">
        <v>240.2</v>
      </c>
      <c r="V1250" s="83">
        <v>134.512</v>
      </c>
      <c r="W1250" s="83">
        <v>84.07</v>
      </c>
      <c r="X1250" s="83">
        <v>50.442</v>
      </c>
      <c r="Y1250" s="82">
        <f t="shared" si="143"/>
        <v>105.688</v>
      </c>
      <c r="Z1250" s="82"/>
      <c r="AA1250" s="91"/>
      <c r="AB1250" s="91"/>
      <c r="AC1250" s="82"/>
      <c r="AD1250" s="82"/>
      <c r="AE1250" s="82"/>
      <c r="AF1250" s="82"/>
      <c r="AG1250" s="59" t="s">
        <v>4187</v>
      </c>
      <c r="AH1250" s="59">
        <v>1</v>
      </c>
      <c r="AI1250" s="58"/>
      <c r="AJ1250" s="27"/>
    </row>
    <row r="1251" ht="20.15" customHeight="1" outlineLevel="4" spans="1:36">
      <c r="A1251" s="55">
        <v>58</v>
      </c>
      <c r="B1251" s="60" t="s">
        <v>154</v>
      </c>
      <c r="C1251" s="56" t="s">
        <v>171</v>
      </c>
      <c r="D1251" s="57" t="s">
        <v>4298</v>
      </c>
      <c r="E1251" s="58" t="s">
        <v>4407</v>
      </c>
      <c r="F1251" s="59" t="s">
        <v>1482</v>
      </c>
      <c r="G1251" s="59" t="s">
        <v>355</v>
      </c>
      <c r="H1251" s="59">
        <v>430725</v>
      </c>
      <c r="I1251" s="59" t="str">
        <f t="shared" si="141"/>
        <v>430725</v>
      </c>
      <c r="J1251" s="59">
        <f t="shared" si="142"/>
        <v>0</v>
      </c>
      <c r="K1251" s="70">
        <v>4</v>
      </c>
      <c r="L1251" s="55" t="s">
        <v>4408</v>
      </c>
      <c r="M1251" s="71" t="s">
        <v>4409</v>
      </c>
      <c r="N1251" s="59"/>
      <c r="O1251" s="70"/>
      <c r="P1251" s="73" t="s">
        <v>4409</v>
      </c>
      <c r="Q1251" s="70">
        <v>4</v>
      </c>
      <c r="R1251" s="59"/>
      <c r="S1251" s="70"/>
      <c r="T1251" s="59">
        <v>16</v>
      </c>
      <c r="U1251" s="82">
        <v>114.29</v>
      </c>
      <c r="V1251" s="83">
        <v>64</v>
      </c>
      <c r="W1251" s="83">
        <v>40</v>
      </c>
      <c r="X1251" s="83">
        <v>24</v>
      </c>
      <c r="Y1251" s="82">
        <f t="shared" si="143"/>
        <v>50.29</v>
      </c>
      <c r="Z1251" s="82"/>
      <c r="AA1251" s="91"/>
      <c r="AB1251" s="91"/>
      <c r="AC1251" s="82"/>
      <c r="AD1251" s="82"/>
      <c r="AE1251" s="82"/>
      <c r="AF1251" s="82"/>
      <c r="AG1251" s="59" t="s">
        <v>4187</v>
      </c>
      <c r="AH1251" s="59">
        <v>1</v>
      </c>
      <c r="AI1251" s="58"/>
      <c r="AJ1251" s="27"/>
    </row>
    <row r="1252" ht="20.15" customHeight="1" outlineLevel="4" spans="1:36">
      <c r="A1252" s="55">
        <v>59</v>
      </c>
      <c r="B1252" s="60" t="s">
        <v>154</v>
      </c>
      <c r="C1252" s="56" t="s">
        <v>171</v>
      </c>
      <c r="D1252" s="57" t="s">
        <v>4410</v>
      </c>
      <c r="E1252" s="58" t="s">
        <v>4411</v>
      </c>
      <c r="F1252" s="59" t="s">
        <v>1482</v>
      </c>
      <c r="G1252" s="59" t="s">
        <v>355</v>
      </c>
      <c r="H1252" s="59">
        <v>430725</v>
      </c>
      <c r="I1252" s="59" t="str">
        <f t="shared" si="141"/>
        <v>430725</v>
      </c>
      <c r="J1252" s="59">
        <f t="shared" si="142"/>
        <v>0</v>
      </c>
      <c r="K1252" s="70">
        <v>7.853</v>
      </c>
      <c r="L1252" s="55" t="s">
        <v>4412</v>
      </c>
      <c r="M1252" s="71" t="s">
        <v>4413</v>
      </c>
      <c r="N1252" s="59"/>
      <c r="O1252" s="70"/>
      <c r="P1252" s="73" t="s">
        <v>4413</v>
      </c>
      <c r="Q1252" s="70">
        <v>7.853</v>
      </c>
      <c r="R1252" s="59"/>
      <c r="S1252" s="70"/>
      <c r="T1252" s="59">
        <v>16</v>
      </c>
      <c r="U1252" s="82">
        <v>224.37</v>
      </c>
      <c r="V1252" s="83">
        <v>125.648</v>
      </c>
      <c r="W1252" s="83">
        <v>78.53</v>
      </c>
      <c r="X1252" s="83">
        <v>47.118</v>
      </c>
      <c r="Y1252" s="82">
        <f t="shared" si="143"/>
        <v>98.722</v>
      </c>
      <c r="Z1252" s="82"/>
      <c r="AA1252" s="91"/>
      <c r="AB1252" s="91"/>
      <c r="AC1252" s="82"/>
      <c r="AD1252" s="82"/>
      <c r="AE1252" s="82"/>
      <c r="AF1252" s="82"/>
      <c r="AG1252" s="59" t="s">
        <v>4187</v>
      </c>
      <c r="AH1252" s="59">
        <v>1</v>
      </c>
      <c r="AI1252" s="58"/>
      <c r="AJ1252" s="27"/>
    </row>
    <row r="1253" ht="20.15" customHeight="1" outlineLevel="4" spans="1:36">
      <c r="A1253" s="55">
        <v>15</v>
      </c>
      <c r="B1253" s="60" t="s">
        <v>154</v>
      </c>
      <c r="C1253" s="56" t="s">
        <v>171</v>
      </c>
      <c r="D1253" s="57" t="s">
        <v>4294</v>
      </c>
      <c r="E1253" s="58" t="s">
        <v>4414</v>
      </c>
      <c r="F1253" s="59" t="s">
        <v>1482</v>
      </c>
      <c r="G1253" s="59" t="s">
        <v>355</v>
      </c>
      <c r="H1253" s="59">
        <v>430725</v>
      </c>
      <c r="I1253" s="59" t="str">
        <f t="shared" si="141"/>
        <v>430725</v>
      </c>
      <c r="J1253" s="59">
        <f t="shared" si="142"/>
        <v>0</v>
      </c>
      <c r="K1253" s="70">
        <v>2.646</v>
      </c>
      <c r="L1253" s="55" t="s">
        <v>4415</v>
      </c>
      <c r="M1253" s="71" t="s">
        <v>4416</v>
      </c>
      <c r="N1253" s="59"/>
      <c r="O1253" s="70"/>
      <c r="P1253" s="73" t="s">
        <v>4416</v>
      </c>
      <c r="Q1253" s="70">
        <v>2.646</v>
      </c>
      <c r="R1253" s="59"/>
      <c r="S1253" s="70"/>
      <c r="T1253" s="59">
        <v>16</v>
      </c>
      <c r="U1253" s="82">
        <v>75.6</v>
      </c>
      <c r="V1253" s="83">
        <v>42.336</v>
      </c>
      <c r="W1253" s="83">
        <v>26.46</v>
      </c>
      <c r="X1253" s="83">
        <v>15.876</v>
      </c>
      <c r="Y1253" s="82">
        <f t="shared" si="143"/>
        <v>33.264</v>
      </c>
      <c r="Z1253" s="82"/>
      <c r="AA1253" s="91"/>
      <c r="AB1253" s="91"/>
      <c r="AC1253" s="82"/>
      <c r="AD1253" s="82"/>
      <c r="AE1253" s="82"/>
      <c r="AF1253" s="82"/>
      <c r="AG1253" s="59" t="s">
        <v>4187</v>
      </c>
      <c r="AH1253" s="59">
        <v>1</v>
      </c>
      <c r="AI1253" s="58"/>
      <c r="AJ1253" s="27"/>
    </row>
    <row r="1254" ht="20.15" customHeight="1" outlineLevel="4" spans="1:36">
      <c r="A1254" s="55">
        <v>60</v>
      </c>
      <c r="B1254" s="60" t="s">
        <v>154</v>
      </c>
      <c r="C1254" s="56" t="s">
        <v>171</v>
      </c>
      <c r="D1254" s="57" t="s">
        <v>4240</v>
      </c>
      <c r="E1254" s="58" t="s">
        <v>4417</v>
      </c>
      <c r="F1254" s="59" t="s">
        <v>1482</v>
      </c>
      <c r="G1254" s="59" t="s">
        <v>355</v>
      </c>
      <c r="H1254" s="59">
        <v>430725</v>
      </c>
      <c r="I1254" s="59" t="str">
        <f t="shared" si="141"/>
        <v>430725</v>
      </c>
      <c r="J1254" s="59">
        <f t="shared" si="142"/>
        <v>0</v>
      </c>
      <c r="K1254" s="70">
        <v>6.518</v>
      </c>
      <c r="L1254" s="55" t="s">
        <v>4418</v>
      </c>
      <c r="M1254" s="71" t="s">
        <v>4419</v>
      </c>
      <c r="N1254" s="59"/>
      <c r="O1254" s="70"/>
      <c r="P1254" s="73" t="s">
        <v>4419</v>
      </c>
      <c r="Q1254" s="70">
        <v>6.518</v>
      </c>
      <c r="R1254" s="59"/>
      <c r="S1254" s="70"/>
      <c r="T1254" s="59">
        <v>16</v>
      </c>
      <c r="U1254" s="82">
        <v>186.23</v>
      </c>
      <c r="V1254" s="83">
        <v>104.288</v>
      </c>
      <c r="W1254" s="83">
        <v>65.18</v>
      </c>
      <c r="X1254" s="83">
        <v>39.108</v>
      </c>
      <c r="Y1254" s="82">
        <f t="shared" si="143"/>
        <v>81.942</v>
      </c>
      <c r="Z1254" s="82"/>
      <c r="AA1254" s="91"/>
      <c r="AB1254" s="91"/>
      <c r="AC1254" s="82"/>
      <c r="AD1254" s="82"/>
      <c r="AE1254" s="82"/>
      <c r="AF1254" s="82"/>
      <c r="AG1254" s="59" t="s">
        <v>4187</v>
      </c>
      <c r="AH1254" s="59">
        <v>1</v>
      </c>
      <c r="AI1254" s="58"/>
      <c r="AJ1254" s="27"/>
    </row>
    <row r="1255" ht="20.15" customHeight="1" outlineLevel="4" spans="1:36">
      <c r="A1255" s="55">
        <v>61</v>
      </c>
      <c r="B1255" s="60" t="s">
        <v>154</v>
      </c>
      <c r="C1255" s="56" t="s">
        <v>171</v>
      </c>
      <c r="D1255" s="57" t="s">
        <v>4262</v>
      </c>
      <c r="E1255" s="58" t="s">
        <v>4420</v>
      </c>
      <c r="F1255" s="59" t="s">
        <v>1482</v>
      </c>
      <c r="G1255" s="59" t="s">
        <v>355</v>
      </c>
      <c r="H1255" s="59">
        <v>430725</v>
      </c>
      <c r="I1255" s="59" t="str">
        <f t="shared" si="141"/>
        <v>430725</v>
      </c>
      <c r="J1255" s="59">
        <f t="shared" si="142"/>
        <v>0</v>
      </c>
      <c r="K1255" s="70">
        <v>15.269</v>
      </c>
      <c r="L1255" s="55" t="s">
        <v>4421</v>
      </c>
      <c r="M1255" s="71" t="s">
        <v>4422</v>
      </c>
      <c r="N1255" s="59"/>
      <c r="O1255" s="70"/>
      <c r="P1255" s="73" t="s">
        <v>4422</v>
      </c>
      <c r="Q1255" s="70">
        <v>15.269</v>
      </c>
      <c r="R1255" s="59"/>
      <c r="S1255" s="70"/>
      <c r="T1255" s="59">
        <v>16</v>
      </c>
      <c r="U1255" s="82">
        <v>436.26</v>
      </c>
      <c r="V1255" s="83">
        <v>244.304</v>
      </c>
      <c r="W1255" s="83">
        <v>152.69</v>
      </c>
      <c r="X1255" s="83">
        <v>91.614</v>
      </c>
      <c r="Y1255" s="82">
        <f t="shared" si="143"/>
        <v>191.956</v>
      </c>
      <c r="Z1255" s="82"/>
      <c r="AA1255" s="91"/>
      <c r="AB1255" s="91"/>
      <c r="AC1255" s="82"/>
      <c r="AD1255" s="82"/>
      <c r="AE1255" s="82"/>
      <c r="AF1255" s="82"/>
      <c r="AG1255" s="59" t="s">
        <v>4187</v>
      </c>
      <c r="AH1255" s="59">
        <v>1</v>
      </c>
      <c r="AI1255" s="58"/>
      <c r="AJ1255" s="27"/>
    </row>
    <row r="1256" ht="20.15" customHeight="1" outlineLevel="4" spans="1:36">
      <c r="A1256" s="55">
        <v>62</v>
      </c>
      <c r="B1256" s="60" t="s">
        <v>154</v>
      </c>
      <c r="C1256" s="56" t="s">
        <v>171</v>
      </c>
      <c r="D1256" s="57" t="s">
        <v>4262</v>
      </c>
      <c r="E1256" s="58" t="s">
        <v>4423</v>
      </c>
      <c r="F1256" s="59" t="s">
        <v>1482</v>
      </c>
      <c r="G1256" s="59" t="s">
        <v>355</v>
      </c>
      <c r="H1256" s="59">
        <v>430725</v>
      </c>
      <c r="I1256" s="59" t="str">
        <f t="shared" si="141"/>
        <v>430725</v>
      </c>
      <c r="J1256" s="59">
        <f t="shared" si="142"/>
        <v>0</v>
      </c>
      <c r="K1256" s="70">
        <v>2.243</v>
      </c>
      <c r="L1256" s="55" t="s">
        <v>4424</v>
      </c>
      <c r="M1256" s="71" t="s">
        <v>4425</v>
      </c>
      <c r="N1256" s="59"/>
      <c r="O1256" s="70"/>
      <c r="P1256" s="73" t="s">
        <v>4425</v>
      </c>
      <c r="Q1256" s="70">
        <v>2.243</v>
      </c>
      <c r="R1256" s="59"/>
      <c r="S1256" s="70"/>
      <c r="T1256" s="59">
        <v>16</v>
      </c>
      <c r="U1256" s="82">
        <v>64.09</v>
      </c>
      <c r="V1256" s="83">
        <v>35.888</v>
      </c>
      <c r="W1256" s="83">
        <v>22.43</v>
      </c>
      <c r="X1256" s="83">
        <v>13.458</v>
      </c>
      <c r="Y1256" s="82">
        <f t="shared" si="143"/>
        <v>28.202</v>
      </c>
      <c r="Z1256" s="82"/>
      <c r="AA1256" s="91"/>
      <c r="AB1256" s="91"/>
      <c r="AC1256" s="82"/>
      <c r="AD1256" s="82"/>
      <c r="AE1256" s="82"/>
      <c r="AF1256" s="82"/>
      <c r="AG1256" s="59" t="s">
        <v>4426</v>
      </c>
      <c r="AH1256" s="59">
        <v>1</v>
      </c>
      <c r="AI1256" s="58"/>
      <c r="AJ1256" s="27"/>
    </row>
    <row r="1257" ht="20.15" customHeight="1" outlineLevel="4" spans="1:36">
      <c r="A1257" s="55">
        <v>63</v>
      </c>
      <c r="B1257" s="60" t="s">
        <v>154</v>
      </c>
      <c r="C1257" s="56" t="s">
        <v>171</v>
      </c>
      <c r="D1257" s="57" t="s">
        <v>4294</v>
      </c>
      <c r="E1257" s="58" t="s">
        <v>4427</v>
      </c>
      <c r="F1257" s="59" t="s">
        <v>1482</v>
      </c>
      <c r="G1257" s="59" t="s">
        <v>355</v>
      </c>
      <c r="H1257" s="59">
        <v>430725</v>
      </c>
      <c r="I1257" s="59" t="str">
        <f t="shared" si="141"/>
        <v>430725</v>
      </c>
      <c r="J1257" s="59">
        <f t="shared" si="142"/>
        <v>0</v>
      </c>
      <c r="K1257" s="70">
        <v>5.009</v>
      </c>
      <c r="L1257" s="55" t="s">
        <v>4428</v>
      </c>
      <c r="M1257" s="71" t="s">
        <v>4429</v>
      </c>
      <c r="N1257" s="59"/>
      <c r="O1257" s="70"/>
      <c r="P1257" s="73" t="s">
        <v>4429</v>
      </c>
      <c r="Q1257" s="70">
        <v>5.009</v>
      </c>
      <c r="R1257" s="59"/>
      <c r="S1257" s="70"/>
      <c r="T1257" s="59">
        <v>16</v>
      </c>
      <c r="U1257" s="82">
        <v>143.11</v>
      </c>
      <c r="V1257" s="83">
        <v>80.144</v>
      </c>
      <c r="W1257" s="83">
        <v>50.09</v>
      </c>
      <c r="X1257" s="83">
        <v>30.054</v>
      </c>
      <c r="Y1257" s="82">
        <f t="shared" si="143"/>
        <v>62.966</v>
      </c>
      <c r="Z1257" s="82"/>
      <c r="AA1257" s="91"/>
      <c r="AB1257" s="91"/>
      <c r="AC1257" s="82"/>
      <c r="AD1257" s="82"/>
      <c r="AE1257" s="82"/>
      <c r="AF1257" s="82"/>
      <c r="AG1257" s="59" t="s">
        <v>4426</v>
      </c>
      <c r="AH1257" s="59">
        <v>1</v>
      </c>
      <c r="AI1257" s="58"/>
      <c r="AJ1257" s="27"/>
    </row>
    <row r="1258" ht="20.15" customHeight="1" outlineLevel="4" spans="1:36">
      <c r="A1258" s="55">
        <v>64</v>
      </c>
      <c r="B1258" s="60" t="s">
        <v>154</v>
      </c>
      <c r="C1258" s="56" t="s">
        <v>171</v>
      </c>
      <c r="D1258" s="57" t="s">
        <v>4430</v>
      </c>
      <c r="E1258" s="58" t="s">
        <v>4431</v>
      </c>
      <c r="F1258" s="59" t="s">
        <v>1482</v>
      </c>
      <c r="G1258" s="59" t="s">
        <v>355</v>
      </c>
      <c r="H1258" s="59">
        <v>430725</v>
      </c>
      <c r="I1258" s="59" t="str">
        <f t="shared" si="141"/>
        <v>430725</v>
      </c>
      <c r="J1258" s="59">
        <f t="shared" si="142"/>
        <v>0</v>
      </c>
      <c r="K1258" s="70">
        <v>5.652</v>
      </c>
      <c r="L1258" s="55" t="s">
        <v>4432</v>
      </c>
      <c r="M1258" s="71" t="s">
        <v>4433</v>
      </c>
      <c r="N1258" s="59"/>
      <c r="O1258" s="70"/>
      <c r="P1258" s="73" t="s">
        <v>4433</v>
      </c>
      <c r="Q1258" s="70">
        <v>5.652</v>
      </c>
      <c r="R1258" s="59"/>
      <c r="S1258" s="70"/>
      <c r="T1258" s="59">
        <v>16</v>
      </c>
      <c r="U1258" s="82">
        <v>161.49</v>
      </c>
      <c r="V1258" s="83">
        <v>90.432</v>
      </c>
      <c r="W1258" s="83">
        <v>56.52</v>
      </c>
      <c r="X1258" s="83">
        <v>33.912</v>
      </c>
      <c r="Y1258" s="82">
        <f t="shared" si="143"/>
        <v>71.058</v>
      </c>
      <c r="Z1258" s="82"/>
      <c r="AA1258" s="91"/>
      <c r="AB1258" s="91"/>
      <c r="AC1258" s="82"/>
      <c r="AD1258" s="82"/>
      <c r="AE1258" s="82"/>
      <c r="AF1258" s="82"/>
      <c r="AG1258" s="59" t="s">
        <v>4426</v>
      </c>
      <c r="AH1258" s="59">
        <v>1</v>
      </c>
      <c r="AI1258" s="58"/>
      <c r="AJ1258" s="27"/>
    </row>
    <row r="1259" ht="20.15" customHeight="1" outlineLevel="4" spans="1:36">
      <c r="A1259" s="55">
        <v>16</v>
      </c>
      <c r="B1259" s="60" t="s">
        <v>154</v>
      </c>
      <c r="C1259" s="56" t="s">
        <v>171</v>
      </c>
      <c r="D1259" s="57" t="s">
        <v>4434</v>
      </c>
      <c r="E1259" s="58" t="s">
        <v>4435</v>
      </c>
      <c r="F1259" s="59" t="s">
        <v>1482</v>
      </c>
      <c r="G1259" s="59" t="s">
        <v>355</v>
      </c>
      <c r="H1259" s="59">
        <v>430725</v>
      </c>
      <c r="I1259" s="59" t="str">
        <f t="shared" si="141"/>
        <v>430725</v>
      </c>
      <c r="J1259" s="59">
        <f t="shared" si="142"/>
        <v>0</v>
      </c>
      <c r="K1259" s="70">
        <v>2.351</v>
      </c>
      <c r="L1259" s="55" t="s">
        <v>4436</v>
      </c>
      <c r="M1259" s="71" t="s">
        <v>4437</v>
      </c>
      <c r="N1259" s="59"/>
      <c r="O1259" s="70"/>
      <c r="P1259" s="73" t="s">
        <v>4437</v>
      </c>
      <c r="Q1259" s="70">
        <v>2.351</v>
      </c>
      <c r="R1259" s="59"/>
      <c r="S1259" s="70"/>
      <c r="T1259" s="59">
        <v>16</v>
      </c>
      <c r="U1259" s="82">
        <v>67.17</v>
      </c>
      <c r="V1259" s="83">
        <v>37.616</v>
      </c>
      <c r="W1259" s="83">
        <v>23.51</v>
      </c>
      <c r="X1259" s="83">
        <v>14.106</v>
      </c>
      <c r="Y1259" s="82">
        <f t="shared" si="143"/>
        <v>29.554</v>
      </c>
      <c r="Z1259" s="82"/>
      <c r="AA1259" s="91"/>
      <c r="AB1259" s="91"/>
      <c r="AC1259" s="82"/>
      <c r="AD1259" s="82"/>
      <c r="AE1259" s="82"/>
      <c r="AF1259" s="82"/>
      <c r="AG1259" s="59" t="s">
        <v>4426</v>
      </c>
      <c r="AH1259" s="59">
        <v>1</v>
      </c>
      <c r="AI1259" s="58"/>
      <c r="AJ1259" s="27"/>
    </row>
    <row r="1260" ht="20.15" customHeight="1" outlineLevel="4" spans="1:36">
      <c r="A1260" s="55">
        <v>17</v>
      </c>
      <c r="B1260" s="60" t="s">
        <v>154</v>
      </c>
      <c r="C1260" s="56" t="s">
        <v>171</v>
      </c>
      <c r="D1260" s="57" t="s">
        <v>4262</v>
      </c>
      <c r="E1260" s="58" t="s">
        <v>4438</v>
      </c>
      <c r="F1260" s="59" t="s">
        <v>1482</v>
      </c>
      <c r="G1260" s="59" t="s">
        <v>355</v>
      </c>
      <c r="H1260" s="59">
        <v>430725</v>
      </c>
      <c r="I1260" s="59" t="str">
        <f t="shared" si="141"/>
        <v>430725</v>
      </c>
      <c r="J1260" s="59">
        <f t="shared" si="142"/>
        <v>0</v>
      </c>
      <c r="K1260" s="70">
        <v>6.018</v>
      </c>
      <c r="L1260" s="55" t="s">
        <v>4439</v>
      </c>
      <c r="M1260" s="71" t="s">
        <v>4440</v>
      </c>
      <c r="N1260" s="59"/>
      <c r="O1260" s="70"/>
      <c r="P1260" s="73" t="s">
        <v>4440</v>
      </c>
      <c r="Q1260" s="70">
        <v>6.018</v>
      </c>
      <c r="R1260" s="59"/>
      <c r="S1260" s="70"/>
      <c r="T1260" s="59">
        <v>16</v>
      </c>
      <c r="U1260" s="82">
        <v>171.94</v>
      </c>
      <c r="V1260" s="83">
        <v>96.288</v>
      </c>
      <c r="W1260" s="83">
        <v>60.18</v>
      </c>
      <c r="X1260" s="83">
        <v>36.108</v>
      </c>
      <c r="Y1260" s="82">
        <f t="shared" si="143"/>
        <v>75.652</v>
      </c>
      <c r="Z1260" s="82"/>
      <c r="AA1260" s="91"/>
      <c r="AB1260" s="91"/>
      <c r="AC1260" s="82"/>
      <c r="AD1260" s="82"/>
      <c r="AE1260" s="82"/>
      <c r="AF1260" s="82"/>
      <c r="AG1260" s="59" t="s">
        <v>4426</v>
      </c>
      <c r="AH1260" s="59">
        <v>1</v>
      </c>
      <c r="AI1260" s="58"/>
      <c r="AJ1260" s="27"/>
    </row>
    <row r="1261" ht="20.15" customHeight="1" outlineLevel="4" spans="1:36">
      <c r="A1261" s="55">
        <v>65</v>
      </c>
      <c r="B1261" s="60" t="s">
        <v>154</v>
      </c>
      <c r="C1261" s="56" t="s">
        <v>171</v>
      </c>
      <c r="D1261" s="57" t="s">
        <v>4273</v>
      </c>
      <c r="E1261" s="58" t="s">
        <v>4441</v>
      </c>
      <c r="F1261" s="59" t="s">
        <v>1482</v>
      </c>
      <c r="G1261" s="59" t="s">
        <v>355</v>
      </c>
      <c r="H1261" s="59">
        <v>430725</v>
      </c>
      <c r="I1261" s="59" t="str">
        <f t="shared" si="141"/>
        <v>430725</v>
      </c>
      <c r="J1261" s="59">
        <f t="shared" si="142"/>
        <v>0</v>
      </c>
      <c r="K1261" s="70">
        <v>3.269</v>
      </c>
      <c r="L1261" s="55" t="s">
        <v>4442</v>
      </c>
      <c r="M1261" s="71" t="s">
        <v>4443</v>
      </c>
      <c r="N1261" s="59"/>
      <c r="O1261" s="70"/>
      <c r="P1261" s="73" t="s">
        <v>4443</v>
      </c>
      <c r="Q1261" s="70">
        <v>3.269</v>
      </c>
      <c r="R1261" s="59"/>
      <c r="S1261" s="70"/>
      <c r="T1261" s="59">
        <v>16</v>
      </c>
      <c r="U1261" s="82">
        <v>93.4</v>
      </c>
      <c r="V1261" s="83">
        <v>52.304</v>
      </c>
      <c r="W1261" s="83">
        <v>32.69</v>
      </c>
      <c r="X1261" s="83">
        <v>19.614</v>
      </c>
      <c r="Y1261" s="82">
        <f t="shared" si="143"/>
        <v>41.096</v>
      </c>
      <c r="Z1261" s="82"/>
      <c r="AA1261" s="91"/>
      <c r="AB1261" s="91"/>
      <c r="AC1261" s="82"/>
      <c r="AD1261" s="82"/>
      <c r="AE1261" s="82"/>
      <c r="AF1261" s="82"/>
      <c r="AG1261" s="59" t="s">
        <v>4426</v>
      </c>
      <c r="AH1261" s="59">
        <v>1</v>
      </c>
      <c r="AI1261" s="58"/>
      <c r="AJ1261" s="27"/>
    </row>
    <row r="1262" ht="20.15" customHeight="1" outlineLevel="4" spans="1:36">
      <c r="A1262" s="55">
        <v>18</v>
      </c>
      <c r="B1262" s="60" t="s">
        <v>154</v>
      </c>
      <c r="C1262" s="56" t="s">
        <v>171</v>
      </c>
      <c r="D1262" s="57" t="s">
        <v>4333</v>
      </c>
      <c r="E1262" s="58" t="s">
        <v>4444</v>
      </c>
      <c r="F1262" s="59" t="s">
        <v>1482</v>
      </c>
      <c r="G1262" s="59" t="s">
        <v>355</v>
      </c>
      <c r="H1262" s="59">
        <v>430725</v>
      </c>
      <c r="I1262" s="59" t="str">
        <f t="shared" si="141"/>
        <v>430725</v>
      </c>
      <c r="J1262" s="59">
        <f t="shared" si="142"/>
        <v>0</v>
      </c>
      <c r="K1262" s="70">
        <v>8.446</v>
      </c>
      <c r="L1262" s="55" t="s">
        <v>4445</v>
      </c>
      <c r="M1262" s="71" t="s">
        <v>4446</v>
      </c>
      <c r="N1262" s="59"/>
      <c r="O1262" s="70"/>
      <c r="P1262" s="73" t="s">
        <v>4446</v>
      </c>
      <c r="Q1262" s="70">
        <v>8.446</v>
      </c>
      <c r="R1262" s="59"/>
      <c r="S1262" s="70"/>
      <c r="T1262" s="59">
        <v>16</v>
      </c>
      <c r="U1262" s="82">
        <v>241.31</v>
      </c>
      <c r="V1262" s="83">
        <v>135.136</v>
      </c>
      <c r="W1262" s="83">
        <v>84.46</v>
      </c>
      <c r="X1262" s="83">
        <v>50.676</v>
      </c>
      <c r="Y1262" s="82">
        <f t="shared" si="143"/>
        <v>106.174</v>
      </c>
      <c r="Z1262" s="82"/>
      <c r="AA1262" s="91"/>
      <c r="AB1262" s="91"/>
      <c r="AC1262" s="82"/>
      <c r="AD1262" s="82"/>
      <c r="AE1262" s="82"/>
      <c r="AF1262" s="82"/>
      <c r="AG1262" s="59" t="s">
        <v>4426</v>
      </c>
      <c r="AH1262" s="59">
        <v>1</v>
      </c>
      <c r="AI1262" s="58"/>
      <c r="AJ1262" s="27"/>
    </row>
    <row r="1263" ht="20.15" customHeight="1" outlineLevel="4" spans="1:36">
      <c r="A1263" s="55">
        <v>19</v>
      </c>
      <c r="B1263" s="60" t="s">
        <v>154</v>
      </c>
      <c r="C1263" s="56" t="s">
        <v>171</v>
      </c>
      <c r="D1263" s="57" t="s">
        <v>4252</v>
      </c>
      <c r="E1263" s="58" t="s">
        <v>4447</v>
      </c>
      <c r="F1263" s="59" t="s">
        <v>1482</v>
      </c>
      <c r="G1263" s="59" t="s">
        <v>355</v>
      </c>
      <c r="H1263" s="59">
        <v>430725</v>
      </c>
      <c r="I1263" s="59" t="str">
        <f t="shared" si="141"/>
        <v>430725</v>
      </c>
      <c r="J1263" s="59">
        <f t="shared" si="142"/>
        <v>0</v>
      </c>
      <c r="K1263" s="70">
        <v>1.473</v>
      </c>
      <c r="L1263" s="55" t="s">
        <v>4448</v>
      </c>
      <c r="M1263" s="71" t="s">
        <v>4449</v>
      </c>
      <c r="N1263" s="59"/>
      <c r="O1263" s="70"/>
      <c r="P1263" s="73" t="s">
        <v>4449</v>
      </c>
      <c r="Q1263" s="70">
        <v>1.473</v>
      </c>
      <c r="R1263" s="59"/>
      <c r="S1263" s="70"/>
      <c r="T1263" s="59">
        <v>16</v>
      </c>
      <c r="U1263" s="82">
        <v>42.09</v>
      </c>
      <c r="V1263" s="83">
        <v>23.568</v>
      </c>
      <c r="W1263" s="83">
        <v>14.73</v>
      </c>
      <c r="X1263" s="83">
        <v>8.838</v>
      </c>
      <c r="Y1263" s="82">
        <f t="shared" si="143"/>
        <v>18.522</v>
      </c>
      <c r="Z1263" s="82"/>
      <c r="AA1263" s="91"/>
      <c r="AB1263" s="91"/>
      <c r="AC1263" s="82"/>
      <c r="AD1263" s="82"/>
      <c r="AE1263" s="82"/>
      <c r="AF1263" s="82"/>
      <c r="AG1263" s="59" t="s">
        <v>4426</v>
      </c>
      <c r="AH1263" s="59">
        <v>1</v>
      </c>
      <c r="AI1263" s="58"/>
      <c r="AJ1263" s="27"/>
    </row>
    <row r="1264" ht="20.15" customHeight="1" outlineLevel="4" spans="1:36">
      <c r="A1264" s="55">
        <v>20</v>
      </c>
      <c r="B1264" s="60" t="s">
        <v>154</v>
      </c>
      <c r="C1264" s="56" t="s">
        <v>171</v>
      </c>
      <c r="D1264" s="57" t="s">
        <v>4248</v>
      </c>
      <c r="E1264" s="58" t="s">
        <v>4450</v>
      </c>
      <c r="F1264" s="59" t="s">
        <v>1482</v>
      </c>
      <c r="G1264" s="59" t="s">
        <v>355</v>
      </c>
      <c r="H1264" s="59">
        <v>430725</v>
      </c>
      <c r="I1264" s="59" t="str">
        <f t="shared" si="141"/>
        <v>430725</v>
      </c>
      <c r="J1264" s="59">
        <f t="shared" si="142"/>
        <v>0</v>
      </c>
      <c r="K1264" s="70">
        <v>5.628</v>
      </c>
      <c r="L1264" s="55" t="s">
        <v>4451</v>
      </c>
      <c r="M1264" s="71" t="s">
        <v>4452</v>
      </c>
      <c r="N1264" s="59"/>
      <c r="O1264" s="70"/>
      <c r="P1264" s="73" t="s">
        <v>4452</v>
      </c>
      <c r="Q1264" s="70">
        <v>5.628</v>
      </c>
      <c r="R1264" s="59"/>
      <c r="S1264" s="70"/>
      <c r="T1264" s="59">
        <v>16</v>
      </c>
      <c r="U1264" s="82">
        <v>160.8</v>
      </c>
      <c r="V1264" s="83">
        <v>90.048</v>
      </c>
      <c r="W1264" s="83">
        <v>56.28</v>
      </c>
      <c r="X1264" s="83">
        <v>33.768</v>
      </c>
      <c r="Y1264" s="82">
        <f t="shared" si="143"/>
        <v>70.752</v>
      </c>
      <c r="Z1264" s="82"/>
      <c r="AA1264" s="91"/>
      <c r="AB1264" s="91"/>
      <c r="AC1264" s="82"/>
      <c r="AD1264" s="82"/>
      <c r="AE1264" s="82"/>
      <c r="AF1264" s="82"/>
      <c r="AG1264" s="59" t="s">
        <v>4426</v>
      </c>
      <c r="AH1264" s="59">
        <v>1</v>
      </c>
      <c r="AI1264" s="58"/>
      <c r="AJ1264" s="27"/>
    </row>
    <row r="1265" ht="20.15" customHeight="1" outlineLevel="4" spans="1:36">
      <c r="A1265" s="55">
        <v>66</v>
      </c>
      <c r="B1265" s="60" t="s">
        <v>154</v>
      </c>
      <c r="C1265" s="56" t="s">
        <v>171</v>
      </c>
      <c r="D1265" s="57" t="s">
        <v>4322</v>
      </c>
      <c r="E1265" s="58" t="s">
        <v>4453</v>
      </c>
      <c r="F1265" s="59" t="s">
        <v>1482</v>
      </c>
      <c r="G1265" s="59" t="s">
        <v>355</v>
      </c>
      <c r="H1265" s="59">
        <v>430725</v>
      </c>
      <c r="I1265" s="59" t="str">
        <f t="shared" ref="I1265:I1273" si="144">RIGHT(M1265,6)</f>
        <v>430725</v>
      </c>
      <c r="J1265" s="59">
        <f t="shared" ref="J1265:J1273" si="145">H1265-I1265</f>
        <v>0</v>
      </c>
      <c r="K1265" s="70">
        <v>2.44</v>
      </c>
      <c r="L1265" s="55" t="s">
        <v>4454</v>
      </c>
      <c r="M1265" s="71" t="s">
        <v>4455</v>
      </c>
      <c r="N1265" s="59"/>
      <c r="O1265" s="70"/>
      <c r="P1265" s="73" t="s">
        <v>4455</v>
      </c>
      <c r="Q1265" s="70">
        <v>2.44</v>
      </c>
      <c r="R1265" s="59"/>
      <c r="S1265" s="70"/>
      <c r="T1265" s="59">
        <v>16</v>
      </c>
      <c r="U1265" s="82">
        <v>69.71</v>
      </c>
      <c r="V1265" s="83">
        <v>39.04</v>
      </c>
      <c r="W1265" s="83">
        <v>24.4</v>
      </c>
      <c r="X1265" s="83">
        <v>14.64</v>
      </c>
      <c r="Y1265" s="82">
        <f t="shared" ref="Y1265:Y1273" si="146">U1265-V1265</f>
        <v>30.67</v>
      </c>
      <c r="Z1265" s="82"/>
      <c r="AA1265" s="91"/>
      <c r="AB1265" s="91"/>
      <c r="AC1265" s="82"/>
      <c r="AD1265" s="82"/>
      <c r="AE1265" s="82"/>
      <c r="AF1265" s="82"/>
      <c r="AG1265" s="59" t="s">
        <v>4426</v>
      </c>
      <c r="AH1265" s="59">
        <v>1</v>
      </c>
      <c r="AI1265" s="58"/>
      <c r="AJ1265" s="27"/>
    </row>
    <row r="1266" ht="20.15" customHeight="1" outlineLevel="4" spans="1:36">
      <c r="A1266" s="55">
        <v>67</v>
      </c>
      <c r="B1266" s="60" t="s">
        <v>154</v>
      </c>
      <c r="C1266" s="56" t="s">
        <v>171</v>
      </c>
      <c r="D1266" s="57" t="s">
        <v>4322</v>
      </c>
      <c r="E1266" s="58" t="s">
        <v>4456</v>
      </c>
      <c r="F1266" s="59" t="s">
        <v>1482</v>
      </c>
      <c r="G1266" s="59" t="s">
        <v>355</v>
      </c>
      <c r="H1266" s="59">
        <v>430725</v>
      </c>
      <c r="I1266" s="59" t="str">
        <f t="shared" si="144"/>
        <v>430725</v>
      </c>
      <c r="J1266" s="59">
        <f t="shared" si="145"/>
        <v>0</v>
      </c>
      <c r="K1266" s="70">
        <v>0.132</v>
      </c>
      <c r="L1266" s="55" t="s">
        <v>4457</v>
      </c>
      <c r="M1266" s="71" t="s">
        <v>4458</v>
      </c>
      <c r="N1266" s="59"/>
      <c r="O1266" s="70"/>
      <c r="P1266" s="73" t="s">
        <v>4458</v>
      </c>
      <c r="Q1266" s="70">
        <v>0.132</v>
      </c>
      <c r="R1266" s="59"/>
      <c r="S1266" s="70"/>
      <c r="T1266" s="59">
        <v>16</v>
      </c>
      <c r="U1266" s="82">
        <v>3.77</v>
      </c>
      <c r="V1266" s="83">
        <v>2.112</v>
      </c>
      <c r="W1266" s="83">
        <v>1.32</v>
      </c>
      <c r="X1266" s="83">
        <v>0.792</v>
      </c>
      <c r="Y1266" s="82">
        <f t="shared" si="146"/>
        <v>1.658</v>
      </c>
      <c r="Z1266" s="82"/>
      <c r="AA1266" s="91"/>
      <c r="AB1266" s="91"/>
      <c r="AC1266" s="82"/>
      <c r="AD1266" s="82"/>
      <c r="AE1266" s="82"/>
      <c r="AF1266" s="82"/>
      <c r="AG1266" s="59" t="s">
        <v>4426</v>
      </c>
      <c r="AH1266" s="59">
        <v>1</v>
      </c>
      <c r="AI1266" s="58"/>
      <c r="AJ1266" s="27"/>
    </row>
    <row r="1267" ht="20.15" customHeight="1" outlineLevel="4" spans="1:36">
      <c r="A1267" s="55">
        <v>68</v>
      </c>
      <c r="B1267" s="60" t="s">
        <v>154</v>
      </c>
      <c r="C1267" s="56" t="s">
        <v>171</v>
      </c>
      <c r="D1267" s="57" t="s">
        <v>4378</v>
      </c>
      <c r="E1267" s="58" t="s">
        <v>4459</v>
      </c>
      <c r="F1267" s="59" t="s">
        <v>1482</v>
      </c>
      <c r="G1267" s="59" t="s">
        <v>355</v>
      </c>
      <c r="H1267" s="59">
        <v>430725</v>
      </c>
      <c r="I1267" s="59" t="str">
        <f t="shared" si="144"/>
        <v>430725</v>
      </c>
      <c r="J1267" s="59">
        <f t="shared" si="145"/>
        <v>0</v>
      </c>
      <c r="K1267" s="70">
        <v>1.157</v>
      </c>
      <c r="L1267" s="55" t="s">
        <v>4460</v>
      </c>
      <c r="M1267" s="71" t="s">
        <v>4461</v>
      </c>
      <c r="N1267" s="59"/>
      <c r="O1267" s="70"/>
      <c r="P1267" s="73" t="s">
        <v>4461</v>
      </c>
      <c r="Q1267" s="70">
        <v>1.157</v>
      </c>
      <c r="R1267" s="59"/>
      <c r="S1267" s="70"/>
      <c r="T1267" s="59">
        <v>16</v>
      </c>
      <c r="U1267" s="82">
        <v>33.06</v>
      </c>
      <c r="V1267" s="83">
        <v>18.512</v>
      </c>
      <c r="W1267" s="83">
        <v>11.57</v>
      </c>
      <c r="X1267" s="83">
        <v>6.942</v>
      </c>
      <c r="Y1267" s="82">
        <f t="shared" si="146"/>
        <v>14.548</v>
      </c>
      <c r="Z1267" s="82"/>
      <c r="AA1267" s="91"/>
      <c r="AB1267" s="91"/>
      <c r="AC1267" s="82"/>
      <c r="AD1267" s="82"/>
      <c r="AE1267" s="82"/>
      <c r="AF1267" s="82"/>
      <c r="AG1267" s="59" t="s">
        <v>4426</v>
      </c>
      <c r="AH1267" s="59">
        <v>1</v>
      </c>
      <c r="AI1267" s="58"/>
      <c r="AJ1267" s="27"/>
    </row>
    <row r="1268" ht="20.15" customHeight="1" outlineLevel="4" spans="1:36">
      <c r="A1268" s="55">
        <v>69</v>
      </c>
      <c r="B1268" s="60" t="s">
        <v>154</v>
      </c>
      <c r="C1268" s="56" t="s">
        <v>171</v>
      </c>
      <c r="D1268" s="57" t="s">
        <v>4462</v>
      </c>
      <c r="E1268" s="58" t="s">
        <v>4463</v>
      </c>
      <c r="F1268" s="59" t="s">
        <v>1482</v>
      </c>
      <c r="G1268" s="59" t="s">
        <v>355</v>
      </c>
      <c r="H1268" s="59">
        <v>430725</v>
      </c>
      <c r="I1268" s="59" t="str">
        <f t="shared" si="144"/>
        <v>430725</v>
      </c>
      <c r="J1268" s="59">
        <f t="shared" si="145"/>
        <v>0</v>
      </c>
      <c r="K1268" s="70">
        <v>0.985</v>
      </c>
      <c r="L1268" s="55" t="s">
        <v>4464</v>
      </c>
      <c r="M1268" s="71" t="s">
        <v>4465</v>
      </c>
      <c r="N1268" s="59"/>
      <c r="O1268" s="70"/>
      <c r="P1268" s="73" t="s">
        <v>4465</v>
      </c>
      <c r="Q1268" s="70">
        <v>0.985</v>
      </c>
      <c r="R1268" s="59"/>
      <c r="S1268" s="70"/>
      <c r="T1268" s="59">
        <v>16</v>
      </c>
      <c r="U1268" s="82">
        <v>28.14</v>
      </c>
      <c r="V1268" s="83">
        <v>15.76</v>
      </c>
      <c r="W1268" s="83">
        <v>9.85</v>
      </c>
      <c r="X1268" s="83">
        <v>5.91</v>
      </c>
      <c r="Y1268" s="82">
        <f t="shared" si="146"/>
        <v>12.38</v>
      </c>
      <c r="Z1268" s="82"/>
      <c r="AA1268" s="91"/>
      <c r="AB1268" s="91"/>
      <c r="AC1268" s="82"/>
      <c r="AD1268" s="82"/>
      <c r="AE1268" s="82"/>
      <c r="AF1268" s="82"/>
      <c r="AG1268" s="59" t="s">
        <v>4426</v>
      </c>
      <c r="AH1268" s="59">
        <v>1</v>
      </c>
      <c r="AI1268" s="58"/>
      <c r="AJ1268" s="27"/>
    </row>
    <row r="1269" ht="20.15" customHeight="1" outlineLevel="4" spans="1:36">
      <c r="A1269" s="55">
        <v>21</v>
      </c>
      <c r="B1269" s="60" t="s">
        <v>154</v>
      </c>
      <c r="C1269" s="56" t="s">
        <v>171</v>
      </c>
      <c r="D1269" s="57" t="s">
        <v>4273</v>
      </c>
      <c r="E1269" s="58" t="s">
        <v>4466</v>
      </c>
      <c r="F1269" s="59" t="s">
        <v>1482</v>
      </c>
      <c r="G1269" s="59" t="s">
        <v>355</v>
      </c>
      <c r="H1269" s="59">
        <v>430725</v>
      </c>
      <c r="I1269" s="59" t="str">
        <f t="shared" si="144"/>
        <v>430725</v>
      </c>
      <c r="J1269" s="59">
        <f t="shared" si="145"/>
        <v>0</v>
      </c>
      <c r="K1269" s="70">
        <v>5.399</v>
      </c>
      <c r="L1269" s="55" t="s">
        <v>4467</v>
      </c>
      <c r="M1269" s="71" t="s">
        <v>4468</v>
      </c>
      <c r="N1269" s="59"/>
      <c r="O1269" s="70"/>
      <c r="P1269" s="73" t="s">
        <v>4468</v>
      </c>
      <c r="Q1269" s="70">
        <v>5.399</v>
      </c>
      <c r="R1269" s="59"/>
      <c r="S1269" s="70"/>
      <c r="T1269" s="59">
        <v>16</v>
      </c>
      <c r="U1269" s="82">
        <v>154.26</v>
      </c>
      <c r="V1269" s="83">
        <v>86.384</v>
      </c>
      <c r="W1269" s="83">
        <v>53.99</v>
      </c>
      <c r="X1269" s="83">
        <v>32.394</v>
      </c>
      <c r="Y1269" s="82">
        <f t="shared" si="146"/>
        <v>67.876</v>
      </c>
      <c r="Z1269" s="82"/>
      <c r="AA1269" s="91"/>
      <c r="AB1269" s="91"/>
      <c r="AC1269" s="82"/>
      <c r="AD1269" s="82"/>
      <c r="AE1269" s="82"/>
      <c r="AF1269" s="82"/>
      <c r="AG1269" s="59" t="s">
        <v>4426</v>
      </c>
      <c r="AH1269" s="59">
        <v>1</v>
      </c>
      <c r="AI1269" s="58"/>
      <c r="AJ1269" s="27"/>
    </row>
    <row r="1270" ht="20.15" customHeight="1" outlineLevel="4" spans="1:36">
      <c r="A1270" s="55">
        <v>70</v>
      </c>
      <c r="B1270" s="60" t="s">
        <v>154</v>
      </c>
      <c r="C1270" s="56" t="s">
        <v>171</v>
      </c>
      <c r="D1270" s="57" t="s">
        <v>4462</v>
      </c>
      <c r="E1270" s="58" t="s">
        <v>4469</v>
      </c>
      <c r="F1270" s="59" t="s">
        <v>1482</v>
      </c>
      <c r="G1270" s="59" t="s">
        <v>355</v>
      </c>
      <c r="H1270" s="59">
        <v>430725</v>
      </c>
      <c r="I1270" s="59" t="str">
        <f t="shared" si="144"/>
        <v>430725</v>
      </c>
      <c r="J1270" s="59">
        <f t="shared" si="145"/>
        <v>0</v>
      </c>
      <c r="K1270" s="70">
        <v>9.375</v>
      </c>
      <c r="L1270" s="55" t="s">
        <v>4470</v>
      </c>
      <c r="M1270" s="71" t="s">
        <v>4471</v>
      </c>
      <c r="N1270" s="59"/>
      <c r="O1270" s="70"/>
      <c r="P1270" s="73" t="s">
        <v>4471</v>
      </c>
      <c r="Q1270" s="70">
        <v>9.375</v>
      </c>
      <c r="R1270" s="59"/>
      <c r="S1270" s="70"/>
      <c r="T1270" s="59">
        <v>16</v>
      </c>
      <c r="U1270" s="82">
        <v>267.86</v>
      </c>
      <c r="V1270" s="83">
        <v>150</v>
      </c>
      <c r="W1270" s="83">
        <v>93.75</v>
      </c>
      <c r="X1270" s="83">
        <v>56.25</v>
      </c>
      <c r="Y1270" s="82">
        <f t="shared" si="146"/>
        <v>117.86</v>
      </c>
      <c r="Z1270" s="82"/>
      <c r="AA1270" s="91"/>
      <c r="AB1270" s="91"/>
      <c r="AC1270" s="82"/>
      <c r="AD1270" s="82"/>
      <c r="AE1270" s="82"/>
      <c r="AF1270" s="82"/>
      <c r="AG1270" s="59" t="s">
        <v>4426</v>
      </c>
      <c r="AH1270" s="59">
        <v>1</v>
      </c>
      <c r="AI1270" s="58"/>
      <c r="AJ1270" s="27"/>
    </row>
    <row r="1271" ht="20.15" customHeight="1" outlineLevel="4" spans="1:36">
      <c r="A1271" s="55">
        <v>71</v>
      </c>
      <c r="B1271" s="60" t="s">
        <v>154</v>
      </c>
      <c r="C1271" s="56" t="s">
        <v>171</v>
      </c>
      <c r="D1271" s="57" t="s">
        <v>4472</v>
      </c>
      <c r="E1271" s="58" t="s">
        <v>4473</v>
      </c>
      <c r="F1271" s="59" t="s">
        <v>1482</v>
      </c>
      <c r="G1271" s="59" t="s">
        <v>355</v>
      </c>
      <c r="H1271" s="59">
        <v>430725</v>
      </c>
      <c r="I1271" s="59" t="str">
        <f t="shared" si="144"/>
        <v>430725</v>
      </c>
      <c r="J1271" s="59">
        <f t="shared" si="145"/>
        <v>0</v>
      </c>
      <c r="K1271" s="70">
        <v>3.505</v>
      </c>
      <c r="L1271" s="55" t="s">
        <v>4474</v>
      </c>
      <c r="M1271" s="71" t="s">
        <v>4475</v>
      </c>
      <c r="N1271" s="59"/>
      <c r="O1271" s="70"/>
      <c r="P1271" s="73" t="s">
        <v>4475</v>
      </c>
      <c r="Q1271" s="70">
        <v>3.505</v>
      </c>
      <c r="R1271" s="59"/>
      <c r="S1271" s="70"/>
      <c r="T1271" s="59">
        <v>16</v>
      </c>
      <c r="U1271" s="82">
        <v>100.14</v>
      </c>
      <c r="V1271" s="83">
        <v>56.08</v>
      </c>
      <c r="W1271" s="83">
        <v>35.05</v>
      </c>
      <c r="X1271" s="83">
        <v>21.03</v>
      </c>
      <c r="Y1271" s="82">
        <f t="shared" si="146"/>
        <v>44.06</v>
      </c>
      <c r="Z1271" s="82"/>
      <c r="AA1271" s="91"/>
      <c r="AB1271" s="91"/>
      <c r="AC1271" s="82"/>
      <c r="AD1271" s="82"/>
      <c r="AE1271" s="82"/>
      <c r="AF1271" s="82"/>
      <c r="AG1271" s="59" t="s">
        <v>4426</v>
      </c>
      <c r="AH1271" s="59">
        <v>1</v>
      </c>
      <c r="AI1271" s="58"/>
      <c r="AJ1271" s="27"/>
    </row>
    <row r="1272" ht="20.15" customHeight="1" outlineLevel="4" spans="1:36">
      <c r="A1272" s="55">
        <v>72</v>
      </c>
      <c r="B1272" s="60" t="s">
        <v>154</v>
      </c>
      <c r="C1272" s="56" t="s">
        <v>171</v>
      </c>
      <c r="D1272" s="57" t="s">
        <v>4273</v>
      </c>
      <c r="E1272" s="58" t="s">
        <v>4476</v>
      </c>
      <c r="F1272" s="59" t="s">
        <v>1482</v>
      </c>
      <c r="G1272" s="59" t="s">
        <v>355</v>
      </c>
      <c r="H1272" s="59">
        <v>430725</v>
      </c>
      <c r="I1272" s="59" t="str">
        <f t="shared" si="144"/>
        <v>430725</v>
      </c>
      <c r="J1272" s="59">
        <f t="shared" si="145"/>
        <v>0</v>
      </c>
      <c r="K1272" s="70">
        <v>2.22</v>
      </c>
      <c r="L1272" s="55" t="s">
        <v>4477</v>
      </c>
      <c r="M1272" s="71" t="s">
        <v>4478</v>
      </c>
      <c r="N1272" s="59"/>
      <c r="O1272" s="70"/>
      <c r="P1272" s="73" t="s">
        <v>4478</v>
      </c>
      <c r="Q1272" s="70">
        <v>2.22</v>
      </c>
      <c r="R1272" s="59"/>
      <c r="S1272" s="70"/>
      <c r="T1272" s="59">
        <v>16</v>
      </c>
      <c r="U1272" s="82">
        <v>63.43</v>
      </c>
      <c r="V1272" s="83">
        <v>35.52</v>
      </c>
      <c r="W1272" s="83">
        <v>22.2</v>
      </c>
      <c r="X1272" s="83">
        <v>13.32</v>
      </c>
      <c r="Y1272" s="82">
        <f t="shared" si="146"/>
        <v>27.91</v>
      </c>
      <c r="Z1272" s="82"/>
      <c r="AA1272" s="91"/>
      <c r="AB1272" s="91"/>
      <c r="AC1272" s="82"/>
      <c r="AD1272" s="82"/>
      <c r="AE1272" s="82"/>
      <c r="AF1272" s="82"/>
      <c r="AG1272" s="59" t="s">
        <v>4426</v>
      </c>
      <c r="AH1272" s="59">
        <v>1</v>
      </c>
      <c r="AI1272" s="58"/>
      <c r="AJ1272" s="27"/>
    </row>
    <row r="1273" ht="20.15" customHeight="1" outlineLevel="4" spans="1:36">
      <c r="A1273" s="55">
        <v>73</v>
      </c>
      <c r="B1273" s="60" t="s">
        <v>154</v>
      </c>
      <c r="C1273" s="56" t="s">
        <v>171</v>
      </c>
      <c r="D1273" s="57" t="s">
        <v>4294</v>
      </c>
      <c r="E1273" s="58" t="s">
        <v>4479</v>
      </c>
      <c r="F1273" s="59" t="s">
        <v>1482</v>
      </c>
      <c r="G1273" s="59" t="s">
        <v>355</v>
      </c>
      <c r="H1273" s="59">
        <v>430725</v>
      </c>
      <c r="I1273" s="59" t="str">
        <f t="shared" si="144"/>
        <v>430725</v>
      </c>
      <c r="J1273" s="59">
        <f t="shared" si="145"/>
        <v>0</v>
      </c>
      <c r="K1273" s="70">
        <v>2.696</v>
      </c>
      <c r="L1273" s="55" t="s">
        <v>4480</v>
      </c>
      <c r="M1273" s="71" t="s">
        <v>4481</v>
      </c>
      <c r="N1273" s="59"/>
      <c r="O1273" s="70"/>
      <c r="P1273" s="73" t="s">
        <v>4481</v>
      </c>
      <c r="Q1273" s="70">
        <v>2.696</v>
      </c>
      <c r="R1273" s="59"/>
      <c r="S1273" s="70"/>
      <c r="T1273" s="59">
        <v>16</v>
      </c>
      <c r="U1273" s="82">
        <v>77.03</v>
      </c>
      <c r="V1273" s="83">
        <v>43.136</v>
      </c>
      <c r="W1273" s="83">
        <v>26.96</v>
      </c>
      <c r="X1273" s="83">
        <v>16.176</v>
      </c>
      <c r="Y1273" s="82">
        <f t="shared" si="146"/>
        <v>33.894</v>
      </c>
      <c r="Z1273" s="82"/>
      <c r="AA1273" s="91"/>
      <c r="AB1273" s="91"/>
      <c r="AC1273" s="82"/>
      <c r="AD1273" s="82"/>
      <c r="AE1273" s="82"/>
      <c r="AF1273" s="82"/>
      <c r="AG1273" s="59" t="s">
        <v>4426</v>
      </c>
      <c r="AH1273" s="59">
        <v>1</v>
      </c>
      <c r="AI1273" s="58"/>
      <c r="AJ1273" s="27"/>
    </row>
    <row r="1274" ht="20.15" customHeight="1" outlineLevel="3" spans="1:36">
      <c r="A1274" s="55"/>
      <c r="B1274" s="60"/>
      <c r="C1274" s="51" t="s">
        <v>174</v>
      </c>
      <c r="D1274" s="57"/>
      <c r="E1274" s="58"/>
      <c r="F1274" s="59"/>
      <c r="G1274" s="59"/>
      <c r="H1274" s="59"/>
      <c r="I1274" s="59"/>
      <c r="J1274" s="59"/>
      <c r="K1274" s="70">
        <f>SUBTOTAL(9,K1275:K1362)</f>
        <v>380.011</v>
      </c>
      <c r="L1274" s="55"/>
      <c r="M1274" s="71"/>
      <c r="N1274" s="59"/>
      <c r="O1274" s="70"/>
      <c r="P1274" s="59"/>
      <c r="Q1274" s="70"/>
      <c r="R1274" s="73"/>
      <c r="S1274" s="70"/>
      <c r="T1274" s="59"/>
      <c r="U1274" s="82">
        <f>SUBTOTAL(9,U1275:U1362)</f>
        <v>11400.33</v>
      </c>
      <c r="V1274" s="83">
        <f>SUBTOTAL(9,V1275:V1362)</f>
        <v>6840.198</v>
      </c>
      <c r="W1274" s="83">
        <f>SUBTOTAL(9,W1275:W1362)</f>
        <v>4940.143</v>
      </c>
      <c r="X1274" s="83">
        <f>SUBTOTAL(9,X1275:X1362)</f>
        <v>1900.055</v>
      </c>
      <c r="Y1274" s="82">
        <f>SUBTOTAL(9,Y1275:Y1362)</f>
        <v>4560.132</v>
      </c>
      <c r="Z1274" s="82">
        <v>370</v>
      </c>
      <c r="AA1274" s="91">
        <v>9664</v>
      </c>
      <c r="AB1274" s="82">
        <f>U1274-AA1274</f>
        <v>1736.33</v>
      </c>
      <c r="AC1274" s="82">
        <v>6840</v>
      </c>
      <c r="AD1274" s="82">
        <v>0</v>
      </c>
      <c r="AE1274" s="82">
        <v>2824</v>
      </c>
      <c r="AF1274" s="82">
        <v>2824</v>
      </c>
      <c r="AG1274" s="59"/>
      <c r="AH1274" s="59"/>
      <c r="AI1274" s="58" t="s">
        <v>551</v>
      </c>
      <c r="AJ1274" s="27" t="s">
        <v>64</v>
      </c>
    </row>
    <row r="1275" ht="20.15" customHeight="1" outlineLevel="4" spans="1:36">
      <c r="A1275" s="55">
        <v>7</v>
      </c>
      <c r="B1275" s="60" t="s">
        <v>154</v>
      </c>
      <c r="C1275" s="56" t="s">
        <v>173</v>
      </c>
      <c r="D1275" s="57" t="s">
        <v>4482</v>
      </c>
      <c r="E1275" s="58" t="s">
        <v>4483</v>
      </c>
      <c r="F1275" s="59" t="s">
        <v>554</v>
      </c>
      <c r="G1275" s="59" t="s">
        <v>555</v>
      </c>
      <c r="H1275" s="59">
        <v>430726</v>
      </c>
      <c r="I1275" s="59" t="str">
        <f t="shared" ref="I1275:I1338" si="147">RIGHT(M1275,6)</f>
        <v>430726</v>
      </c>
      <c r="J1275" s="59">
        <f t="shared" ref="J1275:J1338" si="148">H1275-I1275</f>
        <v>0</v>
      </c>
      <c r="K1275" s="70">
        <v>8.478</v>
      </c>
      <c r="L1275" s="55" t="s">
        <v>4484</v>
      </c>
      <c r="M1275" s="71" t="s">
        <v>4485</v>
      </c>
      <c r="N1275" s="59"/>
      <c r="O1275" s="70"/>
      <c r="P1275" s="59"/>
      <c r="Q1275" s="70"/>
      <c r="R1275" s="73" t="s">
        <v>4485</v>
      </c>
      <c r="S1275" s="70">
        <v>8.478</v>
      </c>
      <c r="T1275" s="59">
        <v>18</v>
      </c>
      <c r="U1275" s="82">
        <v>254.34</v>
      </c>
      <c r="V1275" s="83">
        <v>152.604</v>
      </c>
      <c r="W1275" s="83">
        <v>110.214</v>
      </c>
      <c r="X1275" s="83">
        <v>42.39</v>
      </c>
      <c r="Y1275" s="82">
        <f t="shared" ref="Y1275:Y1338" si="149">U1275-V1275</f>
        <v>101.736</v>
      </c>
      <c r="Z1275" s="82"/>
      <c r="AA1275" s="91"/>
      <c r="AB1275" s="91"/>
      <c r="AC1275" s="82"/>
      <c r="AD1275" s="82"/>
      <c r="AE1275" s="82"/>
      <c r="AF1275" s="82"/>
      <c r="AG1275" s="59" t="s">
        <v>4426</v>
      </c>
      <c r="AH1275" s="59">
        <v>1</v>
      </c>
      <c r="AI1275" s="58"/>
      <c r="AJ1275" s="27"/>
    </row>
    <row r="1276" ht="20.15" customHeight="1" outlineLevel="4" spans="1:36">
      <c r="A1276" s="55">
        <v>13</v>
      </c>
      <c r="B1276" s="60" t="s">
        <v>154</v>
      </c>
      <c r="C1276" s="56" t="s">
        <v>173</v>
      </c>
      <c r="D1276" s="57" t="s">
        <v>4482</v>
      </c>
      <c r="E1276" s="58" t="s">
        <v>4486</v>
      </c>
      <c r="F1276" s="59" t="s">
        <v>554</v>
      </c>
      <c r="G1276" s="59" t="s">
        <v>555</v>
      </c>
      <c r="H1276" s="59">
        <v>430726</v>
      </c>
      <c r="I1276" s="59" t="str">
        <f t="shared" si="147"/>
        <v>430726</v>
      </c>
      <c r="J1276" s="59">
        <f t="shared" si="148"/>
        <v>0</v>
      </c>
      <c r="K1276" s="70">
        <v>6.874</v>
      </c>
      <c r="L1276" s="55" t="s">
        <v>4487</v>
      </c>
      <c r="M1276" s="71" t="s">
        <v>4488</v>
      </c>
      <c r="N1276" s="59"/>
      <c r="O1276" s="70"/>
      <c r="P1276" s="59"/>
      <c r="Q1276" s="70"/>
      <c r="R1276" s="73" t="s">
        <v>4488</v>
      </c>
      <c r="S1276" s="70">
        <v>6.874</v>
      </c>
      <c r="T1276" s="59">
        <v>18</v>
      </c>
      <c r="U1276" s="82">
        <v>206.22</v>
      </c>
      <c r="V1276" s="83">
        <v>123.732</v>
      </c>
      <c r="W1276" s="83">
        <v>89.362</v>
      </c>
      <c r="X1276" s="83">
        <v>34.37</v>
      </c>
      <c r="Y1276" s="82">
        <f t="shared" si="149"/>
        <v>82.488</v>
      </c>
      <c r="Z1276" s="82"/>
      <c r="AA1276" s="91"/>
      <c r="AB1276" s="91"/>
      <c r="AC1276" s="82"/>
      <c r="AD1276" s="82"/>
      <c r="AE1276" s="82"/>
      <c r="AF1276" s="82"/>
      <c r="AG1276" s="59" t="s">
        <v>4426</v>
      </c>
      <c r="AH1276" s="59">
        <v>1</v>
      </c>
      <c r="AI1276" s="58"/>
      <c r="AJ1276" s="27"/>
    </row>
    <row r="1277" ht="20.15" customHeight="1" outlineLevel="4" spans="1:36">
      <c r="A1277" s="55">
        <v>80</v>
      </c>
      <c r="B1277" s="60" t="s">
        <v>154</v>
      </c>
      <c r="C1277" s="56" t="s">
        <v>173</v>
      </c>
      <c r="D1277" s="57" t="s">
        <v>4489</v>
      </c>
      <c r="E1277" s="58" t="s">
        <v>4490</v>
      </c>
      <c r="F1277" s="59" t="s">
        <v>554</v>
      </c>
      <c r="G1277" s="59" t="s">
        <v>555</v>
      </c>
      <c r="H1277" s="59">
        <v>430726</v>
      </c>
      <c r="I1277" s="59" t="str">
        <f t="shared" si="147"/>
        <v>430726</v>
      </c>
      <c r="J1277" s="59">
        <f t="shared" si="148"/>
        <v>0</v>
      </c>
      <c r="K1277" s="70">
        <v>1.345</v>
      </c>
      <c r="L1277" s="55" t="s">
        <v>4491</v>
      </c>
      <c r="M1277" s="71" t="s">
        <v>4492</v>
      </c>
      <c r="N1277" s="59"/>
      <c r="O1277" s="70"/>
      <c r="P1277" s="59"/>
      <c r="Q1277" s="70"/>
      <c r="R1277" s="73" t="s">
        <v>4492</v>
      </c>
      <c r="S1277" s="70">
        <v>1.345</v>
      </c>
      <c r="T1277" s="59">
        <v>18</v>
      </c>
      <c r="U1277" s="82">
        <v>40.35</v>
      </c>
      <c r="V1277" s="83">
        <v>24.21</v>
      </c>
      <c r="W1277" s="83">
        <v>17.485</v>
      </c>
      <c r="X1277" s="83">
        <v>6.725</v>
      </c>
      <c r="Y1277" s="82">
        <f t="shared" si="149"/>
        <v>16.14</v>
      </c>
      <c r="Z1277" s="82"/>
      <c r="AA1277" s="91"/>
      <c r="AB1277" s="91"/>
      <c r="AC1277" s="82"/>
      <c r="AD1277" s="82"/>
      <c r="AE1277" s="82"/>
      <c r="AF1277" s="82"/>
      <c r="AG1277" s="59" t="s">
        <v>4426</v>
      </c>
      <c r="AH1277" s="59">
        <v>1</v>
      </c>
      <c r="AI1277" s="58"/>
      <c r="AJ1277" s="27"/>
    </row>
    <row r="1278" ht="20.15" customHeight="1" outlineLevel="4" spans="1:36">
      <c r="A1278" s="55">
        <v>32</v>
      </c>
      <c r="B1278" s="60" t="s">
        <v>154</v>
      </c>
      <c r="C1278" s="56" t="s">
        <v>173</v>
      </c>
      <c r="D1278" s="57" t="s">
        <v>4493</v>
      </c>
      <c r="E1278" s="58" t="s">
        <v>4494</v>
      </c>
      <c r="F1278" s="59" t="s">
        <v>554</v>
      </c>
      <c r="G1278" s="59" t="s">
        <v>555</v>
      </c>
      <c r="H1278" s="59">
        <v>430726</v>
      </c>
      <c r="I1278" s="59" t="str">
        <f t="shared" si="147"/>
        <v>430726</v>
      </c>
      <c r="J1278" s="59">
        <f t="shared" si="148"/>
        <v>0</v>
      </c>
      <c r="K1278" s="70">
        <v>4.808</v>
      </c>
      <c r="L1278" s="55" t="s">
        <v>4495</v>
      </c>
      <c r="M1278" s="71" t="s">
        <v>4496</v>
      </c>
      <c r="N1278" s="59"/>
      <c r="O1278" s="70"/>
      <c r="P1278" s="59"/>
      <c r="Q1278" s="70"/>
      <c r="R1278" s="73" t="s">
        <v>4496</v>
      </c>
      <c r="S1278" s="70">
        <v>4.808</v>
      </c>
      <c r="T1278" s="59">
        <v>18</v>
      </c>
      <c r="U1278" s="82">
        <v>144.24</v>
      </c>
      <c r="V1278" s="83">
        <v>86.544</v>
      </c>
      <c r="W1278" s="83">
        <v>62.504</v>
      </c>
      <c r="X1278" s="83">
        <v>24.04</v>
      </c>
      <c r="Y1278" s="82">
        <f t="shared" si="149"/>
        <v>57.696</v>
      </c>
      <c r="Z1278" s="82"/>
      <c r="AA1278" s="91"/>
      <c r="AB1278" s="91"/>
      <c r="AC1278" s="82"/>
      <c r="AD1278" s="82"/>
      <c r="AE1278" s="82"/>
      <c r="AF1278" s="82"/>
      <c r="AG1278" s="59" t="s">
        <v>4426</v>
      </c>
      <c r="AH1278" s="59">
        <v>1</v>
      </c>
      <c r="AI1278" s="58"/>
      <c r="AJ1278" s="27"/>
    </row>
    <row r="1279" ht="20.15" customHeight="1" outlineLevel="4" spans="1:36">
      <c r="A1279" s="55">
        <v>57</v>
      </c>
      <c r="B1279" s="60" t="s">
        <v>154</v>
      </c>
      <c r="C1279" s="56" t="s">
        <v>173</v>
      </c>
      <c r="D1279" s="57" t="s">
        <v>4497</v>
      </c>
      <c r="E1279" s="58" t="s">
        <v>4498</v>
      </c>
      <c r="F1279" s="59" t="s">
        <v>554</v>
      </c>
      <c r="G1279" s="59" t="s">
        <v>555</v>
      </c>
      <c r="H1279" s="59">
        <v>430726</v>
      </c>
      <c r="I1279" s="59" t="str">
        <f t="shared" si="147"/>
        <v>430726</v>
      </c>
      <c r="J1279" s="59">
        <f t="shared" si="148"/>
        <v>0</v>
      </c>
      <c r="K1279" s="70">
        <v>3.036</v>
      </c>
      <c r="L1279" s="55" t="s">
        <v>4499</v>
      </c>
      <c r="M1279" s="71" t="s">
        <v>4500</v>
      </c>
      <c r="N1279" s="59"/>
      <c r="O1279" s="70"/>
      <c r="P1279" s="59"/>
      <c r="Q1279" s="70"/>
      <c r="R1279" s="73" t="s">
        <v>4500</v>
      </c>
      <c r="S1279" s="70">
        <v>3.036</v>
      </c>
      <c r="T1279" s="59">
        <v>18</v>
      </c>
      <c r="U1279" s="82">
        <v>91.08</v>
      </c>
      <c r="V1279" s="83">
        <v>54.648</v>
      </c>
      <c r="W1279" s="83">
        <v>39.468</v>
      </c>
      <c r="X1279" s="83">
        <v>15.18</v>
      </c>
      <c r="Y1279" s="82">
        <f t="shared" si="149"/>
        <v>36.432</v>
      </c>
      <c r="Z1279" s="82"/>
      <c r="AA1279" s="91"/>
      <c r="AB1279" s="91"/>
      <c r="AC1279" s="82"/>
      <c r="AD1279" s="82"/>
      <c r="AE1279" s="82"/>
      <c r="AF1279" s="82"/>
      <c r="AG1279" s="59" t="s">
        <v>4426</v>
      </c>
      <c r="AH1279" s="59">
        <v>1</v>
      </c>
      <c r="AI1279" s="58"/>
      <c r="AJ1279" s="27"/>
    </row>
    <row r="1280" ht="20.15" customHeight="1" outlineLevel="4" spans="1:36">
      <c r="A1280" s="55">
        <v>24</v>
      </c>
      <c r="B1280" s="60" t="s">
        <v>154</v>
      </c>
      <c r="C1280" s="56" t="s">
        <v>173</v>
      </c>
      <c r="D1280" s="57" t="s">
        <v>4501</v>
      </c>
      <c r="E1280" s="58" t="s">
        <v>4502</v>
      </c>
      <c r="F1280" s="59" t="s">
        <v>554</v>
      </c>
      <c r="G1280" s="59" t="s">
        <v>555</v>
      </c>
      <c r="H1280" s="59">
        <v>430726</v>
      </c>
      <c r="I1280" s="59" t="str">
        <f t="shared" si="147"/>
        <v>430726</v>
      </c>
      <c r="J1280" s="59">
        <f t="shared" si="148"/>
        <v>0</v>
      </c>
      <c r="K1280" s="70">
        <v>5.323</v>
      </c>
      <c r="L1280" s="55" t="s">
        <v>4503</v>
      </c>
      <c r="M1280" s="71" t="s">
        <v>4504</v>
      </c>
      <c r="N1280" s="73" t="s">
        <v>4504</v>
      </c>
      <c r="O1280" s="70">
        <v>5.323</v>
      </c>
      <c r="P1280" s="59"/>
      <c r="Q1280" s="70"/>
      <c r="R1280" s="59"/>
      <c r="S1280" s="70"/>
      <c r="T1280" s="59">
        <v>18</v>
      </c>
      <c r="U1280" s="82">
        <v>159.69</v>
      </c>
      <c r="V1280" s="83">
        <v>95.814</v>
      </c>
      <c r="W1280" s="83">
        <v>69.199</v>
      </c>
      <c r="X1280" s="83">
        <v>26.615</v>
      </c>
      <c r="Y1280" s="82">
        <f t="shared" si="149"/>
        <v>63.876</v>
      </c>
      <c r="Z1280" s="82"/>
      <c r="AA1280" s="91"/>
      <c r="AB1280" s="91"/>
      <c r="AC1280" s="82"/>
      <c r="AD1280" s="82"/>
      <c r="AE1280" s="82"/>
      <c r="AF1280" s="82"/>
      <c r="AG1280" s="59" t="s">
        <v>4426</v>
      </c>
      <c r="AH1280" s="59">
        <v>1</v>
      </c>
      <c r="AI1280" s="58"/>
      <c r="AJ1280" s="27"/>
    </row>
    <row r="1281" ht="20.15" customHeight="1" outlineLevel="4" spans="1:36">
      <c r="A1281" s="55">
        <v>17</v>
      </c>
      <c r="B1281" s="60" t="s">
        <v>154</v>
      </c>
      <c r="C1281" s="56" t="s">
        <v>173</v>
      </c>
      <c r="D1281" s="57" t="s">
        <v>4497</v>
      </c>
      <c r="E1281" s="58" t="s">
        <v>4505</v>
      </c>
      <c r="F1281" s="59" t="s">
        <v>554</v>
      </c>
      <c r="G1281" s="59" t="s">
        <v>555</v>
      </c>
      <c r="H1281" s="59">
        <v>430726</v>
      </c>
      <c r="I1281" s="59" t="str">
        <f t="shared" si="147"/>
        <v>430726</v>
      </c>
      <c r="J1281" s="59">
        <f t="shared" si="148"/>
        <v>0</v>
      </c>
      <c r="K1281" s="70">
        <v>6.575</v>
      </c>
      <c r="L1281" s="55" t="s">
        <v>4506</v>
      </c>
      <c r="M1281" s="71" t="s">
        <v>4507</v>
      </c>
      <c r="N1281" s="73" t="s">
        <v>4507</v>
      </c>
      <c r="O1281" s="70">
        <v>6.575</v>
      </c>
      <c r="P1281" s="59"/>
      <c r="Q1281" s="70"/>
      <c r="R1281" s="59"/>
      <c r="S1281" s="70"/>
      <c r="T1281" s="59">
        <v>18</v>
      </c>
      <c r="U1281" s="82">
        <v>197.25</v>
      </c>
      <c r="V1281" s="83">
        <v>118.35</v>
      </c>
      <c r="W1281" s="83">
        <v>85.475</v>
      </c>
      <c r="X1281" s="83">
        <v>32.875</v>
      </c>
      <c r="Y1281" s="82">
        <f t="shared" si="149"/>
        <v>78.9</v>
      </c>
      <c r="Z1281" s="82"/>
      <c r="AA1281" s="91"/>
      <c r="AB1281" s="91"/>
      <c r="AC1281" s="82"/>
      <c r="AD1281" s="82"/>
      <c r="AE1281" s="82"/>
      <c r="AF1281" s="82"/>
      <c r="AG1281" s="59" t="s">
        <v>4426</v>
      </c>
      <c r="AH1281" s="59">
        <v>1</v>
      </c>
      <c r="AI1281" s="58"/>
      <c r="AJ1281" s="27"/>
    </row>
    <row r="1282" ht="20.15" customHeight="1" outlineLevel="4" spans="1:36">
      <c r="A1282" s="55">
        <v>23</v>
      </c>
      <c r="B1282" s="60" t="s">
        <v>154</v>
      </c>
      <c r="C1282" s="56" t="s">
        <v>173</v>
      </c>
      <c r="D1282" s="57" t="s">
        <v>4508</v>
      </c>
      <c r="E1282" s="58" t="s">
        <v>4509</v>
      </c>
      <c r="F1282" s="59" t="s">
        <v>554</v>
      </c>
      <c r="G1282" s="59" t="s">
        <v>555</v>
      </c>
      <c r="H1282" s="59">
        <v>430726</v>
      </c>
      <c r="I1282" s="59" t="str">
        <f t="shared" si="147"/>
        <v>430726</v>
      </c>
      <c r="J1282" s="59">
        <f t="shared" si="148"/>
        <v>0</v>
      </c>
      <c r="K1282" s="70">
        <v>5.419</v>
      </c>
      <c r="L1282" s="55" t="s">
        <v>4510</v>
      </c>
      <c r="M1282" s="71" t="s">
        <v>4511</v>
      </c>
      <c r="N1282" s="73" t="s">
        <v>4511</v>
      </c>
      <c r="O1282" s="70">
        <v>5.419</v>
      </c>
      <c r="P1282" s="59"/>
      <c r="Q1282" s="70"/>
      <c r="R1282" s="59"/>
      <c r="S1282" s="70"/>
      <c r="T1282" s="59">
        <v>18</v>
      </c>
      <c r="U1282" s="82">
        <v>162.57</v>
      </c>
      <c r="V1282" s="83">
        <v>97.542</v>
      </c>
      <c r="W1282" s="83">
        <v>70.447</v>
      </c>
      <c r="X1282" s="83">
        <v>27.095</v>
      </c>
      <c r="Y1282" s="82">
        <f t="shared" si="149"/>
        <v>65.028</v>
      </c>
      <c r="Z1282" s="82"/>
      <c r="AA1282" s="91"/>
      <c r="AB1282" s="91"/>
      <c r="AC1282" s="82"/>
      <c r="AD1282" s="82"/>
      <c r="AE1282" s="82"/>
      <c r="AF1282" s="82"/>
      <c r="AG1282" s="59" t="s">
        <v>4426</v>
      </c>
      <c r="AH1282" s="59">
        <v>1</v>
      </c>
      <c r="AI1282" s="58"/>
      <c r="AJ1282" s="27"/>
    </row>
    <row r="1283" ht="20.15" customHeight="1" outlineLevel="4" spans="1:36">
      <c r="A1283" s="55">
        <v>67</v>
      </c>
      <c r="B1283" s="60" t="s">
        <v>154</v>
      </c>
      <c r="C1283" s="56" t="s">
        <v>173</v>
      </c>
      <c r="D1283" s="57" t="s">
        <v>4512</v>
      </c>
      <c r="E1283" s="58" t="s">
        <v>4513</v>
      </c>
      <c r="F1283" s="59" t="s">
        <v>554</v>
      </c>
      <c r="G1283" s="59" t="s">
        <v>555</v>
      </c>
      <c r="H1283" s="59">
        <v>430726</v>
      </c>
      <c r="I1283" s="59" t="str">
        <f t="shared" si="147"/>
        <v>430726</v>
      </c>
      <c r="J1283" s="59">
        <f t="shared" si="148"/>
        <v>0</v>
      </c>
      <c r="K1283" s="70">
        <v>2.366</v>
      </c>
      <c r="L1283" s="55" t="s">
        <v>4514</v>
      </c>
      <c r="M1283" s="71" t="s">
        <v>4515</v>
      </c>
      <c r="N1283" s="73" t="s">
        <v>4515</v>
      </c>
      <c r="O1283" s="70">
        <v>2.366</v>
      </c>
      <c r="P1283" s="59"/>
      <c r="Q1283" s="70"/>
      <c r="R1283" s="59"/>
      <c r="S1283" s="70"/>
      <c r="T1283" s="59">
        <v>18</v>
      </c>
      <c r="U1283" s="82">
        <v>70.98</v>
      </c>
      <c r="V1283" s="83">
        <v>42.588</v>
      </c>
      <c r="W1283" s="83">
        <v>30.758</v>
      </c>
      <c r="X1283" s="83">
        <v>11.83</v>
      </c>
      <c r="Y1283" s="82">
        <f t="shared" si="149"/>
        <v>28.392</v>
      </c>
      <c r="Z1283" s="82"/>
      <c r="AA1283" s="91"/>
      <c r="AB1283" s="91"/>
      <c r="AC1283" s="82"/>
      <c r="AD1283" s="82"/>
      <c r="AE1283" s="82"/>
      <c r="AF1283" s="82"/>
      <c r="AG1283" s="59" t="s">
        <v>4426</v>
      </c>
      <c r="AH1283" s="59">
        <v>1</v>
      </c>
      <c r="AI1283" s="58"/>
      <c r="AJ1283" s="27"/>
    </row>
    <row r="1284" ht="20.15" customHeight="1" outlineLevel="4" spans="1:36">
      <c r="A1284" s="55">
        <v>25</v>
      </c>
      <c r="B1284" s="60" t="s">
        <v>154</v>
      </c>
      <c r="C1284" s="56" t="s">
        <v>173</v>
      </c>
      <c r="D1284" s="57" t="s">
        <v>4516</v>
      </c>
      <c r="E1284" s="58" t="s">
        <v>4517</v>
      </c>
      <c r="F1284" s="59" t="s">
        <v>554</v>
      </c>
      <c r="G1284" s="59" t="s">
        <v>555</v>
      </c>
      <c r="H1284" s="59">
        <v>430726</v>
      </c>
      <c r="I1284" s="59" t="str">
        <f t="shared" si="147"/>
        <v>430726</v>
      </c>
      <c r="J1284" s="59">
        <f t="shared" si="148"/>
        <v>0</v>
      </c>
      <c r="K1284" s="70">
        <v>5.238</v>
      </c>
      <c r="L1284" s="55" t="s">
        <v>4518</v>
      </c>
      <c r="M1284" s="71" t="s">
        <v>4519</v>
      </c>
      <c r="N1284" s="59"/>
      <c r="O1284" s="70"/>
      <c r="P1284" s="73" t="s">
        <v>4519</v>
      </c>
      <c r="Q1284" s="70">
        <v>5.238</v>
      </c>
      <c r="R1284" s="59"/>
      <c r="S1284" s="70"/>
      <c r="T1284" s="59">
        <v>18</v>
      </c>
      <c r="U1284" s="82">
        <v>157.14</v>
      </c>
      <c r="V1284" s="83">
        <v>94.284</v>
      </c>
      <c r="W1284" s="83">
        <v>68.094</v>
      </c>
      <c r="X1284" s="83">
        <v>26.19</v>
      </c>
      <c r="Y1284" s="82">
        <f t="shared" si="149"/>
        <v>62.856</v>
      </c>
      <c r="Z1284" s="82"/>
      <c r="AA1284" s="91"/>
      <c r="AB1284" s="91"/>
      <c r="AC1284" s="82"/>
      <c r="AD1284" s="82"/>
      <c r="AE1284" s="82"/>
      <c r="AF1284" s="82"/>
      <c r="AG1284" s="59" t="s">
        <v>4426</v>
      </c>
      <c r="AH1284" s="59">
        <v>1</v>
      </c>
      <c r="AI1284" s="58"/>
      <c r="AJ1284" s="27"/>
    </row>
    <row r="1285" ht="20.15" customHeight="1" outlineLevel="4" spans="1:36">
      <c r="A1285" s="55">
        <v>10</v>
      </c>
      <c r="B1285" s="60" t="s">
        <v>154</v>
      </c>
      <c r="C1285" s="56" t="s">
        <v>173</v>
      </c>
      <c r="D1285" s="57" t="s">
        <v>4482</v>
      </c>
      <c r="E1285" s="58" t="s">
        <v>4520</v>
      </c>
      <c r="F1285" s="59" t="s">
        <v>554</v>
      </c>
      <c r="G1285" s="59" t="s">
        <v>555</v>
      </c>
      <c r="H1285" s="59">
        <v>430726</v>
      </c>
      <c r="I1285" s="59" t="str">
        <f t="shared" si="147"/>
        <v>430726</v>
      </c>
      <c r="J1285" s="59">
        <f t="shared" si="148"/>
        <v>0</v>
      </c>
      <c r="K1285" s="70">
        <v>7.149</v>
      </c>
      <c r="L1285" s="55" t="s">
        <v>4521</v>
      </c>
      <c r="M1285" s="71" t="s">
        <v>4522</v>
      </c>
      <c r="N1285" s="59"/>
      <c r="O1285" s="70"/>
      <c r="P1285" s="73" t="s">
        <v>4522</v>
      </c>
      <c r="Q1285" s="70">
        <v>7.149</v>
      </c>
      <c r="R1285" s="59"/>
      <c r="S1285" s="70"/>
      <c r="T1285" s="59">
        <v>18</v>
      </c>
      <c r="U1285" s="82">
        <v>214.47</v>
      </c>
      <c r="V1285" s="83">
        <v>128.682</v>
      </c>
      <c r="W1285" s="83">
        <v>92.937</v>
      </c>
      <c r="X1285" s="83">
        <v>35.745</v>
      </c>
      <c r="Y1285" s="82">
        <f t="shared" si="149"/>
        <v>85.788</v>
      </c>
      <c r="Z1285" s="82"/>
      <c r="AA1285" s="91"/>
      <c r="AB1285" s="91"/>
      <c r="AC1285" s="82"/>
      <c r="AD1285" s="82"/>
      <c r="AE1285" s="82"/>
      <c r="AF1285" s="82"/>
      <c r="AG1285" s="59" t="s">
        <v>4426</v>
      </c>
      <c r="AH1285" s="59">
        <v>1</v>
      </c>
      <c r="AI1285" s="58"/>
      <c r="AJ1285" s="27"/>
    </row>
    <row r="1286" ht="20.15" customHeight="1" outlineLevel="4" spans="1:36">
      <c r="A1286" s="55">
        <v>54</v>
      </c>
      <c r="B1286" s="60" t="s">
        <v>154</v>
      </c>
      <c r="C1286" s="56" t="s">
        <v>173</v>
      </c>
      <c r="D1286" s="57" t="s">
        <v>4523</v>
      </c>
      <c r="E1286" s="58" t="s">
        <v>4524</v>
      </c>
      <c r="F1286" s="59" t="s">
        <v>554</v>
      </c>
      <c r="G1286" s="59" t="s">
        <v>555</v>
      </c>
      <c r="H1286" s="59">
        <v>430726</v>
      </c>
      <c r="I1286" s="59" t="str">
        <f t="shared" si="147"/>
        <v>430726</v>
      </c>
      <c r="J1286" s="59">
        <f t="shared" si="148"/>
        <v>0</v>
      </c>
      <c r="K1286" s="70">
        <v>3.128</v>
      </c>
      <c r="L1286" s="55" t="s">
        <v>4525</v>
      </c>
      <c r="M1286" s="71" t="s">
        <v>4526</v>
      </c>
      <c r="N1286" s="59"/>
      <c r="O1286" s="70"/>
      <c r="P1286" s="73" t="s">
        <v>4526</v>
      </c>
      <c r="Q1286" s="70">
        <v>3.128</v>
      </c>
      <c r="R1286" s="59"/>
      <c r="S1286" s="70"/>
      <c r="T1286" s="59">
        <v>18</v>
      </c>
      <c r="U1286" s="82">
        <v>93.84</v>
      </c>
      <c r="V1286" s="83">
        <v>56.304</v>
      </c>
      <c r="W1286" s="83">
        <v>40.664</v>
      </c>
      <c r="X1286" s="83">
        <v>15.64</v>
      </c>
      <c r="Y1286" s="82">
        <f t="shared" si="149"/>
        <v>37.536</v>
      </c>
      <c r="Z1286" s="82"/>
      <c r="AA1286" s="91"/>
      <c r="AB1286" s="91"/>
      <c r="AC1286" s="82"/>
      <c r="AD1286" s="82"/>
      <c r="AE1286" s="82"/>
      <c r="AF1286" s="82"/>
      <c r="AG1286" s="59" t="s">
        <v>4426</v>
      </c>
      <c r="AH1286" s="59">
        <v>1</v>
      </c>
      <c r="AI1286" s="58"/>
      <c r="AJ1286" s="27"/>
    </row>
    <row r="1287" ht="20.15" customHeight="1" outlineLevel="4" spans="1:36">
      <c r="A1287" s="55">
        <v>85</v>
      </c>
      <c r="B1287" s="60" t="s">
        <v>154</v>
      </c>
      <c r="C1287" s="56" t="s">
        <v>173</v>
      </c>
      <c r="D1287" s="57" t="s">
        <v>4523</v>
      </c>
      <c r="E1287" s="58" t="s">
        <v>4527</v>
      </c>
      <c r="F1287" s="59" t="s">
        <v>554</v>
      </c>
      <c r="G1287" s="59" t="s">
        <v>555</v>
      </c>
      <c r="H1287" s="59">
        <v>430726</v>
      </c>
      <c r="I1287" s="59" t="str">
        <f t="shared" si="147"/>
        <v>430726</v>
      </c>
      <c r="J1287" s="59">
        <f t="shared" si="148"/>
        <v>0</v>
      </c>
      <c r="K1287" s="70">
        <v>0.453</v>
      </c>
      <c r="L1287" s="55" t="s">
        <v>4528</v>
      </c>
      <c r="M1287" s="71" t="s">
        <v>4529</v>
      </c>
      <c r="N1287" s="59"/>
      <c r="O1287" s="70"/>
      <c r="P1287" s="73" t="s">
        <v>4529</v>
      </c>
      <c r="Q1287" s="70">
        <v>0.453</v>
      </c>
      <c r="R1287" s="59"/>
      <c r="S1287" s="70"/>
      <c r="T1287" s="59">
        <v>18</v>
      </c>
      <c r="U1287" s="82">
        <v>13.59</v>
      </c>
      <c r="V1287" s="83">
        <v>8.154</v>
      </c>
      <c r="W1287" s="83">
        <v>5.889</v>
      </c>
      <c r="X1287" s="83">
        <v>2.265</v>
      </c>
      <c r="Y1287" s="82">
        <f t="shared" si="149"/>
        <v>5.436</v>
      </c>
      <c r="Z1287" s="82"/>
      <c r="AA1287" s="91"/>
      <c r="AB1287" s="91"/>
      <c r="AC1287" s="82"/>
      <c r="AD1287" s="82"/>
      <c r="AE1287" s="82"/>
      <c r="AF1287" s="82"/>
      <c r="AG1287" s="59" t="s">
        <v>4426</v>
      </c>
      <c r="AH1287" s="59">
        <v>1</v>
      </c>
      <c r="AI1287" s="58"/>
      <c r="AJ1287" s="27"/>
    </row>
    <row r="1288" ht="20.15" customHeight="1" outlineLevel="4" spans="1:36">
      <c r="A1288" s="55">
        <v>30</v>
      </c>
      <c r="B1288" s="60" t="s">
        <v>154</v>
      </c>
      <c r="C1288" s="56" t="s">
        <v>173</v>
      </c>
      <c r="D1288" s="57" t="s">
        <v>4523</v>
      </c>
      <c r="E1288" s="58" t="s">
        <v>4530</v>
      </c>
      <c r="F1288" s="59" t="s">
        <v>554</v>
      </c>
      <c r="G1288" s="59" t="s">
        <v>555</v>
      </c>
      <c r="H1288" s="59">
        <v>430726</v>
      </c>
      <c r="I1288" s="59" t="str">
        <f t="shared" si="147"/>
        <v>430726</v>
      </c>
      <c r="J1288" s="59">
        <f t="shared" si="148"/>
        <v>0</v>
      </c>
      <c r="K1288" s="70">
        <v>4.871</v>
      </c>
      <c r="L1288" s="55" t="s">
        <v>4531</v>
      </c>
      <c r="M1288" s="71" t="s">
        <v>4532</v>
      </c>
      <c r="N1288" s="59"/>
      <c r="O1288" s="70"/>
      <c r="P1288" s="73" t="s">
        <v>4532</v>
      </c>
      <c r="Q1288" s="70">
        <v>4.871</v>
      </c>
      <c r="R1288" s="59"/>
      <c r="S1288" s="70"/>
      <c r="T1288" s="59">
        <v>18</v>
      </c>
      <c r="U1288" s="82">
        <v>146.13</v>
      </c>
      <c r="V1288" s="83">
        <v>87.678</v>
      </c>
      <c r="W1288" s="83">
        <v>63.323</v>
      </c>
      <c r="X1288" s="83">
        <v>24.355</v>
      </c>
      <c r="Y1288" s="82">
        <f t="shared" si="149"/>
        <v>58.452</v>
      </c>
      <c r="Z1288" s="82"/>
      <c r="AA1288" s="91"/>
      <c r="AB1288" s="91"/>
      <c r="AC1288" s="82"/>
      <c r="AD1288" s="82"/>
      <c r="AE1288" s="82"/>
      <c r="AF1288" s="82"/>
      <c r="AG1288" s="59" t="s">
        <v>4426</v>
      </c>
      <c r="AH1288" s="59">
        <v>1</v>
      </c>
      <c r="AI1288" s="58"/>
      <c r="AJ1288" s="27"/>
    </row>
    <row r="1289" ht="20.15" customHeight="1" outlineLevel="4" spans="1:36">
      <c r="A1289" s="55">
        <v>65</v>
      </c>
      <c r="B1289" s="60" t="s">
        <v>154</v>
      </c>
      <c r="C1289" s="56" t="s">
        <v>173</v>
      </c>
      <c r="D1289" s="57" t="s">
        <v>4489</v>
      </c>
      <c r="E1289" s="58" t="s">
        <v>4533</v>
      </c>
      <c r="F1289" s="59" t="s">
        <v>554</v>
      </c>
      <c r="G1289" s="59" t="s">
        <v>555</v>
      </c>
      <c r="H1289" s="59">
        <v>430726</v>
      </c>
      <c r="I1289" s="59" t="str">
        <f t="shared" si="147"/>
        <v>430726</v>
      </c>
      <c r="J1289" s="59">
        <f t="shared" si="148"/>
        <v>0</v>
      </c>
      <c r="K1289" s="70">
        <v>2.488</v>
      </c>
      <c r="L1289" s="55" t="s">
        <v>4534</v>
      </c>
      <c r="M1289" s="71" t="s">
        <v>4535</v>
      </c>
      <c r="N1289" s="59"/>
      <c r="O1289" s="70"/>
      <c r="P1289" s="73" t="s">
        <v>4535</v>
      </c>
      <c r="Q1289" s="70">
        <v>2.488</v>
      </c>
      <c r="R1289" s="59"/>
      <c r="S1289" s="70"/>
      <c r="T1289" s="59">
        <v>18</v>
      </c>
      <c r="U1289" s="82">
        <v>74.64</v>
      </c>
      <c r="V1289" s="83">
        <v>44.784</v>
      </c>
      <c r="W1289" s="83">
        <v>32.344</v>
      </c>
      <c r="X1289" s="83">
        <v>12.44</v>
      </c>
      <c r="Y1289" s="82">
        <f t="shared" si="149"/>
        <v>29.856</v>
      </c>
      <c r="Z1289" s="82"/>
      <c r="AA1289" s="91"/>
      <c r="AB1289" s="91"/>
      <c r="AC1289" s="82"/>
      <c r="AD1289" s="82"/>
      <c r="AE1289" s="82"/>
      <c r="AF1289" s="82"/>
      <c r="AG1289" s="59" t="s">
        <v>4426</v>
      </c>
      <c r="AH1289" s="59">
        <v>1</v>
      </c>
      <c r="AI1289" s="58"/>
      <c r="AJ1289" s="27"/>
    </row>
    <row r="1290" ht="20.15" customHeight="1" outlineLevel="4" spans="1:36">
      <c r="A1290" s="55">
        <v>63</v>
      </c>
      <c r="B1290" s="60" t="s">
        <v>154</v>
      </c>
      <c r="C1290" s="56" t="s">
        <v>173</v>
      </c>
      <c r="D1290" s="57" t="s">
        <v>4512</v>
      </c>
      <c r="E1290" s="58" t="s">
        <v>4536</v>
      </c>
      <c r="F1290" s="59" t="s">
        <v>554</v>
      </c>
      <c r="G1290" s="59" t="s">
        <v>555</v>
      </c>
      <c r="H1290" s="59">
        <v>430726</v>
      </c>
      <c r="I1290" s="59" t="str">
        <f t="shared" si="147"/>
        <v>430726</v>
      </c>
      <c r="J1290" s="59">
        <f t="shared" si="148"/>
        <v>0</v>
      </c>
      <c r="K1290" s="70">
        <v>2.76</v>
      </c>
      <c r="L1290" s="55" t="s">
        <v>4537</v>
      </c>
      <c r="M1290" s="71" t="s">
        <v>4538</v>
      </c>
      <c r="N1290" s="59"/>
      <c r="O1290" s="70"/>
      <c r="P1290" s="73" t="s">
        <v>4538</v>
      </c>
      <c r="Q1290" s="70">
        <v>2.76</v>
      </c>
      <c r="R1290" s="59"/>
      <c r="S1290" s="70"/>
      <c r="T1290" s="59">
        <v>18</v>
      </c>
      <c r="U1290" s="82">
        <v>82.8</v>
      </c>
      <c r="V1290" s="83">
        <v>49.68</v>
      </c>
      <c r="W1290" s="83">
        <v>35.88</v>
      </c>
      <c r="X1290" s="83">
        <v>13.8</v>
      </c>
      <c r="Y1290" s="82">
        <f t="shared" si="149"/>
        <v>33.12</v>
      </c>
      <c r="Z1290" s="82"/>
      <c r="AA1290" s="91"/>
      <c r="AB1290" s="91"/>
      <c r="AC1290" s="82"/>
      <c r="AD1290" s="82"/>
      <c r="AE1290" s="82"/>
      <c r="AF1290" s="82"/>
      <c r="AG1290" s="59" t="s">
        <v>4426</v>
      </c>
      <c r="AH1290" s="59">
        <v>1</v>
      </c>
      <c r="AI1290" s="58"/>
      <c r="AJ1290" s="27"/>
    </row>
    <row r="1291" ht="20.15" customHeight="1" outlineLevel="4" spans="1:36">
      <c r="A1291" s="55">
        <v>68</v>
      </c>
      <c r="B1291" s="60" t="s">
        <v>154</v>
      </c>
      <c r="C1291" s="56" t="s">
        <v>173</v>
      </c>
      <c r="D1291" s="57" t="s">
        <v>4539</v>
      </c>
      <c r="E1291" s="58" t="s">
        <v>4540</v>
      </c>
      <c r="F1291" s="59" t="s">
        <v>554</v>
      </c>
      <c r="G1291" s="59" t="s">
        <v>555</v>
      </c>
      <c r="H1291" s="59">
        <v>430726</v>
      </c>
      <c r="I1291" s="59" t="str">
        <f t="shared" si="147"/>
        <v>430726</v>
      </c>
      <c r="J1291" s="59">
        <f t="shared" si="148"/>
        <v>0</v>
      </c>
      <c r="K1291" s="70">
        <v>2.302</v>
      </c>
      <c r="L1291" s="55" t="s">
        <v>4541</v>
      </c>
      <c r="M1291" s="71" t="s">
        <v>4542</v>
      </c>
      <c r="N1291" s="59"/>
      <c r="O1291" s="70"/>
      <c r="P1291" s="73" t="s">
        <v>4542</v>
      </c>
      <c r="Q1291" s="70">
        <v>2.302</v>
      </c>
      <c r="R1291" s="59"/>
      <c r="S1291" s="70"/>
      <c r="T1291" s="59">
        <v>18</v>
      </c>
      <c r="U1291" s="82">
        <v>69.06</v>
      </c>
      <c r="V1291" s="83">
        <v>41.436</v>
      </c>
      <c r="W1291" s="83">
        <v>29.926</v>
      </c>
      <c r="X1291" s="83">
        <v>11.51</v>
      </c>
      <c r="Y1291" s="82">
        <f t="shared" si="149"/>
        <v>27.624</v>
      </c>
      <c r="Z1291" s="82"/>
      <c r="AA1291" s="91"/>
      <c r="AB1291" s="91"/>
      <c r="AC1291" s="82"/>
      <c r="AD1291" s="82"/>
      <c r="AE1291" s="82"/>
      <c r="AF1291" s="82"/>
      <c r="AG1291" s="59" t="s">
        <v>4426</v>
      </c>
      <c r="AH1291" s="59">
        <v>1</v>
      </c>
      <c r="AI1291" s="58"/>
      <c r="AJ1291" s="27"/>
    </row>
    <row r="1292" ht="20.15" customHeight="1" outlineLevel="4" spans="1:36">
      <c r="A1292" s="55">
        <v>48</v>
      </c>
      <c r="B1292" s="60" t="s">
        <v>154</v>
      </c>
      <c r="C1292" s="56" t="s">
        <v>173</v>
      </c>
      <c r="D1292" s="57" t="s">
        <v>4512</v>
      </c>
      <c r="E1292" s="58" t="s">
        <v>4543</v>
      </c>
      <c r="F1292" s="59" t="s">
        <v>554</v>
      </c>
      <c r="G1292" s="59" t="s">
        <v>555</v>
      </c>
      <c r="H1292" s="59">
        <v>430726</v>
      </c>
      <c r="I1292" s="59" t="str">
        <f t="shared" si="147"/>
        <v>430726</v>
      </c>
      <c r="J1292" s="59">
        <f t="shared" si="148"/>
        <v>0</v>
      </c>
      <c r="K1292" s="70">
        <v>3.358</v>
      </c>
      <c r="L1292" s="55" t="s">
        <v>4544</v>
      </c>
      <c r="M1292" s="71" t="s">
        <v>4545</v>
      </c>
      <c r="N1292" s="59"/>
      <c r="O1292" s="70"/>
      <c r="P1292" s="73" t="s">
        <v>4545</v>
      </c>
      <c r="Q1292" s="70">
        <v>3.358</v>
      </c>
      <c r="R1292" s="59"/>
      <c r="S1292" s="70"/>
      <c r="T1292" s="59">
        <v>18</v>
      </c>
      <c r="U1292" s="82">
        <v>100.74</v>
      </c>
      <c r="V1292" s="83">
        <v>60.444</v>
      </c>
      <c r="W1292" s="83">
        <v>43.654</v>
      </c>
      <c r="X1292" s="83">
        <v>16.79</v>
      </c>
      <c r="Y1292" s="82">
        <f t="shared" si="149"/>
        <v>40.296</v>
      </c>
      <c r="Z1292" s="82"/>
      <c r="AA1292" s="91"/>
      <c r="AB1292" s="91"/>
      <c r="AC1292" s="82"/>
      <c r="AD1292" s="82"/>
      <c r="AE1292" s="82"/>
      <c r="AF1292" s="82"/>
      <c r="AG1292" s="59" t="s">
        <v>4426</v>
      </c>
      <c r="AH1292" s="59">
        <v>1</v>
      </c>
      <c r="AI1292" s="58"/>
      <c r="AJ1292" s="27"/>
    </row>
    <row r="1293" ht="20.15" customHeight="1" outlineLevel="4" spans="1:36">
      <c r="A1293" s="55">
        <v>61</v>
      </c>
      <c r="B1293" s="60" t="s">
        <v>154</v>
      </c>
      <c r="C1293" s="56" t="s">
        <v>173</v>
      </c>
      <c r="D1293" s="57" t="s">
        <v>4512</v>
      </c>
      <c r="E1293" s="58" t="s">
        <v>4546</v>
      </c>
      <c r="F1293" s="59" t="s">
        <v>554</v>
      </c>
      <c r="G1293" s="59" t="s">
        <v>555</v>
      </c>
      <c r="H1293" s="59">
        <v>430726</v>
      </c>
      <c r="I1293" s="59" t="str">
        <f t="shared" si="147"/>
        <v>430726</v>
      </c>
      <c r="J1293" s="59">
        <f t="shared" si="148"/>
        <v>0</v>
      </c>
      <c r="K1293" s="70">
        <v>2.809</v>
      </c>
      <c r="L1293" s="55" t="s">
        <v>4547</v>
      </c>
      <c r="M1293" s="71" t="s">
        <v>4548</v>
      </c>
      <c r="N1293" s="59"/>
      <c r="O1293" s="70"/>
      <c r="P1293" s="73" t="s">
        <v>4548</v>
      </c>
      <c r="Q1293" s="70">
        <v>2.809</v>
      </c>
      <c r="R1293" s="59"/>
      <c r="S1293" s="70"/>
      <c r="T1293" s="59">
        <v>18</v>
      </c>
      <c r="U1293" s="82">
        <v>84.27</v>
      </c>
      <c r="V1293" s="83">
        <v>50.562</v>
      </c>
      <c r="W1293" s="83">
        <v>36.517</v>
      </c>
      <c r="X1293" s="83">
        <v>14.045</v>
      </c>
      <c r="Y1293" s="82">
        <f t="shared" si="149"/>
        <v>33.708</v>
      </c>
      <c r="Z1293" s="82"/>
      <c r="AA1293" s="91"/>
      <c r="AB1293" s="91"/>
      <c r="AC1293" s="82"/>
      <c r="AD1293" s="82"/>
      <c r="AE1293" s="82"/>
      <c r="AF1293" s="82"/>
      <c r="AG1293" s="59" t="s">
        <v>4426</v>
      </c>
      <c r="AH1293" s="59">
        <v>1</v>
      </c>
      <c r="AI1293" s="58"/>
      <c r="AJ1293" s="27"/>
    </row>
    <row r="1294" ht="20.15" customHeight="1" outlineLevel="4" spans="1:36">
      <c r="A1294" s="55">
        <v>79</v>
      </c>
      <c r="B1294" s="60" t="s">
        <v>154</v>
      </c>
      <c r="C1294" s="56" t="s">
        <v>173</v>
      </c>
      <c r="D1294" s="57" t="s">
        <v>4549</v>
      </c>
      <c r="E1294" s="58" t="s">
        <v>4550</v>
      </c>
      <c r="F1294" s="59" t="s">
        <v>554</v>
      </c>
      <c r="G1294" s="59" t="s">
        <v>555</v>
      </c>
      <c r="H1294" s="59">
        <v>430726</v>
      </c>
      <c r="I1294" s="59" t="str">
        <f t="shared" si="147"/>
        <v>430726</v>
      </c>
      <c r="J1294" s="59">
        <f t="shared" si="148"/>
        <v>0</v>
      </c>
      <c r="K1294" s="70">
        <v>1.364</v>
      </c>
      <c r="L1294" s="55" t="s">
        <v>4551</v>
      </c>
      <c r="M1294" s="71" t="s">
        <v>4552</v>
      </c>
      <c r="N1294" s="59"/>
      <c r="O1294" s="70"/>
      <c r="P1294" s="73" t="s">
        <v>4552</v>
      </c>
      <c r="Q1294" s="70">
        <v>1.364</v>
      </c>
      <c r="R1294" s="59"/>
      <c r="S1294" s="70"/>
      <c r="T1294" s="59">
        <v>18</v>
      </c>
      <c r="U1294" s="82">
        <v>40.92</v>
      </c>
      <c r="V1294" s="83">
        <v>24.552</v>
      </c>
      <c r="W1294" s="83">
        <v>17.732</v>
      </c>
      <c r="X1294" s="83">
        <v>6.82</v>
      </c>
      <c r="Y1294" s="82">
        <f t="shared" si="149"/>
        <v>16.368</v>
      </c>
      <c r="Z1294" s="82"/>
      <c r="AA1294" s="91"/>
      <c r="AB1294" s="91"/>
      <c r="AC1294" s="82"/>
      <c r="AD1294" s="82"/>
      <c r="AE1294" s="82"/>
      <c r="AF1294" s="82"/>
      <c r="AG1294" s="59" t="s">
        <v>4426</v>
      </c>
      <c r="AH1294" s="59">
        <v>1</v>
      </c>
      <c r="AI1294" s="58"/>
      <c r="AJ1294" s="27"/>
    </row>
    <row r="1295" ht="20.15" customHeight="1" outlineLevel="4" spans="1:36">
      <c r="A1295" s="55">
        <v>41</v>
      </c>
      <c r="B1295" s="60" t="s">
        <v>154</v>
      </c>
      <c r="C1295" s="56" t="s">
        <v>173</v>
      </c>
      <c r="D1295" s="57" t="s">
        <v>4553</v>
      </c>
      <c r="E1295" s="58" t="s">
        <v>4554</v>
      </c>
      <c r="F1295" s="59" t="s">
        <v>554</v>
      </c>
      <c r="G1295" s="59" t="s">
        <v>555</v>
      </c>
      <c r="H1295" s="59">
        <v>430726</v>
      </c>
      <c r="I1295" s="59" t="str">
        <f t="shared" si="147"/>
        <v>430726</v>
      </c>
      <c r="J1295" s="59">
        <f t="shared" si="148"/>
        <v>0</v>
      </c>
      <c r="K1295" s="70">
        <v>4.036</v>
      </c>
      <c r="L1295" s="55" t="s">
        <v>4555</v>
      </c>
      <c r="M1295" s="71" t="s">
        <v>4556</v>
      </c>
      <c r="N1295" s="59"/>
      <c r="O1295" s="70"/>
      <c r="P1295" s="73" t="s">
        <v>4556</v>
      </c>
      <c r="Q1295" s="70">
        <v>4.036</v>
      </c>
      <c r="R1295" s="59"/>
      <c r="S1295" s="70"/>
      <c r="T1295" s="59">
        <v>18</v>
      </c>
      <c r="U1295" s="82">
        <v>121.08</v>
      </c>
      <c r="V1295" s="83">
        <v>72.648</v>
      </c>
      <c r="W1295" s="83">
        <v>52.468</v>
      </c>
      <c r="X1295" s="83">
        <v>20.18</v>
      </c>
      <c r="Y1295" s="82">
        <f t="shared" si="149"/>
        <v>48.432</v>
      </c>
      <c r="Z1295" s="82"/>
      <c r="AA1295" s="91"/>
      <c r="AB1295" s="91"/>
      <c r="AC1295" s="82"/>
      <c r="AD1295" s="82"/>
      <c r="AE1295" s="82"/>
      <c r="AF1295" s="82"/>
      <c r="AG1295" s="59" t="s">
        <v>4426</v>
      </c>
      <c r="AH1295" s="59">
        <v>1</v>
      </c>
      <c r="AI1295" s="58"/>
      <c r="AJ1295" s="27"/>
    </row>
    <row r="1296" ht="20.15" customHeight="1" outlineLevel="4" spans="1:36">
      <c r="A1296" s="55">
        <v>8</v>
      </c>
      <c r="B1296" s="60" t="s">
        <v>154</v>
      </c>
      <c r="C1296" s="56" t="s">
        <v>173</v>
      </c>
      <c r="D1296" s="57" t="s">
        <v>4557</v>
      </c>
      <c r="E1296" s="58" t="s">
        <v>4558</v>
      </c>
      <c r="F1296" s="59" t="s">
        <v>554</v>
      </c>
      <c r="G1296" s="59" t="s">
        <v>555</v>
      </c>
      <c r="H1296" s="59">
        <v>430726</v>
      </c>
      <c r="I1296" s="59" t="str">
        <f t="shared" si="147"/>
        <v>430726</v>
      </c>
      <c r="J1296" s="59">
        <f t="shared" si="148"/>
        <v>0</v>
      </c>
      <c r="K1296" s="70">
        <v>8.139</v>
      </c>
      <c r="L1296" s="55" t="s">
        <v>4559</v>
      </c>
      <c r="M1296" s="71" t="s">
        <v>4560</v>
      </c>
      <c r="N1296" s="59"/>
      <c r="O1296" s="70"/>
      <c r="P1296" s="73" t="s">
        <v>4560</v>
      </c>
      <c r="Q1296" s="70">
        <v>8.139</v>
      </c>
      <c r="R1296" s="59"/>
      <c r="S1296" s="70"/>
      <c r="T1296" s="59">
        <v>18</v>
      </c>
      <c r="U1296" s="82">
        <v>244.17</v>
      </c>
      <c r="V1296" s="83">
        <v>146.502</v>
      </c>
      <c r="W1296" s="83">
        <v>105.807</v>
      </c>
      <c r="X1296" s="83">
        <v>40.695</v>
      </c>
      <c r="Y1296" s="82">
        <f t="shared" si="149"/>
        <v>97.668</v>
      </c>
      <c r="Z1296" s="82"/>
      <c r="AA1296" s="91"/>
      <c r="AB1296" s="91"/>
      <c r="AC1296" s="82"/>
      <c r="AD1296" s="82"/>
      <c r="AE1296" s="82"/>
      <c r="AF1296" s="82"/>
      <c r="AG1296" s="59" t="s">
        <v>4426</v>
      </c>
      <c r="AH1296" s="59">
        <v>1</v>
      </c>
      <c r="AI1296" s="58"/>
      <c r="AJ1296" s="27"/>
    </row>
    <row r="1297" ht="20.15" customHeight="1" outlineLevel="4" spans="1:36">
      <c r="A1297" s="55">
        <v>20</v>
      </c>
      <c r="B1297" s="60" t="s">
        <v>154</v>
      </c>
      <c r="C1297" s="56" t="s">
        <v>173</v>
      </c>
      <c r="D1297" s="57" t="s">
        <v>4539</v>
      </c>
      <c r="E1297" s="58" t="s">
        <v>4561</v>
      </c>
      <c r="F1297" s="59" t="s">
        <v>554</v>
      </c>
      <c r="G1297" s="59" t="s">
        <v>555</v>
      </c>
      <c r="H1297" s="59">
        <v>430726</v>
      </c>
      <c r="I1297" s="59" t="str">
        <f t="shared" si="147"/>
        <v>430726</v>
      </c>
      <c r="J1297" s="59">
        <f t="shared" si="148"/>
        <v>0</v>
      </c>
      <c r="K1297" s="70">
        <v>5.644</v>
      </c>
      <c r="L1297" s="55" t="s">
        <v>4562</v>
      </c>
      <c r="M1297" s="71" t="s">
        <v>4563</v>
      </c>
      <c r="N1297" s="59"/>
      <c r="O1297" s="70"/>
      <c r="P1297" s="73" t="s">
        <v>4563</v>
      </c>
      <c r="Q1297" s="70">
        <v>5.644</v>
      </c>
      <c r="R1297" s="59"/>
      <c r="S1297" s="70"/>
      <c r="T1297" s="59">
        <v>18</v>
      </c>
      <c r="U1297" s="82">
        <v>169.32</v>
      </c>
      <c r="V1297" s="83">
        <v>101.592</v>
      </c>
      <c r="W1297" s="83">
        <v>73.372</v>
      </c>
      <c r="X1297" s="83">
        <v>28.22</v>
      </c>
      <c r="Y1297" s="82">
        <f t="shared" si="149"/>
        <v>67.728</v>
      </c>
      <c r="Z1297" s="82"/>
      <c r="AA1297" s="91"/>
      <c r="AB1297" s="91"/>
      <c r="AC1297" s="82"/>
      <c r="AD1297" s="82"/>
      <c r="AE1297" s="82"/>
      <c r="AF1297" s="82"/>
      <c r="AG1297" s="59" t="s">
        <v>4426</v>
      </c>
      <c r="AH1297" s="59">
        <v>1</v>
      </c>
      <c r="AI1297" s="58"/>
      <c r="AJ1297" s="27"/>
    </row>
    <row r="1298" ht="20.15" customHeight="1" outlineLevel="4" spans="1:36">
      <c r="A1298" s="55">
        <v>18</v>
      </c>
      <c r="B1298" s="60" t="s">
        <v>154</v>
      </c>
      <c r="C1298" s="56" t="s">
        <v>173</v>
      </c>
      <c r="D1298" s="57" t="s">
        <v>4516</v>
      </c>
      <c r="E1298" s="58" t="s">
        <v>4564</v>
      </c>
      <c r="F1298" s="59" t="s">
        <v>554</v>
      </c>
      <c r="G1298" s="59" t="s">
        <v>555</v>
      </c>
      <c r="H1298" s="59">
        <v>430726</v>
      </c>
      <c r="I1298" s="59" t="str">
        <f t="shared" si="147"/>
        <v>430726</v>
      </c>
      <c r="J1298" s="59">
        <f t="shared" si="148"/>
        <v>0</v>
      </c>
      <c r="K1298" s="70">
        <v>6.45</v>
      </c>
      <c r="L1298" s="55" t="s">
        <v>4565</v>
      </c>
      <c r="M1298" s="71" t="s">
        <v>4566</v>
      </c>
      <c r="N1298" s="59"/>
      <c r="O1298" s="70"/>
      <c r="P1298" s="73" t="s">
        <v>4566</v>
      </c>
      <c r="Q1298" s="70">
        <v>6.45</v>
      </c>
      <c r="R1298" s="59"/>
      <c r="S1298" s="70"/>
      <c r="T1298" s="59">
        <v>18</v>
      </c>
      <c r="U1298" s="82">
        <v>193.5</v>
      </c>
      <c r="V1298" s="83">
        <v>116.1</v>
      </c>
      <c r="W1298" s="83">
        <v>83.85</v>
      </c>
      <c r="X1298" s="83">
        <v>32.25</v>
      </c>
      <c r="Y1298" s="82">
        <f t="shared" si="149"/>
        <v>77.4</v>
      </c>
      <c r="Z1298" s="82"/>
      <c r="AA1298" s="91"/>
      <c r="AB1298" s="91"/>
      <c r="AC1298" s="82"/>
      <c r="AD1298" s="82"/>
      <c r="AE1298" s="82"/>
      <c r="AF1298" s="82"/>
      <c r="AG1298" s="59" t="s">
        <v>4426</v>
      </c>
      <c r="AH1298" s="59">
        <v>1</v>
      </c>
      <c r="AI1298" s="58"/>
      <c r="AJ1298" s="27"/>
    </row>
    <row r="1299" ht="20.15" customHeight="1" outlineLevel="4" spans="1:36">
      <c r="A1299" s="55">
        <v>77</v>
      </c>
      <c r="B1299" s="60" t="s">
        <v>154</v>
      </c>
      <c r="C1299" s="56" t="s">
        <v>173</v>
      </c>
      <c r="D1299" s="57" t="s">
        <v>4567</v>
      </c>
      <c r="E1299" s="58" t="s">
        <v>4568</v>
      </c>
      <c r="F1299" s="59" t="s">
        <v>554</v>
      </c>
      <c r="G1299" s="59" t="s">
        <v>555</v>
      </c>
      <c r="H1299" s="59">
        <v>430726</v>
      </c>
      <c r="I1299" s="59" t="str">
        <f t="shared" si="147"/>
        <v>430726</v>
      </c>
      <c r="J1299" s="59">
        <f t="shared" si="148"/>
        <v>0</v>
      </c>
      <c r="K1299" s="70">
        <v>1.565</v>
      </c>
      <c r="L1299" s="55" t="s">
        <v>4569</v>
      </c>
      <c r="M1299" s="71" t="s">
        <v>4570</v>
      </c>
      <c r="N1299" s="59"/>
      <c r="O1299" s="70"/>
      <c r="P1299" s="73" t="s">
        <v>4570</v>
      </c>
      <c r="Q1299" s="70">
        <v>1.565</v>
      </c>
      <c r="R1299" s="59"/>
      <c r="S1299" s="70"/>
      <c r="T1299" s="59">
        <v>18</v>
      </c>
      <c r="U1299" s="82">
        <v>46.95</v>
      </c>
      <c r="V1299" s="83">
        <v>28.17</v>
      </c>
      <c r="W1299" s="83">
        <v>20.345</v>
      </c>
      <c r="X1299" s="83">
        <v>7.825</v>
      </c>
      <c r="Y1299" s="82">
        <f t="shared" si="149"/>
        <v>18.78</v>
      </c>
      <c r="Z1299" s="82"/>
      <c r="AA1299" s="91"/>
      <c r="AB1299" s="91"/>
      <c r="AC1299" s="82"/>
      <c r="AD1299" s="82"/>
      <c r="AE1299" s="82"/>
      <c r="AF1299" s="82"/>
      <c r="AG1299" s="59" t="s">
        <v>4426</v>
      </c>
      <c r="AH1299" s="59">
        <v>1</v>
      </c>
      <c r="AI1299" s="58"/>
      <c r="AJ1299" s="27"/>
    </row>
    <row r="1300" ht="20.15" customHeight="1" outlineLevel="4" spans="1:36">
      <c r="A1300" s="55">
        <v>33</v>
      </c>
      <c r="B1300" s="60" t="s">
        <v>154</v>
      </c>
      <c r="C1300" s="56" t="s">
        <v>173</v>
      </c>
      <c r="D1300" s="57" t="s">
        <v>4482</v>
      </c>
      <c r="E1300" s="58" t="s">
        <v>4571</v>
      </c>
      <c r="F1300" s="59" t="s">
        <v>554</v>
      </c>
      <c r="G1300" s="59" t="s">
        <v>555</v>
      </c>
      <c r="H1300" s="59">
        <v>430726</v>
      </c>
      <c r="I1300" s="59" t="str">
        <f t="shared" si="147"/>
        <v>430726</v>
      </c>
      <c r="J1300" s="59">
        <f t="shared" si="148"/>
        <v>0</v>
      </c>
      <c r="K1300" s="70">
        <v>4.783</v>
      </c>
      <c r="L1300" s="55" t="s">
        <v>4572</v>
      </c>
      <c r="M1300" s="71" t="s">
        <v>4573</v>
      </c>
      <c r="N1300" s="59"/>
      <c r="O1300" s="70"/>
      <c r="P1300" s="59"/>
      <c r="Q1300" s="70"/>
      <c r="R1300" s="73" t="s">
        <v>4573</v>
      </c>
      <c r="S1300" s="70">
        <v>4.783</v>
      </c>
      <c r="T1300" s="59">
        <v>18</v>
      </c>
      <c r="U1300" s="82">
        <v>143.49</v>
      </c>
      <c r="V1300" s="83">
        <v>86.094</v>
      </c>
      <c r="W1300" s="83">
        <v>62.179</v>
      </c>
      <c r="X1300" s="83">
        <v>23.915</v>
      </c>
      <c r="Y1300" s="82">
        <f t="shared" si="149"/>
        <v>57.396</v>
      </c>
      <c r="Z1300" s="82"/>
      <c r="AA1300" s="91"/>
      <c r="AB1300" s="91"/>
      <c r="AC1300" s="82"/>
      <c r="AD1300" s="82"/>
      <c r="AE1300" s="82"/>
      <c r="AF1300" s="82"/>
      <c r="AG1300" s="59" t="s">
        <v>4426</v>
      </c>
      <c r="AH1300" s="59">
        <v>1</v>
      </c>
      <c r="AI1300" s="58"/>
      <c r="AJ1300" s="27"/>
    </row>
    <row r="1301" ht="20.15" customHeight="1" outlineLevel="4" spans="1:36">
      <c r="A1301" s="55">
        <v>51</v>
      </c>
      <c r="B1301" s="60" t="s">
        <v>154</v>
      </c>
      <c r="C1301" s="56" t="s">
        <v>173</v>
      </c>
      <c r="D1301" s="57" t="s">
        <v>4574</v>
      </c>
      <c r="E1301" s="58" t="s">
        <v>4575</v>
      </c>
      <c r="F1301" s="59" t="s">
        <v>554</v>
      </c>
      <c r="G1301" s="59" t="s">
        <v>555</v>
      </c>
      <c r="H1301" s="59">
        <v>430726</v>
      </c>
      <c r="I1301" s="59" t="str">
        <f t="shared" si="147"/>
        <v>430726</v>
      </c>
      <c r="J1301" s="59">
        <f t="shared" si="148"/>
        <v>0</v>
      </c>
      <c r="K1301" s="70">
        <v>3.26</v>
      </c>
      <c r="L1301" s="55" t="s">
        <v>4576</v>
      </c>
      <c r="M1301" s="71" t="s">
        <v>4577</v>
      </c>
      <c r="N1301" s="59"/>
      <c r="O1301" s="70"/>
      <c r="P1301" s="59"/>
      <c r="Q1301" s="70"/>
      <c r="R1301" s="73" t="s">
        <v>4577</v>
      </c>
      <c r="S1301" s="70">
        <v>3.26</v>
      </c>
      <c r="T1301" s="59">
        <v>18</v>
      </c>
      <c r="U1301" s="82">
        <v>97.8</v>
      </c>
      <c r="V1301" s="83">
        <v>58.68</v>
      </c>
      <c r="W1301" s="83">
        <v>42.38</v>
      </c>
      <c r="X1301" s="83">
        <v>16.3</v>
      </c>
      <c r="Y1301" s="82">
        <f t="shared" si="149"/>
        <v>39.12</v>
      </c>
      <c r="Z1301" s="82"/>
      <c r="AA1301" s="91"/>
      <c r="AB1301" s="91"/>
      <c r="AC1301" s="82"/>
      <c r="AD1301" s="82"/>
      <c r="AE1301" s="82"/>
      <c r="AF1301" s="82"/>
      <c r="AG1301" s="59" t="s">
        <v>4426</v>
      </c>
      <c r="AH1301" s="59">
        <v>1</v>
      </c>
      <c r="AI1301" s="58"/>
      <c r="AJ1301" s="27"/>
    </row>
    <row r="1302" ht="20.15" customHeight="1" outlineLevel="4" spans="1:36">
      <c r="A1302" s="55">
        <v>40</v>
      </c>
      <c r="B1302" s="60" t="s">
        <v>154</v>
      </c>
      <c r="C1302" s="56" t="s">
        <v>173</v>
      </c>
      <c r="D1302" s="57" t="s">
        <v>4574</v>
      </c>
      <c r="E1302" s="58" t="s">
        <v>4578</v>
      </c>
      <c r="F1302" s="59" t="s">
        <v>554</v>
      </c>
      <c r="G1302" s="59" t="s">
        <v>555</v>
      </c>
      <c r="H1302" s="59">
        <v>430726</v>
      </c>
      <c r="I1302" s="59" t="str">
        <f t="shared" si="147"/>
        <v>430726</v>
      </c>
      <c r="J1302" s="59">
        <f t="shared" si="148"/>
        <v>0</v>
      </c>
      <c r="K1302" s="70">
        <v>4.076</v>
      </c>
      <c r="L1302" s="55" t="s">
        <v>4579</v>
      </c>
      <c r="M1302" s="71" t="s">
        <v>4580</v>
      </c>
      <c r="N1302" s="59"/>
      <c r="O1302" s="70"/>
      <c r="P1302" s="59"/>
      <c r="Q1302" s="70"/>
      <c r="R1302" s="73" t="s">
        <v>4580</v>
      </c>
      <c r="S1302" s="70">
        <v>4.076</v>
      </c>
      <c r="T1302" s="59">
        <v>18</v>
      </c>
      <c r="U1302" s="82">
        <v>122.28</v>
      </c>
      <c r="V1302" s="83">
        <v>73.368</v>
      </c>
      <c r="W1302" s="83">
        <v>52.988</v>
      </c>
      <c r="X1302" s="83">
        <v>20.38</v>
      </c>
      <c r="Y1302" s="82">
        <f t="shared" si="149"/>
        <v>48.912</v>
      </c>
      <c r="Z1302" s="82"/>
      <c r="AA1302" s="91"/>
      <c r="AB1302" s="91"/>
      <c r="AC1302" s="82"/>
      <c r="AD1302" s="82"/>
      <c r="AE1302" s="82"/>
      <c r="AF1302" s="82"/>
      <c r="AG1302" s="59" t="s">
        <v>4426</v>
      </c>
      <c r="AH1302" s="59">
        <v>1</v>
      </c>
      <c r="AI1302" s="58"/>
      <c r="AJ1302" s="27"/>
    </row>
    <row r="1303" ht="20.15" customHeight="1" outlineLevel="4" spans="1:36">
      <c r="A1303" s="55">
        <v>16</v>
      </c>
      <c r="B1303" s="60" t="s">
        <v>154</v>
      </c>
      <c r="C1303" s="56" t="s">
        <v>173</v>
      </c>
      <c r="D1303" s="57" t="s">
        <v>4574</v>
      </c>
      <c r="E1303" s="58" t="s">
        <v>4581</v>
      </c>
      <c r="F1303" s="59" t="s">
        <v>554</v>
      </c>
      <c r="G1303" s="59" t="s">
        <v>555</v>
      </c>
      <c r="H1303" s="59">
        <v>430726</v>
      </c>
      <c r="I1303" s="59" t="str">
        <f t="shared" si="147"/>
        <v>430726</v>
      </c>
      <c r="J1303" s="59">
        <f t="shared" si="148"/>
        <v>0</v>
      </c>
      <c r="K1303" s="70">
        <v>6.604</v>
      </c>
      <c r="L1303" s="55" t="s">
        <v>4582</v>
      </c>
      <c r="M1303" s="71" t="s">
        <v>4583</v>
      </c>
      <c r="N1303" s="59"/>
      <c r="O1303" s="70"/>
      <c r="P1303" s="59"/>
      <c r="Q1303" s="70"/>
      <c r="R1303" s="73" t="s">
        <v>4583</v>
      </c>
      <c r="S1303" s="70">
        <v>6.604</v>
      </c>
      <c r="T1303" s="59">
        <v>18</v>
      </c>
      <c r="U1303" s="82">
        <v>198.12</v>
      </c>
      <c r="V1303" s="83">
        <v>118.872</v>
      </c>
      <c r="W1303" s="83">
        <v>85.852</v>
      </c>
      <c r="X1303" s="83">
        <v>33.02</v>
      </c>
      <c r="Y1303" s="82">
        <f t="shared" si="149"/>
        <v>79.248</v>
      </c>
      <c r="Z1303" s="82"/>
      <c r="AA1303" s="91"/>
      <c r="AB1303" s="91"/>
      <c r="AC1303" s="82"/>
      <c r="AD1303" s="82"/>
      <c r="AE1303" s="82"/>
      <c r="AF1303" s="82"/>
      <c r="AG1303" s="59" t="s">
        <v>4426</v>
      </c>
      <c r="AH1303" s="59">
        <v>1</v>
      </c>
      <c r="AI1303" s="58"/>
      <c r="AJ1303" s="27"/>
    </row>
    <row r="1304" ht="20.15" customHeight="1" outlineLevel="4" spans="1:36">
      <c r="A1304" s="55">
        <v>31</v>
      </c>
      <c r="B1304" s="60" t="s">
        <v>154</v>
      </c>
      <c r="C1304" s="56" t="s">
        <v>173</v>
      </c>
      <c r="D1304" s="57" t="s">
        <v>4482</v>
      </c>
      <c r="E1304" s="58" t="s">
        <v>4584</v>
      </c>
      <c r="F1304" s="59" t="s">
        <v>554</v>
      </c>
      <c r="G1304" s="59" t="s">
        <v>555</v>
      </c>
      <c r="H1304" s="59">
        <v>430726</v>
      </c>
      <c r="I1304" s="59" t="str">
        <f t="shared" si="147"/>
        <v>430726</v>
      </c>
      <c r="J1304" s="59">
        <f t="shared" si="148"/>
        <v>0</v>
      </c>
      <c r="K1304" s="70">
        <v>4.827</v>
      </c>
      <c r="L1304" s="55" t="s">
        <v>4585</v>
      </c>
      <c r="M1304" s="71" t="s">
        <v>4586</v>
      </c>
      <c r="N1304" s="59"/>
      <c r="O1304" s="70"/>
      <c r="P1304" s="59"/>
      <c r="Q1304" s="70"/>
      <c r="R1304" s="73" t="s">
        <v>4586</v>
      </c>
      <c r="S1304" s="70">
        <v>4.827</v>
      </c>
      <c r="T1304" s="59">
        <v>18</v>
      </c>
      <c r="U1304" s="82">
        <v>144.81</v>
      </c>
      <c r="V1304" s="83">
        <v>86.886</v>
      </c>
      <c r="W1304" s="83">
        <v>62.751</v>
      </c>
      <c r="X1304" s="83">
        <v>24.135</v>
      </c>
      <c r="Y1304" s="82">
        <f t="shared" si="149"/>
        <v>57.924</v>
      </c>
      <c r="Z1304" s="82"/>
      <c r="AA1304" s="91"/>
      <c r="AB1304" s="91"/>
      <c r="AC1304" s="82"/>
      <c r="AD1304" s="82"/>
      <c r="AE1304" s="82"/>
      <c r="AF1304" s="82"/>
      <c r="AG1304" s="59" t="s">
        <v>4426</v>
      </c>
      <c r="AH1304" s="59">
        <v>1</v>
      </c>
      <c r="AI1304" s="58"/>
      <c r="AJ1304" s="27"/>
    </row>
    <row r="1305" ht="20.15" customHeight="1" outlineLevel="4" spans="1:36">
      <c r="A1305" s="55">
        <v>62</v>
      </c>
      <c r="B1305" s="60" t="s">
        <v>154</v>
      </c>
      <c r="C1305" s="56" t="s">
        <v>173</v>
      </c>
      <c r="D1305" s="57" t="s">
        <v>4482</v>
      </c>
      <c r="E1305" s="58" t="s">
        <v>4587</v>
      </c>
      <c r="F1305" s="59" t="s">
        <v>554</v>
      </c>
      <c r="G1305" s="59" t="s">
        <v>555</v>
      </c>
      <c r="H1305" s="59">
        <v>430726</v>
      </c>
      <c r="I1305" s="59" t="str">
        <f t="shared" si="147"/>
        <v>430726</v>
      </c>
      <c r="J1305" s="59">
        <f t="shared" si="148"/>
        <v>0</v>
      </c>
      <c r="K1305" s="70">
        <v>2.788</v>
      </c>
      <c r="L1305" s="55" t="s">
        <v>4588</v>
      </c>
      <c r="M1305" s="71" t="s">
        <v>4589</v>
      </c>
      <c r="N1305" s="59"/>
      <c r="O1305" s="70"/>
      <c r="P1305" s="59"/>
      <c r="Q1305" s="70"/>
      <c r="R1305" s="73" t="s">
        <v>4589</v>
      </c>
      <c r="S1305" s="70">
        <v>2.788</v>
      </c>
      <c r="T1305" s="59">
        <v>18</v>
      </c>
      <c r="U1305" s="82">
        <v>83.64</v>
      </c>
      <c r="V1305" s="83">
        <v>50.184</v>
      </c>
      <c r="W1305" s="83">
        <v>36.244</v>
      </c>
      <c r="X1305" s="83">
        <v>13.94</v>
      </c>
      <c r="Y1305" s="82">
        <f t="shared" si="149"/>
        <v>33.456</v>
      </c>
      <c r="Z1305" s="82"/>
      <c r="AA1305" s="91"/>
      <c r="AB1305" s="91"/>
      <c r="AC1305" s="82"/>
      <c r="AD1305" s="82"/>
      <c r="AE1305" s="82"/>
      <c r="AF1305" s="82"/>
      <c r="AG1305" s="59" t="s">
        <v>4426</v>
      </c>
      <c r="AH1305" s="59">
        <v>1</v>
      </c>
      <c r="AI1305" s="58"/>
      <c r="AJ1305" s="27"/>
    </row>
    <row r="1306" ht="20.15" customHeight="1" outlineLevel="4" spans="1:36">
      <c r="A1306" s="55">
        <v>71</v>
      </c>
      <c r="B1306" s="60" t="s">
        <v>154</v>
      </c>
      <c r="C1306" s="56" t="s">
        <v>173</v>
      </c>
      <c r="D1306" s="57" t="s">
        <v>4482</v>
      </c>
      <c r="E1306" s="58" t="s">
        <v>4590</v>
      </c>
      <c r="F1306" s="59" t="s">
        <v>554</v>
      </c>
      <c r="G1306" s="59" t="s">
        <v>555</v>
      </c>
      <c r="H1306" s="59">
        <v>430726</v>
      </c>
      <c r="I1306" s="59" t="str">
        <f t="shared" si="147"/>
        <v>430726</v>
      </c>
      <c r="J1306" s="59">
        <f t="shared" si="148"/>
        <v>0</v>
      </c>
      <c r="K1306" s="70">
        <v>2.125</v>
      </c>
      <c r="L1306" s="55" t="s">
        <v>4591</v>
      </c>
      <c r="M1306" s="71" t="s">
        <v>4592</v>
      </c>
      <c r="N1306" s="59"/>
      <c r="O1306" s="70"/>
      <c r="P1306" s="59"/>
      <c r="Q1306" s="70"/>
      <c r="R1306" s="73" t="s">
        <v>4592</v>
      </c>
      <c r="S1306" s="70">
        <v>2.125</v>
      </c>
      <c r="T1306" s="59">
        <v>18</v>
      </c>
      <c r="U1306" s="82">
        <v>63.75</v>
      </c>
      <c r="V1306" s="83">
        <v>38.25</v>
      </c>
      <c r="W1306" s="83">
        <v>27.625</v>
      </c>
      <c r="X1306" s="83">
        <v>10.625</v>
      </c>
      <c r="Y1306" s="82">
        <f t="shared" si="149"/>
        <v>25.5</v>
      </c>
      <c r="Z1306" s="82"/>
      <c r="AA1306" s="91"/>
      <c r="AB1306" s="91"/>
      <c r="AC1306" s="82"/>
      <c r="AD1306" s="82"/>
      <c r="AE1306" s="82"/>
      <c r="AF1306" s="82"/>
      <c r="AG1306" s="59" t="s">
        <v>4426</v>
      </c>
      <c r="AH1306" s="59">
        <v>1</v>
      </c>
      <c r="AI1306" s="58"/>
      <c r="AJ1306" s="27"/>
    </row>
    <row r="1307" ht="20.15" customHeight="1" outlineLevel="4" spans="1:36">
      <c r="A1307" s="55">
        <v>60</v>
      </c>
      <c r="B1307" s="60" t="s">
        <v>154</v>
      </c>
      <c r="C1307" s="56" t="s">
        <v>173</v>
      </c>
      <c r="D1307" s="57" t="s">
        <v>4482</v>
      </c>
      <c r="E1307" s="58" t="s">
        <v>4593</v>
      </c>
      <c r="F1307" s="59" t="s">
        <v>554</v>
      </c>
      <c r="G1307" s="59" t="s">
        <v>555</v>
      </c>
      <c r="H1307" s="59">
        <v>430726</v>
      </c>
      <c r="I1307" s="59" t="str">
        <f t="shared" si="147"/>
        <v>430726</v>
      </c>
      <c r="J1307" s="59">
        <f t="shared" si="148"/>
        <v>0</v>
      </c>
      <c r="K1307" s="70">
        <v>2.823</v>
      </c>
      <c r="L1307" s="55" t="s">
        <v>4594</v>
      </c>
      <c r="M1307" s="71" t="s">
        <v>4595</v>
      </c>
      <c r="N1307" s="59"/>
      <c r="O1307" s="70"/>
      <c r="P1307" s="59"/>
      <c r="Q1307" s="70"/>
      <c r="R1307" s="73" t="s">
        <v>4595</v>
      </c>
      <c r="S1307" s="70">
        <v>2.823</v>
      </c>
      <c r="T1307" s="59">
        <v>18</v>
      </c>
      <c r="U1307" s="82">
        <v>84.69</v>
      </c>
      <c r="V1307" s="83">
        <v>50.814</v>
      </c>
      <c r="W1307" s="83">
        <v>36.699</v>
      </c>
      <c r="X1307" s="83">
        <v>14.115</v>
      </c>
      <c r="Y1307" s="82">
        <f t="shared" si="149"/>
        <v>33.876</v>
      </c>
      <c r="Z1307" s="82"/>
      <c r="AA1307" s="91"/>
      <c r="AB1307" s="91"/>
      <c r="AC1307" s="82"/>
      <c r="AD1307" s="82"/>
      <c r="AE1307" s="82"/>
      <c r="AF1307" s="82"/>
      <c r="AG1307" s="59" t="s">
        <v>4426</v>
      </c>
      <c r="AH1307" s="59">
        <v>1</v>
      </c>
      <c r="AI1307" s="58"/>
      <c r="AJ1307" s="27"/>
    </row>
    <row r="1308" ht="20.15" customHeight="1" outlineLevel="4" spans="1:36">
      <c r="A1308" s="55">
        <v>59</v>
      </c>
      <c r="B1308" s="60" t="s">
        <v>154</v>
      </c>
      <c r="C1308" s="56" t="s">
        <v>173</v>
      </c>
      <c r="D1308" s="57" t="s">
        <v>4482</v>
      </c>
      <c r="E1308" s="58" t="s">
        <v>4593</v>
      </c>
      <c r="F1308" s="59" t="s">
        <v>554</v>
      </c>
      <c r="G1308" s="59" t="s">
        <v>555</v>
      </c>
      <c r="H1308" s="59">
        <v>430726</v>
      </c>
      <c r="I1308" s="59" t="str">
        <f t="shared" si="147"/>
        <v>430726</v>
      </c>
      <c r="J1308" s="59">
        <f t="shared" si="148"/>
        <v>0</v>
      </c>
      <c r="K1308" s="70">
        <v>2.856</v>
      </c>
      <c r="L1308" s="55" t="s">
        <v>4596</v>
      </c>
      <c r="M1308" s="71" t="s">
        <v>4597</v>
      </c>
      <c r="N1308" s="59"/>
      <c r="O1308" s="70"/>
      <c r="P1308" s="59"/>
      <c r="Q1308" s="70"/>
      <c r="R1308" s="73" t="s">
        <v>4597</v>
      </c>
      <c r="S1308" s="70">
        <v>2.856</v>
      </c>
      <c r="T1308" s="59">
        <v>18</v>
      </c>
      <c r="U1308" s="82">
        <v>85.68</v>
      </c>
      <c r="V1308" s="83">
        <v>51.408</v>
      </c>
      <c r="W1308" s="83">
        <v>37.128</v>
      </c>
      <c r="X1308" s="83">
        <v>14.28</v>
      </c>
      <c r="Y1308" s="82">
        <f t="shared" si="149"/>
        <v>34.272</v>
      </c>
      <c r="Z1308" s="82"/>
      <c r="AA1308" s="91"/>
      <c r="AB1308" s="91"/>
      <c r="AC1308" s="82"/>
      <c r="AD1308" s="82"/>
      <c r="AE1308" s="82"/>
      <c r="AF1308" s="82"/>
      <c r="AG1308" s="59" t="s">
        <v>4426</v>
      </c>
      <c r="AH1308" s="59">
        <v>1</v>
      </c>
      <c r="AI1308" s="58"/>
      <c r="AJ1308" s="27"/>
    </row>
    <row r="1309" ht="20.15" customHeight="1" outlineLevel="4" spans="1:36">
      <c r="A1309" s="55">
        <v>19</v>
      </c>
      <c r="B1309" s="60" t="s">
        <v>154</v>
      </c>
      <c r="C1309" s="56" t="s">
        <v>173</v>
      </c>
      <c r="D1309" s="57" t="s">
        <v>4482</v>
      </c>
      <c r="E1309" s="58" t="s">
        <v>4598</v>
      </c>
      <c r="F1309" s="59" t="s">
        <v>554</v>
      </c>
      <c r="G1309" s="59" t="s">
        <v>555</v>
      </c>
      <c r="H1309" s="59">
        <v>430726</v>
      </c>
      <c r="I1309" s="59" t="str">
        <f t="shared" si="147"/>
        <v>430726</v>
      </c>
      <c r="J1309" s="59">
        <f t="shared" si="148"/>
        <v>0</v>
      </c>
      <c r="K1309" s="70">
        <v>6.165</v>
      </c>
      <c r="L1309" s="55" t="s">
        <v>4599</v>
      </c>
      <c r="M1309" s="71" t="s">
        <v>4600</v>
      </c>
      <c r="N1309" s="59"/>
      <c r="O1309" s="70"/>
      <c r="P1309" s="59"/>
      <c r="Q1309" s="70"/>
      <c r="R1309" s="73" t="s">
        <v>4600</v>
      </c>
      <c r="S1309" s="70">
        <v>6.165</v>
      </c>
      <c r="T1309" s="59">
        <v>18</v>
      </c>
      <c r="U1309" s="82">
        <v>184.95</v>
      </c>
      <c r="V1309" s="83">
        <v>110.97</v>
      </c>
      <c r="W1309" s="83">
        <v>80.145</v>
      </c>
      <c r="X1309" s="83">
        <v>30.825</v>
      </c>
      <c r="Y1309" s="82">
        <f t="shared" si="149"/>
        <v>73.98</v>
      </c>
      <c r="Z1309" s="82"/>
      <c r="AA1309" s="91"/>
      <c r="AB1309" s="91"/>
      <c r="AC1309" s="82"/>
      <c r="AD1309" s="82"/>
      <c r="AE1309" s="82"/>
      <c r="AF1309" s="82"/>
      <c r="AG1309" s="59" t="s">
        <v>4426</v>
      </c>
      <c r="AH1309" s="59">
        <v>1</v>
      </c>
      <c r="AI1309" s="58"/>
      <c r="AJ1309" s="27"/>
    </row>
    <row r="1310" ht="20.15" customHeight="1" outlineLevel="4" spans="1:36">
      <c r="A1310" s="55">
        <v>28</v>
      </c>
      <c r="B1310" s="60" t="s">
        <v>154</v>
      </c>
      <c r="C1310" s="56" t="s">
        <v>173</v>
      </c>
      <c r="D1310" s="57" t="s">
        <v>4482</v>
      </c>
      <c r="E1310" s="58" t="s">
        <v>4601</v>
      </c>
      <c r="F1310" s="59" t="s">
        <v>554</v>
      </c>
      <c r="G1310" s="59" t="s">
        <v>555</v>
      </c>
      <c r="H1310" s="59">
        <v>430726</v>
      </c>
      <c r="I1310" s="59" t="str">
        <f t="shared" si="147"/>
        <v>430726</v>
      </c>
      <c r="J1310" s="59">
        <f t="shared" si="148"/>
        <v>0</v>
      </c>
      <c r="K1310" s="70">
        <v>4.967</v>
      </c>
      <c r="L1310" s="55" t="s">
        <v>4602</v>
      </c>
      <c r="M1310" s="71" t="s">
        <v>4603</v>
      </c>
      <c r="N1310" s="59"/>
      <c r="O1310" s="70"/>
      <c r="P1310" s="59"/>
      <c r="Q1310" s="70"/>
      <c r="R1310" s="73" t="s">
        <v>4603</v>
      </c>
      <c r="S1310" s="70">
        <v>4.967</v>
      </c>
      <c r="T1310" s="59">
        <v>18</v>
      </c>
      <c r="U1310" s="82">
        <v>149.01</v>
      </c>
      <c r="V1310" s="83">
        <v>89.406</v>
      </c>
      <c r="W1310" s="83">
        <v>64.571</v>
      </c>
      <c r="X1310" s="83">
        <v>24.835</v>
      </c>
      <c r="Y1310" s="82">
        <f t="shared" si="149"/>
        <v>59.604</v>
      </c>
      <c r="Z1310" s="82"/>
      <c r="AA1310" s="91"/>
      <c r="AB1310" s="91"/>
      <c r="AC1310" s="82"/>
      <c r="AD1310" s="82"/>
      <c r="AE1310" s="82"/>
      <c r="AF1310" s="82"/>
      <c r="AG1310" s="59" t="s">
        <v>4426</v>
      </c>
      <c r="AH1310" s="59">
        <v>1</v>
      </c>
      <c r="AI1310" s="58"/>
      <c r="AJ1310" s="27"/>
    </row>
    <row r="1311" ht="20.15" customHeight="1" outlineLevel="4" spans="1:36">
      <c r="A1311" s="55">
        <v>21</v>
      </c>
      <c r="B1311" s="60" t="s">
        <v>154</v>
      </c>
      <c r="C1311" s="56" t="s">
        <v>173</v>
      </c>
      <c r="D1311" s="57" t="s">
        <v>4482</v>
      </c>
      <c r="E1311" s="58" t="s">
        <v>4604</v>
      </c>
      <c r="F1311" s="59" t="s">
        <v>554</v>
      </c>
      <c r="G1311" s="59" t="s">
        <v>555</v>
      </c>
      <c r="H1311" s="59">
        <v>430726</v>
      </c>
      <c r="I1311" s="59" t="str">
        <f t="shared" si="147"/>
        <v>430726</v>
      </c>
      <c r="J1311" s="59">
        <f t="shared" si="148"/>
        <v>0</v>
      </c>
      <c r="K1311" s="70">
        <v>5.564</v>
      </c>
      <c r="L1311" s="55" t="s">
        <v>4605</v>
      </c>
      <c r="M1311" s="71" t="s">
        <v>4606</v>
      </c>
      <c r="N1311" s="59"/>
      <c r="O1311" s="70"/>
      <c r="P1311" s="59"/>
      <c r="Q1311" s="70"/>
      <c r="R1311" s="73" t="s">
        <v>4606</v>
      </c>
      <c r="S1311" s="70">
        <v>5.564</v>
      </c>
      <c r="T1311" s="59">
        <v>18</v>
      </c>
      <c r="U1311" s="82">
        <v>166.92</v>
      </c>
      <c r="V1311" s="83">
        <v>100.152</v>
      </c>
      <c r="W1311" s="83">
        <v>72.332</v>
      </c>
      <c r="X1311" s="83">
        <v>27.82</v>
      </c>
      <c r="Y1311" s="82">
        <f t="shared" si="149"/>
        <v>66.768</v>
      </c>
      <c r="Z1311" s="82"/>
      <c r="AA1311" s="91"/>
      <c r="AB1311" s="91"/>
      <c r="AC1311" s="82"/>
      <c r="AD1311" s="82"/>
      <c r="AE1311" s="82"/>
      <c r="AF1311" s="82"/>
      <c r="AG1311" s="59" t="s">
        <v>4426</v>
      </c>
      <c r="AH1311" s="59">
        <v>1</v>
      </c>
      <c r="AI1311" s="58"/>
      <c r="AJ1311" s="27"/>
    </row>
    <row r="1312" ht="20.15" customHeight="1" outlineLevel="4" spans="1:36">
      <c r="A1312" s="55">
        <v>52</v>
      </c>
      <c r="B1312" s="60" t="s">
        <v>154</v>
      </c>
      <c r="C1312" s="56" t="s">
        <v>173</v>
      </c>
      <c r="D1312" s="57" t="s">
        <v>4482</v>
      </c>
      <c r="E1312" s="58" t="s">
        <v>4607</v>
      </c>
      <c r="F1312" s="59" t="s">
        <v>554</v>
      </c>
      <c r="G1312" s="59" t="s">
        <v>555</v>
      </c>
      <c r="H1312" s="59">
        <v>430726</v>
      </c>
      <c r="I1312" s="59" t="str">
        <f t="shared" si="147"/>
        <v>430726</v>
      </c>
      <c r="J1312" s="59">
        <f t="shared" si="148"/>
        <v>0</v>
      </c>
      <c r="K1312" s="70">
        <v>3.138</v>
      </c>
      <c r="L1312" s="55" t="s">
        <v>4608</v>
      </c>
      <c r="M1312" s="71" t="s">
        <v>4609</v>
      </c>
      <c r="N1312" s="59"/>
      <c r="O1312" s="70"/>
      <c r="P1312" s="59"/>
      <c r="Q1312" s="70"/>
      <c r="R1312" s="73" t="s">
        <v>4609</v>
      </c>
      <c r="S1312" s="70">
        <v>3.138</v>
      </c>
      <c r="T1312" s="59">
        <v>18</v>
      </c>
      <c r="U1312" s="82">
        <v>94.14</v>
      </c>
      <c r="V1312" s="83">
        <v>56.484</v>
      </c>
      <c r="W1312" s="83">
        <v>40.794</v>
      </c>
      <c r="X1312" s="83">
        <v>15.69</v>
      </c>
      <c r="Y1312" s="82">
        <f t="shared" si="149"/>
        <v>37.656</v>
      </c>
      <c r="Z1312" s="82"/>
      <c r="AA1312" s="91"/>
      <c r="AB1312" s="91"/>
      <c r="AC1312" s="82"/>
      <c r="AD1312" s="82"/>
      <c r="AE1312" s="82"/>
      <c r="AF1312" s="82"/>
      <c r="AG1312" s="59" t="s">
        <v>4426</v>
      </c>
      <c r="AH1312" s="59">
        <v>1</v>
      </c>
      <c r="AI1312" s="58"/>
      <c r="AJ1312" s="27"/>
    </row>
    <row r="1313" ht="20.15" customHeight="1" outlineLevel="4" spans="1:36">
      <c r="A1313" s="55">
        <v>29</v>
      </c>
      <c r="B1313" s="60" t="s">
        <v>154</v>
      </c>
      <c r="C1313" s="56" t="s">
        <v>173</v>
      </c>
      <c r="D1313" s="57" t="s">
        <v>4482</v>
      </c>
      <c r="E1313" s="58" t="s">
        <v>4610</v>
      </c>
      <c r="F1313" s="59" t="s">
        <v>554</v>
      </c>
      <c r="G1313" s="59" t="s">
        <v>555</v>
      </c>
      <c r="H1313" s="59">
        <v>430726</v>
      </c>
      <c r="I1313" s="59" t="str">
        <f t="shared" si="147"/>
        <v>430726</v>
      </c>
      <c r="J1313" s="59">
        <f t="shared" si="148"/>
        <v>0</v>
      </c>
      <c r="K1313" s="70">
        <v>4.905</v>
      </c>
      <c r="L1313" s="55" t="s">
        <v>4611</v>
      </c>
      <c r="M1313" s="71" t="s">
        <v>4612</v>
      </c>
      <c r="N1313" s="59"/>
      <c r="O1313" s="70"/>
      <c r="P1313" s="59"/>
      <c r="Q1313" s="70"/>
      <c r="R1313" s="73" t="s">
        <v>4612</v>
      </c>
      <c r="S1313" s="70">
        <v>4.905</v>
      </c>
      <c r="T1313" s="59">
        <v>18</v>
      </c>
      <c r="U1313" s="82">
        <v>147.15</v>
      </c>
      <c r="V1313" s="83">
        <v>88.29</v>
      </c>
      <c r="W1313" s="83">
        <v>63.765</v>
      </c>
      <c r="X1313" s="83">
        <v>24.525</v>
      </c>
      <c r="Y1313" s="82">
        <f t="shared" si="149"/>
        <v>58.86</v>
      </c>
      <c r="Z1313" s="82"/>
      <c r="AA1313" s="91"/>
      <c r="AB1313" s="91"/>
      <c r="AC1313" s="82"/>
      <c r="AD1313" s="82"/>
      <c r="AE1313" s="82"/>
      <c r="AF1313" s="82"/>
      <c r="AG1313" s="59" t="s">
        <v>4426</v>
      </c>
      <c r="AH1313" s="59">
        <v>1</v>
      </c>
      <c r="AI1313" s="58"/>
      <c r="AJ1313" s="27"/>
    </row>
    <row r="1314" ht="20.15" customHeight="1" outlineLevel="4" spans="1:36">
      <c r="A1314" s="55">
        <v>2</v>
      </c>
      <c r="B1314" s="60" t="s">
        <v>154</v>
      </c>
      <c r="C1314" s="56" t="s">
        <v>173</v>
      </c>
      <c r="D1314" s="57" t="s">
        <v>4482</v>
      </c>
      <c r="E1314" s="58" t="s">
        <v>4613</v>
      </c>
      <c r="F1314" s="59" t="s">
        <v>554</v>
      </c>
      <c r="G1314" s="59" t="s">
        <v>555</v>
      </c>
      <c r="H1314" s="59">
        <v>430726</v>
      </c>
      <c r="I1314" s="59" t="str">
        <f t="shared" si="147"/>
        <v>430726</v>
      </c>
      <c r="J1314" s="59">
        <f t="shared" si="148"/>
        <v>0</v>
      </c>
      <c r="K1314" s="70">
        <v>12.748</v>
      </c>
      <c r="L1314" s="55" t="s">
        <v>4614</v>
      </c>
      <c r="M1314" s="71" t="s">
        <v>4615</v>
      </c>
      <c r="N1314" s="59"/>
      <c r="O1314" s="70"/>
      <c r="P1314" s="59"/>
      <c r="Q1314" s="70"/>
      <c r="R1314" s="73" t="s">
        <v>4615</v>
      </c>
      <c r="S1314" s="70">
        <v>12.748</v>
      </c>
      <c r="T1314" s="59">
        <v>18</v>
      </c>
      <c r="U1314" s="82">
        <v>382.44</v>
      </c>
      <c r="V1314" s="83">
        <v>229.464</v>
      </c>
      <c r="W1314" s="83">
        <v>165.724</v>
      </c>
      <c r="X1314" s="83">
        <v>63.74</v>
      </c>
      <c r="Y1314" s="82">
        <f t="shared" si="149"/>
        <v>152.976</v>
      </c>
      <c r="Z1314" s="82"/>
      <c r="AA1314" s="91"/>
      <c r="AB1314" s="91"/>
      <c r="AC1314" s="82"/>
      <c r="AD1314" s="82"/>
      <c r="AE1314" s="82"/>
      <c r="AF1314" s="82"/>
      <c r="AG1314" s="59" t="s">
        <v>4426</v>
      </c>
      <c r="AH1314" s="59">
        <v>1</v>
      </c>
      <c r="AI1314" s="58"/>
      <c r="AJ1314" s="27"/>
    </row>
    <row r="1315" ht="20.15" customHeight="1" outlineLevel="4" spans="1:36">
      <c r="A1315" s="55">
        <v>34</v>
      </c>
      <c r="B1315" s="60" t="s">
        <v>154</v>
      </c>
      <c r="C1315" s="56" t="s">
        <v>173</v>
      </c>
      <c r="D1315" s="57" t="s">
        <v>4616</v>
      </c>
      <c r="E1315" s="58" t="s">
        <v>4617</v>
      </c>
      <c r="F1315" s="59" t="s">
        <v>554</v>
      </c>
      <c r="G1315" s="59" t="s">
        <v>555</v>
      </c>
      <c r="H1315" s="59">
        <v>430726</v>
      </c>
      <c r="I1315" s="59" t="str">
        <f t="shared" si="147"/>
        <v>430726</v>
      </c>
      <c r="J1315" s="59">
        <f t="shared" si="148"/>
        <v>0</v>
      </c>
      <c r="K1315" s="70">
        <v>4.567</v>
      </c>
      <c r="L1315" s="55" t="s">
        <v>4618</v>
      </c>
      <c r="M1315" s="71" t="s">
        <v>4619</v>
      </c>
      <c r="N1315" s="59"/>
      <c r="O1315" s="70"/>
      <c r="P1315" s="59"/>
      <c r="Q1315" s="70"/>
      <c r="R1315" s="73" t="s">
        <v>4619</v>
      </c>
      <c r="S1315" s="70">
        <v>4.567</v>
      </c>
      <c r="T1315" s="59">
        <v>18</v>
      </c>
      <c r="U1315" s="82">
        <v>137.01</v>
      </c>
      <c r="V1315" s="83">
        <v>82.206</v>
      </c>
      <c r="W1315" s="83">
        <v>59.371</v>
      </c>
      <c r="X1315" s="83">
        <v>22.835</v>
      </c>
      <c r="Y1315" s="82">
        <f t="shared" si="149"/>
        <v>54.804</v>
      </c>
      <c r="Z1315" s="82"/>
      <c r="AA1315" s="91"/>
      <c r="AB1315" s="91"/>
      <c r="AC1315" s="82"/>
      <c r="AD1315" s="82"/>
      <c r="AE1315" s="82"/>
      <c r="AF1315" s="82"/>
      <c r="AG1315" s="59" t="s">
        <v>4426</v>
      </c>
      <c r="AH1315" s="59">
        <v>1</v>
      </c>
      <c r="AI1315" s="58"/>
      <c r="AJ1315" s="27"/>
    </row>
    <row r="1316" ht="20.15" customHeight="1" outlineLevel="4" spans="1:36">
      <c r="A1316" s="55">
        <v>86</v>
      </c>
      <c r="B1316" s="60" t="s">
        <v>154</v>
      </c>
      <c r="C1316" s="56" t="s">
        <v>173</v>
      </c>
      <c r="D1316" s="57" t="s">
        <v>4616</v>
      </c>
      <c r="E1316" s="58" t="s">
        <v>4620</v>
      </c>
      <c r="F1316" s="59" t="s">
        <v>554</v>
      </c>
      <c r="G1316" s="59" t="s">
        <v>555</v>
      </c>
      <c r="H1316" s="59">
        <v>430726</v>
      </c>
      <c r="I1316" s="59" t="str">
        <f t="shared" si="147"/>
        <v>430726</v>
      </c>
      <c r="J1316" s="59">
        <f t="shared" si="148"/>
        <v>0</v>
      </c>
      <c r="K1316" s="70">
        <v>0.344</v>
      </c>
      <c r="L1316" s="55" t="s">
        <v>4621</v>
      </c>
      <c r="M1316" s="71" t="s">
        <v>4622</v>
      </c>
      <c r="N1316" s="59"/>
      <c r="O1316" s="70"/>
      <c r="P1316" s="59"/>
      <c r="Q1316" s="70"/>
      <c r="R1316" s="73" t="s">
        <v>4622</v>
      </c>
      <c r="S1316" s="70">
        <v>0.344</v>
      </c>
      <c r="T1316" s="59">
        <v>18</v>
      </c>
      <c r="U1316" s="82">
        <v>10.32</v>
      </c>
      <c r="V1316" s="83">
        <v>6.192</v>
      </c>
      <c r="W1316" s="83">
        <v>4.472</v>
      </c>
      <c r="X1316" s="83">
        <v>1.72</v>
      </c>
      <c r="Y1316" s="82">
        <f t="shared" si="149"/>
        <v>4.128</v>
      </c>
      <c r="Z1316" s="82"/>
      <c r="AA1316" s="91"/>
      <c r="AB1316" s="91"/>
      <c r="AC1316" s="82"/>
      <c r="AD1316" s="82"/>
      <c r="AE1316" s="82"/>
      <c r="AF1316" s="82"/>
      <c r="AG1316" s="59" t="s">
        <v>4426</v>
      </c>
      <c r="AH1316" s="59">
        <v>1</v>
      </c>
      <c r="AI1316" s="58"/>
      <c r="AJ1316" s="27"/>
    </row>
    <row r="1317" ht="20.15" customHeight="1" outlineLevel="4" spans="1:36">
      <c r="A1317" s="55">
        <v>42</v>
      </c>
      <c r="B1317" s="60" t="s">
        <v>154</v>
      </c>
      <c r="C1317" s="56" t="s">
        <v>173</v>
      </c>
      <c r="D1317" s="57" t="s">
        <v>4616</v>
      </c>
      <c r="E1317" s="58" t="s">
        <v>4623</v>
      </c>
      <c r="F1317" s="59" t="s">
        <v>554</v>
      </c>
      <c r="G1317" s="59" t="s">
        <v>555</v>
      </c>
      <c r="H1317" s="59">
        <v>430726</v>
      </c>
      <c r="I1317" s="59" t="str">
        <f t="shared" si="147"/>
        <v>430726</v>
      </c>
      <c r="J1317" s="59">
        <f t="shared" si="148"/>
        <v>0</v>
      </c>
      <c r="K1317" s="70">
        <v>3.987</v>
      </c>
      <c r="L1317" s="55" t="s">
        <v>4624</v>
      </c>
      <c r="M1317" s="71" t="s">
        <v>4625</v>
      </c>
      <c r="N1317" s="59"/>
      <c r="O1317" s="70"/>
      <c r="P1317" s="59"/>
      <c r="Q1317" s="70"/>
      <c r="R1317" s="73" t="s">
        <v>4625</v>
      </c>
      <c r="S1317" s="70">
        <v>3.987</v>
      </c>
      <c r="T1317" s="59">
        <v>18</v>
      </c>
      <c r="U1317" s="82">
        <v>119.61</v>
      </c>
      <c r="V1317" s="83">
        <v>71.766</v>
      </c>
      <c r="W1317" s="83">
        <v>51.831</v>
      </c>
      <c r="X1317" s="83">
        <v>19.935</v>
      </c>
      <c r="Y1317" s="82">
        <f t="shared" si="149"/>
        <v>47.844</v>
      </c>
      <c r="Z1317" s="82"/>
      <c r="AA1317" s="91"/>
      <c r="AB1317" s="91"/>
      <c r="AC1317" s="82"/>
      <c r="AD1317" s="82"/>
      <c r="AE1317" s="82"/>
      <c r="AF1317" s="82"/>
      <c r="AG1317" s="59" t="s">
        <v>4426</v>
      </c>
      <c r="AH1317" s="59">
        <v>1</v>
      </c>
      <c r="AI1317" s="58"/>
      <c r="AJ1317" s="27"/>
    </row>
    <row r="1318" ht="20.15" customHeight="1" outlineLevel="4" spans="1:36">
      <c r="A1318" s="55">
        <v>46</v>
      </c>
      <c r="B1318" s="60" t="s">
        <v>154</v>
      </c>
      <c r="C1318" s="56" t="s">
        <v>173</v>
      </c>
      <c r="D1318" s="57" t="s">
        <v>4489</v>
      </c>
      <c r="E1318" s="58" t="s">
        <v>4626</v>
      </c>
      <c r="F1318" s="59" t="s">
        <v>554</v>
      </c>
      <c r="G1318" s="59" t="s">
        <v>555</v>
      </c>
      <c r="H1318" s="59">
        <v>430726</v>
      </c>
      <c r="I1318" s="59" t="str">
        <f t="shared" si="147"/>
        <v>430726</v>
      </c>
      <c r="J1318" s="59">
        <f t="shared" si="148"/>
        <v>0</v>
      </c>
      <c r="K1318" s="70">
        <v>3.415</v>
      </c>
      <c r="L1318" s="55" t="s">
        <v>4627</v>
      </c>
      <c r="M1318" s="71" t="s">
        <v>4628</v>
      </c>
      <c r="N1318" s="59"/>
      <c r="O1318" s="70"/>
      <c r="P1318" s="59"/>
      <c r="Q1318" s="70"/>
      <c r="R1318" s="73" t="s">
        <v>4628</v>
      </c>
      <c r="S1318" s="70">
        <v>3.415</v>
      </c>
      <c r="T1318" s="59">
        <v>18</v>
      </c>
      <c r="U1318" s="82">
        <v>102.45</v>
      </c>
      <c r="V1318" s="83">
        <v>61.47</v>
      </c>
      <c r="W1318" s="83">
        <v>44.395</v>
      </c>
      <c r="X1318" s="83">
        <v>17.075</v>
      </c>
      <c r="Y1318" s="82">
        <f t="shared" si="149"/>
        <v>40.98</v>
      </c>
      <c r="Z1318" s="82"/>
      <c r="AA1318" s="91"/>
      <c r="AB1318" s="91"/>
      <c r="AC1318" s="82"/>
      <c r="AD1318" s="82"/>
      <c r="AE1318" s="82"/>
      <c r="AF1318" s="82"/>
      <c r="AG1318" s="59" t="s">
        <v>4426</v>
      </c>
      <c r="AH1318" s="59">
        <v>1</v>
      </c>
      <c r="AI1318" s="58"/>
      <c r="AJ1318" s="27"/>
    </row>
    <row r="1319" ht="20.15" customHeight="1" outlineLevel="4" spans="1:36">
      <c r="A1319" s="55">
        <v>70</v>
      </c>
      <c r="B1319" s="60" t="s">
        <v>154</v>
      </c>
      <c r="C1319" s="56" t="s">
        <v>173</v>
      </c>
      <c r="D1319" s="57" t="s">
        <v>4489</v>
      </c>
      <c r="E1319" s="58" t="s">
        <v>4629</v>
      </c>
      <c r="F1319" s="59" t="s">
        <v>554</v>
      </c>
      <c r="G1319" s="59" t="s">
        <v>555</v>
      </c>
      <c r="H1319" s="59">
        <v>430726</v>
      </c>
      <c r="I1319" s="59" t="str">
        <f t="shared" si="147"/>
        <v>430726</v>
      </c>
      <c r="J1319" s="59">
        <f t="shared" si="148"/>
        <v>0</v>
      </c>
      <c r="K1319" s="70">
        <v>2.189</v>
      </c>
      <c r="L1319" s="55" t="s">
        <v>4630</v>
      </c>
      <c r="M1319" s="71" t="s">
        <v>4631</v>
      </c>
      <c r="N1319" s="59"/>
      <c r="O1319" s="70"/>
      <c r="P1319" s="59"/>
      <c r="Q1319" s="70"/>
      <c r="R1319" s="73" t="s">
        <v>4631</v>
      </c>
      <c r="S1319" s="70">
        <v>2.189</v>
      </c>
      <c r="T1319" s="59">
        <v>18</v>
      </c>
      <c r="U1319" s="82">
        <v>65.67</v>
      </c>
      <c r="V1319" s="83">
        <v>39.402</v>
      </c>
      <c r="W1319" s="83">
        <v>28.457</v>
      </c>
      <c r="X1319" s="83">
        <v>10.945</v>
      </c>
      <c r="Y1319" s="82">
        <f t="shared" si="149"/>
        <v>26.268</v>
      </c>
      <c r="Z1319" s="82"/>
      <c r="AA1319" s="91"/>
      <c r="AB1319" s="91"/>
      <c r="AC1319" s="82"/>
      <c r="AD1319" s="82"/>
      <c r="AE1319" s="82"/>
      <c r="AF1319" s="82"/>
      <c r="AG1319" s="59" t="s">
        <v>4426</v>
      </c>
      <c r="AH1319" s="59">
        <v>1</v>
      </c>
      <c r="AI1319" s="58"/>
      <c r="AJ1319" s="27"/>
    </row>
    <row r="1320" ht="20.15" customHeight="1" outlineLevel="4" spans="1:36">
      <c r="A1320" s="55">
        <v>82</v>
      </c>
      <c r="B1320" s="60" t="s">
        <v>154</v>
      </c>
      <c r="C1320" s="56" t="s">
        <v>173</v>
      </c>
      <c r="D1320" s="57" t="s">
        <v>4489</v>
      </c>
      <c r="E1320" s="58" t="s">
        <v>4632</v>
      </c>
      <c r="F1320" s="59" t="s">
        <v>554</v>
      </c>
      <c r="G1320" s="59" t="s">
        <v>555</v>
      </c>
      <c r="H1320" s="59">
        <v>430726</v>
      </c>
      <c r="I1320" s="59" t="str">
        <f t="shared" si="147"/>
        <v>430726</v>
      </c>
      <c r="J1320" s="59">
        <f t="shared" si="148"/>
        <v>0</v>
      </c>
      <c r="K1320" s="70">
        <v>1.191</v>
      </c>
      <c r="L1320" s="55" t="s">
        <v>4633</v>
      </c>
      <c r="M1320" s="71" t="s">
        <v>4634</v>
      </c>
      <c r="N1320" s="59"/>
      <c r="O1320" s="70"/>
      <c r="P1320" s="59"/>
      <c r="Q1320" s="70"/>
      <c r="R1320" s="73" t="s">
        <v>4634</v>
      </c>
      <c r="S1320" s="70">
        <v>1.191</v>
      </c>
      <c r="T1320" s="59">
        <v>18</v>
      </c>
      <c r="U1320" s="82">
        <v>35.73</v>
      </c>
      <c r="V1320" s="83">
        <v>21.438</v>
      </c>
      <c r="W1320" s="83">
        <v>15.483</v>
      </c>
      <c r="X1320" s="83">
        <v>5.955</v>
      </c>
      <c r="Y1320" s="82">
        <f t="shared" si="149"/>
        <v>14.292</v>
      </c>
      <c r="Z1320" s="82"/>
      <c r="AA1320" s="91"/>
      <c r="AB1320" s="91"/>
      <c r="AC1320" s="82"/>
      <c r="AD1320" s="82"/>
      <c r="AE1320" s="82"/>
      <c r="AF1320" s="82"/>
      <c r="AG1320" s="59" t="s">
        <v>4426</v>
      </c>
      <c r="AH1320" s="59">
        <v>1</v>
      </c>
      <c r="AI1320" s="58"/>
      <c r="AJ1320" s="27"/>
    </row>
    <row r="1321" ht="20.15" customHeight="1" outlineLevel="4" spans="1:36">
      <c r="A1321" s="55">
        <v>74</v>
      </c>
      <c r="B1321" s="60" t="s">
        <v>154</v>
      </c>
      <c r="C1321" s="56" t="s">
        <v>173</v>
      </c>
      <c r="D1321" s="57" t="s">
        <v>4489</v>
      </c>
      <c r="E1321" s="58" t="s">
        <v>4632</v>
      </c>
      <c r="F1321" s="59" t="s">
        <v>554</v>
      </c>
      <c r="G1321" s="59" t="s">
        <v>555</v>
      </c>
      <c r="H1321" s="59">
        <v>430726</v>
      </c>
      <c r="I1321" s="59" t="str">
        <f t="shared" si="147"/>
        <v>430726</v>
      </c>
      <c r="J1321" s="59">
        <f t="shared" si="148"/>
        <v>0</v>
      </c>
      <c r="K1321" s="70">
        <v>1.86</v>
      </c>
      <c r="L1321" s="55" t="s">
        <v>4635</v>
      </c>
      <c r="M1321" s="71" t="s">
        <v>4636</v>
      </c>
      <c r="N1321" s="59"/>
      <c r="O1321" s="70"/>
      <c r="P1321" s="59"/>
      <c r="Q1321" s="70"/>
      <c r="R1321" s="73" t="s">
        <v>4636</v>
      </c>
      <c r="S1321" s="70">
        <v>1.86</v>
      </c>
      <c r="T1321" s="59">
        <v>18</v>
      </c>
      <c r="U1321" s="82">
        <v>55.8</v>
      </c>
      <c r="V1321" s="83">
        <v>33.48</v>
      </c>
      <c r="W1321" s="83">
        <v>24.18</v>
      </c>
      <c r="X1321" s="83">
        <v>9.3</v>
      </c>
      <c r="Y1321" s="82">
        <f t="shared" si="149"/>
        <v>22.32</v>
      </c>
      <c r="Z1321" s="82"/>
      <c r="AA1321" s="91"/>
      <c r="AB1321" s="91"/>
      <c r="AC1321" s="82"/>
      <c r="AD1321" s="82"/>
      <c r="AE1321" s="82"/>
      <c r="AF1321" s="82"/>
      <c r="AG1321" s="59" t="s">
        <v>4426</v>
      </c>
      <c r="AH1321" s="59">
        <v>1</v>
      </c>
      <c r="AI1321" s="58"/>
      <c r="AJ1321" s="27"/>
    </row>
    <row r="1322" ht="20.15" customHeight="1" outlineLevel="4" spans="1:36">
      <c r="A1322" s="55">
        <v>73</v>
      </c>
      <c r="B1322" s="60" t="s">
        <v>154</v>
      </c>
      <c r="C1322" s="56" t="s">
        <v>173</v>
      </c>
      <c r="D1322" s="57" t="s">
        <v>4489</v>
      </c>
      <c r="E1322" s="58" t="s">
        <v>4637</v>
      </c>
      <c r="F1322" s="59" t="s">
        <v>554</v>
      </c>
      <c r="G1322" s="59" t="s">
        <v>555</v>
      </c>
      <c r="H1322" s="59">
        <v>430726</v>
      </c>
      <c r="I1322" s="59" t="str">
        <f t="shared" si="147"/>
        <v>430726</v>
      </c>
      <c r="J1322" s="59">
        <f t="shared" si="148"/>
        <v>0</v>
      </c>
      <c r="K1322" s="70">
        <v>1.98</v>
      </c>
      <c r="L1322" s="55" t="s">
        <v>4638</v>
      </c>
      <c r="M1322" s="71" t="s">
        <v>4639</v>
      </c>
      <c r="N1322" s="59"/>
      <c r="O1322" s="70"/>
      <c r="P1322" s="59"/>
      <c r="Q1322" s="70"/>
      <c r="R1322" s="73" t="s">
        <v>4639</v>
      </c>
      <c r="S1322" s="70">
        <v>1.98</v>
      </c>
      <c r="T1322" s="59">
        <v>18</v>
      </c>
      <c r="U1322" s="82">
        <v>59.4</v>
      </c>
      <c r="V1322" s="83">
        <v>35.64</v>
      </c>
      <c r="W1322" s="83">
        <v>25.74</v>
      </c>
      <c r="X1322" s="83">
        <v>9.9</v>
      </c>
      <c r="Y1322" s="82">
        <f t="shared" si="149"/>
        <v>23.76</v>
      </c>
      <c r="Z1322" s="82"/>
      <c r="AA1322" s="91"/>
      <c r="AB1322" s="91"/>
      <c r="AC1322" s="82"/>
      <c r="AD1322" s="82"/>
      <c r="AE1322" s="82"/>
      <c r="AF1322" s="82"/>
      <c r="AG1322" s="59" t="s">
        <v>4426</v>
      </c>
      <c r="AH1322" s="59">
        <v>1</v>
      </c>
      <c r="AI1322" s="58"/>
      <c r="AJ1322" s="27"/>
    </row>
    <row r="1323" ht="20.15" customHeight="1" outlineLevel="4" spans="1:36">
      <c r="A1323" s="55">
        <v>66</v>
      </c>
      <c r="B1323" s="60" t="s">
        <v>154</v>
      </c>
      <c r="C1323" s="56" t="s">
        <v>173</v>
      </c>
      <c r="D1323" s="57" t="s">
        <v>4489</v>
      </c>
      <c r="E1323" s="58" t="s">
        <v>4640</v>
      </c>
      <c r="F1323" s="59" t="s">
        <v>554</v>
      </c>
      <c r="G1323" s="59" t="s">
        <v>555</v>
      </c>
      <c r="H1323" s="59">
        <v>430726</v>
      </c>
      <c r="I1323" s="59" t="str">
        <f t="shared" si="147"/>
        <v>430726</v>
      </c>
      <c r="J1323" s="59">
        <f t="shared" si="148"/>
        <v>0</v>
      </c>
      <c r="K1323" s="70">
        <v>2.43</v>
      </c>
      <c r="L1323" s="55" t="s">
        <v>4641</v>
      </c>
      <c r="M1323" s="71" t="s">
        <v>4642</v>
      </c>
      <c r="N1323" s="59"/>
      <c r="O1323" s="70"/>
      <c r="P1323" s="59"/>
      <c r="Q1323" s="70"/>
      <c r="R1323" s="73" t="s">
        <v>4642</v>
      </c>
      <c r="S1323" s="70">
        <v>2.43</v>
      </c>
      <c r="T1323" s="59">
        <v>18</v>
      </c>
      <c r="U1323" s="82">
        <v>72.9</v>
      </c>
      <c r="V1323" s="83">
        <v>43.74</v>
      </c>
      <c r="W1323" s="83">
        <v>31.59</v>
      </c>
      <c r="X1323" s="83">
        <v>12.15</v>
      </c>
      <c r="Y1323" s="82">
        <f t="shared" si="149"/>
        <v>29.16</v>
      </c>
      <c r="Z1323" s="82"/>
      <c r="AA1323" s="91"/>
      <c r="AB1323" s="91"/>
      <c r="AC1323" s="82"/>
      <c r="AD1323" s="82"/>
      <c r="AE1323" s="82"/>
      <c r="AF1323" s="82"/>
      <c r="AG1323" s="59" t="s">
        <v>4426</v>
      </c>
      <c r="AH1323" s="59">
        <v>1</v>
      </c>
      <c r="AI1323" s="58"/>
      <c r="AJ1323" s="27"/>
    </row>
    <row r="1324" ht="20.15" customHeight="1" outlineLevel="4" spans="1:36">
      <c r="A1324" s="55">
        <v>58</v>
      </c>
      <c r="B1324" s="60" t="s">
        <v>154</v>
      </c>
      <c r="C1324" s="56" t="s">
        <v>173</v>
      </c>
      <c r="D1324" s="57" t="s">
        <v>4489</v>
      </c>
      <c r="E1324" s="58" t="s">
        <v>4643</v>
      </c>
      <c r="F1324" s="59" t="s">
        <v>554</v>
      </c>
      <c r="G1324" s="59" t="s">
        <v>555</v>
      </c>
      <c r="H1324" s="59">
        <v>430726</v>
      </c>
      <c r="I1324" s="59" t="str">
        <f t="shared" si="147"/>
        <v>430726</v>
      </c>
      <c r="J1324" s="59">
        <f t="shared" si="148"/>
        <v>0</v>
      </c>
      <c r="K1324" s="70">
        <v>2.938</v>
      </c>
      <c r="L1324" s="55" t="s">
        <v>4644</v>
      </c>
      <c r="M1324" s="71" t="s">
        <v>4645</v>
      </c>
      <c r="N1324" s="59"/>
      <c r="O1324" s="70"/>
      <c r="P1324" s="59"/>
      <c r="Q1324" s="70"/>
      <c r="R1324" s="73" t="s">
        <v>4645</v>
      </c>
      <c r="S1324" s="70">
        <v>2.938</v>
      </c>
      <c r="T1324" s="59">
        <v>18</v>
      </c>
      <c r="U1324" s="82">
        <v>88.14</v>
      </c>
      <c r="V1324" s="83">
        <v>52.884</v>
      </c>
      <c r="W1324" s="83">
        <v>38.194</v>
      </c>
      <c r="X1324" s="83">
        <v>14.69</v>
      </c>
      <c r="Y1324" s="82">
        <f t="shared" si="149"/>
        <v>35.256</v>
      </c>
      <c r="Z1324" s="82"/>
      <c r="AA1324" s="91"/>
      <c r="AB1324" s="91"/>
      <c r="AC1324" s="82"/>
      <c r="AD1324" s="82"/>
      <c r="AE1324" s="82"/>
      <c r="AF1324" s="82"/>
      <c r="AG1324" s="59" t="s">
        <v>4426</v>
      </c>
      <c r="AH1324" s="59">
        <v>1</v>
      </c>
      <c r="AI1324" s="58"/>
      <c r="AJ1324" s="27"/>
    </row>
    <row r="1325" ht="20.15" customHeight="1" outlineLevel="4" spans="1:36">
      <c r="A1325" s="55">
        <v>38</v>
      </c>
      <c r="B1325" s="60" t="s">
        <v>154</v>
      </c>
      <c r="C1325" s="56" t="s">
        <v>173</v>
      </c>
      <c r="D1325" s="57" t="s">
        <v>4508</v>
      </c>
      <c r="E1325" s="58" t="s">
        <v>4646</v>
      </c>
      <c r="F1325" s="59" t="s">
        <v>554</v>
      </c>
      <c r="G1325" s="59" t="s">
        <v>555</v>
      </c>
      <c r="H1325" s="59">
        <v>430726</v>
      </c>
      <c r="I1325" s="59" t="str">
        <f t="shared" si="147"/>
        <v>430726</v>
      </c>
      <c r="J1325" s="59">
        <f t="shared" si="148"/>
        <v>0</v>
      </c>
      <c r="K1325" s="70">
        <v>4.27</v>
      </c>
      <c r="L1325" s="55" t="s">
        <v>4647</v>
      </c>
      <c r="M1325" s="71" t="s">
        <v>4648</v>
      </c>
      <c r="N1325" s="59"/>
      <c r="O1325" s="70"/>
      <c r="P1325" s="59"/>
      <c r="Q1325" s="70"/>
      <c r="R1325" s="73" t="s">
        <v>4648</v>
      </c>
      <c r="S1325" s="70">
        <v>4.27</v>
      </c>
      <c r="T1325" s="59">
        <v>18</v>
      </c>
      <c r="U1325" s="82">
        <v>128.1</v>
      </c>
      <c r="V1325" s="83">
        <v>76.86</v>
      </c>
      <c r="W1325" s="83">
        <v>55.51</v>
      </c>
      <c r="X1325" s="83">
        <v>21.35</v>
      </c>
      <c r="Y1325" s="82">
        <f t="shared" si="149"/>
        <v>51.24</v>
      </c>
      <c r="Z1325" s="82"/>
      <c r="AA1325" s="91"/>
      <c r="AB1325" s="91"/>
      <c r="AC1325" s="82"/>
      <c r="AD1325" s="82"/>
      <c r="AE1325" s="82"/>
      <c r="AF1325" s="82"/>
      <c r="AG1325" s="59" t="s">
        <v>4426</v>
      </c>
      <c r="AH1325" s="59">
        <v>1</v>
      </c>
      <c r="AI1325" s="58"/>
      <c r="AJ1325" s="27"/>
    </row>
    <row r="1326" ht="20.15" customHeight="1" outlineLevel="4" spans="1:36">
      <c r="A1326" s="55">
        <v>55</v>
      </c>
      <c r="B1326" s="60" t="s">
        <v>154</v>
      </c>
      <c r="C1326" s="56" t="s">
        <v>173</v>
      </c>
      <c r="D1326" s="57" t="s">
        <v>4508</v>
      </c>
      <c r="E1326" s="58" t="s">
        <v>4649</v>
      </c>
      <c r="F1326" s="59" t="s">
        <v>554</v>
      </c>
      <c r="G1326" s="59" t="s">
        <v>555</v>
      </c>
      <c r="H1326" s="59">
        <v>430726</v>
      </c>
      <c r="I1326" s="59" t="str">
        <f t="shared" si="147"/>
        <v>430726</v>
      </c>
      <c r="J1326" s="59">
        <f t="shared" si="148"/>
        <v>0</v>
      </c>
      <c r="K1326" s="70">
        <v>3.086</v>
      </c>
      <c r="L1326" s="55" t="s">
        <v>4650</v>
      </c>
      <c r="M1326" s="71" t="s">
        <v>4651</v>
      </c>
      <c r="N1326" s="59"/>
      <c r="O1326" s="70"/>
      <c r="P1326" s="59"/>
      <c r="Q1326" s="70"/>
      <c r="R1326" s="73" t="s">
        <v>4651</v>
      </c>
      <c r="S1326" s="70">
        <v>3.086</v>
      </c>
      <c r="T1326" s="59">
        <v>18</v>
      </c>
      <c r="U1326" s="82">
        <v>92.58</v>
      </c>
      <c r="V1326" s="83">
        <v>55.548</v>
      </c>
      <c r="W1326" s="83">
        <v>40.118</v>
      </c>
      <c r="X1326" s="83">
        <v>15.43</v>
      </c>
      <c r="Y1326" s="82">
        <f t="shared" si="149"/>
        <v>37.032</v>
      </c>
      <c r="Z1326" s="82"/>
      <c r="AA1326" s="91"/>
      <c r="AB1326" s="91"/>
      <c r="AC1326" s="82"/>
      <c r="AD1326" s="82"/>
      <c r="AE1326" s="82"/>
      <c r="AF1326" s="82"/>
      <c r="AG1326" s="59" t="s">
        <v>4426</v>
      </c>
      <c r="AH1326" s="59">
        <v>1</v>
      </c>
      <c r="AI1326" s="58"/>
      <c r="AJ1326" s="27"/>
    </row>
    <row r="1327" ht="20.15" customHeight="1" outlineLevel="4" spans="1:36">
      <c r="A1327" s="55">
        <v>37</v>
      </c>
      <c r="B1327" s="60" t="s">
        <v>154</v>
      </c>
      <c r="C1327" s="56" t="s">
        <v>173</v>
      </c>
      <c r="D1327" s="57" t="s">
        <v>4493</v>
      </c>
      <c r="E1327" s="58" t="s">
        <v>4494</v>
      </c>
      <c r="F1327" s="59" t="s">
        <v>554</v>
      </c>
      <c r="G1327" s="59" t="s">
        <v>555</v>
      </c>
      <c r="H1327" s="59">
        <v>430726</v>
      </c>
      <c r="I1327" s="59" t="str">
        <f t="shared" si="147"/>
        <v>430726</v>
      </c>
      <c r="J1327" s="59">
        <f t="shared" si="148"/>
        <v>0</v>
      </c>
      <c r="K1327" s="70">
        <v>4.272</v>
      </c>
      <c r="L1327" s="55" t="s">
        <v>4652</v>
      </c>
      <c r="M1327" s="71" t="s">
        <v>4653</v>
      </c>
      <c r="N1327" s="59"/>
      <c r="O1327" s="70"/>
      <c r="P1327" s="59"/>
      <c r="Q1327" s="70"/>
      <c r="R1327" s="73" t="s">
        <v>4653</v>
      </c>
      <c r="S1327" s="70">
        <v>4.272</v>
      </c>
      <c r="T1327" s="59">
        <v>18</v>
      </c>
      <c r="U1327" s="82">
        <v>128.16</v>
      </c>
      <c r="V1327" s="83">
        <v>76.896</v>
      </c>
      <c r="W1327" s="83">
        <v>55.536</v>
      </c>
      <c r="X1327" s="83">
        <v>21.36</v>
      </c>
      <c r="Y1327" s="82">
        <f t="shared" si="149"/>
        <v>51.264</v>
      </c>
      <c r="Z1327" s="82"/>
      <c r="AA1327" s="91"/>
      <c r="AB1327" s="91"/>
      <c r="AC1327" s="82"/>
      <c r="AD1327" s="82"/>
      <c r="AE1327" s="82"/>
      <c r="AF1327" s="82"/>
      <c r="AG1327" s="59" t="s">
        <v>4426</v>
      </c>
      <c r="AH1327" s="59">
        <v>1</v>
      </c>
      <c r="AI1327" s="58"/>
      <c r="AJ1327" s="27"/>
    </row>
    <row r="1328" ht="20.15" customHeight="1" outlineLevel="4" spans="1:36">
      <c r="A1328" s="55">
        <v>83</v>
      </c>
      <c r="B1328" s="60" t="s">
        <v>154</v>
      </c>
      <c r="C1328" s="56" t="s">
        <v>173</v>
      </c>
      <c r="D1328" s="57" t="s">
        <v>4523</v>
      </c>
      <c r="E1328" s="58" t="s">
        <v>4654</v>
      </c>
      <c r="F1328" s="59" t="s">
        <v>554</v>
      </c>
      <c r="G1328" s="59" t="s">
        <v>555</v>
      </c>
      <c r="H1328" s="59">
        <v>430726</v>
      </c>
      <c r="I1328" s="59" t="str">
        <f t="shared" si="147"/>
        <v>430726</v>
      </c>
      <c r="J1328" s="59">
        <f t="shared" si="148"/>
        <v>0</v>
      </c>
      <c r="K1328" s="70">
        <v>0.856</v>
      </c>
      <c r="L1328" s="55" t="s">
        <v>4655</v>
      </c>
      <c r="M1328" s="71" t="s">
        <v>4656</v>
      </c>
      <c r="N1328" s="59"/>
      <c r="O1328" s="70"/>
      <c r="P1328" s="59"/>
      <c r="Q1328" s="70"/>
      <c r="R1328" s="73" t="s">
        <v>4656</v>
      </c>
      <c r="S1328" s="70">
        <v>0.856</v>
      </c>
      <c r="T1328" s="59">
        <v>18</v>
      </c>
      <c r="U1328" s="82">
        <v>25.68</v>
      </c>
      <c r="V1328" s="83">
        <v>15.408</v>
      </c>
      <c r="W1328" s="83">
        <v>11.128</v>
      </c>
      <c r="X1328" s="83">
        <v>4.28</v>
      </c>
      <c r="Y1328" s="82">
        <f t="shared" si="149"/>
        <v>10.272</v>
      </c>
      <c r="Z1328" s="82"/>
      <c r="AA1328" s="91"/>
      <c r="AB1328" s="91"/>
      <c r="AC1328" s="82"/>
      <c r="AD1328" s="82"/>
      <c r="AE1328" s="82"/>
      <c r="AF1328" s="82"/>
      <c r="AG1328" s="59" t="s">
        <v>4426</v>
      </c>
      <c r="AH1328" s="59">
        <v>1</v>
      </c>
      <c r="AI1328" s="58"/>
      <c r="AJ1328" s="27"/>
    </row>
    <row r="1329" ht="20.15" customHeight="1" outlineLevel="4" spans="1:36">
      <c r="A1329" s="55">
        <v>64</v>
      </c>
      <c r="B1329" s="60" t="s">
        <v>154</v>
      </c>
      <c r="C1329" s="56" t="s">
        <v>173</v>
      </c>
      <c r="D1329" s="57" t="s">
        <v>4497</v>
      </c>
      <c r="E1329" s="58" t="s">
        <v>4657</v>
      </c>
      <c r="F1329" s="59" t="s">
        <v>554</v>
      </c>
      <c r="G1329" s="59" t="s">
        <v>555</v>
      </c>
      <c r="H1329" s="59">
        <v>430726</v>
      </c>
      <c r="I1329" s="59" t="str">
        <f t="shared" si="147"/>
        <v>430726</v>
      </c>
      <c r="J1329" s="59">
        <f t="shared" si="148"/>
        <v>0</v>
      </c>
      <c r="K1329" s="70">
        <v>2.618</v>
      </c>
      <c r="L1329" s="55" t="s">
        <v>4658</v>
      </c>
      <c r="M1329" s="71" t="s">
        <v>4659</v>
      </c>
      <c r="N1329" s="59"/>
      <c r="O1329" s="70"/>
      <c r="P1329" s="59"/>
      <c r="Q1329" s="70"/>
      <c r="R1329" s="73" t="s">
        <v>4659</v>
      </c>
      <c r="S1329" s="70">
        <v>2.618</v>
      </c>
      <c r="T1329" s="59">
        <v>18</v>
      </c>
      <c r="U1329" s="82">
        <v>78.54</v>
      </c>
      <c r="V1329" s="83">
        <v>47.124</v>
      </c>
      <c r="W1329" s="83">
        <v>34.034</v>
      </c>
      <c r="X1329" s="83">
        <v>13.09</v>
      </c>
      <c r="Y1329" s="82">
        <f t="shared" si="149"/>
        <v>31.416</v>
      </c>
      <c r="Z1329" s="82"/>
      <c r="AA1329" s="91"/>
      <c r="AB1329" s="91"/>
      <c r="AC1329" s="82"/>
      <c r="AD1329" s="82"/>
      <c r="AE1329" s="82"/>
      <c r="AF1329" s="82"/>
      <c r="AG1329" s="59" t="s">
        <v>4426</v>
      </c>
      <c r="AH1329" s="59">
        <v>1</v>
      </c>
      <c r="AI1329" s="58"/>
      <c r="AJ1329" s="27"/>
    </row>
    <row r="1330" ht="20.15" customHeight="1" outlineLevel="4" spans="1:36">
      <c r="A1330" s="55">
        <v>53</v>
      </c>
      <c r="B1330" s="60" t="s">
        <v>154</v>
      </c>
      <c r="C1330" s="56" t="s">
        <v>173</v>
      </c>
      <c r="D1330" s="57" t="s">
        <v>4497</v>
      </c>
      <c r="E1330" s="58" t="s">
        <v>4660</v>
      </c>
      <c r="F1330" s="59" t="s">
        <v>554</v>
      </c>
      <c r="G1330" s="59" t="s">
        <v>555</v>
      </c>
      <c r="H1330" s="59">
        <v>430726</v>
      </c>
      <c r="I1330" s="59" t="str">
        <f t="shared" si="147"/>
        <v>430726</v>
      </c>
      <c r="J1330" s="59">
        <f t="shared" si="148"/>
        <v>0</v>
      </c>
      <c r="K1330" s="70">
        <v>3.134</v>
      </c>
      <c r="L1330" s="55" t="s">
        <v>4661</v>
      </c>
      <c r="M1330" s="71" t="s">
        <v>4662</v>
      </c>
      <c r="N1330" s="59"/>
      <c r="O1330" s="70"/>
      <c r="P1330" s="59"/>
      <c r="Q1330" s="70"/>
      <c r="R1330" s="73" t="s">
        <v>4662</v>
      </c>
      <c r="S1330" s="70">
        <v>3.134</v>
      </c>
      <c r="T1330" s="59">
        <v>18</v>
      </c>
      <c r="U1330" s="82">
        <v>94.02</v>
      </c>
      <c r="V1330" s="83">
        <v>56.412</v>
      </c>
      <c r="W1330" s="83">
        <v>40.742</v>
      </c>
      <c r="X1330" s="83">
        <v>15.67</v>
      </c>
      <c r="Y1330" s="82">
        <f t="shared" si="149"/>
        <v>37.608</v>
      </c>
      <c r="Z1330" s="82"/>
      <c r="AA1330" s="91"/>
      <c r="AB1330" s="91"/>
      <c r="AC1330" s="82"/>
      <c r="AD1330" s="82"/>
      <c r="AE1330" s="82"/>
      <c r="AF1330" s="82"/>
      <c r="AG1330" s="59" t="s">
        <v>4426</v>
      </c>
      <c r="AH1330" s="59">
        <v>1</v>
      </c>
      <c r="AI1330" s="58"/>
      <c r="AJ1330" s="27"/>
    </row>
    <row r="1331" ht="20.15" customHeight="1" outlineLevel="4" spans="1:36">
      <c r="A1331" s="55">
        <v>88</v>
      </c>
      <c r="B1331" s="60" t="s">
        <v>154</v>
      </c>
      <c r="C1331" s="56" t="s">
        <v>173</v>
      </c>
      <c r="D1331" s="57" t="s">
        <v>4663</v>
      </c>
      <c r="E1331" s="58" t="s">
        <v>4664</v>
      </c>
      <c r="F1331" s="59" t="s">
        <v>554</v>
      </c>
      <c r="G1331" s="59" t="s">
        <v>555</v>
      </c>
      <c r="H1331" s="59">
        <v>430726</v>
      </c>
      <c r="I1331" s="59" t="str">
        <f t="shared" si="147"/>
        <v>430726</v>
      </c>
      <c r="J1331" s="59">
        <f t="shared" si="148"/>
        <v>0</v>
      </c>
      <c r="K1331" s="70">
        <v>0.088</v>
      </c>
      <c r="L1331" s="55" t="s">
        <v>4665</v>
      </c>
      <c r="M1331" s="71" t="s">
        <v>4666</v>
      </c>
      <c r="N1331" s="59"/>
      <c r="O1331" s="70"/>
      <c r="P1331" s="59"/>
      <c r="Q1331" s="70"/>
      <c r="R1331" s="73" t="s">
        <v>4666</v>
      </c>
      <c r="S1331" s="70">
        <v>0.088</v>
      </c>
      <c r="T1331" s="59">
        <v>18</v>
      </c>
      <c r="U1331" s="82">
        <v>2.64</v>
      </c>
      <c r="V1331" s="83">
        <v>1.584</v>
      </c>
      <c r="W1331" s="83">
        <v>1.144</v>
      </c>
      <c r="X1331" s="83">
        <v>0.44</v>
      </c>
      <c r="Y1331" s="82">
        <f t="shared" si="149"/>
        <v>1.056</v>
      </c>
      <c r="Z1331" s="82"/>
      <c r="AA1331" s="91"/>
      <c r="AB1331" s="91"/>
      <c r="AC1331" s="82"/>
      <c r="AD1331" s="82"/>
      <c r="AE1331" s="82"/>
      <c r="AF1331" s="82"/>
      <c r="AG1331" s="59" t="s">
        <v>4426</v>
      </c>
      <c r="AH1331" s="59">
        <v>1</v>
      </c>
      <c r="AI1331" s="58"/>
      <c r="AJ1331" s="27"/>
    </row>
    <row r="1332" ht="20.15" customHeight="1" outlineLevel="4" spans="1:36">
      <c r="A1332" s="55">
        <v>87</v>
      </c>
      <c r="B1332" s="60" t="s">
        <v>154</v>
      </c>
      <c r="C1332" s="56" t="s">
        <v>173</v>
      </c>
      <c r="D1332" s="57" t="s">
        <v>4663</v>
      </c>
      <c r="E1332" s="58" t="s">
        <v>4664</v>
      </c>
      <c r="F1332" s="59" t="s">
        <v>554</v>
      </c>
      <c r="G1332" s="59" t="s">
        <v>555</v>
      </c>
      <c r="H1332" s="59">
        <v>430726</v>
      </c>
      <c r="I1332" s="59" t="str">
        <f t="shared" si="147"/>
        <v>430726</v>
      </c>
      <c r="J1332" s="59">
        <f t="shared" si="148"/>
        <v>0</v>
      </c>
      <c r="K1332" s="70">
        <v>0.116</v>
      </c>
      <c r="L1332" s="55" t="s">
        <v>4665</v>
      </c>
      <c r="M1332" s="71" t="s">
        <v>4667</v>
      </c>
      <c r="N1332" s="59"/>
      <c r="O1332" s="70"/>
      <c r="P1332" s="59"/>
      <c r="Q1332" s="70"/>
      <c r="R1332" s="73" t="s">
        <v>4667</v>
      </c>
      <c r="S1332" s="70">
        <v>0.116</v>
      </c>
      <c r="T1332" s="59">
        <v>18</v>
      </c>
      <c r="U1332" s="82">
        <v>3.48</v>
      </c>
      <c r="V1332" s="83">
        <v>2.088</v>
      </c>
      <c r="W1332" s="83">
        <v>1.508</v>
      </c>
      <c r="X1332" s="83">
        <v>0.58</v>
      </c>
      <c r="Y1332" s="82">
        <f t="shared" si="149"/>
        <v>1.392</v>
      </c>
      <c r="Z1332" s="82"/>
      <c r="AA1332" s="91"/>
      <c r="AB1332" s="91"/>
      <c r="AC1332" s="82"/>
      <c r="AD1332" s="82"/>
      <c r="AE1332" s="82"/>
      <c r="AF1332" s="82"/>
      <c r="AG1332" s="59" t="s">
        <v>4426</v>
      </c>
      <c r="AH1332" s="59">
        <v>1</v>
      </c>
      <c r="AI1332" s="58"/>
      <c r="AJ1332" s="27"/>
    </row>
    <row r="1333" ht="20.15" customHeight="1" outlineLevel="4" spans="1:36">
      <c r="A1333" s="55">
        <v>75</v>
      </c>
      <c r="B1333" s="60" t="s">
        <v>154</v>
      </c>
      <c r="C1333" s="56" t="s">
        <v>173</v>
      </c>
      <c r="D1333" s="57" t="s">
        <v>4489</v>
      </c>
      <c r="E1333" s="58" t="s">
        <v>4668</v>
      </c>
      <c r="F1333" s="59" t="s">
        <v>554</v>
      </c>
      <c r="G1333" s="59" t="s">
        <v>555</v>
      </c>
      <c r="H1333" s="59">
        <v>430726</v>
      </c>
      <c r="I1333" s="59" t="str">
        <f t="shared" si="147"/>
        <v>430726</v>
      </c>
      <c r="J1333" s="59">
        <f t="shared" si="148"/>
        <v>0</v>
      </c>
      <c r="K1333" s="70">
        <v>1.845</v>
      </c>
      <c r="L1333" s="55" t="s">
        <v>4669</v>
      </c>
      <c r="M1333" s="71" t="s">
        <v>4670</v>
      </c>
      <c r="N1333" s="59"/>
      <c r="O1333" s="70"/>
      <c r="P1333" s="59"/>
      <c r="Q1333" s="70"/>
      <c r="R1333" s="73" t="s">
        <v>4670</v>
      </c>
      <c r="S1333" s="70">
        <v>1.845</v>
      </c>
      <c r="T1333" s="59">
        <v>18</v>
      </c>
      <c r="U1333" s="82">
        <v>55.35</v>
      </c>
      <c r="V1333" s="83">
        <v>33.21</v>
      </c>
      <c r="W1333" s="83">
        <v>23.985</v>
      </c>
      <c r="X1333" s="83">
        <v>9.225</v>
      </c>
      <c r="Y1333" s="82">
        <f t="shared" si="149"/>
        <v>22.14</v>
      </c>
      <c r="Z1333" s="82"/>
      <c r="AA1333" s="91"/>
      <c r="AB1333" s="91"/>
      <c r="AC1333" s="82"/>
      <c r="AD1333" s="82"/>
      <c r="AE1333" s="82"/>
      <c r="AF1333" s="82"/>
      <c r="AG1333" s="59" t="s">
        <v>4426</v>
      </c>
      <c r="AH1333" s="59">
        <v>1</v>
      </c>
      <c r="AI1333" s="58"/>
      <c r="AJ1333" s="27"/>
    </row>
    <row r="1334" ht="20.15" customHeight="1" outlineLevel="4" spans="1:36">
      <c r="A1334" s="55">
        <v>35</v>
      </c>
      <c r="B1334" s="60" t="s">
        <v>154</v>
      </c>
      <c r="C1334" s="56" t="s">
        <v>173</v>
      </c>
      <c r="D1334" s="57" t="s">
        <v>4482</v>
      </c>
      <c r="E1334" s="58" t="s">
        <v>4671</v>
      </c>
      <c r="F1334" s="59" t="s">
        <v>554</v>
      </c>
      <c r="G1334" s="59" t="s">
        <v>555</v>
      </c>
      <c r="H1334" s="59">
        <v>430726</v>
      </c>
      <c r="I1334" s="59" t="str">
        <f t="shared" si="147"/>
        <v>430726</v>
      </c>
      <c r="J1334" s="59">
        <f t="shared" si="148"/>
        <v>0</v>
      </c>
      <c r="K1334" s="70">
        <v>4.514</v>
      </c>
      <c r="L1334" s="55" t="s">
        <v>4672</v>
      </c>
      <c r="M1334" s="71" t="s">
        <v>4673</v>
      </c>
      <c r="N1334" s="59"/>
      <c r="O1334" s="70"/>
      <c r="P1334" s="59"/>
      <c r="Q1334" s="70"/>
      <c r="R1334" s="73" t="s">
        <v>4673</v>
      </c>
      <c r="S1334" s="70">
        <v>4.514</v>
      </c>
      <c r="T1334" s="59">
        <v>18</v>
      </c>
      <c r="U1334" s="82">
        <v>135.42</v>
      </c>
      <c r="V1334" s="83">
        <v>81.252</v>
      </c>
      <c r="W1334" s="83">
        <v>58.682</v>
      </c>
      <c r="X1334" s="83">
        <v>22.57</v>
      </c>
      <c r="Y1334" s="82">
        <f t="shared" si="149"/>
        <v>54.168</v>
      </c>
      <c r="Z1334" s="82"/>
      <c r="AA1334" s="91"/>
      <c r="AB1334" s="91"/>
      <c r="AC1334" s="82"/>
      <c r="AD1334" s="82"/>
      <c r="AE1334" s="82"/>
      <c r="AF1334" s="82"/>
      <c r="AG1334" s="59" t="s">
        <v>4426</v>
      </c>
      <c r="AH1334" s="59">
        <v>1</v>
      </c>
      <c r="AI1334" s="58"/>
      <c r="AJ1334" s="27"/>
    </row>
    <row r="1335" ht="20.15" customHeight="1" outlineLevel="4" spans="1:36">
      <c r="A1335" s="55">
        <v>45</v>
      </c>
      <c r="B1335" s="60" t="s">
        <v>154</v>
      </c>
      <c r="C1335" s="56" t="s">
        <v>173</v>
      </c>
      <c r="D1335" s="57" t="s">
        <v>4489</v>
      </c>
      <c r="E1335" s="58" t="s">
        <v>4674</v>
      </c>
      <c r="F1335" s="59" t="s">
        <v>554</v>
      </c>
      <c r="G1335" s="59" t="s">
        <v>555</v>
      </c>
      <c r="H1335" s="59">
        <v>430726</v>
      </c>
      <c r="I1335" s="59" t="str">
        <f t="shared" si="147"/>
        <v>430726</v>
      </c>
      <c r="J1335" s="59">
        <f t="shared" si="148"/>
        <v>0</v>
      </c>
      <c r="K1335" s="70">
        <v>3.527</v>
      </c>
      <c r="L1335" s="55" t="s">
        <v>4675</v>
      </c>
      <c r="M1335" s="71" t="s">
        <v>4676</v>
      </c>
      <c r="N1335" s="59"/>
      <c r="O1335" s="70"/>
      <c r="P1335" s="59"/>
      <c r="Q1335" s="70"/>
      <c r="R1335" s="73" t="s">
        <v>4676</v>
      </c>
      <c r="S1335" s="70">
        <v>3.527</v>
      </c>
      <c r="T1335" s="59">
        <v>18</v>
      </c>
      <c r="U1335" s="82">
        <v>105.81</v>
      </c>
      <c r="V1335" s="83">
        <v>63.486</v>
      </c>
      <c r="W1335" s="83">
        <v>45.851</v>
      </c>
      <c r="X1335" s="83">
        <v>17.635</v>
      </c>
      <c r="Y1335" s="82">
        <f t="shared" si="149"/>
        <v>42.324</v>
      </c>
      <c r="Z1335" s="82"/>
      <c r="AA1335" s="91"/>
      <c r="AB1335" s="91"/>
      <c r="AC1335" s="82"/>
      <c r="AD1335" s="82"/>
      <c r="AE1335" s="82"/>
      <c r="AF1335" s="82"/>
      <c r="AG1335" s="59" t="s">
        <v>4426</v>
      </c>
      <c r="AH1335" s="59">
        <v>1</v>
      </c>
      <c r="AI1335" s="58"/>
      <c r="AJ1335" s="27"/>
    </row>
    <row r="1336" ht="20.15" customHeight="1" outlineLevel="4" spans="1:36">
      <c r="A1336" s="55">
        <v>43</v>
      </c>
      <c r="B1336" s="60" t="s">
        <v>154</v>
      </c>
      <c r="C1336" s="56" t="s">
        <v>173</v>
      </c>
      <c r="D1336" s="57" t="s">
        <v>4508</v>
      </c>
      <c r="E1336" s="58" t="s">
        <v>4677</v>
      </c>
      <c r="F1336" s="59" t="s">
        <v>554</v>
      </c>
      <c r="G1336" s="59" t="s">
        <v>555</v>
      </c>
      <c r="H1336" s="59">
        <v>430726</v>
      </c>
      <c r="I1336" s="59" t="str">
        <f t="shared" si="147"/>
        <v>430726</v>
      </c>
      <c r="J1336" s="59">
        <f t="shared" si="148"/>
        <v>0</v>
      </c>
      <c r="K1336" s="70">
        <v>3.754</v>
      </c>
      <c r="L1336" s="55" t="s">
        <v>4678</v>
      </c>
      <c r="M1336" s="71" t="s">
        <v>4679</v>
      </c>
      <c r="N1336" s="59"/>
      <c r="O1336" s="70"/>
      <c r="P1336" s="59"/>
      <c r="Q1336" s="70"/>
      <c r="R1336" s="73" t="s">
        <v>4679</v>
      </c>
      <c r="S1336" s="70">
        <v>3.754</v>
      </c>
      <c r="T1336" s="59">
        <v>18</v>
      </c>
      <c r="U1336" s="82">
        <v>112.62</v>
      </c>
      <c r="V1336" s="83">
        <v>67.572</v>
      </c>
      <c r="W1336" s="83">
        <v>48.802</v>
      </c>
      <c r="X1336" s="83">
        <v>18.77</v>
      </c>
      <c r="Y1336" s="82">
        <f t="shared" si="149"/>
        <v>45.048</v>
      </c>
      <c r="Z1336" s="82"/>
      <c r="AA1336" s="91"/>
      <c r="AB1336" s="91"/>
      <c r="AC1336" s="82"/>
      <c r="AD1336" s="82"/>
      <c r="AE1336" s="82"/>
      <c r="AF1336" s="82"/>
      <c r="AG1336" s="59" t="s">
        <v>4426</v>
      </c>
      <c r="AH1336" s="59">
        <v>1</v>
      </c>
      <c r="AI1336" s="58"/>
      <c r="AJ1336" s="27"/>
    </row>
    <row r="1337" ht="20.15" customHeight="1" outlineLevel="4" spans="1:36">
      <c r="A1337" s="55">
        <v>72</v>
      </c>
      <c r="B1337" s="60" t="s">
        <v>154</v>
      </c>
      <c r="C1337" s="56" t="s">
        <v>173</v>
      </c>
      <c r="D1337" s="57" t="s">
        <v>4508</v>
      </c>
      <c r="E1337" s="58" t="s">
        <v>4680</v>
      </c>
      <c r="F1337" s="59" t="s">
        <v>554</v>
      </c>
      <c r="G1337" s="59" t="s">
        <v>555</v>
      </c>
      <c r="H1337" s="59">
        <v>430726</v>
      </c>
      <c r="I1337" s="59" t="str">
        <f t="shared" si="147"/>
        <v>430726</v>
      </c>
      <c r="J1337" s="59">
        <f t="shared" si="148"/>
        <v>0</v>
      </c>
      <c r="K1337" s="70">
        <v>1.982</v>
      </c>
      <c r="L1337" s="55" t="s">
        <v>4681</v>
      </c>
      <c r="M1337" s="71" t="s">
        <v>4682</v>
      </c>
      <c r="N1337" s="59"/>
      <c r="O1337" s="70"/>
      <c r="P1337" s="59"/>
      <c r="Q1337" s="70"/>
      <c r="R1337" s="73" t="s">
        <v>4682</v>
      </c>
      <c r="S1337" s="70">
        <v>1.982</v>
      </c>
      <c r="T1337" s="59">
        <v>18</v>
      </c>
      <c r="U1337" s="82">
        <v>59.46</v>
      </c>
      <c r="V1337" s="83">
        <v>35.676</v>
      </c>
      <c r="W1337" s="83">
        <v>25.766</v>
      </c>
      <c r="X1337" s="83">
        <v>9.91</v>
      </c>
      <c r="Y1337" s="82">
        <f t="shared" si="149"/>
        <v>23.784</v>
      </c>
      <c r="Z1337" s="82"/>
      <c r="AA1337" s="91"/>
      <c r="AB1337" s="91"/>
      <c r="AC1337" s="82"/>
      <c r="AD1337" s="82"/>
      <c r="AE1337" s="82"/>
      <c r="AF1337" s="82"/>
      <c r="AG1337" s="59" t="s">
        <v>4426</v>
      </c>
      <c r="AH1337" s="59">
        <v>1</v>
      </c>
      <c r="AI1337" s="58"/>
      <c r="AJ1337" s="27"/>
    </row>
    <row r="1338" ht="20.15" customHeight="1" outlineLevel="4" spans="1:36">
      <c r="A1338" s="55">
        <v>69</v>
      </c>
      <c r="B1338" s="60" t="s">
        <v>154</v>
      </c>
      <c r="C1338" s="56" t="s">
        <v>173</v>
      </c>
      <c r="D1338" s="57" t="s">
        <v>4616</v>
      </c>
      <c r="E1338" s="58" t="s">
        <v>4683</v>
      </c>
      <c r="F1338" s="59" t="s">
        <v>554</v>
      </c>
      <c r="G1338" s="59" t="s">
        <v>555</v>
      </c>
      <c r="H1338" s="59">
        <v>430726</v>
      </c>
      <c r="I1338" s="59" t="str">
        <f t="shared" si="147"/>
        <v>430726</v>
      </c>
      <c r="J1338" s="59">
        <f t="shared" si="148"/>
        <v>0</v>
      </c>
      <c r="K1338" s="70">
        <v>2.254</v>
      </c>
      <c r="L1338" s="55" t="s">
        <v>4684</v>
      </c>
      <c r="M1338" s="71" t="s">
        <v>4685</v>
      </c>
      <c r="N1338" s="59"/>
      <c r="O1338" s="70"/>
      <c r="P1338" s="59"/>
      <c r="Q1338" s="70"/>
      <c r="R1338" s="73" t="s">
        <v>4685</v>
      </c>
      <c r="S1338" s="70">
        <v>2.254</v>
      </c>
      <c r="T1338" s="59">
        <v>18</v>
      </c>
      <c r="U1338" s="82">
        <v>67.62</v>
      </c>
      <c r="V1338" s="83">
        <v>40.572</v>
      </c>
      <c r="W1338" s="83">
        <v>29.302</v>
      </c>
      <c r="X1338" s="83">
        <v>11.27</v>
      </c>
      <c r="Y1338" s="82">
        <f t="shared" si="149"/>
        <v>27.048</v>
      </c>
      <c r="Z1338" s="82"/>
      <c r="AA1338" s="91"/>
      <c r="AB1338" s="91"/>
      <c r="AC1338" s="82"/>
      <c r="AD1338" s="82"/>
      <c r="AE1338" s="82"/>
      <c r="AF1338" s="82"/>
      <c r="AG1338" s="59" t="s">
        <v>4426</v>
      </c>
      <c r="AH1338" s="59">
        <v>1</v>
      </c>
      <c r="AI1338" s="58"/>
      <c r="AJ1338" s="27"/>
    </row>
    <row r="1339" ht="20.15" customHeight="1" outlineLevel="4" spans="1:36">
      <c r="A1339" s="55">
        <v>84</v>
      </c>
      <c r="B1339" s="60" t="s">
        <v>154</v>
      </c>
      <c r="C1339" s="56" t="s">
        <v>173</v>
      </c>
      <c r="D1339" s="57" t="s">
        <v>4508</v>
      </c>
      <c r="E1339" s="58" t="s">
        <v>4686</v>
      </c>
      <c r="F1339" s="59" t="s">
        <v>554</v>
      </c>
      <c r="G1339" s="59" t="s">
        <v>555</v>
      </c>
      <c r="H1339" s="59">
        <v>430726</v>
      </c>
      <c r="I1339" s="59" t="str">
        <f t="shared" ref="I1339:I1362" si="150">RIGHT(M1339,6)</f>
        <v>430726</v>
      </c>
      <c r="J1339" s="59">
        <f t="shared" ref="J1339:J1362" si="151">H1339-I1339</f>
        <v>0</v>
      </c>
      <c r="K1339" s="70">
        <v>0.662</v>
      </c>
      <c r="L1339" s="55" t="s">
        <v>4687</v>
      </c>
      <c r="M1339" s="71" t="s">
        <v>4688</v>
      </c>
      <c r="N1339" s="59"/>
      <c r="O1339" s="70"/>
      <c r="P1339" s="59"/>
      <c r="Q1339" s="70"/>
      <c r="R1339" s="73" t="s">
        <v>4688</v>
      </c>
      <c r="S1339" s="70">
        <v>0.662</v>
      </c>
      <c r="T1339" s="59">
        <v>18</v>
      </c>
      <c r="U1339" s="82">
        <v>19.86</v>
      </c>
      <c r="V1339" s="83">
        <v>11.916</v>
      </c>
      <c r="W1339" s="83">
        <v>8.606</v>
      </c>
      <c r="X1339" s="83">
        <v>3.31</v>
      </c>
      <c r="Y1339" s="82">
        <f t="shared" ref="Y1339:Y1362" si="152">U1339-V1339</f>
        <v>7.944</v>
      </c>
      <c r="Z1339" s="82"/>
      <c r="AA1339" s="91"/>
      <c r="AB1339" s="91"/>
      <c r="AC1339" s="82"/>
      <c r="AD1339" s="82"/>
      <c r="AE1339" s="82"/>
      <c r="AF1339" s="82"/>
      <c r="AG1339" s="59" t="s">
        <v>4426</v>
      </c>
      <c r="AH1339" s="59">
        <v>1</v>
      </c>
      <c r="AI1339" s="58"/>
      <c r="AJ1339" s="27"/>
    </row>
    <row r="1340" ht="20.15" customHeight="1" outlineLevel="4" spans="1:36">
      <c r="A1340" s="55">
        <v>56</v>
      </c>
      <c r="B1340" s="60" t="s">
        <v>154</v>
      </c>
      <c r="C1340" s="56" t="s">
        <v>173</v>
      </c>
      <c r="D1340" s="57" t="s">
        <v>4497</v>
      </c>
      <c r="E1340" s="58" t="s">
        <v>4689</v>
      </c>
      <c r="F1340" s="59" t="s">
        <v>554</v>
      </c>
      <c r="G1340" s="59" t="s">
        <v>555</v>
      </c>
      <c r="H1340" s="59">
        <v>430726</v>
      </c>
      <c r="I1340" s="59" t="str">
        <f t="shared" si="150"/>
        <v>430726</v>
      </c>
      <c r="J1340" s="59">
        <f t="shared" si="151"/>
        <v>0</v>
      </c>
      <c r="K1340" s="70">
        <v>3.046</v>
      </c>
      <c r="L1340" s="55" t="s">
        <v>4690</v>
      </c>
      <c r="M1340" s="71" t="s">
        <v>4691</v>
      </c>
      <c r="N1340" s="73" t="s">
        <v>4691</v>
      </c>
      <c r="O1340" s="70">
        <v>3.046</v>
      </c>
      <c r="P1340" s="59"/>
      <c r="Q1340" s="70"/>
      <c r="R1340" s="59"/>
      <c r="S1340" s="70"/>
      <c r="T1340" s="59">
        <v>18</v>
      </c>
      <c r="U1340" s="82">
        <v>91.38</v>
      </c>
      <c r="V1340" s="83">
        <v>54.828</v>
      </c>
      <c r="W1340" s="83">
        <v>39.598</v>
      </c>
      <c r="X1340" s="83">
        <v>15.23</v>
      </c>
      <c r="Y1340" s="82">
        <f t="shared" si="152"/>
        <v>36.552</v>
      </c>
      <c r="Z1340" s="82"/>
      <c r="AA1340" s="91"/>
      <c r="AB1340" s="91"/>
      <c r="AC1340" s="82"/>
      <c r="AD1340" s="82"/>
      <c r="AE1340" s="82"/>
      <c r="AF1340" s="82"/>
      <c r="AG1340" s="59" t="s">
        <v>4426</v>
      </c>
      <c r="AH1340" s="59">
        <v>1</v>
      </c>
      <c r="AI1340" s="58"/>
      <c r="AJ1340" s="27"/>
    </row>
    <row r="1341" ht="20.15" customHeight="1" outlineLevel="4" spans="1:36">
      <c r="A1341" s="55">
        <v>27</v>
      </c>
      <c r="B1341" s="60" t="s">
        <v>154</v>
      </c>
      <c r="C1341" s="56" t="s">
        <v>173</v>
      </c>
      <c r="D1341" s="57" t="s">
        <v>4497</v>
      </c>
      <c r="E1341" s="58" t="s">
        <v>4692</v>
      </c>
      <c r="F1341" s="59" t="s">
        <v>554</v>
      </c>
      <c r="G1341" s="59" t="s">
        <v>555</v>
      </c>
      <c r="H1341" s="59">
        <v>430726</v>
      </c>
      <c r="I1341" s="59" t="str">
        <f t="shared" si="150"/>
        <v>430726</v>
      </c>
      <c r="J1341" s="59">
        <f t="shared" si="151"/>
        <v>0</v>
      </c>
      <c r="K1341" s="70">
        <v>5.117</v>
      </c>
      <c r="L1341" s="55" t="s">
        <v>4693</v>
      </c>
      <c r="M1341" s="71" t="s">
        <v>4694</v>
      </c>
      <c r="N1341" s="73" t="s">
        <v>4694</v>
      </c>
      <c r="O1341" s="70">
        <v>5.117</v>
      </c>
      <c r="P1341" s="59"/>
      <c r="Q1341" s="70"/>
      <c r="R1341" s="59"/>
      <c r="S1341" s="70"/>
      <c r="T1341" s="59">
        <v>18</v>
      </c>
      <c r="U1341" s="82">
        <v>153.51</v>
      </c>
      <c r="V1341" s="83">
        <v>92.106</v>
      </c>
      <c r="W1341" s="83">
        <v>66.521</v>
      </c>
      <c r="X1341" s="83">
        <v>25.585</v>
      </c>
      <c r="Y1341" s="82">
        <f t="shared" si="152"/>
        <v>61.404</v>
      </c>
      <c r="Z1341" s="82"/>
      <c r="AA1341" s="91"/>
      <c r="AB1341" s="91"/>
      <c r="AC1341" s="82"/>
      <c r="AD1341" s="82"/>
      <c r="AE1341" s="82"/>
      <c r="AF1341" s="82"/>
      <c r="AG1341" s="59" t="s">
        <v>4426</v>
      </c>
      <c r="AH1341" s="59">
        <v>1</v>
      </c>
      <c r="AI1341" s="58"/>
      <c r="AJ1341" s="27"/>
    </row>
    <row r="1342" ht="20.15" customHeight="1" outlineLevel="4" spans="1:36">
      <c r="A1342" s="55">
        <v>49</v>
      </c>
      <c r="B1342" s="60" t="s">
        <v>154</v>
      </c>
      <c r="C1342" s="56" t="s">
        <v>173</v>
      </c>
      <c r="D1342" s="57" t="s">
        <v>4549</v>
      </c>
      <c r="E1342" s="58" t="s">
        <v>4695</v>
      </c>
      <c r="F1342" s="59" t="s">
        <v>554</v>
      </c>
      <c r="G1342" s="59" t="s">
        <v>555</v>
      </c>
      <c r="H1342" s="59">
        <v>430726</v>
      </c>
      <c r="I1342" s="59" t="str">
        <f t="shared" si="150"/>
        <v>430726</v>
      </c>
      <c r="J1342" s="59">
        <f t="shared" si="151"/>
        <v>0</v>
      </c>
      <c r="K1342" s="70">
        <v>3.328</v>
      </c>
      <c r="L1342" s="55" t="s">
        <v>4696</v>
      </c>
      <c r="M1342" s="71" t="s">
        <v>4697</v>
      </c>
      <c r="N1342" s="73" t="s">
        <v>4697</v>
      </c>
      <c r="O1342" s="70">
        <v>3.328</v>
      </c>
      <c r="P1342" s="59"/>
      <c r="Q1342" s="70"/>
      <c r="R1342" s="59"/>
      <c r="S1342" s="70"/>
      <c r="T1342" s="59">
        <v>18</v>
      </c>
      <c r="U1342" s="82">
        <v>99.84</v>
      </c>
      <c r="V1342" s="83">
        <v>59.904</v>
      </c>
      <c r="W1342" s="83">
        <v>43.264</v>
      </c>
      <c r="X1342" s="83">
        <v>16.64</v>
      </c>
      <c r="Y1342" s="82">
        <f t="shared" si="152"/>
        <v>39.936</v>
      </c>
      <c r="Z1342" s="82"/>
      <c r="AA1342" s="91"/>
      <c r="AB1342" s="91"/>
      <c r="AC1342" s="82"/>
      <c r="AD1342" s="82"/>
      <c r="AE1342" s="82"/>
      <c r="AF1342" s="82"/>
      <c r="AG1342" s="59" t="s">
        <v>4426</v>
      </c>
      <c r="AH1342" s="59">
        <v>1</v>
      </c>
      <c r="AI1342" s="58"/>
      <c r="AJ1342" s="27"/>
    </row>
    <row r="1343" ht="20.15" customHeight="1" outlineLevel="4" spans="1:36">
      <c r="A1343" s="55">
        <v>26</v>
      </c>
      <c r="B1343" s="60" t="s">
        <v>154</v>
      </c>
      <c r="C1343" s="56" t="s">
        <v>173</v>
      </c>
      <c r="D1343" s="57" t="s">
        <v>4698</v>
      </c>
      <c r="E1343" s="58" t="s">
        <v>4699</v>
      </c>
      <c r="F1343" s="59" t="s">
        <v>554</v>
      </c>
      <c r="G1343" s="59" t="s">
        <v>555</v>
      </c>
      <c r="H1343" s="59">
        <v>430726</v>
      </c>
      <c r="I1343" s="59" t="str">
        <f t="shared" si="150"/>
        <v>430726</v>
      </c>
      <c r="J1343" s="59">
        <f t="shared" si="151"/>
        <v>0</v>
      </c>
      <c r="K1343" s="70">
        <v>5.216</v>
      </c>
      <c r="L1343" s="55" t="s">
        <v>4700</v>
      </c>
      <c r="M1343" s="71" t="s">
        <v>4701</v>
      </c>
      <c r="N1343" s="73" t="s">
        <v>4701</v>
      </c>
      <c r="O1343" s="70">
        <v>5.216</v>
      </c>
      <c r="P1343" s="59"/>
      <c r="Q1343" s="70"/>
      <c r="R1343" s="59"/>
      <c r="S1343" s="70"/>
      <c r="T1343" s="59">
        <v>18</v>
      </c>
      <c r="U1343" s="82">
        <v>156.48</v>
      </c>
      <c r="V1343" s="83">
        <v>93.888</v>
      </c>
      <c r="W1343" s="83">
        <v>67.808</v>
      </c>
      <c r="X1343" s="83">
        <v>26.08</v>
      </c>
      <c r="Y1343" s="82">
        <f t="shared" si="152"/>
        <v>62.592</v>
      </c>
      <c r="Z1343" s="82"/>
      <c r="AA1343" s="91"/>
      <c r="AB1343" s="91"/>
      <c r="AC1343" s="82"/>
      <c r="AD1343" s="82"/>
      <c r="AE1343" s="82"/>
      <c r="AF1343" s="82"/>
      <c r="AG1343" s="59" t="s">
        <v>4426</v>
      </c>
      <c r="AH1343" s="59">
        <v>1</v>
      </c>
      <c r="AI1343" s="58"/>
      <c r="AJ1343" s="27"/>
    </row>
    <row r="1344" ht="20.15" customHeight="1" outlineLevel="4" spans="1:36">
      <c r="A1344" s="55">
        <v>50</v>
      </c>
      <c r="B1344" s="60" t="s">
        <v>154</v>
      </c>
      <c r="C1344" s="56" t="s">
        <v>173</v>
      </c>
      <c r="D1344" s="57" t="s">
        <v>4698</v>
      </c>
      <c r="E1344" s="58" t="s">
        <v>4702</v>
      </c>
      <c r="F1344" s="59" t="s">
        <v>554</v>
      </c>
      <c r="G1344" s="59" t="s">
        <v>555</v>
      </c>
      <c r="H1344" s="59">
        <v>430726</v>
      </c>
      <c r="I1344" s="59" t="str">
        <f t="shared" si="150"/>
        <v>430726</v>
      </c>
      <c r="J1344" s="59">
        <f t="shared" si="151"/>
        <v>0</v>
      </c>
      <c r="K1344" s="70">
        <v>3.317</v>
      </c>
      <c r="L1344" s="55" t="s">
        <v>4703</v>
      </c>
      <c r="M1344" s="71" t="s">
        <v>4704</v>
      </c>
      <c r="N1344" s="73" t="s">
        <v>4704</v>
      </c>
      <c r="O1344" s="70">
        <v>3.317</v>
      </c>
      <c r="P1344" s="59"/>
      <c r="Q1344" s="70"/>
      <c r="R1344" s="59"/>
      <c r="S1344" s="70"/>
      <c r="T1344" s="59">
        <v>18</v>
      </c>
      <c r="U1344" s="82">
        <v>99.51</v>
      </c>
      <c r="V1344" s="83">
        <v>59.706</v>
      </c>
      <c r="W1344" s="83">
        <v>43.121</v>
      </c>
      <c r="X1344" s="83">
        <v>16.585</v>
      </c>
      <c r="Y1344" s="82">
        <f t="shared" si="152"/>
        <v>39.804</v>
      </c>
      <c r="Z1344" s="82"/>
      <c r="AA1344" s="91"/>
      <c r="AB1344" s="91"/>
      <c r="AC1344" s="82"/>
      <c r="AD1344" s="82"/>
      <c r="AE1344" s="82"/>
      <c r="AF1344" s="82"/>
      <c r="AG1344" s="59" t="s">
        <v>4426</v>
      </c>
      <c r="AH1344" s="59">
        <v>1</v>
      </c>
      <c r="AI1344" s="58"/>
      <c r="AJ1344" s="27"/>
    </row>
    <row r="1345" ht="20.15" customHeight="1" outlineLevel="4" spans="1:36">
      <c r="A1345" s="55">
        <v>22</v>
      </c>
      <c r="B1345" s="60" t="s">
        <v>154</v>
      </c>
      <c r="C1345" s="56" t="s">
        <v>173</v>
      </c>
      <c r="D1345" s="57" t="s">
        <v>4512</v>
      </c>
      <c r="E1345" s="58" t="s">
        <v>4705</v>
      </c>
      <c r="F1345" s="59" t="s">
        <v>554</v>
      </c>
      <c r="G1345" s="59" t="s">
        <v>555</v>
      </c>
      <c r="H1345" s="59">
        <v>430726</v>
      </c>
      <c r="I1345" s="59" t="str">
        <f t="shared" si="150"/>
        <v>430726</v>
      </c>
      <c r="J1345" s="59">
        <f t="shared" si="151"/>
        <v>0</v>
      </c>
      <c r="K1345" s="70">
        <v>5.549</v>
      </c>
      <c r="L1345" s="55" t="s">
        <v>4706</v>
      </c>
      <c r="M1345" s="71" t="s">
        <v>4707</v>
      </c>
      <c r="N1345" s="73" t="s">
        <v>4707</v>
      </c>
      <c r="O1345" s="70">
        <v>5.549</v>
      </c>
      <c r="P1345" s="59"/>
      <c r="Q1345" s="70"/>
      <c r="R1345" s="59"/>
      <c r="S1345" s="70"/>
      <c r="T1345" s="59">
        <v>18</v>
      </c>
      <c r="U1345" s="82">
        <v>166.47</v>
      </c>
      <c r="V1345" s="83">
        <v>99.882</v>
      </c>
      <c r="W1345" s="83">
        <v>72.137</v>
      </c>
      <c r="X1345" s="83">
        <v>27.745</v>
      </c>
      <c r="Y1345" s="82">
        <f t="shared" si="152"/>
        <v>66.588</v>
      </c>
      <c r="Z1345" s="82"/>
      <c r="AA1345" s="91"/>
      <c r="AB1345" s="91"/>
      <c r="AC1345" s="82"/>
      <c r="AD1345" s="82"/>
      <c r="AE1345" s="82"/>
      <c r="AF1345" s="82"/>
      <c r="AG1345" s="59" t="s">
        <v>4708</v>
      </c>
      <c r="AH1345" s="59">
        <v>1</v>
      </c>
      <c r="AI1345" s="58"/>
      <c r="AJ1345" s="27"/>
    </row>
    <row r="1346" ht="20.15" customHeight="1" outlineLevel="4" spans="1:36">
      <c r="A1346" s="55">
        <v>11</v>
      </c>
      <c r="B1346" s="60" t="s">
        <v>154</v>
      </c>
      <c r="C1346" s="56" t="s">
        <v>173</v>
      </c>
      <c r="D1346" s="57" t="s">
        <v>4709</v>
      </c>
      <c r="E1346" s="58" t="s">
        <v>4710</v>
      </c>
      <c r="F1346" s="59" t="s">
        <v>554</v>
      </c>
      <c r="G1346" s="59" t="s">
        <v>555</v>
      </c>
      <c r="H1346" s="59">
        <v>430726</v>
      </c>
      <c r="I1346" s="59" t="str">
        <f t="shared" si="150"/>
        <v>430726</v>
      </c>
      <c r="J1346" s="59">
        <f t="shared" si="151"/>
        <v>0</v>
      </c>
      <c r="K1346" s="70">
        <v>7.122</v>
      </c>
      <c r="L1346" s="55" t="s">
        <v>4711</v>
      </c>
      <c r="M1346" s="71" t="s">
        <v>4712</v>
      </c>
      <c r="N1346" s="59"/>
      <c r="O1346" s="70"/>
      <c r="P1346" s="73" t="s">
        <v>4712</v>
      </c>
      <c r="Q1346" s="70">
        <v>7.122</v>
      </c>
      <c r="R1346" s="59"/>
      <c r="S1346" s="70"/>
      <c r="T1346" s="59">
        <v>18</v>
      </c>
      <c r="U1346" s="82">
        <v>213.66</v>
      </c>
      <c r="V1346" s="83">
        <v>128.196</v>
      </c>
      <c r="W1346" s="83">
        <v>92.586</v>
      </c>
      <c r="X1346" s="83">
        <v>35.61</v>
      </c>
      <c r="Y1346" s="82">
        <f t="shared" si="152"/>
        <v>85.464</v>
      </c>
      <c r="Z1346" s="82"/>
      <c r="AA1346" s="91"/>
      <c r="AB1346" s="91"/>
      <c r="AC1346" s="82"/>
      <c r="AD1346" s="82"/>
      <c r="AE1346" s="82"/>
      <c r="AF1346" s="82"/>
      <c r="AG1346" s="59" t="s">
        <v>4708</v>
      </c>
      <c r="AH1346" s="59">
        <v>1</v>
      </c>
      <c r="AI1346" s="58"/>
      <c r="AJ1346" s="27"/>
    </row>
    <row r="1347" ht="20.15" customHeight="1" outlineLevel="4" spans="1:36">
      <c r="A1347" s="55">
        <v>5</v>
      </c>
      <c r="B1347" s="60" t="s">
        <v>154</v>
      </c>
      <c r="C1347" s="56" t="s">
        <v>173</v>
      </c>
      <c r="D1347" s="57" t="s">
        <v>4539</v>
      </c>
      <c r="E1347" s="58" t="s">
        <v>4713</v>
      </c>
      <c r="F1347" s="59" t="s">
        <v>554</v>
      </c>
      <c r="G1347" s="59" t="s">
        <v>555</v>
      </c>
      <c r="H1347" s="59">
        <v>430726</v>
      </c>
      <c r="I1347" s="59" t="str">
        <f t="shared" si="150"/>
        <v>430726</v>
      </c>
      <c r="J1347" s="59">
        <f t="shared" si="151"/>
        <v>0</v>
      </c>
      <c r="K1347" s="70">
        <v>10.931</v>
      </c>
      <c r="L1347" s="55" t="s">
        <v>4714</v>
      </c>
      <c r="M1347" s="71" t="s">
        <v>4715</v>
      </c>
      <c r="N1347" s="59"/>
      <c r="O1347" s="70"/>
      <c r="P1347" s="73" t="s">
        <v>4715</v>
      </c>
      <c r="Q1347" s="70">
        <v>10.931</v>
      </c>
      <c r="R1347" s="59"/>
      <c r="S1347" s="70"/>
      <c r="T1347" s="59">
        <v>18</v>
      </c>
      <c r="U1347" s="82">
        <v>327.93</v>
      </c>
      <c r="V1347" s="83">
        <v>196.758</v>
      </c>
      <c r="W1347" s="83">
        <v>142.103</v>
      </c>
      <c r="X1347" s="83">
        <v>54.655</v>
      </c>
      <c r="Y1347" s="82">
        <f t="shared" si="152"/>
        <v>131.172</v>
      </c>
      <c r="Z1347" s="82"/>
      <c r="AA1347" s="91"/>
      <c r="AB1347" s="91"/>
      <c r="AC1347" s="82"/>
      <c r="AD1347" s="82"/>
      <c r="AE1347" s="82"/>
      <c r="AF1347" s="82"/>
      <c r="AG1347" s="59" t="s">
        <v>4708</v>
      </c>
      <c r="AH1347" s="59">
        <v>1</v>
      </c>
      <c r="AI1347" s="58"/>
      <c r="AJ1347" s="27"/>
    </row>
    <row r="1348" ht="20.15" customHeight="1" outlineLevel="4" spans="1:36">
      <c r="A1348" s="55">
        <v>39</v>
      </c>
      <c r="B1348" s="60" t="s">
        <v>154</v>
      </c>
      <c r="C1348" s="56" t="s">
        <v>173</v>
      </c>
      <c r="D1348" s="57" t="s">
        <v>4523</v>
      </c>
      <c r="E1348" s="58" t="s">
        <v>4716</v>
      </c>
      <c r="F1348" s="59" t="s">
        <v>554</v>
      </c>
      <c r="G1348" s="59" t="s">
        <v>555</v>
      </c>
      <c r="H1348" s="59">
        <v>430726</v>
      </c>
      <c r="I1348" s="59" t="str">
        <f t="shared" si="150"/>
        <v>430726</v>
      </c>
      <c r="J1348" s="59">
        <f t="shared" si="151"/>
        <v>0</v>
      </c>
      <c r="K1348" s="70">
        <v>4.116</v>
      </c>
      <c r="L1348" s="55" t="s">
        <v>4717</v>
      </c>
      <c r="M1348" s="71" t="s">
        <v>4718</v>
      </c>
      <c r="N1348" s="59"/>
      <c r="O1348" s="70"/>
      <c r="P1348" s="73" t="s">
        <v>4718</v>
      </c>
      <c r="Q1348" s="70">
        <v>4.116</v>
      </c>
      <c r="R1348" s="59"/>
      <c r="S1348" s="70"/>
      <c r="T1348" s="59">
        <v>18</v>
      </c>
      <c r="U1348" s="82">
        <v>123.48</v>
      </c>
      <c r="V1348" s="83">
        <v>74.088</v>
      </c>
      <c r="W1348" s="83">
        <v>53.508</v>
      </c>
      <c r="X1348" s="83">
        <v>20.58</v>
      </c>
      <c r="Y1348" s="82">
        <f t="shared" si="152"/>
        <v>49.392</v>
      </c>
      <c r="Z1348" s="82"/>
      <c r="AA1348" s="91"/>
      <c r="AB1348" s="91"/>
      <c r="AC1348" s="82"/>
      <c r="AD1348" s="82"/>
      <c r="AE1348" s="82"/>
      <c r="AF1348" s="82"/>
      <c r="AG1348" s="59" t="s">
        <v>4708</v>
      </c>
      <c r="AH1348" s="59">
        <v>1</v>
      </c>
      <c r="AI1348" s="58"/>
      <c r="AJ1348" s="27"/>
    </row>
    <row r="1349" ht="20.15" customHeight="1" outlineLevel="4" spans="1:36">
      <c r="A1349" s="55">
        <v>47</v>
      </c>
      <c r="B1349" s="60" t="s">
        <v>154</v>
      </c>
      <c r="C1349" s="56" t="s">
        <v>173</v>
      </c>
      <c r="D1349" s="57" t="s">
        <v>4489</v>
      </c>
      <c r="E1349" s="58" t="s">
        <v>4719</v>
      </c>
      <c r="F1349" s="59" t="s">
        <v>554</v>
      </c>
      <c r="G1349" s="59" t="s">
        <v>555</v>
      </c>
      <c r="H1349" s="59">
        <v>430726</v>
      </c>
      <c r="I1349" s="59" t="str">
        <f t="shared" si="150"/>
        <v>430726</v>
      </c>
      <c r="J1349" s="59">
        <f t="shared" si="151"/>
        <v>0</v>
      </c>
      <c r="K1349" s="70">
        <v>3.369</v>
      </c>
      <c r="L1349" s="55" t="s">
        <v>4720</v>
      </c>
      <c r="M1349" s="71" t="s">
        <v>4721</v>
      </c>
      <c r="N1349" s="59"/>
      <c r="O1349" s="70"/>
      <c r="P1349" s="73" t="s">
        <v>4721</v>
      </c>
      <c r="Q1349" s="70">
        <v>3.369</v>
      </c>
      <c r="R1349" s="59"/>
      <c r="S1349" s="70"/>
      <c r="T1349" s="59">
        <v>18</v>
      </c>
      <c r="U1349" s="82">
        <v>101.07</v>
      </c>
      <c r="V1349" s="83">
        <v>60.642</v>
      </c>
      <c r="W1349" s="83">
        <v>43.797</v>
      </c>
      <c r="X1349" s="83">
        <v>16.845</v>
      </c>
      <c r="Y1349" s="82">
        <f t="shared" si="152"/>
        <v>40.428</v>
      </c>
      <c r="Z1349" s="82"/>
      <c r="AA1349" s="91"/>
      <c r="AB1349" s="91"/>
      <c r="AC1349" s="82"/>
      <c r="AD1349" s="82"/>
      <c r="AE1349" s="82"/>
      <c r="AF1349" s="82"/>
      <c r="AG1349" s="59" t="s">
        <v>4708</v>
      </c>
      <c r="AH1349" s="59">
        <v>1</v>
      </c>
      <c r="AI1349" s="58"/>
      <c r="AJ1349" s="27"/>
    </row>
    <row r="1350" ht="20.15" customHeight="1" outlineLevel="4" spans="1:36">
      <c r="A1350" s="55">
        <v>12</v>
      </c>
      <c r="B1350" s="60" t="s">
        <v>154</v>
      </c>
      <c r="C1350" s="56" t="s">
        <v>173</v>
      </c>
      <c r="D1350" s="57" t="s">
        <v>4482</v>
      </c>
      <c r="E1350" s="58" t="s">
        <v>4722</v>
      </c>
      <c r="F1350" s="59" t="s">
        <v>554</v>
      </c>
      <c r="G1350" s="59" t="s">
        <v>555</v>
      </c>
      <c r="H1350" s="59">
        <v>430726</v>
      </c>
      <c r="I1350" s="59" t="str">
        <f t="shared" si="150"/>
        <v>430726</v>
      </c>
      <c r="J1350" s="59">
        <f t="shared" si="151"/>
        <v>0</v>
      </c>
      <c r="K1350" s="70">
        <v>6.899</v>
      </c>
      <c r="L1350" s="55" t="s">
        <v>4723</v>
      </c>
      <c r="M1350" s="71" t="s">
        <v>4724</v>
      </c>
      <c r="N1350" s="59"/>
      <c r="O1350" s="70"/>
      <c r="P1350" s="73" t="s">
        <v>4724</v>
      </c>
      <c r="Q1350" s="70">
        <v>6.899</v>
      </c>
      <c r="R1350" s="59"/>
      <c r="S1350" s="70"/>
      <c r="T1350" s="59">
        <v>18</v>
      </c>
      <c r="U1350" s="82">
        <v>206.97</v>
      </c>
      <c r="V1350" s="83">
        <v>124.182</v>
      </c>
      <c r="W1350" s="83">
        <v>89.687</v>
      </c>
      <c r="X1350" s="83">
        <v>34.495</v>
      </c>
      <c r="Y1350" s="82">
        <f t="shared" si="152"/>
        <v>82.788</v>
      </c>
      <c r="Z1350" s="82"/>
      <c r="AA1350" s="91"/>
      <c r="AB1350" s="91"/>
      <c r="AC1350" s="82"/>
      <c r="AD1350" s="82"/>
      <c r="AE1350" s="82"/>
      <c r="AF1350" s="82"/>
      <c r="AG1350" s="59" t="s">
        <v>4708</v>
      </c>
      <c r="AH1350" s="59">
        <v>1</v>
      </c>
      <c r="AI1350" s="58"/>
      <c r="AJ1350" s="27"/>
    </row>
    <row r="1351" ht="20.15" customHeight="1" outlineLevel="4" spans="1:36">
      <c r="A1351" s="55">
        <v>81</v>
      </c>
      <c r="B1351" s="60" t="s">
        <v>154</v>
      </c>
      <c r="C1351" s="56" t="s">
        <v>173</v>
      </c>
      <c r="D1351" s="57" t="s">
        <v>4553</v>
      </c>
      <c r="E1351" s="58" t="s">
        <v>4725</v>
      </c>
      <c r="F1351" s="59" t="s">
        <v>554</v>
      </c>
      <c r="G1351" s="59" t="s">
        <v>555</v>
      </c>
      <c r="H1351" s="59">
        <v>430726</v>
      </c>
      <c r="I1351" s="59" t="str">
        <f t="shared" si="150"/>
        <v>430726</v>
      </c>
      <c r="J1351" s="59">
        <f t="shared" si="151"/>
        <v>0</v>
      </c>
      <c r="K1351" s="70">
        <v>1.224</v>
      </c>
      <c r="L1351" s="55" t="s">
        <v>4726</v>
      </c>
      <c r="M1351" s="71" t="s">
        <v>4727</v>
      </c>
      <c r="N1351" s="59"/>
      <c r="O1351" s="70"/>
      <c r="P1351" s="73" t="s">
        <v>4727</v>
      </c>
      <c r="Q1351" s="70">
        <v>1.224</v>
      </c>
      <c r="R1351" s="59"/>
      <c r="S1351" s="70"/>
      <c r="T1351" s="59">
        <v>18</v>
      </c>
      <c r="U1351" s="82">
        <v>36.72</v>
      </c>
      <c r="V1351" s="83">
        <v>22.032</v>
      </c>
      <c r="W1351" s="83">
        <v>15.912</v>
      </c>
      <c r="X1351" s="83">
        <v>6.12</v>
      </c>
      <c r="Y1351" s="82">
        <f t="shared" si="152"/>
        <v>14.688</v>
      </c>
      <c r="Z1351" s="82"/>
      <c r="AA1351" s="91"/>
      <c r="AB1351" s="91"/>
      <c r="AC1351" s="82"/>
      <c r="AD1351" s="82"/>
      <c r="AE1351" s="82"/>
      <c r="AF1351" s="82"/>
      <c r="AG1351" s="59" t="s">
        <v>4708</v>
      </c>
      <c r="AH1351" s="59">
        <v>1</v>
      </c>
      <c r="AI1351" s="58"/>
      <c r="AJ1351" s="27"/>
    </row>
    <row r="1352" ht="20.15" customHeight="1" outlineLevel="4" spans="1:36">
      <c r="A1352" s="55">
        <v>44</v>
      </c>
      <c r="B1352" s="60" t="s">
        <v>154</v>
      </c>
      <c r="C1352" s="56" t="s">
        <v>173</v>
      </c>
      <c r="D1352" s="57" t="s">
        <v>4539</v>
      </c>
      <c r="E1352" s="58" t="s">
        <v>4728</v>
      </c>
      <c r="F1352" s="59" t="s">
        <v>554</v>
      </c>
      <c r="G1352" s="59" t="s">
        <v>555</v>
      </c>
      <c r="H1352" s="59">
        <v>430726</v>
      </c>
      <c r="I1352" s="59" t="str">
        <f t="shared" si="150"/>
        <v>430726</v>
      </c>
      <c r="J1352" s="59">
        <f t="shared" si="151"/>
        <v>0</v>
      </c>
      <c r="K1352" s="70">
        <v>3.551</v>
      </c>
      <c r="L1352" s="55" t="s">
        <v>4729</v>
      </c>
      <c r="M1352" s="71" t="s">
        <v>4730</v>
      </c>
      <c r="N1352" s="59"/>
      <c r="O1352" s="70"/>
      <c r="P1352" s="73" t="s">
        <v>4730</v>
      </c>
      <c r="Q1352" s="70">
        <v>3.551</v>
      </c>
      <c r="R1352" s="59"/>
      <c r="S1352" s="70"/>
      <c r="T1352" s="59">
        <v>18</v>
      </c>
      <c r="U1352" s="82">
        <v>106.53</v>
      </c>
      <c r="V1352" s="83">
        <v>63.918</v>
      </c>
      <c r="W1352" s="83">
        <v>46.163</v>
      </c>
      <c r="X1352" s="83">
        <v>17.755</v>
      </c>
      <c r="Y1352" s="82">
        <f t="shared" si="152"/>
        <v>42.612</v>
      </c>
      <c r="Z1352" s="82"/>
      <c r="AA1352" s="91"/>
      <c r="AB1352" s="91"/>
      <c r="AC1352" s="82"/>
      <c r="AD1352" s="82"/>
      <c r="AE1352" s="82"/>
      <c r="AF1352" s="82"/>
      <c r="AG1352" s="59" t="s">
        <v>4708</v>
      </c>
      <c r="AH1352" s="59">
        <v>1</v>
      </c>
      <c r="AI1352" s="58"/>
      <c r="AJ1352" s="27"/>
    </row>
    <row r="1353" ht="20.15" customHeight="1" outlineLevel="4" spans="1:36">
      <c r="A1353" s="55">
        <v>15</v>
      </c>
      <c r="B1353" s="60" t="s">
        <v>154</v>
      </c>
      <c r="C1353" s="56" t="s">
        <v>173</v>
      </c>
      <c r="D1353" s="57" t="s">
        <v>4501</v>
      </c>
      <c r="E1353" s="58" t="s">
        <v>4731</v>
      </c>
      <c r="F1353" s="59" t="s">
        <v>554</v>
      </c>
      <c r="G1353" s="59" t="s">
        <v>555</v>
      </c>
      <c r="H1353" s="59">
        <v>430726</v>
      </c>
      <c r="I1353" s="59" t="str">
        <f t="shared" si="150"/>
        <v>430726</v>
      </c>
      <c r="J1353" s="59">
        <f t="shared" si="151"/>
        <v>0</v>
      </c>
      <c r="K1353" s="70">
        <v>6.727</v>
      </c>
      <c r="L1353" s="55" t="s">
        <v>4732</v>
      </c>
      <c r="M1353" s="71" t="s">
        <v>4733</v>
      </c>
      <c r="N1353" s="59"/>
      <c r="O1353" s="70"/>
      <c r="P1353" s="73" t="s">
        <v>4733</v>
      </c>
      <c r="Q1353" s="70">
        <v>6.727</v>
      </c>
      <c r="R1353" s="59"/>
      <c r="S1353" s="70"/>
      <c r="T1353" s="59">
        <v>18</v>
      </c>
      <c r="U1353" s="82">
        <v>201.81</v>
      </c>
      <c r="V1353" s="83">
        <v>121.086</v>
      </c>
      <c r="W1353" s="83">
        <v>87.451</v>
      </c>
      <c r="X1353" s="83">
        <v>33.635</v>
      </c>
      <c r="Y1353" s="82">
        <f t="shared" si="152"/>
        <v>80.724</v>
      </c>
      <c r="Z1353" s="82"/>
      <c r="AA1353" s="91"/>
      <c r="AB1353" s="91"/>
      <c r="AC1353" s="82"/>
      <c r="AD1353" s="82"/>
      <c r="AE1353" s="82"/>
      <c r="AF1353" s="82"/>
      <c r="AG1353" s="59" t="s">
        <v>4708</v>
      </c>
      <c r="AH1353" s="59">
        <v>1</v>
      </c>
      <c r="AI1353" s="58"/>
      <c r="AJ1353" s="27"/>
    </row>
    <row r="1354" ht="20.15" customHeight="1" outlineLevel="4" spans="1:36">
      <c r="A1354" s="55">
        <v>6</v>
      </c>
      <c r="B1354" s="60" t="s">
        <v>154</v>
      </c>
      <c r="C1354" s="56" t="s">
        <v>173</v>
      </c>
      <c r="D1354" s="57" t="s">
        <v>4734</v>
      </c>
      <c r="E1354" s="58" t="s">
        <v>4735</v>
      </c>
      <c r="F1354" s="59" t="s">
        <v>554</v>
      </c>
      <c r="G1354" s="59" t="s">
        <v>555</v>
      </c>
      <c r="H1354" s="59">
        <v>430726</v>
      </c>
      <c r="I1354" s="59" t="str">
        <f t="shared" si="150"/>
        <v>430726</v>
      </c>
      <c r="J1354" s="59">
        <f t="shared" si="151"/>
        <v>0</v>
      </c>
      <c r="K1354" s="70">
        <v>9.036</v>
      </c>
      <c r="L1354" s="55" t="s">
        <v>4736</v>
      </c>
      <c r="M1354" s="71" t="s">
        <v>4737</v>
      </c>
      <c r="N1354" s="59"/>
      <c r="O1354" s="70"/>
      <c r="P1354" s="73" t="s">
        <v>4737</v>
      </c>
      <c r="Q1354" s="70">
        <v>9.036</v>
      </c>
      <c r="R1354" s="59"/>
      <c r="S1354" s="70"/>
      <c r="T1354" s="59">
        <v>18</v>
      </c>
      <c r="U1354" s="82">
        <v>271.08</v>
      </c>
      <c r="V1354" s="83">
        <v>162.648</v>
      </c>
      <c r="W1354" s="83">
        <v>117.468</v>
      </c>
      <c r="X1354" s="83">
        <v>45.18</v>
      </c>
      <c r="Y1354" s="82">
        <f t="shared" si="152"/>
        <v>108.432</v>
      </c>
      <c r="Z1354" s="82"/>
      <c r="AA1354" s="91"/>
      <c r="AB1354" s="91"/>
      <c r="AC1354" s="82"/>
      <c r="AD1354" s="82"/>
      <c r="AE1354" s="82"/>
      <c r="AF1354" s="82"/>
      <c r="AG1354" s="59" t="s">
        <v>4738</v>
      </c>
      <c r="AH1354" s="59">
        <v>1</v>
      </c>
      <c r="AI1354" s="58"/>
      <c r="AJ1354" s="27"/>
    </row>
    <row r="1355" ht="20.15" customHeight="1" outlineLevel="4" spans="1:36">
      <c r="A1355" s="55">
        <v>4</v>
      </c>
      <c r="B1355" s="60" t="s">
        <v>154</v>
      </c>
      <c r="C1355" s="56" t="s">
        <v>173</v>
      </c>
      <c r="D1355" s="57" t="s">
        <v>4616</v>
      </c>
      <c r="E1355" s="58" t="s">
        <v>4739</v>
      </c>
      <c r="F1355" s="59" t="s">
        <v>554</v>
      </c>
      <c r="G1355" s="59" t="s">
        <v>555</v>
      </c>
      <c r="H1355" s="59">
        <v>430726</v>
      </c>
      <c r="I1355" s="59" t="str">
        <f t="shared" si="150"/>
        <v>430726</v>
      </c>
      <c r="J1355" s="59">
        <f t="shared" si="151"/>
        <v>0</v>
      </c>
      <c r="K1355" s="70">
        <v>10.959</v>
      </c>
      <c r="L1355" s="55" t="s">
        <v>4740</v>
      </c>
      <c r="M1355" s="71" t="s">
        <v>4741</v>
      </c>
      <c r="N1355" s="59"/>
      <c r="O1355" s="70"/>
      <c r="P1355" s="73" t="s">
        <v>4741</v>
      </c>
      <c r="Q1355" s="70">
        <v>10.959</v>
      </c>
      <c r="R1355" s="59"/>
      <c r="S1355" s="70"/>
      <c r="T1355" s="59">
        <v>18</v>
      </c>
      <c r="U1355" s="82">
        <v>328.77</v>
      </c>
      <c r="V1355" s="83">
        <v>197.262</v>
      </c>
      <c r="W1355" s="83">
        <v>142.467</v>
      </c>
      <c r="X1355" s="83">
        <v>54.795</v>
      </c>
      <c r="Y1355" s="82">
        <f t="shared" si="152"/>
        <v>131.508</v>
      </c>
      <c r="Z1355" s="82"/>
      <c r="AA1355" s="91"/>
      <c r="AB1355" s="91"/>
      <c r="AC1355" s="82"/>
      <c r="AD1355" s="82"/>
      <c r="AE1355" s="82"/>
      <c r="AF1355" s="82"/>
      <c r="AG1355" s="59" t="s">
        <v>4738</v>
      </c>
      <c r="AH1355" s="59">
        <v>1</v>
      </c>
      <c r="AI1355" s="58"/>
      <c r="AJ1355" s="27"/>
    </row>
    <row r="1356" ht="20.15" customHeight="1" outlineLevel="4" spans="1:36">
      <c r="A1356" s="55">
        <v>14</v>
      </c>
      <c r="B1356" s="60" t="s">
        <v>154</v>
      </c>
      <c r="C1356" s="56" t="s">
        <v>173</v>
      </c>
      <c r="D1356" s="57" t="s">
        <v>4742</v>
      </c>
      <c r="E1356" s="58" t="s">
        <v>4743</v>
      </c>
      <c r="F1356" s="59" t="s">
        <v>554</v>
      </c>
      <c r="G1356" s="59" t="s">
        <v>555</v>
      </c>
      <c r="H1356" s="59">
        <v>430726</v>
      </c>
      <c r="I1356" s="59" t="str">
        <f t="shared" si="150"/>
        <v>430726</v>
      </c>
      <c r="J1356" s="59">
        <f t="shared" si="151"/>
        <v>0</v>
      </c>
      <c r="K1356" s="70">
        <v>6.747</v>
      </c>
      <c r="L1356" s="55" t="s">
        <v>4744</v>
      </c>
      <c r="M1356" s="71" t="s">
        <v>4745</v>
      </c>
      <c r="N1356" s="59"/>
      <c r="O1356" s="70"/>
      <c r="P1356" s="73" t="s">
        <v>4745</v>
      </c>
      <c r="Q1356" s="70">
        <v>6.747</v>
      </c>
      <c r="R1356" s="59"/>
      <c r="S1356" s="70"/>
      <c r="T1356" s="59">
        <v>18</v>
      </c>
      <c r="U1356" s="82">
        <v>202.41</v>
      </c>
      <c r="V1356" s="83">
        <v>121.446</v>
      </c>
      <c r="W1356" s="83">
        <v>87.711</v>
      </c>
      <c r="X1356" s="83">
        <v>33.735</v>
      </c>
      <c r="Y1356" s="82">
        <f t="shared" si="152"/>
        <v>80.964</v>
      </c>
      <c r="Z1356" s="82"/>
      <c r="AA1356" s="91"/>
      <c r="AB1356" s="91"/>
      <c r="AC1356" s="82"/>
      <c r="AD1356" s="82"/>
      <c r="AE1356" s="82"/>
      <c r="AF1356" s="82"/>
      <c r="AG1356" s="59" t="s">
        <v>4738</v>
      </c>
      <c r="AH1356" s="59">
        <v>1</v>
      </c>
      <c r="AI1356" s="58"/>
      <c r="AJ1356" s="27"/>
    </row>
    <row r="1357" ht="20.15" customHeight="1" outlineLevel="4" spans="1:36">
      <c r="A1357" s="55">
        <v>36</v>
      </c>
      <c r="B1357" s="60" t="s">
        <v>154</v>
      </c>
      <c r="C1357" s="56" t="s">
        <v>173</v>
      </c>
      <c r="D1357" s="57" t="s">
        <v>4523</v>
      </c>
      <c r="E1357" s="58" t="s">
        <v>4746</v>
      </c>
      <c r="F1357" s="59" t="s">
        <v>554</v>
      </c>
      <c r="G1357" s="59" t="s">
        <v>555</v>
      </c>
      <c r="H1357" s="59">
        <v>430726</v>
      </c>
      <c r="I1357" s="59" t="str">
        <f t="shared" si="150"/>
        <v>430726</v>
      </c>
      <c r="J1357" s="59">
        <f t="shared" si="151"/>
        <v>0</v>
      </c>
      <c r="K1357" s="70">
        <v>4.465</v>
      </c>
      <c r="L1357" s="55" t="s">
        <v>4747</v>
      </c>
      <c r="M1357" s="71" t="s">
        <v>4748</v>
      </c>
      <c r="N1357" s="59"/>
      <c r="O1357" s="70"/>
      <c r="P1357" s="73" t="s">
        <v>4748</v>
      </c>
      <c r="Q1357" s="70">
        <v>4.465</v>
      </c>
      <c r="R1357" s="59"/>
      <c r="S1357" s="70"/>
      <c r="T1357" s="59">
        <v>18</v>
      </c>
      <c r="U1357" s="82">
        <v>133.95</v>
      </c>
      <c r="V1357" s="83">
        <v>80.37</v>
      </c>
      <c r="W1357" s="83">
        <v>58.045</v>
      </c>
      <c r="X1357" s="83">
        <v>22.325</v>
      </c>
      <c r="Y1357" s="82">
        <f t="shared" si="152"/>
        <v>53.58</v>
      </c>
      <c r="Z1357" s="82"/>
      <c r="AA1357" s="91"/>
      <c r="AB1357" s="91"/>
      <c r="AC1357" s="82"/>
      <c r="AD1357" s="82"/>
      <c r="AE1357" s="82"/>
      <c r="AF1357" s="82"/>
      <c r="AG1357" s="59" t="s">
        <v>4738</v>
      </c>
      <c r="AH1357" s="59">
        <v>1</v>
      </c>
      <c r="AI1357" s="58"/>
      <c r="AJ1357" s="27"/>
    </row>
    <row r="1358" ht="20.15" customHeight="1" outlineLevel="4" spans="1:36">
      <c r="A1358" s="55">
        <v>9</v>
      </c>
      <c r="B1358" s="60" t="s">
        <v>154</v>
      </c>
      <c r="C1358" s="56" t="s">
        <v>173</v>
      </c>
      <c r="D1358" s="57" t="s">
        <v>4698</v>
      </c>
      <c r="E1358" s="58" t="s">
        <v>4749</v>
      </c>
      <c r="F1358" s="59" t="s">
        <v>554</v>
      </c>
      <c r="G1358" s="59" t="s">
        <v>555</v>
      </c>
      <c r="H1358" s="59">
        <v>430726</v>
      </c>
      <c r="I1358" s="59" t="str">
        <f t="shared" si="150"/>
        <v>430726</v>
      </c>
      <c r="J1358" s="59">
        <f t="shared" si="151"/>
        <v>0</v>
      </c>
      <c r="K1358" s="70">
        <v>7.259</v>
      </c>
      <c r="L1358" s="55" t="s">
        <v>4750</v>
      </c>
      <c r="M1358" s="71" t="s">
        <v>4751</v>
      </c>
      <c r="N1358" s="59"/>
      <c r="O1358" s="70"/>
      <c r="P1358" s="73" t="s">
        <v>4751</v>
      </c>
      <c r="Q1358" s="70">
        <v>7.259</v>
      </c>
      <c r="R1358" s="59"/>
      <c r="S1358" s="70"/>
      <c r="T1358" s="59">
        <v>18</v>
      </c>
      <c r="U1358" s="82">
        <v>217.77</v>
      </c>
      <c r="V1358" s="83">
        <v>130.662</v>
      </c>
      <c r="W1358" s="83">
        <v>94.367</v>
      </c>
      <c r="X1358" s="83">
        <v>36.295</v>
      </c>
      <c r="Y1358" s="82">
        <f t="shared" si="152"/>
        <v>87.108</v>
      </c>
      <c r="Z1358" s="82"/>
      <c r="AA1358" s="91"/>
      <c r="AB1358" s="91"/>
      <c r="AC1358" s="82"/>
      <c r="AD1358" s="82"/>
      <c r="AE1358" s="82"/>
      <c r="AF1358" s="82"/>
      <c r="AG1358" s="59" t="s">
        <v>4738</v>
      </c>
      <c r="AH1358" s="59">
        <v>1</v>
      </c>
      <c r="AI1358" s="58"/>
      <c r="AJ1358" s="27"/>
    </row>
    <row r="1359" ht="20.15" customHeight="1" outlineLevel="4" spans="1:36">
      <c r="A1359" s="55">
        <v>76</v>
      </c>
      <c r="B1359" s="60" t="s">
        <v>154</v>
      </c>
      <c r="C1359" s="56" t="s">
        <v>173</v>
      </c>
      <c r="D1359" s="57" t="s">
        <v>4539</v>
      </c>
      <c r="E1359" s="58" t="s">
        <v>4752</v>
      </c>
      <c r="F1359" s="59" t="s">
        <v>554</v>
      </c>
      <c r="G1359" s="59" t="s">
        <v>555</v>
      </c>
      <c r="H1359" s="59">
        <v>430726</v>
      </c>
      <c r="I1359" s="59" t="str">
        <f t="shared" si="150"/>
        <v>430726</v>
      </c>
      <c r="J1359" s="59">
        <f t="shared" si="151"/>
        <v>0</v>
      </c>
      <c r="K1359" s="70">
        <v>1.681</v>
      </c>
      <c r="L1359" s="55" t="s">
        <v>4753</v>
      </c>
      <c r="M1359" s="71" t="s">
        <v>4754</v>
      </c>
      <c r="N1359" s="59"/>
      <c r="O1359" s="70"/>
      <c r="P1359" s="73" t="s">
        <v>4754</v>
      </c>
      <c r="Q1359" s="70">
        <v>1.681</v>
      </c>
      <c r="R1359" s="59"/>
      <c r="S1359" s="70"/>
      <c r="T1359" s="59">
        <v>18</v>
      </c>
      <c r="U1359" s="82">
        <v>50.43</v>
      </c>
      <c r="V1359" s="83">
        <v>30.258</v>
      </c>
      <c r="W1359" s="83">
        <v>21.853</v>
      </c>
      <c r="X1359" s="83">
        <v>8.405</v>
      </c>
      <c r="Y1359" s="82">
        <f t="shared" si="152"/>
        <v>20.172</v>
      </c>
      <c r="Z1359" s="82"/>
      <c r="AA1359" s="91"/>
      <c r="AB1359" s="91"/>
      <c r="AC1359" s="82"/>
      <c r="AD1359" s="82"/>
      <c r="AE1359" s="82"/>
      <c r="AF1359" s="82"/>
      <c r="AG1359" s="59" t="s">
        <v>4738</v>
      </c>
      <c r="AH1359" s="59">
        <v>1</v>
      </c>
      <c r="AI1359" s="58"/>
      <c r="AJ1359" s="27"/>
    </row>
    <row r="1360" ht="20.15" customHeight="1" outlineLevel="4" spans="1:36">
      <c r="A1360" s="55">
        <v>78</v>
      </c>
      <c r="B1360" s="60" t="s">
        <v>154</v>
      </c>
      <c r="C1360" s="56" t="s">
        <v>173</v>
      </c>
      <c r="D1360" s="57" t="s">
        <v>4553</v>
      </c>
      <c r="E1360" s="58" t="s">
        <v>4755</v>
      </c>
      <c r="F1360" s="59" t="s">
        <v>554</v>
      </c>
      <c r="G1360" s="59" t="s">
        <v>555</v>
      </c>
      <c r="H1360" s="59">
        <v>430726</v>
      </c>
      <c r="I1360" s="59" t="str">
        <f t="shared" si="150"/>
        <v>430726</v>
      </c>
      <c r="J1360" s="59">
        <f t="shared" si="151"/>
        <v>0</v>
      </c>
      <c r="K1360" s="70">
        <v>1.509</v>
      </c>
      <c r="L1360" s="55" t="s">
        <v>4756</v>
      </c>
      <c r="M1360" s="71" t="s">
        <v>4757</v>
      </c>
      <c r="N1360" s="59"/>
      <c r="O1360" s="70"/>
      <c r="P1360" s="73" t="s">
        <v>4757</v>
      </c>
      <c r="Q1360" s="70">
        <v>1.509</v>
      </c>
      <c r="R1360" s="59"/>
      <c r="S1360" s="70"/>
      <c r="T1360" s="59">
        <v>18</v>
      </c>
      <c r="U1360" s="82">
        <v>45.27</v>
      </c>
      <c r="V1360" s="83">
        <v>27.162</v>
      </c>
      <c r="W1360" s="83">
        <v>19.617</v>
      </c>
      <c r="X1360" s="83">
        <v>7.545</v>
      </c>
      <c r="Y1360" s="82">
        <f t="shared" si="152"/>
        <v>18.108</v>
      </c>
      <c r="Z1360" s="82"/>
      <c r="AA1360" s="91"/>
      <c r="AB1360" s="91"/>
      <c r="AC1360" s="82"/>
      <c r="AD1360" s="82"/>
      <c r="AE1360" s="82"/>
      <c r="AF1360" s="82"/>
      <c r="AG1360" s="59" t="s">
        <v>4738</v>
      </c>
      <c r="AH1360" s="59">
        <v>1</v>
      </c>
      <c r="AI1360" s="58"/>
      <c r="AJ1360" s="27"/>
    </row>
    <row r="1361" ht="20.15" customHeight="1" outlineLevel="4" spans="1:36">
      <c r="A1361" s="55">
        <v>1</v>
      </c>
      <c r="B1361" s="60" t="s">
        <v>154</v>
      </c>
      <c r="C1361" s="56" t="s">
        <v>173</v>
      </c>
      <c r="D1361" s="57" t="s">
        <v>4482</v>
      </c>
      <c r="E1361" s="58" t="s">
        <v>4758</v>
      </c>
      <c r="F1361" s="59" t="s">
        <v>554</v>
      </c>
      <c r="G1361" s="59" t="s">
        <v>555</v>
      </c>
      <c r="H1361" s="59">
        <v>430726</v>
      </c>
      <c r="I1361" s="59" t="str">
        <f t="shared" si="150"/>
        <v>430726</v>
      </c>
      <c r="J1361" s="59">
        <f t="shared" si="151"/>
        <v>0</v>
      </c>
      <c r="K1361" s="70">
        <v>16.955</v>
      </c>
      <c r="L1361" s="55" t="s">
        <v>4759</v>
      </c>
      <c r="M1361" s="71" t="s">
        <v>4760</v>
      </c>
      <c r="N1361" s="59"/>
      <c r="O1361" s="70"/>
      <c r="P1361" s="73" t="s">
        <v>4760</v>
      </c>
      <c r="Q1361" s="70">
        <v>16.955</v>
      </c>
      <c r="R1361" s="59"/>
      <c r="S1361" s="70"/>
      <c r="T1361" s="59">
        <v>18</v>
      </c>
      <c r="U1361" s="82">
        <v>508.65</v>
      </c>
      <c r="V1361" s="83">
        <v>305.19</v>
      </c>
      <c r="W1361" s="83">
        <v>220.415</v>
      </c>
      <c r="X1361" s="83">
        <v>84.775</v>
      </c>
      <c r="Y1361" s="82">
        <f t="shared" si="152"/>
        <v>203.46</v>
      </c>
      <c r="Z1361" s="82"/>
      <c r="AA1361" s="91"/>
      <c r="AB1361" s="91"/>
      <c r="AC1361" s="82"/>
      <c r="AD1361" s="82"/>
      <c r="AE1361" s="82"/>
      <c r="AF1361" s="82"/>
      <c r="AG1361" s="59" t="s">
        <v>4738</v>
      </c>
      <c r="AH1361" s="59">
        <v>1</v>
      </c>
      <c r="AI1361" s="58"/>
      <c r="AJ1361" s="27"/>
    </row>
    <row r="1362" ht="20.15" customHeight="1" outlineLevel="4" spans="1:36">
      <c r="A1362" s="55">
        <v>3</v>
      </c>
      <c r="B1362" s="60" t="s">
        <v>154</v>
      </c>
      <c r="C1362" s="56" t="s">
        <v>173</v>
      </c>
      <c r="D1362" s="57" t="s">
        <v>4698</v>
      </c>
      <c r="E1362" s="58" t="s">
        <v>4761</v>
      </c>
      <c r="F1362" s="59" t="s">
        <v>554</v>
      </c>
      <c r="G1362" s="59" t="s">
        <v>555</v>
      </c>
      <c r="H1362" s="59">
        <v>430726</v>
      </c>
      <c r="I1362" s="59" t="str">
        <f t="shared" si="150"/>
        <v>430726</v>
      </c>
      <c r="J1362" s="59">
        <f t="shared" si="151"/>
        <v>0</v>
      </c>
      <c r="K1362" s="70">
        <v>12.402</v>
      </c>
      <c r="L1362" s="55" t="s">
        <v>4762</v>
      </c>
      <c r="M1362" s="71" t="s">
        <v>4763</v>
      </c>
      <c r="N1362" s="59"/>
      <c r="O1362" s="70"/>
      <c r="P1362" s="73" t="s">
        <v>4763</v>
      </c>
      <c r="Q1362" s="70">
        <v>12.402</v>
      </c>
      <c r="R1362" s="59"/>
      <c r="S1362" s="70"/>
      <c r="T1362" s="59">
        <v>18</v>
      </c>
      <c r="U1362" s="82">
        <v>372.06</v>
      </c>
      <c r="V1362" s="83">
        <v>223.236</v>
      </c>
      <c r="W1362" s="83">
        <v>161.226</v>
      </c>
      <c r="X1362" s="83">
        <v>62.01</v>
      </c>
      <c r="Y1362" s="82">
        <f t="shared" si="152"/>
        <v>148.824</v>
      </c>
      <c r="Z1362" s="82"/>
      <c r="AA1362" s="91"/>
      <c r="AB1362" s="91"/>
      <c r="AC1362" s="82"/>
      <c r="AD1362" s="82"/>
      <c r="AE1362" s="82"/>
      <c r="AF1362" s="82"/>
      <c r="AG1362" s="59" t="s">
        <v>4738</v>
      </c>
      <c r="AH1362" s="59">
        <v>1</v>
      </c>
      <c r="AI1362" s="58"/>
      <c r="AJ1362" s="27"/>
    </row>
    <row r="1363" ht="20.15" customHeight="1" outlineLevel="3" collapsed="1" spans="1:36">
      <c r="A1363" s="55"/>
      <c r="B1363" s="60"/>
      <c r="C1363" s="51" t="s">
        <v>176</v>
      </c>
      <c r="D1363" s="57"/>
      <c r="E1363" s="58"/>
      <c r="F1363" s="59"/>
      <c r="G1363" s="59"/>
      <c r="H1363" s="59"/>
      <c r="I1363" s="59"/>
      <c r="J1363" s="59"/>
      <c r="K1363" s="70">
        <f>SUBTOTAL(9,K1364:K1372)</f>
        <v>23.885</v>
      </c>
      <c r="L1363" s="55"/>
      <c r="M1363" s="71"/>
      <c r="N1363" s="59"/>
      <c r="O1363" s="70"/>
      <c r="P1363" s="59"/>
      <c r="Q1363" s="70"/>
      <c r="R1363" s="73"/>
      <c r="S1363" s="70"/>
      <c r="T1363" s="59"/>
      <c r="U1363" s="82">
        <f>SUBTOTAL(9,U1364:U1372)</f>
        <v>639.78</v>
      </c>
      <c r="V1363" s="83">
        <f>SUBTOTAL(9,V1364:V1372)</f>
        <v>358.275</v>
      </c>
      <c r="W1363" s="83">
        <f>SUBTOTAL(9,W1364:W1372)</f>
        <v>238.85</v>
      </c>
      <c r="X1363" s="83">
        <f>SUBTOTAL(9,X1364:X1372)</f>
        <v>119.425</v>
      </c>
      <c r="Y1363" s="82">
        <f>SUBTOTAL(9,Y1364:Y1372)</f>
        <v>281.505</v>
      </c>
      <c r="Z1363" s="82">
        <v>10</v>
      </c>
      <c r="AA1363" s="91">
        <v>542</v>
      </c>
      <c r="AB1363" s="82">
        <f>U1363-AA1363</f>
        <v>97.78</v>
      </c>
      <c r="AC1363" s="82">
        <v>67</v>
      </c>
      <c r="AD1363" s="82">
        <f>V1363-AC1363</f>
        <v>291.275</v>
      </c>
      <c r="AE1363" s="82">
        <v>475</v>
      </c>
      <c r="AF1363" s="82">
        <v>475</v>
      </c>
      <c r="AG1363" s="59"/>
      <c r="AH1363" s="59"/>
      <c r="AI1363" s="58"/>
      <c r="AJ1363" s="27"/>
    </row>
    <row r="1364" ht="20.15" customHeight="1" outlineLevel="4" spans="1:36">
      <c r="A1364" s="55">
        <v>1</v>
      </c>
      <c r="B1364" s="60" t="s">
        <v>154</v>
      </c>
      <c r="C1364" s="56" t="s">
        <v>175</v>
      </c>
      <c r="D1364" s="57" t="s">
        <v>4764</v>
      </c>
      <c r="E1364" s="58" t="s">
        <v>4765</v>
      </c>
      <c r="F1364" s="59" t="s">
        <v>354</v>
      </c>
      <c r="G1364" s="59" t="s">
        <v>355</v>
      </c>
      <c r="H1364" s="59">
        <v>430781</v>
      </c>
      <c r="I1364" s="59" t="str">
        <f t="shared" ref="I1364:I1372" si="153">RIGHT(M1364,6)</f>
        <v>430781</v>
      </c>
      <c r="J1364" s="59">
        <f t="shared" ref="J1364:J1372" si="154">H1364-I1364</f>
        <v>0</v>
      </c>
      <c r="K1364" s="70">
        <v>0.497</v>
      </c>
      <c r="L1364" s="55" t="s">
        <v>4766</v>
      </c>
      <c r="M1364" s="71" t="s">
        <v>4767</v>
      </c>
      <c r="N1364" s="59"/>
      <c r="O1364" s="70"/>
      <c r="P1364" s="59"/>
      <c r="Q1364" s="70"/>
      <c r="R1364" s="73" t="s">
        <v>4767</v>
      </c>
      <c r="S1364" s="70">
        <v>0.497</v>
      </c>
      <c r="T1364" s="59">
        <v>15</v>
      </c>
      <c r="U1364" s="82">
        <v>13.31</v>
      </c>
      <c r="V1364" s="83">
        <v>7.455</v>
      </c>
      <c r="W1364" s="83">
        <v>4.97</v>
      </c>
      <c r="X1364" s="83">
        <v>2.485</v>
      </c>
      <c r="Y1364" s="82">
        <f t="shared" ref="Y1364:Y1372" si="155">U1364-V1364</f>
        <v>5.855</v>
      </c>
      <c r="Z1364" s="82"/>
      <c r="AA1364" s="91"/>
      <c r="AB1364" s="91"/>
      <c r="AC1364" s="82"/>
      <c r="AD1364" s="82"/>
      <c r="AE1364" s="82"/>
      <c r="AF1364" s="82"/>
      <c r="AG1364" s="59" t="s">
        <v>4738</v>
      </c>
      <c r="AH1364" s="59">
        <v>1</v>
      </c>
      <c r="AI1364" s="58"/>
      <c r="AJ1364" s="27"/>
    </row>
    <row r="1365" ht="20.15" customHeight="1" outlineLevel="4" spans="1:36">
      <c r="A1365" s="55">
        <v>2</v>
      </c>
      <c r="B1365" s="60" t="s">
        <v>154</v>
      </c>
      <c r="C1365" s="56" t="s">
        <v>175</v>
      </c>
      <c r="D1365" s="57" t="s">
        <v>4768</v>
      </c>
      <c r="E1365" s="58" t="s">
        <v>4769</v>
      </c>
      <c r="F1365" s="59" t="s">
        <v>354</v>
      </c>
      <c r="G1365" s="59" t="s">
        <v>355</v>
      </c>
      <c r="H1365" s="59">
        <v>430781</v>
      </c>
      <c r="I1365" s="59" t="str">
        <f t="shared" si="153"/>
        <v>430781</v>
      </c>
      <c r="J1365" s="59">
        <f t="shared" si="154"/>
        <v>0</v>
      </c>
      <c r="K1365" s="70">
        <v>2.745</v>
      </c>
      <c r="L1365" s="55" t="s">
        <v>4770</v>
      </c>
      <c r="M1365" s="71" t="s">
        <v>4771</v>
      </c>
      <c r="N1365" s="59"/>
      <c r="O1365" s="70"/>
      <c r="P1365" s="59"/>
      <c r="Q1365" s="70"/>
      <c r="R1365" s="73" t="s">
        <v>4771</v>
      </c>
      <c r="S1365" s="70">
        <v>2.745</v>
      </c>
      <c r="T1365" s="59">
        <v>15</v>
      </c>
      <c r="U1365" s="82">
        <v>73.53</v>
      </c>
      <c r="V1365" s="83">
        <v>41.175</v>
      </c>
      <c r="W1365" s="83">
        <v>27.45</v>
      </c>
      <c r="X1365" s="83">
        <v>13.725</v>
      </c>
      <c r="Y1365" s="82">
        <f t="shared" si="155"/>
        <v>32.355</v>
      </c>
      <c r="Z1365" s="82"/>
      <c r="AA1365" s="91"/>
      <c r="AB1365" s="91"/>
      <c r="AC1365" s="82"/>
      <c r="AD1365" s="82"/>
      <c r="AE1365" s="82"/>
      <c r="AF1365" s="82"/>
      <c r="AG1365" s="59" t="s">
        <v>4738</v>
      </c>
      <c r="AH1365" s="59">
        <v>1</v>
      </c>
      <c r="AI1365" s="58"/>
      <c r="AJ1365" s="27"/>
    </row>
    <row r="1366" ht="20.15" customHeight="1" outlineLevel="4" spans="1:36">
      <c r="A1366" s="55">
        <v>3</v>
      </c>
      <c r="B1366" s="60" t="s">
        <v>154</v>
      </c>
      <c r="C1366" s="56" t="s">
        <v>175</v>
      </c>
      <c r="D1366" s="57" t="s">
        <v>4764</v>
      </c>
      <c r="E1366" s="58" t="s">
        <v>4772</v>
      </c>
      <c r="F1366" s="59" t="s">
        <v>354</v>
      </c>
      <c r="G1366" s="59" t="s">
        <v>355</v>
      </c>
      <c r="H1366" s="59">
        <v>430781</v>
      </c>
      <c r="I1366" s="59" t="str">
        <f t="shared" si="153"/>
        <v>430781</v>
      </c>
      <c r="J1366" s="59">
        <f t="shared" si="154"/>
        <v>0</v>
      </c>
      <c r="K1366" s="70">
        <v>3.833</v>
      </c>
      <c r="L1366" s="55" t="s">
        <v>4773</v>
      </c>
      <c r="M1366" s="71" t="s">
        <v>4774</v>
      </c>
      <c r="N1366" s="59"/>
      <c r="O1366" s="70"/>
      <c r="P1366" s="59"/>
      <c r="Q1366" s="70"/>
      <c r="R1366" s="73" t="s">
        <v>4774</v>
      </c>
      <c r="S1366" s="70">
        <v>3.833</v>
      </c>
      <c r="T1366" s="59">
        <v>15</v>
      </c>
      <c r="U1366" s="82">
        <v>102.67</v>
      </c>
      <c r="V1366" s="83">
        <v>57.495</v>
      </c>
      <c r="W1366" s="83">
        <v>38.33</v>
      </c>
      <c r="X1366" s="83">
        <v>19.165</v>
      </c>
      <c r="Y1366" s="82">
        <f t="shared" si="155"/>
        <v>45.175</v>
      </c>
      <c r="Z1366" s="82"/>
      <c r="AA1366" s="91"/>
      <c r="AB1366" s="91"/>
      <c r="AC1366" s="82"/>
      <c r="AD1366" s="82"/>
      <c r="AE1366" s="82"/>
      <c r="AF1366" s="82"/>
      <c r="AG1366" s="59" t="s">
        <v>4738</v>
      </c>
      <c r="AH1366" s="59">
        <v>1</v>
      </c>
      <c r="AI1366" s="58"/>
      <c r="AJ1366" s="27"/>
    </row>
    <row r="1367" ht="20.15" customHeight="1" outlineLevel="4" spans="1:36">
      <c r="A1367" s="55">
        <v>4</v>
      </c>
      <c r="B1367" s="60" t="s">
        <v>154</v>
      </c>
      <c r="C1367" s="56" t="s">
        <v>175</v>
      </c>
      <c r="D1367" s="57" t="s">
        <v>4775</v>
      </c>
      <c r="E1367" s="58" t="s">
        <v>4776</v>
      </c>
      <c r="F1367" s="59" t="s">
        <v>354</v>
      </c>
      <c r="G1367" s="59" t="s">
        <v>355</v>
      </c>
      <c r="H1367" s="59">
        <v>430781</v>
      </c>
      <c r="I1367" s="59" t="str">
        <f t="shared" si="153"/>
        <v>430781</v>
      </c>
      <c r="J1367" s="59">
        <f t="shared" si="154"/>
        <v>0</v>
      </c>
      <c r="K1367" s="70">
        <v>2.999</v>
      </c>
      <c r="L1367" s="55" t="s">
        <v>4777</v>
      </c>
      <c r="M1367" s="71" t="s">
        <v>4778</v>
      </c>
      <c r="N1367" s="59"/>
      <c r="O1367" s="70"/>
      <c r="P1367" s="59"/>
      <c r="Q1367" s="70"/>
      <c r="R1367" s="73" t="s">
        <v>4778</v>
      </c>
      <c r="S1367" s="70">
        <v>2.999</v>
      </c>
      <c r="T1367" s="59">
        <v>15</v>
      </c>
      <c r="U1367" s="82">
        <v>80.33</v>
      </c>
      <c r="V1367" s="83">
        <v>44.985</v>
      </c>
      <c r="W1367" s="83">
        <v>29.99</v>
      </c>
      <c r="X1367" s="83">
        <v>14.995</v>
      </c>
      <c r="Y1367" s="82">
        <f t="shared" si="155"/>
        <v>35.345</v>
      </c>
      <c r="Z1367" s="82"/>
      <c r="AA1367" s="91"/>
      <c r="AB1367" s="91"/>
      <c r="AC1367" s="82"/>
      <c r="AD1367" s="82"/>
      <c r="AE1367" s="82"/>
      <c r="AF1367" s="82"/>
      <c r="AG1367" s="59" t="s">
        <v>4738</v>
      </c>
      <c r="AH1367" s="59">
        <v>1</v>
      </c>
      <c r="AI1367" s="58"/>
      <c r="AJ1367" s="27"/>
    </row>
    <row r="1368" ht="20.15" customHeight="1" outlineLevel="4" spans="1:36">
      <c r="A1368" s="55">
        <v>5</v>
      </c>
      <c r="B1368" s="60" t="s">
        <v>154</v>
      </c>
      <c r="C1368" s="56" t="s">
        <v>175</v>
      </c>
      <c r="D1368" s="57" t="s">
        <v>4779</v>
      </c>
      <c r="E1368" s="58" t="s">
        <v>4780</v>
      </c>
      <c r="F1368" s="59" t="s">
        <v>354</v>
      </c>
      <c r="G1368" s="59" t="s">
        <v>355</v>
      </c>
      <c r="H1368" s="59">
        <v>430781</v>
      </c>
      <c r="I1368" s="59" t="str">
        <f t="shared" si="153"/>
        <v>430781</v>
      </c>
      <c r="J1368" s="59">
        <f t="shared" si="154"/>
        <v>0</v>
      </c>
      <c r="K1368" s="70">
        <v>2.913</v>
      </c>
      <c r="L1368" s="55" t="s">
        <v>4781</v>
      </c>
      <c r="M1368" s="71" t="s">
        <v>4782</v>
      </c>
      <c r="N1368" s="59"/>
      <c r="O1368" s="70"/>
      <c r="P1368" s="59"/>
      <c r="Q1368" s="70"/>
      <c r="R1368" s="73" t="s">
        <v>4782</v>
      </c>
      <c r="S1368" s="70">
        <v>2.913</v>
      </c>
      <c r="T1368" s="59">
        <v>15</v>
      </c>
      <c r="U1368" s="82">
        <v>78.03</v>
      </c>
      <c r="V1368" s="83">
        <v>43.695</v>
      </c>
      <c r="W1368" s="83">
        <v>29.13</v>
      </c>
      <c r="X1368" s="83">
        <v>14.565</v>
      </c>
      <c r="Y1368" s="82">
        <f t="shared" si="155"/>
        <v>34.335</v>
      </c>
      <c r="Z1368" s="82"/>
      <c r="AA1368" s="91"/>
      <c r="AB1368" s="91"/>
      <c r="AC1368" s="82"/>
      <c r="AD1368" s="82"/>
      <c r="AE1368" s="82"/>
      <c r="AF1368" s="82"/>
      <c r="AG1368" s="59" t="s">
        <v>4738</v>
      </c>
      <c r="AH1368" s="59">
        <v>1</v>
      </c>
      <c r="AI1368" s="58"/>
      <c r="AJ1368" s="27"/>
    </row>
    <row r="1369" ht="20.15" customHeight="1" outlineLevel="4" spans="1:36">
      <c r="A1369" s="55">
        <v>6</v>
      </c>
      <c r="B1369" s="60" t="s">
        <v>154</v>
      </c>
      <c r="C1369" s="56" t="s">
        <v>175</v>
      </c>
      <c r="D1369" s="57" t="s">
        <v>4783</v>
      </c>
      <c r="E1369" s="58" t="s">
        <v>4784</v>
      </c>
      <c r="F1369" s="59" t="s">
        <v>354</v>
      </c>
      <c r="G1369" s="59" t="s">
        <v>355</v>
      </c>
      <c r="H1369" s="59">
        <v>430781</v>
      </c>
      <c r="I1369" s="59" t="str">
        <f t="shared" si="153"/>
        <v>430781</v>
      </c>
      <c r="J1369" s="59">
        <f t="shared" si="154"/>
        <v>0</v>
      </c>
      <c r="K1369" s="70">
        <v>4.205</v>
      </c>
      <c r="L1369" s="55" t="s">
        <v>4785</v>
      </c>
      <c r="M1369" s="71" t="s">
        <v>4786</v>
      </c>
      <c r="N1369" s="59"/>
      <c r="O1369" s="70"/>
      <c r="P1369" s="73" t="s">
        <v>4786</v>
      </c>
      <c r="Q1369" s="70">
        <v>4.205</v>
      </c>
      <c r="R1369" s="59"/>
      <c r="S1369" s="70"/>
      <c r="T1369" s="59">
        <v>15</v>
      </c>
      <c r="U1369" s="82">
        <v>112.63</v>
      </c>
      <c r="V1369" s="83">
        <v>63.075</v>
      </c>
      <c r="W1369" s="83">
        <v>42.05</v>
      </c>
      <c r="X1369" s="83">
        <v>21.025</v>
      </c>
      <c r="Y1369" s="82">
        <f t="shared" si="155"/>
        <v>49.555</v>
      </c>
      <c r="Z1369" s="82"/>
      <c r="AA1369" s="91"/>
      <c r="AB1369" s="91"/>
      <c r="AC1369" s="82"/>
      <c r="AD1369" s="82"/>
      <c r="AE1369" s="82"/>
      <c r="AF1369" s="82"/>
      <c r="AG1369" s="59" t="s">
        <v>4738</v>
      </c>
      <c r="AH1369" s="59">
        <v>1</v>
      </c>
      <c r="AI1369" s="58"/>
      <c r="AJ1369" s="27"/>
    </row>
    <row r="1370" ht="20.15" customHeight="1" outlineLevel="4" spans="1:36">
      <c r="A1370" s="55">
        <v>7</v>
      </c>
      <c r="B1370" s="60" t="s">
        <v>154</v>
      </c>
      <c r="C1370" s="56" t="s">
        <v>175</v>
      </c>
      <c r="D1370" s="57" t="s">
        <v>4764</v>
      </c>
      <c r="E1370" s="58" t="s">
        <v>4765</v>
      </c>
      <c r="F1370" s="59" t="s">
        <v>354</v>
      </c>
      <c r="G1370" s="59" t="s">
        <v>355</v>
      </c>
      <c r="H1370" s="59">
        <v>430781</v>
      </c>
      <c r="I1370" s="59" t="str">
        <f t="shared" si="153"/>
        <v>430781</v>
      </c>
      <c r="J1370" s="59">
        <f t="shared" si="154"/>
        <v>0</v>
      </c>
      <c r="K1370" s="70">
        <v>2.783</v>
      </c>
      <c r="L1370" s="55" t="s">
        <v>4787</v>
      </c>
      <c r="M1370" s="71" t="s">
        <v>4788</v>
      </c>
      <c r="N1370" s="59"/>
      <c r="O1370" s="70"/>
      <c r="P1370" s="73" t="s">
        <v>4788</v>
      </c>
      <c r="Q1370" s="70">
        <v>2.783</v>
      </c>
      <c r="R1370" s="59"/>
      <c r="S1370" s="70"/>
      <c r="T1370" s="59">
        <v>15</v>
      </c>
      <c r="U1370" s="82">
        <v>74.54</v>
      </c>
      <c r="V1370" s="83">
        <v>41.745</v>
      </c>
      <c r="W1370" s="83">
        <v>27.83</v>
      </c>
      <c r="X1370" s="83">
        <v>13.915</v>
      </c>
      <c r="Y1370" s="82">
        <f t="shared" si="155"/>
        <v>32.795</v>
      </c>
      <c r="Z1370" s="82"/>
      <c r="AA1370" s="91"/>
      <c r="AB1370" s="91"/>
      <c r="AC1370" s="82"/>
      <c r="AD1370" s="82"/>
      <c r="AE1370" s="82"/>
      <c r="AF1370" s="82"/>
      <c r="AG1370" s="59" t="s">
        <v>4738</v>
      </c>
      <c r="AH1370" s="59">
        <v>1</v>
      </c>
      <c r="AI1370" s="58"/>
      <c r="AJ1370" s="27"/>
    </row>
    <row r="1371" ht="20.15" customHeight="1" outlineLevel="4" spans="1:36">
      <c r="A1371" s="55">
        <v>8</v>
      </c>
      <c r="B1371" s="60" t="s">
        <v>154</v>
      </c>
      <c r="C1371" s="56" t="s">
        <v>175</v>
      </c>
      <c r="D1371" s="57" t="s">
        <v>4783</v>
      </c>
      <c r="E1371" s="58" t="s">
        <v>4784</v>
      </c>
      <c r="F1371" s="59" t="s">
        <v>354</v>
      </c>
      <c r="G1371" s="59" t="s">
        <v>355</v>
      </c>
      <c r="H1371" s="59">
        <v>430781</v>
      </c>
      <c r="I1371" s="59" t="str">
        <f t="shared" si="153"/>
        <v>430781</v>
      </c>
      <c r="J1371" s="59">
        <f t="shared" si="154"/>
        <v>0</v>
      </c>
      <c r="K1371" s="70">
        <v>1.099</v>
      </c>
      <c r="L1371" s="55" t="s">
        <v>4789</v>
      </c>
      <c r="M1371" s="71" t="s">
        <v>4790</v>
      </c>
      <c r="N1371" s="59"/>
      <c r="O1371" s="70"/>
      <c r="P1371" s="73" t="s">
        <v>4790</v>
      </c>
      <c r="Q1371" s="70">
        <v>1.099</v>
      </c>
      <c r="R1371" s="59"/>
      <c r="S1371" s="70"/>
      <c r="T1371" s="59">
        <v>15</v>
      </c>
      <c r="U1371" s="82">
        <v>29.44</v>
      </c>
      <c r="V1371" s="83">
        <v>16.485</v>
      </c>
      <c r="W1371" s="83">
        <v>10.99</v>
      </c>
      <c r="X1371" s="83">
        <v>5.495</v>
      </c>
      <c r="Y1371" s="82">
        <f t="shared" si="155"/>
        <v>12.955</v>
      </c>
      <c r="Z1371" s="82"/>
      <c r="AA1371" s="91"/>
      <c r="AB1371" s="91"/>
      <c r="AC1371" s="82"/>
      <c r="AD1371" s="82"/>
      <c r="AE1371" s="82"/>
      <c r="AF1371" s="82"/>
      <c r="AG1371" s="59" t="s">
        <v>4738</v>
      </c>
      <c r="AH1371" s="59">
        <v>1</v>
      </c>
      <c r="AI1371" s="58"/>
      <c r="AJ1371" s="27"/>
    </row>
    <row r="1372" ht="20.15" customHeight="1" outlineLevel="4" spans="1:36">
      <c r="A1372" s="55">
        <v>9</v>
      </c>
      <c r="B1372" s="60" t="s">
        <v>154</v>
      </c>
      <c r="C1372" s="56" t="s">
        <v>175</v>
      </c>
      <c r="D1372" s="57" t="s">
        <v>4783</v>
      </c>
      <c r="E1372" s="58" t="s">
        <v>4791</v>
      </c>
      <c r="F1372" s="59" t="s">
        <v>354</v>
      </c>
      <c r="G1372" s="59" t="s">
        <v>355</v>
      </c>
      <c r="H1372" s="59">
        <v>430781</v>
      </c>
      <c r="I1372" s="59" t="str">
        <f t="shared" si="153"/>
        <v>430781</v>
      </c>
      <c r="J1372" s="59">
        <f t="shared" si="154"/>
        <v>0</v>
      </c>
      <c r="K1372" s="70">
        <v>2.811</v>
      </c>
      <c r="L1372" s="55" t="s">
        <v>4792</v>
      </c>
      <c r="M1372" s="71" t="s">
        <v>4793</v>
      </c>
      <c r="N1372" s="59"/>
      <c r="O1372" s="70"/>
      <c r="P1372" s="73" t="s">
        <v>4793</v>
      </c>
      <c r="Q1372" s="70">
        <v>2.811</v>
      </c>
      <c r="R1372" s="59"/>
      <c r="S1372" s="70"/>
      <c r="T1372" s="59">
        <v>15</v>
      </c>
      <c r="U1372" s="82">
        <v>75.3</v>
      </c>
      <c r="V1372" s="83">
        <v>42.165</v>
      </c>
      <c r="W1372" s="83">
        <v>28.11</v>
      </c>
      <c r="X1372" s="83">
        <v>14.055</v>
      </c>
      <c r="Y1372" s="82">
        <f t="shared" si="155"/>
        <v>33.135</v>
      </c>
      <c r="Z1372" s="82"/>
      <c r="AA1372" s="91"/>
      <c r="AB1372" s="91"/>
      <c r="AC1372" s="82"/>
      <c r="AD1372" s="82"/>
      <c r="AE1372" s="82"/>
      <c r="AF1372" s="82"/>
      <c r="AG1372" s="59" t="s">
        <v>4738</v>
      </c>
      <c r="AH1372" s="59">
        <v>1</v>
      </c>
      <c r="AI1372" s="58"/>
      <c r="AJ1372" s="27"/>
    </row>
    <row r="1373" ht="20.15" customHeight="1" outlineLevel="2" spans="1:36">
      <c r="A1373" s="59"/>
      <c r="B1373" s="50" t="s">
        <v>177</v>
      </c>
      <c r="C1373" s="56"/>
      <c r="D1373" s="57"/>
      <c r="E1373" s="58"/>
      <c r="F1373" s="59"/>
      <c r="G1373" s="59"/>
      <c r="H1373" s="59"/>
      <c r="I1373" s="59"/>
      <c r="J1373" s="59"/>
      <c r="K1373" s="70">
        <f>SUBTOTAL(9,K1375:K1598)</f>
        <v>892.948</v>
      </c>
      <c r="L1373" s="55"/>
      <c r="M1373" s="71"/>
      <c r="N1373" s="59"/>
      <c r="O1373" s="70"/>
      <c r="P1373" s="59"/>
      <c r="Q1373" s="70"/>
      <c r="R1373" s="73"/>
      <c r="S1373" s="70"/>
      <c r="T1373" s="59"/>
      <c r="U1373" s="82">
        <f>SUBTOTAL(9,U1375:U1598)</f>
        <v>44642.79</v>
      </c>
      <c r="V1373" s="83">
        <f>SUBTOTAL(9,V1375:V1598)</f>
        <v>16073.064</v>
      </c>
      <c r="W1373" s="83">
        <f>SUBTOTAL(9,W1375:W1598)</f>
        <v>10767.964</v>
      </c>
      <c r="X1373" s="83">
        <f>SUBTOTAL(9,X1375:X1598)</f>
        <v>5305.1</v>
      </c>
      <c r="Y1373" s="82">
        <f>SUBTOTAL(9,Y1375:Y1598)</f>
        <v>28569.726</v>
      </c>
      <c r="Z1373" s="82">
        <f t="shared" ref="Z1373:AF1373" si="156">SUBTOTAL(9,Z1374:Z1598)</f>
        <v>740</v>
      </c>
      <c r="AA1373" s="82">
        <f t="shared" si="156"/>
        <v>37956</v>
      </c>
      <c r="AB1373" s="82">
        <f t="shared" si="156"/>
        <v>6686.79</v>
      </c>
      <c r="AC1373" s="82">
        <f t="shared" si="156"/>
        <v>14298</v>
      </c>
      <c r="AD1373" s="82">
        <f t="shared" si="156"/>
        <v>1774.652</v>
      </c>
      <c r="AE1373" s="82">
        <f t="shared" si="156"/>
        <v>23658</v>
      </c>
      <c r="AF1373" s="82">
        <f t="shared" si="156"/>
        <v>23658</v>
      </c>
      <c r="AG1373" s="59"/>
      <c r="AH1373" s="59"/>
      <c r="AI1373" s="58"/>
      <c r="AJ1373" s="27"/>
    </row>
    <row r="1374" ht="20.15" customHeight="1" outlineLevel="3" spans="1:36">
      <c r="A1374" s="59"/>
      <c r="B1374" s="60"/>
      <c r="C1374" s="51" t="s">
        <v>180</v>
      </c>
      <c r="D1374" s="57"/>
      <c r="E1374" s="58"/>
      <c r="F1374" s="59"/>
      <c r="G1374" s="59"/>
      <c r="H1374" s="59"/>
      <c r="I1374" s="59"/>
      <c r="J1374" s="59"/>
      <c r="K1374" s="70">
        <f>SUBTOTAL(9,K1375:K1436)</f>
        <v>265.327</v>
      </c>
      <c r="L1374" s="55"/>
      <c r="M1374" s="71"/>
      <c r="N1374" s="59"/>
      <c r="O1374" s="70"/>
      <c r="P1374" s="59"/>
      <c r="Q1374" s="70"/>
      <c r="R1374" s="73"/>
      <c r="S1374" s="70"/>
      <c r="T1374" s="59"/>
      <c r="U1374" s="82">
        <f>SUBTOTAL(9,U1375:U1436)</f>
        <v>18740</v>
      </c>
      <c r="V1374" s="83">
        <f>SUBTOTAL(9,V1375:V1436)</f>
        <v>4775.886</v>
      </c>
      <c r="W1374" s="83">
        <f>SUBTOTAL(9,W1375:W1436)</f>
        <v>2653.27</v>
      </c>
      <c r="X1374" s="83">
        <f>SUBTOTAL(9,X1375:X1436)</f>
        <v>2122.616</v>
      </c>
      <c r="Y1374" s="82">
        <f>SUBTOTAL(9,Y1375:Y1436)</f>
        <v>13964.114</v>
      </c>
      <c r="Z1374" s="82">
        <v>222</v>
      </c>
      <c r="AA1374" s="91">
        <v>15885</v>
      </c>
      <c r="AB1374" s="82">
        <f>U1374-AA1374</f>
        <v>2855</v>
      </c>
      <c r="AC1374" s="82">
        <v>4776</v>
      </c>
      <c r="AD1374" s="82">
        <v>0</v>
      </c>
      <c r="AE1374" s="82">
        <v>11109</v>
      </c>
      <c r="AF1374" s="82">
        <v>11109</v>
      </c>
      <c r="AG1374" s="59"/>
      <c r="AH1374" s="59"/>
      <c r="AI1374" s="58" t="s">
        <v>2458</v>
      </c>
      <c r="AJ1374" s="27" t="s">
        <v>181</v>
      </c>
    </row>
    <row r="1375" ht="20.15" customHeight="1" outlineLevel="4" spans="1:36">
      <c r="A1375" s="59">
        <v>1</v>
      </c>
      <c r="B1375" s="60" t="s">
        <v>178</v>
      </c>
      <c r="C1375" s="56" t="s">
        <v>179</v>
      </c>
      <c r="D1375" s="57" t="s">
        <v>4794</v>
      </c>
      <c r="E1375" s="58" t="s">
        <v>4795</v>
      </c>
      <c r="F1375" s="59" t="s">
        <v>554</v>
      </c>
      <c r="G1375" s="59" t="s">
        <v>4796</v>
      </c>
      <c r="H1375" s="59">
        <v>430802</v>
      </c>
      <c r="I1375" s="59" t="str">
        <f t="shared" ref="I1375:I1436" si="157">RIGHT(M1375,6)</f>
        <v>430802</v>
      </c>
      <c r="J1375" s="59">
        <f t="shared" ref="J1375:J1436" si="158">H1375-I1375</f>
        <v>0</v>
      </c>
      <c r="K1375" s="70">
        <v>4.946</v>
      </c>
      <c r="L1375" s="55" t="s">
        <v>4797</v>
      </c>
      <c r="M1375" s="71" t="s">
        <v>4798</v>
      </c>
      <c r="N1375" s="59"/>
      <c r="O1375" s="70"/>
      <c r="P1375" s="59"/>
      <c r="Q1375" s="70"/>
      <c r="R1375" s="73" t="s">
        <v>4798</v>
      </c>
      <c r="S1375" s="70">
        <v>4.946</v>
      </c>
      <c r="T1375" s="59">
        <v>18</v>
      </c>
      <c r="U1375" s="82">
        <v>218</v>
      </c>
      <c r="V1375" s="83">
        <v>89.028</v>
      </c>
      <c r="W1375" s="83">
        <v>49.46</v>
      </c>
      <c r="X1375" s="83">
        <v>39.568</v>
      </c>
      <c r="Y1375" s="82">
        <f t="shared" ref="Y1375:Y1436" si="159">U1375-V1375</f>
        <v>128.972</v>
      </c>
      <c r="Z1375" s="82"/>
      <c r="AA1375" s="91"/>
      <c r="AB1375" s="91"/>
      <c r="AC1375" s="82"/>
      <c r="AD1375" s="82"/>
      <c r="AE1375" s="82"/>
      <c r="AF1375" s="82"/>
      <c r="AG1375" s="59" t="s">
        <v>4738</v>
      </c>
      <c r="AH1375" s="59">
        <v>1</v>
      </c>
      <c r="AI1375" s="58"/>
      <c r="AJ1375" s="27"/>
    </row>
    <row r="1376" ht="20.15" customHeight="1" outlineLevel="4" spans="1:36">
      <c r="A1376" s="59">
        <v>2</v>
      </c>
      <c r="B1376" s="60" t="s">
        <v>178</v>
      </c>
      <c r="C1376" s="56" t="s">
        <v>179</v>
      </c>
      <c r="D1376" s="57" t="s">
        <v>4794</v>
      </c>
      <c r="E1376" s="58" t="s">
        <v>4799</v>
      </c>
      <c r="F1376" s="59" t="s">
        <v>554</v>
      </c>
      <c r="G1376" s="59" t="s">
        <v>4796</v>
      </c>
      <c r="H1376" s="59">
        <v>430802</v>
      </c>
      <c r="I1376" s="59" t="str">
        <f t="shared" si="157"/>
        <v>430802</v>
      </c>
      <c r="J1376" s="59">
        <f t="shared" si="158"/>
        <v>0</v>
      </c>
      <c r="K1376" s="70">
        <v>3.985</v>
      </c>
      <c r="L1376" s="55" t="s">
        <v>4800</v>
      </c>
      <c r="M1376" s="71" t="s">
        <v>4801</v>
      </c>
      <c r="N1376" s="59"/>
      <c r="O1376" s="70"/>
      <c r="P1376" s="59"/>
      <c r="Q1376" s="70"/>
      <c r="R1376" s="73" t="s">
        <v>4801</v>
      </c>
      <c r="S1376" s="70">
        <v>3.985</v>
      </c>
      <c r="T1376" s="59">
        <v>18</v>
      </c>
      <c r="U1376" s="82">
        <v>123</v>
      </c>
      <c r="V1376" s="83">
        <v>71.73</v>
      </c>
      <c r="W1376" s="83">
        <v>39.85</v>
      </c>
      <c r="X1376" s="83">
        <v>31.88</v>
      </c>
      <c r="Y1376" s="82">
        <f t="shared" si="159"/>
        <v>51.27</v>
      </c>
      <c r="Z1376" s="82"/>
      <c r="AA1376" s="91"/>
      <c r="AB1376" s="91"/>
      <c r="AC1376" s="82"/>
      <c r="AD1376" s="82"/>
      <c r="AE1376" s="82"/>
      <c r="AF1376" s="82"/>
      <c r="AG1376" s="59" t="s">
        <v>4738</v>
      </c>
      <c r="AH1376" s="59">
        <v>1</v>
      </c>
      <c r="AI1376" s="58"/>
      <c r="AJ1376" s="27"/>
    </row>
    <row r="1377" ht="20.15" customHeight="1" outlineLevel="4" spans="1:36">
      <c r="A1377" s="59">
        <v>3</v>
      </c>
      <c r="B1377" s="60" t="s">
        <v>178</v>
      </c>
      <c r="C1377" s="56" t="s">
        <v>179</v>
      </c>
      <c r="D1377" s="57" t="s">
        <v>4802</v>
      </c>
      <c r="E1377" s="58" t="s">
        <v>4803</v>
      </c>
      <c r="F1377" s="59" t="s">
        <v>554</v>
      </c>
      <c r="G1377" s="59" t="s">
        <v>4796</v>
      </c>
      <c r="H1377" s="59">
        <v>430802</v>
      </c>
      <c r="I1377" s="59" t="str">
        <f t="shared" si="157"/>
        <v>430802</v>
      </c>
      <c r="J1377" s="59">
        <f t="shared" si="158"/>
        <v>0</v>
      </c>
      <c r="K1377" s="70">
        <v>2.604</v>
      </c>
      <c r="L1377" s="55" t="s">
        <v>4804</v>
      </c>
      <c r="M1377" s="71" t="s">
        <v>4805</v>
      </c>
      <c r="N1377" s="59"/>
      <c r="O1377" s="70"/>
      <c r="P1377" s="59"/>
      <c r="Q1377" s="70"/>
      <c r="R1377" s="73" t="s">
        <v>4805</v>
      </c>
      <c r="S1377" s="70">
        <v>2.604</v>
      </c>
      <c r="T1377" s="59">
        <v>18</v>
      </c>
      <c r="U1377" s="82">
        <v>169</v>
      </c>
      <c r="V1377" s="83">
        <v>46.872</v>
      </c>
      <c r="W1377" s="83">
        <v>26.04</v>
      </c>
      <c r="X1377" s="83">
        <v>20.832</v>
      </c>
      <c r="Y1377" s="82">
        <f t="shared" si="159"/>
        <v>122.128</v>
      </c>
      <c r="Z1377" s="82"/>
      <c r="AA1377" s="91"/>
      <c r="AB1377" s="91"/>
      <c r="AC1377" s="82"/>
      <c r="AD1377" s="82"/>
      <c r="AE1377" s="82"/>
      <c r="AF1377" s="82"/>
      <c r="AG1377" s="59" t="s">
        <v>4738</v>
      </c>
      <c r="AH1377" s="59">
        <v>1</v>
      </c>
      <c r="AI1377" s="58"/>
      <c r="AJ1377" s="27"/>
    </row>
    <row r="1378" ht="20.15" customHeight="1" outlineLevel="4" spans="1:36">
      <c r="A1378" s="59">
        <v>4</v>
      </c>
      <c r="B1378" s="60" t="s">
        <v>178</v>
      </c>
      <c r="C1378" s="56" t="s">
        <v>179</v>
      </c>
      <c r="D1378" s="57" t="s">
        <v>4806</v>
      </c>
      <c r="E1378" s="58" t="s">
        <v>4807</v>
      </c>
      <c r="F1378" s="59" t="s">
        <v>554</v>
      </c>
      <c r="G1378" s="59" t="s">
        <v>4796</v>
      </c>
      <c r="H1378" s="59">
        <v>430802</v>
      </c>
      <c r="I1378" s="59" t="str">
        <f t="shared" si="157"/>
        <v>430802</v>
      </c>
      <c r="J1378" s="59">
        <f t="shared" si="158"/>
        <v>0</v>
      </c>
      <c r="K1378" s="70">
        <v>2.286</v>
      </c>
      <c r="L1378" s="55" t="s">
        <v>4808</v>
      </c>
      <c r="M1378" s="71" t="s">
        <v>4809</v>
      </c>
      <c r="N1378" s="59"/>
      <c r="O1378" s="70"/>
      <c r="P1378" s="59"/>
      <c r="Q1378" s="70"/>
      <c r="R1378" s="73" t="s">
        <v>4809</v>
      </c>
      <c r="S1378" s="70">
        <v>2.286</v>
      </c>
      <c r="T1378" s="59">
        <v>18</v>
      </c>
      <c r="U1378" s="82">
        <v>149</v>
      </c>
      <c r="V1378" s="83">
        <v>41.148</v>
      </c>
      <c r="W1378" s="83">
        <v>22.86</v>
      </c>
      <c r="X1378" s="83">
        <v>18.288</v>
      </c>
      <c r="Y1378" s="82">
        <f t="shared" si="159"/>
        <v>107.852</v>
      </c>
      <c r="Z1378" s="82"/>
      <c r="AA1378" s="91"/>
      <c r="AB1378" s="91"/>
      <c r="AC1378" s="82"/>
      <c r="AD1378" s="82"/>
      <c r="AE1378" s="82"/>
      <c r="AF1378" s="82"/>
      <c r="AG1378" s="59" t="s">
        <v>4738</v>
      </c>
      <c r="AH1378" s="59">
        <v>1</v>
      </c>
      <c r="AI1378" s="58"/>
      <c r="AJ1378" s="27"/>
    </row>
    <row r="1379" ht="20.15" customHeight="1" outlineLevel="4" spans="1:36">
      <c r="A1379" s="59">
        <v>5</v>
      </c>
      <c r="B1379" s="60" t="s">
        <v>178</v>
      </c>
      <c r="C1379" s="56" t="s">
        <v>179</v>
      </c>
      <c r="D1379" s="57" t="s">
        <v>1363</v>
      </c>
      <c r="E1379" s="58" t="s">
        <v>4810</v>
      </c>
      <c r="F1379" s="59" t="s">
        <v>554</v>
      </c>
      <c r="G1379" s="59" t="s">
        <v>4796</v>
      </c>
      <c r="H1379" s="59">
        <v>430802</v>
      </c>
      <c r="I1379" s="59" t="str">
        <f t="shared" si="157"/>
        <v>430802</v>
      </c>
      <c r="J1379" s="59">
        <f t="shared" si="158"/>
        <v>0</v>
      </c>
      <c r="K1379" s="70">
        <v>2.377</v>
      </c>
      <c r="L1379" s="55" t="s">
        <v>4811</v>
      </c>
      <c r="M1379" s="71" t="s">
        <v>4812</v>
      </c>
      <c r="N1379" s="59"/>
      <c r="O1379" s="70"/>
      <c r="P1379" s="59"/>
      <c r="Q1379" s="70"/>
      <c r="R1379" s="73" t="s">
        <v>4812</v>
      </c>
      <c r="S1379" s="70">
        <v>2.377</v>
      </c>
      <c r="T1379" s="59">
        <v>18</v>
      </c>
      <c r="U1379" s="82">
        <v>211</v>
      </c>
      <c r="V1379" s="83">
        <v>42.786</v>
      </c>
      <c r="W1379" s="83">
        <v>23.77</v>
      </c>
      <c r="X1379" s="83">
        <v>19.016</v>
      </c>
      <c r="Y1379" s="82">
        <f t="shared" si="159"/>
        <v>168.214</v>
      </c>
      <c r="Z1379" s="82"/>
      <c r="AA1379" s="91"/>
      <c r="AB1379" s="91"/>
      <c r="AC1379" s="82"/>
      <c r="AD1379" s="82"/>
      <c r="AE1379" s="82"/>
      <c r="AF1379" s="82"/>
      <c r="AG1379" s="59" t="s">
        <v>4738</v>
      </c>
      <c r="AH1379" s="59">
        <v>1</v>
      </c>
      <c r="AI1379" s="58"/>
      <c r="AJ1379" s="27"/>
    </row>
    <row r="1380" ht="20.15" customHeight="1" outlineLevel="4" spans="1:36">
      <c r="A1380" s="59">
        <v>6</v>
      </c>
      <c r="B1380" s="60" t="s">
        <v>178</v>
      </c>
      <c r="C1380" s="56" t="s">
        <v>179</v>
      </c>
      <c r="D1380" s="57" t="s">
        <v>4813</v>
      </c>
      <c r="E1380" s="58" t="s">
        <v>4814</v>
      </c>
      <c r="F1380" s="59" t="s">
        <v>554</v>
      </c>
      <c r="G1380" s="59" t="s">
        <v>4796</v>
      </c>
      <c r="H1380" s="59">
        <v>430802</v>
      </c>
      <c r="I1380" s="59" t="str">
        <f t="shared" si="157"/>
        <v>430802</v>
      </c>
      <c r="J1380" s="59">
        <f t="shared" si="158"/>
        <v>0</v>
      </c>
      <c r="K1380" s="70">
        <v>2.203</v>
      </c>
      <c r="L1380" s="55" t="s">
        <v>4815</v>
      </c>
      <c r="M1380" s="71" t="s">
        <v>4816</v>
      </c>
      <c r="N1380" s="59"/>
      <c r="O1380" s="70"/>
      <c r="P1380" s="59"/>
      <c r="Q1380" s="70"/>
      <c r="R1380" s="73" t="s">
        <v>4816</v>
      </c>
      <c r="S1380" s="70">
        <v>2.203</v>
      </c>
      <c r="T1380" s="59">
        <v>18</v>
      </c>
      <c r="U1380" s="82">
        <v>143</v>
      </c>
      <c r="V1380" s="83">
        <v>39.654</v>
      </c>
      <c r="W1380" s="83">
        <v>22.03</v>
      </c>
      <c r="X1380" s="83">
        <v>17.624</v>
      </c>
      <c r="Y1380" s="82">
        <f t="shared" si="159"/>
        <v>103.346</v>
      </c>
      <c r="Z1380" s="82"/>
      <c r="AA1380" s="91"/>
      <c r="AB1380" s="91"/>
      <c r="AC1380" s="82"/>
      <c r="AD1380" s="82"/>
      <c r="AE1380" s="82"/>
      <c r="AF1380" s="82"/>
      <c r="AG1380" s="59" t="s">
        <v>4738</v>
      </c>
      <c r="AH1380" s="59">
        <v>1</v>
      </c>
      <c r="AI1380" s="58"/>
      <c r="AJ1380" s="27"/>
    </row>
    <row r="1381" ht="20.15" customHeight="1" outlineLevel="4" spans="1:36">
      <c r="A1381" s="59">
        <v>7</v>
      </c>
      <c r="B1381" s="60" t="s">
        <v>178</v>
      </c>
      <c r="C1381" s="56" t="s">
        <v>179</v>
      </c>
      <c r="D1381" s="57" t="s">
        <v>4817</v>
      </c>
      <c r="E1381" s="58" t="s">
        <v>4818</v>
      </c>
      <c r="F1381" s="59" t="s">
        <v>554</v>
      </c>
      <c r="G1381" s="59" t="s">
        <v>4796</v>
      </c>
      <c r="H1381" s="59">
        <v>430802</v>
      </c>
      <c r="I1381" s="59" t="str">
        <f t="shared" si="157"/>
        <v>430802</v>
      </c>
      <c r="J1381" s="59">
        <f t="shared" si="158"/>
        <v>0</v>
      </c>
      <c r="K1381" s="70">
        <v>3.543</v>
      </c>
      <c r="L1381" s="55" t="s">
        <v>4819</v>
      </c>
      <c r="M1381" s="71" t="s">
        <v>4820</v>
      </c>
      <c r="N1381" s="59"/>
      <c r="O1381" s="70"/>
      <c r="P1381" s="73" t="s">
        <v>4820</v>
      </c>
      <c r="Q1381" s="70">
        <v>3.543</v>
      </c>
      <c r="R1381" s="59"/>
      <c r="S1381" s="70"/>
      <c r="T1381" s="59">
        <v>18</v>
      </c>
      <c r="U1381" s="82">
        <v>273</v>
      </c>
      <c r="V1381" s="83">
        <v>63.774</v>
      </c>
      <c r="W1381" s="83">
        <v>35.43</v>
      </c>
      <c r="X1381" s="83">
        <v>28.344</v>
      </c>
      <c r="Y1381" s="82">
        <f t="shared" si="159"/>
        <v>209.226</v>
      </c>
      <c r="Z1381" s="82"/>
      <c r="AA1381" s="91"/>
      <c r="AB1381" s="91"/>
      <c r="AC1381" s="82"/>
      <c r="AD1381" s="82"/>
      <c r="AE1381" s="82"/>
      <c r="AF1381" s="82"/>
      <c r="AG1381" s="59" t="s">
        <v>4738</v>
      </c>
      <c r="AH1381" s="59">
        <v>1</v>
      </c>
      <c r="AI1381" s="58"/>
      <c r="AJ1381" s="27"/>
    </row>
    <row r="1382" ht="20.15" customHeight="1" outlineLevel="4" spans="1:36">
      <c r="A1382" s="59">
        <v>8</v>
      </c>
      <c r="B1382" s="60" t="s">
        <v>178</v>
      </c>
      <c r="C1382" s="56" t="s">
        <v>179</v>
      </c>
      <c r="D1382" s="57" t="s">
        <v>4821</v>
      </c>
      <c r="E1382" s="58" t="s">
        <v>4822</v>
      </c>
      <c r="F1382" s="59" t="s">
        <v>554</v>
      </c>
      <c r="G1382" s="59" t="s">
        <v>4796</v>
      </c>
      <c r="H1382" s="59">
        <v>430802</v>
      </c>
      <c r="I1382" s="59" t="str">
        <f t="shared" si="157"/>
        <v>430802</v>
      </c>
      <c r="J1382" s="59">
        <f t="shared" si="158"/>
        <v>0</v>
      </c>
      <c r="K1382" s="70">
        <v>2.899</v>
      </c>
      <c r="L1382" s="55" t="s">
        <v>4823</v>
      </c>
      <c r="M1382" s="71" t="s">
        <v>4824</v>
      </c>
      <c r="N1382" s="59"/>
      <c r="O1382" s="70"/>
      <c r="P1382" s="73" t="s">
        <v>4824</v>
      </c>
      <c r="Q1382" s="70">
        <v>2.899</v>
      </c>
      <c r="R1382" s="59"/>
      <c r="S1382" s="70"/>
      <c r="T1382" s="59">
        <v>18</v>
      </c>
      <c r="U1382" s="82">
        <v>345</v>
      </c>
      <c r="V1382" s="83">
        <v>52.182</v>
      </c>
      <c r="W1382" s="83">
        <v>28.99</v>
      </c>
      <c r="X1382" s="83">
        <v>23.192</v>
      </c>
      <c r="Y1382" s="82">
        <f t="shared" si="159"/>
        <v>292.818</v>
      </c>
      <c r="Z1382" s="82"/>
      <c r="AA1382" s="91"/>
      <c r="AB1382" s="91"/>
      <c r="AC1382" s="82"/>
      <c r="AD1382" s="82"/>
      <c r="AE1382" s="82"/>
      <c r="AF1382" s="82"/>
      <c r="AG1382" s="59" t="s">
        <v>4738</v>
      </c>
      <c r="AH1382" s="59">
        <v>1</v>
      </c>
      <c r="AI1382" s="58"/>
      <c r="AJ1382" s="27"/>
    </row>
    <row r="1383" ht="20.15" customHeight="1" outlineLevel="4" spans="1:36">
      <c r="A1383" s="59">
        <v>9</v>
      </c>
      <c r="B1383" s="60" t="s">
        <v>178</v>
      </c>
      <c r="C1383" s="56" t="s">
        <v>179</v>
      </c>
      <c r="D1383" s="57" t="s">
        <v>4813</v>
      </c>
      <c r="E1383" s="58" t="s">
        <v>4814</v>
      </c>
      <c r="F1383" s="59" t="s">
        <v>554</v>
      </c>
      <c r="G1383" s="59" t="s">
        <v>4796</v>
      </c>
      <c r="H1383" s="59">
        <v>430802</v>
      </c>
      <c r="I1383" s="59" t="str">
        <f t="shared" si="157"/>
        <v>430802</v>
      </c>
      <c r="J1383" s="59">
        <f t="shared" si="158"/>
        <v>0</v>
      </c>
      <c r="K1383" s="70">
        <v>4.333</v>
      </c>
      <c r="L1383" s="55" t="s">
        <v>4825</v>
      </c>
      <c r="M1383" s="71" t="s">
        <v>4826</v>
      </c>
      <c r="N1383" s="59"/>
      <c r="O1383" s="70"/>
      <c r="P1383" s="73" t="s">
        <v>4826</v>
      </c>
      <c r="Q1383" s="70">
        <v>4.333</v>
      </c>
      <c r="R1383" s="59"/>
      <c r="S1383" s="70"/>
      <c r="T1383" s="59">
        <v>18</v>
      </c>
      <c r="U1383" s="82">
        <v>333</v>
      </c>
      <c r="V1383" s="83">
        <v>77.994</v>
      </c>
      <c r="W1383" s="83">
        <v>43.33</v>
      </c>
      <c r="X1383" s="83">
        <v>34.664</v>
      </c>
      <c r="Y1383" s="82">
        <f t="shared" si="159"/>
        <v>255.006</v>
      </c>
      <c r="Z1383" s="82"/>
      <c r="AA1383" s="91"/>
      <c r="AB1383" s="91"/>
      <c r="AC1383" s="82"/>
      <c r="AD1383" s="82"/>
      <c r="AE1383" s="82"/>
      <c r="AF1383" s="82"/>
      <c r="AG1383" s="59" t="s">
        <v>4738</v>
      </c>
      <c r="AH1383" s="59">
        <v>1</v>
      </c>
      <c r="AI1383" s="58"/>
      <c r="AJ1383" s="27"/>
    </row>
    <row r="1384" ht="20.15" customHeight="1" outlineLevel="4" spans="1:36">
      <c r="A1384" s="59">
        <v>10</v>
      </c>
      <c r="B1384" s="60" t="s">
        <v>178</v>
      </c>
      <c r="C1384" s="56" t="s">
        <v>179</v>
      </c>
      <c r="D1384" s="57" t="s">
        <v>4827</v>
      </c>
      <c r="E1384" s="58" t="s">
        <v>4828</v>
      </c>
      <c r="F1384" s="59" t="s">
        <v>554</v>
      </c>
      <c r="G1384" s="59" t="s">
        <v>4796</v>
      </c>
      <c r="H1384" s="59">
        <v>430802</v>
      </c>
      <c r="I1384" s="59" t="str">
        <f t="shared" si="157"/>
        <v>430802</v>
      </c>
      <c r="J1384" s="59">
        <f t="shared" si="158"/>
        <v>0</v>
      </c>
      <c r="K1384" s="70">
        <v>6.061</v>
      </c>
      <c r="L1384" s="55" t="s">
        <v>4829</v>
      </c>
      <c r="M1384" s="71" t="s">
        <v>4830</v>
      </c>
      <c r="N1384" s="59"/>
      <c r="O1384" s="70"/>
      <c r="P1384" s="73" t="s">
        <v>4830</v>
      </c>
      <c r="Q1384" s="70">
        <v>6.061</v>
      </c>
      <c r="R1384" s="59"/>
      <c r="S1384" s="70"/>
      <c r="T1384" s="59">
        <v>18</v>
      </c>
      <c r="U1384" s="82">
        <v>344</v>
      </c>
      <c r="V1384" s="83">
        <v>109.098</v>
      </c>
      <c r="W1384" s="83">
        <v>60.61</v>
      </c>
      <c r="X1384" s="83">
        <v>48.488</v>
      </c>
      <c r="Y1384" s="82">
        <f t="shared" si="159"/>
        <v>234.902</v>
      </c>
      <c r="Z1384" s="82"/>
      <c r="AA1384" s="91"/>
      <c r="AB1384" s="91"/>
      <c r="AC1384" s="82"/>
      <c r="AD1384" s="82"/>
      <c r="AE1384" s="82"/>
      <c r="AF1384" s="82"/>
      <c r="AG1384" s="59" t="s">
        <v>4738</v>
      </c>
      <c r="AH1384" s="59">
        <v>1</v>
      </c>
      <c r="AI1384" s="58"/>
      <c r="AJ1384" s="27"/>
    </row>
    <row r="1385" ht="20.15" customHeight="1" outlineLevel="4" spans="1:36">
      <c r="A1385" s="59">
        <v>11</v>
      </c>
      <c r="B1385" s="60" t="s">
        <v>178</v>
      </c>
      <c r="C1385" s="56" t="s">
        <v>179</v>
      </c>
      <c r="D1385" s="57" t="s">
        <v>4831</v>
      </c>
      <c r="E1385" s="58" t="s">
        <v>1238</v>
      </c>
      <c r="F1385" s="59" t="s">
        <v>554</v>
      </c>
      <c r="G1385" s="59" t="s">
        <v>4796</v>
      </c>
      <c r="H1385" s="59">
        <v>430802</v>
      </c>
      <c r="I1385" s="59" t="str">
        <f t="shared" si="157"/>
        <v>430802</v>
      </c>
      <c r="J1385" s="59">
        <f t="shared" si="158"/>
        <v>0</v>
      </c>
      <c r="K1385" s="70">
        <v>2.505</v>
      </c>
      <c r="L1385" s="55" t="s">
        <v>4832</v>
      </c>
      <c r="M1385" s="71" t="s">
        <v>4833</v>
      </c>
      <c r="N1385" s="59"/>
      <c r="O1385" s="70"/>
      <c r="P1385" s="59"/>
      <c r="Q1385" s="70"/>
      <c r="R1385" s="73" t="s">
        <v>4833</v>
      </c>
      <c r="S1385" s="70">
        <v>2.505</v>
      </c>
      <c r="T1385" s="59">
        <v>18</v>
      </c>
      <c r="U1385" s="82">
        <v>163</v>
      </c>
      <c r="V1385" s="83">
        <v>45.09</v>
      </c>
      <c r="W1385" s="83">
        <v>25.05</v>
      </c>
      <c r="X1385" s="83">
        <v>20.04</v>
      </c>
      <c r="Y1385" s="82">
        <f t="shared" si="159"/>
        <v>117.91</v>
      </c>
      <c r="Z1385" s="82"/>
      <c r="AA1385" s="91"/>
      <c r="AB1385" s="91"/>
      <c r="AC1385" s="82"/>
      <c r="AD1385" s="82"/>
      <c r="AE1385" s="82"/>
      <c r="AF1385" s="82"/>
      <c r="AG1385" s="59" t="s">
        <v>4738</v>
      </c>
      <c r="AH1385" s="59">
        <v>1</v>
      </c>
      <c r="AI1385" s="58"/>
      <c r="AJ1385" s="27"/>
    </row>
    <row r="1386" ht="20.15" customHeight="1" outlineLevel="4" spans="1:36">
      <c r="A1386" s="59">
        <v>12</v>
      </c>
      <c r="B1386" s="60" t="s">
        <v>178</v>
      </c>
      <c r="C1386" s="56" t="s">
        <v>179</v>
      </c>
      <c r="D1386" s="57" t="s">
        <v>4834</v>
      </c>
      <c r="E1386" s="58" t="s">
        <v>4835</v>
      </c>
      <c r="F1386" s="59" t="s">
        <v>554</v>
      </c>
      <c r="G1386" s="59" t="s">
        <v>4796</v>
      </c>
      <c r="H1386" s="59">
        <v>430802</v>
      </c>
      <c r="I1386" s="59" t="str">
        <f t="shared" si="157"/>
        <v>430802</v>
      </c>
      <c r="J1386" s="59">
        <f t="shared" si="158"/>
        <v>0</v>
      </c>
      <c r="K1386" s="70">
        <v>3.61</v>
      </c>
      <c r="L1386" s="55" t="s">
        <v>4836</v>
      </c>
      <c r="M1386" s="71" t="s">
        <v>4837</v>
      </c>
      <c r="N1386" s="59"/>
      <c r="O1386" s="70"/>
      <c r="P1386" s="59"/>
      <c r="Q1386" s="70"/>
      <c r="R1386" s="73" t="s">
        <v>4837</v>
      </c>
      <c r="S1386" s="70">
        <v>3.61</v>
      </c>
      <c r="T1386" s="59">
        <v>18</v>
      </c>
      <c r="U1386" s="82">
        <v>235</v>
      </c>
      <c r="V1386" s="83">
        <v>64.98</v>
      </c>
      <c r="W1386" s="83">
        <v>36.1</v>
      </c>
      <c r="X1386" s="83">
        <v>28.88</v>
      </c>
      <c r="Y1386" s="82">
        <f t="shared" si="159"/>
        <v>170.02</v>
      </c>
      <c r="Z1386" s="82"/>
      <c r="AA1386" s="91"/>
      <c r="AB1386" s="91"/>
      <c r="AC1386" s="82"/>
      <c r="AD1386" s="82"/>
      <c r="AE1386" s="82"/>
      <c r="AF1386" s="82"/>
      <c r="AG1386" s="59" t="s">
        <v>4738</v>
      </c>
      <c r="AH1386" s="59">
        <v>1</v>
      </c>
      <c r="AI1386" s="58"/>
      <c r="AJ1386" s="27"/>
    </row>
    <row r="1387" ht="20.15" customHeight="1" outlineLevel="4" spans="1:36">
      <c r="A1387" s="59">
        <v>13</v>
      </c>
      <c r="B1387" s="60" t="s">
        <v>178</v>
      </c>
      <c r="C1387" s="56" t="s">
        <v>179</v>
      </c>
      <c r="D1387" s="57" t="s">
        <v>4838</v>
      </c>
      <c r="E1387" s="58" t="s">
        <v>4839</v>
      </c>
      <c r="F1387" s="59" t="s">
        <v>554</v>
      </c>
      <c r="G1387" s="59" t="s">
        <v>4796</v>
      </c>
      <c r="H1387" s="59">
        <v>430802</v>
      </c>
      <c r="I1387" s="59" t="str">
        <f t="shared" si="157"/>
        <v>430802</v>
      </c>
      <c r="J1387" s="59">
        <f t="shared" si="158"/>
        <v>0</v>
      </c>
      <c r="K1387" s="70">
        <v>8.681</v>
      </c>
      <c r="L1387" s="55" t="s">
        <v>4840</v>
      </c>
      <c r="M1387" s="71" t="s">
        <v>4841</v>
      </c>
      <c r="N1387" s="59"/>
      <c r="O1387" s="70"/>
      <c r="P1387" s="59"/>
      <c r="Q1387" s="70"/>
      <c r="R1387" s="73" t="s">
        <v>4841</v>
      </c>
      <c r="S1387" s="70">
        <v>8.681</v>
      </c>
      <c r="T1387" s="59">
        <v>18</v>
      </c>
      <c r="U1387" s="82">
        <v>564</v>
      </c>
      <c r="V1387" s="83">
        <v>156.258</v>
      </c>
      <c r="W1387" s="83">
        <v>86.81</v>
      </c>
      <c r="X1387" s="83">
        <v>69.448</v>
      </c>
      <c r="Y1387" s="82">
        <f t="shared" si="159"/>
        <v>407.742</v>
      </c>
      <c r="Z1387" s="82"/>
      <c r="AA1387" s="91"/>
      <c r="AB1387" s="91"/>
      <c r="AC1387" s="82"/>
      <c r="AD1387" s="82"/>
      <c r="AE1387" s="82"/>
      <c r="AF1387" s="82"/>
      <c r="AG1387" s="59" t="s">
        <v>4738</v>
      </c>
      <c r="AH1387" s="59">
        <v>1</v>
      </c>
      <c r="AI1387" s="58"/>
      <c r="AJ1387" s="27"/>
    </row>
    <row r="1388" ht="20.15" customHeight="1" outlineLevel="4" spans="1:36">
      <c r="A1388" s="59">
        <v>14</v>
      </c>
      <c r="B1388" s="60" t="s">
        <v>178</v>
      </c>
      <c r="C1388" s="56" t="s">
        <v>179</v>
      </c>
      <c r="D1388" s="57" t="s">
        <v>4838</v>
      </c>
      <c r="E1388" s="58" t="s">
        <v>4842</v>
      </c>
      <c r="F1388" s="59" t="s">
        <v>554</v>
      </c>
      <c r="G1388" s="59" t="s">
        <v>4796</v>
      </c>
      <c r="H1388" s="59">
        <v>430802</v>
      </c>
      <c r="I1388" s="59" t="str">
        <f t="shared" si="157"/>
        <v>430802</v>
      </c>
      <c r="J1388" s="59">
        <f t="shared" si="158"/>
        <v>0</v>
      </c>
      <c r="K1388" s="70">
        <v>1.489</v>
      </c>
      <c r="L1388" s="55" t="s">
        <v>4843</v>
      </c>
      <c r="M1388" s="71" t="s">
        <v>4844</v>
      </c>
      <c r="N1388" s="59"/>
      <c r="O1388" s="70"/>
      <c r="P1388" s="59"/>
      <c r="Q1388" s="70"/>
      <c r="R1388" s="73" t="s">
        <v>4844</v>
      </c>
      <c r="S1388" s="70">
        <v>1.489</v>
      </c>
      <c r="T1388" s="59">
        <v>18</v>
      </c>
      <c r="U1388" s="82">
        <v>97</v>
      </c>
      <c r="V1388" s="83">
        <v>26.802</v>
      </c>
      <c r="W1388" s="83">
        <v>14.89</v>
      </c>
      <c r="X1388" s="83">
        <v>11.912</v>
      </c>
      <c r="Y1388" s="82">
        <f t="shared" si="159"/>
        <v>70.198</v>
      </c>
      <c r="Z1388" s="82"/>
      <c r="AA1388" s="91"/>
      <c r="AB1388" s="91"/>
      <c r="AC1388" s="82"/>
      <c r="AD1388" s="82"/>
      <c r="AE1388" s="82"/>
      <c r="AF1388" s="82"/>
      <c r="AG1388" s="59" t="s">
        <v>4738</v>
      </c>
      <c r="AH1388" s="59">
        <v>1</v>
      </c>
      <c r="AI1388" s="58"/>
      <c r="AJ1388" s="27"/>
    </row>
    <row r="1389" ht="20.15" customHeight="1" outlineLevel="4" spans="1:36">
      <c r="A1389" s="59">
        <v>15</v>
      </c>
      <c r="B1389" s="60" t="s">
        <v>178</v>
      </c>
      <c r="C1389" s="56" t="s">
        <v>179</v>
      </c>
      <c r="D1389" s="57" t="s">
        <v>4817</v>
      </c>
      <c r="E1389" s="58" t="s">
        <v>4845</v>
      </c>
      <c r="F1389" s="59" t="s">
        <v>554</v>
      </c>
      <c r="G1389" s="59" t="s">
        <v>4796</v>
      </c>
      <c r="H1389" s="59">
        <v>430802</v>
      </c>
      <c r="I1389" s="59" t="str">
        <f t="shared" si="157"/>
        <v>430802</v>
      </c>
      <c r="J1389" s="59">
        <f t="shared" si="158"/>
        <v>0</v>
      </c>
      <c r="K1389" s="70">
        <v>4.978</v>
      </c>
      <c r="L1389" s="55" t="s">
        <v>4846</v>
      </c>
      <c r="M1389" s="71" t="s">
        <v>4847</v>
      </c>
      <c r="N1389" s="59"/>
      <c r="O1389" s="70"/>
      <c r="P1389" s="59"/>
      <c r="Q1389" s="70"/>
      <c r="R1389" s="73" t="s">
        <v>4847</v>
      </c>
      <c r="S1389" s="70">
        <v>4.978</v>
      </c>
      <c r="T1389" s="59">
        <v>18</v>
      </c>
      <c r="U1389" s="82">
        <v>324</v>
      </c>
      <c r="V1389" s="83">
        <v>89.604</v>
      </c>
      <c r="W1389" s="83">
        <v>49.78</v>
      </c>
      <c r="X1389" s="83">
        <v>39.824</v>
      </c>
      <c r="Y1389" s="82">
        <f t="shared" si="159"/>
        <v>234.396</v>
      </c>
      <c r="Z1389" s="82"/>
      <c r="AA1389" s="91"/>
      <c r="AB1389" s="91"/>
      <c r="AC1389" s="82"/>
      <c r="AD1389" s="82"/>
      <c r="AE1389" s="82"/>
      <c r="AF1389" s="82"/>
      <c r="AG1389" s="59" t="s">
        <v>4738</v>
      </c>
      <c r="AH1389" s="59">
        <v>1</v>
      </c>
      <c r="AI1389" s="58"/>
      <c r="AJ1389" s="27"/>
    </row>
    <row r="1390" ht="20.15" customHeight="1" outlineLevel="4" spans="1:36">
      <c r="A1390" s="59">
        <v>16</v>
      </c>
      <c r="B1390" s="60" t="s">
        <v>178</v>
      </c>
      <c r="C1390" s="56" t="s">
        <v>179</v>
      </c>
      <c r="D1390" s="57" t="s">
        <v>4848</v>
      </c>
      <c r="E1390" s="58" t="s">
        <v>4849</v>
      </c>
      <c r="F1390" s="59" t="s">
        <v>554</v>
      </c>
      <c r="G1390" s="59" t="s">
        <v>4796</v>
      </c>
      <c r="H1390" s="59">
        <v>430802</v>
      </c>
      <c r="I1390" s="59" t="str">
        <f t="shared" si="157"/>
        <v>430802</v>
      </c>
      <c r="J1390" s="59">
        <f t="shared" si="158"/>
        <v>0</v>
      </c>
      <c r="K1390" s="70">
        <v>3.984</v>
      </c>
      <c r="L1390" s="55" t="s">
        <v>4850</v>
      </c>
      <c r="M1390" s="71" t="s">
        <v>4851</v>
      </c>
      <c r="N1390" s="59"/>
      <c r="O1390" s="70"/>
      <c r="P1390" s="59"/>
      <c r="Q1390" s="70"/>
      <c r="R1390" s="73" t="s">
        <v>4851</v>
      </c>
      <c r="S1390" s="70">
        <v>3.984</v>
      </c>
      <c r="T1390" s="59">
        <v>18</v>
      </c>
      <c r="U1390" s="82">
        <v>259</v>
      </c>
      <c r="V1390" s="83">
        <v>71.712</v>
      </c>
      <c r="W1390" s="83">
        <v>39.84</v>
      </c>
      <c r="X1390" s="83">
        <v>31.872</v>
      </c>
      <c r="Y1390" s="82">
        <f t="shared" si="159"/>
        <v>187.288</v>
      </c>
      <c r="Z1390" s="82"/>
      <c r="AA1390" s="91"/>
      <c r="AB1390" s="91"/>
      <c r="AC1390" s="82"/>
      <c r="AD1390" s="82"/>
      <c r="AE1390" s="82"/>
      <c r="AF1390" s="82"/>
      <c r="AG1390" s="59" t="s">
        <v>4738</v>
      </c>
      <c r="AH1390" s="59">
        <v>1</v>
      </c>
      <c r="AI1390" s="58"/>
      <c r="AJ1390" s="27"/>
    </row>
    <row r="1391" ht="20.15" customHeight="1" outlineLevel="4" spans="1:36">
      <c r="A1391" s="59">
        <v>61</v>
      </c>
      <c r="B1391" s="60" t="s">
        <v>178</v>
      </c>
      <c r="C1391" s="56" t="s">
        <v>179</v>
      </c>
      <c r="D1391" s="57" t="s">
        <v>4802</v>
      </c>
      <c r="E1391" s="58" t="s">
        <v>4852</v>
      </c>
      <c r="F1391" s="59" t="s">
        <v>554</v>
      </c>
      <c r="G1391" s="59" t="s">
        <v>4796</v>
      </c>
      <c r="H1391" s="59">
        <v>430802</v>
      </c>
      <c r="I1391" s="59" t="str">
        <f t="shared" si="157"/>
        <v>430802</v>
      </c>
      <c r="J1391" s="59">
        <f t="shared" si="158"/>
        <v>0</v>
      </c>
      <c r="K1391" s="70">
        <v>7.092</v>
      </c>
      <c r="L1391" s="55" t="s">
        <v>4853</v>
      </c>
      <c r="M1391" s="71" t="s">
        <v>4854</v>
      </c>
      <c r="N1391" s="59"/>
      <c r="O1391" s="70"/>
      <c r="P1391" s="59"/>
      <c r="Q1391" s="70"/>
      <c r="R1391" s="73" t="s">
        <v>4854</v>
      </c>
      <c r="S1391" s="70">
        <v>7.092</v>
      </c>
      <c r="T1391" s="59">
        <v>18</v>
      </c>
      <c r="U1391" s="82">
        <v>461</v>
      </c>
      <c r="V1391" s="83">
        <v>127.656</v>
      </c>
      <c r="W1391" s="83">
        <v>70.92</v>
      </c>
      <c r="X1391" s="83">
        <v>56.736</v>
      </c>
      <c r="Y1391" s="82">
        <f t="shared" si="159"/>
        <v>333.344</v>
      </c>
      <c r="Z1391" s="82"/>
      <c r="AA1391" s="91"/>
      <c r="AB1391" s="91"/>
      <c r="AC1391" s="82"/>
      <c r="AD1391" s="82"/>
      <c r="AE1391" s="82"/>
      <c r="AF1391" s="82"/>
      <c r="AG1391" s="59" t="s">
        <v>4738</v>
      </c>
      <c r="AH1391" s="59">
        <v>1</v>
      </c>
      <c r="AI1391" s="58"/>
      <c r="AJ1391" s="27"/>
    </row>
    <row r="1392" ht="20.15" customHeight="1" outlineLevel="4" spans="1:36">
      <c r="A1392" s="59">
        <v>17</v>
      </c>
      <c r="B1392" s="60" t="s">
        <v>178</v>
      </c>
      <c r="C1392" s="56" t="s">
        <v>179</v>
      </c>
      <c r="D1392" s="57" t="s">
        <v>4855</v>
      </c>
      <c r="E1392" s="58" t="s">
        <v>4049</v>
      </c>
      <c r="F1392" s="59" t="s">
        <v>554</v>
      </c>
      <c r="G1392" s="59" t="s">
        <v>4796</v>
      </c>
      <c r="H1392" s="59">
        <v>430802</v>
      </c>
      <c r="I1392" s="59" t="str">
        <f t="shared" si="157"/>
        <v>430802</v>
      </c>
      <c r="J1392" s="59">
        <f t="shared" si="158"/>
        <v>0</v>
      </c>
      <c r="K1392" s="70">
        <v>1.821</v>
      </c>
      <c r="L1392" s="55" t="s">
        <v>4856</v>
      </c>
      <c r="M1392" s="71" t="s">
        <v>4857</v>
      </c>
      <c r="N1392" s="59"/>
      <c r="O1392" s="70"/>
      <c r="P1392" s="59"/>
      <c r="Q1392" s="70"/>
      <c r="R1392" s="73" t="s">
        <v>4857</v>
      </c>
      <c r="S1392" s="70">
        <v>1.821</v>
      </c>
      <c r="T1392" s="59">
        <v>18</v>
      </c>
      <c r="U1392" s="82">
        <v>118</v>
      </c>
      <c r="V1392" s="83">
        <v>32.778</v>
      </c>
      <c r="W1392" s="83">
        <v>18.21</v>
      </c>
      <c r="X1392" s="83">
        <v>14.568</v>
      </c>
      <c r="Y1392" s="82">
        <f t="shared" si="159"/>
        <v>85.222</v>
      </c>
      <c r="Z1392" s="82"/>
      <c r="AA1392" s="91"/>
      <c r="AB1392" s="91"/>
      <c r="AC1392" s="82"/>
      <c r="AD1392" s="82"/>
      <c r="AE1392" s="82"/>
      <c r="AF1392" s="82"/>
      <c r="AG1392" s="59" t="s">
        <v>4738</v>
      </c>
      <c r="AH1392" s="59">
        <v>1</v>
      </c>
      <c r="AI1392" s="58"/>
      <c r="AJ1392" s="27"/>
    </row>
    <row r="1393" ht="20.15" customHeight="1" outlineLevel="4" spans="1:36">
      <c r="A1393" s="59">
        <v>18</v>
      </c>
      <c r="B1393" s="60" t="s">
        <v>178</v>
      </c>
      <c r="C1393" s="56" t="s">
        <v>179</v>
      </c>
      <c r="D1393" s="57" t="s">
        <v>4794</v>
      </c>
      <c r="E1393" s="58" t="s">
        <v>4858</v>
      </c>
      <c r="F1393" s="59" t="s">
        <v>554</v>
      </c>
      <c r="G1393" s="59" t="s">
        <v>4796</v>
      </c>
      <c r="H1393" s="59">
        <v>430802</v>
      </c>
      <c r="I1393" s="59" t="str">
        <f t="shared" si="157"/>
        <v>430802</v>
      </c>
      <c r="J1393" s="59">
        <f t="shared" si="158"/>
        <v>0</v>
      </c>
      <c r="K1393" s="70">
        <v>2.271</v>
      </c>
      <c r="L1393" s="55" t="s">
        <v>4859</v>
      </c>
      <c r="M1393" s="71" t="s">
        <v>4860</v>
      </c>
      <c r="N1393" s="59"/>
      <c r="O1393" s="70"/>
      <c r="P1393" s="59"/>
      <c r="Q1393" s="70"/>
      <c r="R1393" s="73" t="s">
        <v>4860</v>
      </c>
      <c r="S1393" s="70">
        <v>2.271</v>
      </c>
      <c r="T1393" s="59">
        <v>18</v>
      </c>
      <c r="U1393" s="82">
        <v>148</v>
      </c>
      <c r="V1393" s="83">
        <v>40.878</v>
      </c>
      <c r="W1393" s="83">
        <v>22.71</v>
      </c>
      <c r="X1393" s="83">
        <v>18.168</v>
      </c>
      <c r="Y1393" s="82">
        <f t="shared" si="159"/>
        <v>107.122</v>
      </c>
      <c r="Z1393" s="82"/>
      <c r="AA1393" s="91"/>
      <c r="AB1393" s="91"/>
      <c r="AC1393" s="82"/>
      <c r="AD1393" s="82"/>
      <c r="AE1393" s="82"/>
      <c r="AF1393" s="82"/>
      <c r="AG1393" s="59" t="s">
        <v>4738</v>
      </c>
      <c r="AH1393" s="59">
        <v>1</v>
      </c>
      <c r="AI1393" s="58"/>
      <c r="AJ1393" s="27"/>
    </row>
    <row r="1394" ht="20.15" customHeight="1" outlineLevel="4" spans="1:36">
      <c r="A1394" s="59">
        <v>19</v>
      </c>
      <c r="B1394" s="60" t="s">
        <v>178</v>
      </c>
      <c r="C1394" s="56" t="s">
        <v>179</v>
      </c>
      <c r="D1394" s="57" t="s">
        <v>4834</v>
      </c>
      <c r="E1394" s="58" t="s">
        <v>4861</v>
      </c>
      <c r="F1394" s="59" t="s">
        <v>554</v>
      </c>
      <c r="G1394" s="59" t="s">
        <v>4796</v>
      </c>
      <c r="H1394" s="59">
        <v>430802</v>
      </c>
      <c r="I1394" s="59" t="str">
        <f t="shared" si="157"/>
        <v>430802</v>
      </c>
      <c r="J1394" s="59">
        <f t="shared" si="158"/>
        <v>0</v>
      </c>
      <c r="K1394" s="70">
        <v>7.272</v>
      </c>
      <c r="L1394" s="55" t="s">
        <v>4862</v>
      </c>
      <c r="M1394" s="71" t="s">
        <v>4863</v>
      </c>
      <c r="N1394" s="59"/>
      <c r="O1394" s="70"/>
      <c r="P1394" s="73" t="s">
        <v>4863</v>
      </c>
      <c r="Q1394" s="70">
        <v>7.272</v>
      </c>
      <c r="R1394" s="59"/>
      <c r="S1394" s="70"/>
      <c r="T1394" s="59">
        <v>18</v>
      </c>
      <c r="U1394" s="82">
        <v>545</v>
      </c>
      <c r="V1394" s="83">
        <v>130.896</v>
      </c>
      <c r="W1394" s="83">
        <v>72.72</v>
      </c>
      <c r="X1394" s="83">
        <v>58.176</v>
      </c>
      <c r="Y1394" s="82">
        <f t="shared" si="159"/>
        <v>414.104</v>
      </c>
      <c r="Z1394" s="82"/>
      <c r="AA1394" s="91"/>
      <c r="AB1394" s="91"/>
      <c r="AC1394" s="82"/>
      <c r="AD1394" s="82"/>
      <c r="AE1394" s="82"/>
      <c r="AF1394" s="82"/>
      <c r="AG1394" s="59" t="s">
        <v>4738</v>
      </c>
      <c r="AH1394" s="59">
        <v>1</v>
      </c>
      <c r="AI1394" s="58"/>
      <c r="AJ1394" s="27"/>
    </row>
    <row r="1395" ht="20.15" customHeight="1" outlineLevel="4" spans="1:36">
      <c r="A1395" s="59">
        <v>20</v>
      </c>
      <c r="B1395" s="60" t="s">
        <v>178</v>
      </c>
      <c r="C1395" s="56" t="s">
        <v>179</v>
      </c>
      <c r="D1395" s="57" t="s">
        <v>4834</v>
      </c>
      <c r="E1395" s="58" t="s">
        <v>4864</v>
      </c>
      <c r="F1395" s="59" t="s">
        <v>554</v>
      </c>
      <c r="G1395" s="59" t="s">
        <v>4796</v>
      </c>
      <c r="H1395" s="59">
        <v>430802</v>
      </c>
      <c r="I1395" s="59" t="str">
        <f t="shared" si="157"/>
        <v>430802</v>
      </c>
      <c r="J1395" s="59">
        <f t="shared" si="158"/>
        <v>0</v>
      </c>
      <c r="K1395" s="70">
        <v>5.664</v>
      </c>
      <c r="L1395" s="55" t="s">
        <v>4865</v>
      </c>
      <c r="M1395" s="71" t="s">
        <v>4866</v>
      </c>
      <c r="N1395" s="59"/>
      <c r="O1395" s="70"/>
      <c r="P1395" s="73" t="s">
        <v>4866</v>
      </c>
      <c r="Q1395" s="70">
        <v>5.664</v>
      </c>
      <c r="R1395" s="59"/>
      <c r="S1395" s="70"/>
      <c r="T1395" s="59">
        <v>18</v>
      </c>
      <c r="U1395" s="82">
        <v>425</v>
      </c>
      <c r="V1395" s="83">
        <v>101.952</v>
      </c>
      <c r="W1395" s="83">
        <v>56.64</v>
      </c>
      <c r="X1395" s="83">
        <v>45.312</v>
      </c>
      <c r="Y1395" s="82">
        <f t="shared" si="159"/>
        <v>323.048</v>
      </c>
      <c r="Z1395" s="82"/>
      <c r="AA1395" s="91"/>
      <c r="AB1395" s="91"/>
      <c r="AC1395" s="82"/>
      <c r="AD1395" s="82"/>
      <c r="AE1395" s="82"/>
      <c r="AF1395" s="82"/>
      <c r="AG1395" s="59" t="s">
        <v>4738</v>
      </c>
      <c r="AH1395" s="59">
        <v>1</v>
      </c>
      <c r="AI1395" s="58"/>
      <c r="AJ1395" s="27"/>
    </row>
    <row r="1396" ht="20.15" customHeight="1" outlineLevel="4" spans="1:36">
      <c r="A1396" s="59">
        <v>21</v>
      </c>
      <c r="B1396" s="60" t="s">
        <v>178</v>
      </c>
      <c r="C1396" s="56" t="s">
        <v>179</v>
      </c>
      <c r="D1396" s="57" t="s">
        <v>4831</v>
      </c>
      <c r="E1396" s="58" t="s">
        <v>4867</v>
      </c>
      <c r="F1396" s="59" t="s">
        <v>554</v>
      </c>
      <c r="G1396" s="59" t="s">
        <v>4796</v>
      </c>
      <c r="H1396" s="59">
        <v>430802</v>
      </c>
      <c r="I1396" s="59" t="str">
        <f t="shared" si="157"/>
        <v>430802</v>
      </c>
      <c r="J1396" s="59">
        <f t="shared" si="158"/>
        <v>0</v>
      </c>
      <c r="K1396" s="70">
        <v>7.542</v>
      </c>
      <c r="L1396" s="55" t="s">
        <v>4868</v>
      </c>
      <c r="M1396" s="71" t="s">
        <v>4869</v>
      </c>
      <c r="N1396" s="59"/>
      <c r="O1396" s="70"/>
      <c r="P1396" s="73" t="s">
        <v>4869</v>
      </c>
      <c r="Q1396" s="70">
        <v>7.542</v>
      </c>
      <c r="R1396" s="59"/>
      <c r="S1396" s="70"/>
      <c r="T1396" s="59">
        <v>18</v>
      </c>
      <c r="U1396" s="82">
        <v>566</v>
      </c>
      <c r="V1396" s="83">
        <v>135.756</v>
      </c>
      <c r="W1396" s="83">
        <v>75.42</v>
      </c>
      <c r="X1396" s="83">
        <v>60.336</v>
      </c>
      <c r="Y1396" s="82">
        <f t="shared" si="159"/>
        <v>430.244</v>
      </c>
      <c r="Z1396" s="82"/>
      <c r="AA1396" s="91"/>
      <c r="AB1396" s="91"/>
      <c r="AC1396" s="82"/>
      <c r="AD1396" s="82"/>
      <c r="AE1396" s="82"/>
      <c r="AF1396" s="82"/>
      <c r="AG1396" s="59" t="s">
        <v>4738</v>
      </c>
      <c r="AH1396" s="59">
        <v>1</v>
      </c>
      <c r="AI1396" s="58"/>
      <c r="AJ1396" s="27"/>
    </row>
    <row r="1397" ht="20.15" customHeight="1" outlineLevel="4" spans="1:36">
      <c r="A1397" s="59">
        <v>22</v>
      </c>
      <c r="B1397" s="60" t="s">
        <v>178</v>
      </c>
      <c r="C1397" s="56" t="s">
        <v>179</v>
      </c>
      <c r="D1397" s="57" t="s">
        <v>4855</v>
      </c>
      <c r="E1397" s="58" t="s">
        <v>4870</v>
      </c>
      <c r="F1397" s="59" t="s">
        <v>554</v>
      </c>
      <c r="G1397" s="59" t="s">
        <v>4796</v>
      </c>
      <c r="H1397" s="59">
        <v>430802</v>
      </c>
      <c r="I1397" s="59" t="str">
        <f t="shared" si="157"/>
        <v>430802</v>
      </c>
      <c r="J1397" s="59">
        <f t="shared" si="158"/>
        <v>0</v>
      </c>
      <c r="K1397" s="70">
        <v>4.074</v>
      </c>
      <c r="L1397" s="55" t="s">
        <v>4871</v>
      </c>
      <c r="M1397" s="71" t="s">
        <v>4872</v>
      </c>
      <c r="N1397" s="59"/>
      <c r="O1397" s="70"/>
      <c r="P1397" s="73" t="s">
        <v>4872</v>
      </c>
      <c r="Q1397" s="70">
        <v>4.074</v>
      </c>
      <c r="R1397" s="59"/>
      <c r="S1397" s="70"/>
      <c r="T1397" s="59">
        <v>18</v>
      </c>
      <c r="U1397" s="82">
        <v>306</v>
      </c>
      <c r="V1397" s="83">
        <v>73.332</v>
      </c>
      <c r="W1397" s="83">
        <v>40.74</v>
      </c>
      <c r="X1397" s="83">
        <v>32.592</v>
      </c>
      <c r="Y1397" s="82">
        <f t="shared" si="159"/>
        <v>232.668</v>
      </c>
      <c r="Z1397" s="82"/>
      <c r="AA1397" s="91"/>
      <c r="AB1397" s="91"/>
      <c r="AC1397" s="82"/>
      <c r="AD1397" s="82"/>
      <c r="AE1397" s="82"/>
      <c r="AF1397" s="82"/>
      <c r="AG1397" s="59" t="s">
        <v>4738</v>
      </c>
      <c r="AH1397" s="59">
        <v>1</v>
      </c>
      <c r="AI1397" s="58"/>
      <c r="AJ1397" s="27"/>
    </row>
    <row r="1398" ht="20.15" customHeight="1" outlineLevel="4" spans="1:36">
      <c r="A1398" s="59">
        <v>23</v>
      </c>
      <c r="B1398" s="60" t="s">
        <v>178</v>
      </c>
      <c r="C1398" s="56" t="s">
        <v>179</v>
      </c>
      <c r="D1398" s="57" t="s">
        <v>4873</v>
      </c>
      <c r="E1398" s="58" t="s">
        <v>4874</v>
      </c>
      <c r="F1398" s="59" t="s">
        <v>554</v>
      </c>
      <c r="G1398" s="59" t="s">
        <v>4796</v>
      </c>
      <c r="H1398" s="59">
        <v>430802</v>
      </c>
      <c r="I1398" s="59" t="str">
        <f t="shared" si="157"/>
        <v>430802</v>
      </c>
      <c r="J1398" s="59">
        <f t="shared" si="158"/>
        <v>0</v>
      </c>
      <c r="K1398" s="70">
        <v>5.656</v>
      </c>
      <c r="L1398" s="55" t="s">
        <v>4875</v>
      </c>
      <c r="M1398" s="71" t="s">
        <v>4876</v>
      </c>
      <c r="N1398" s="59"/>
      <c r="O1398" s="70"/>
      <c r="P1398" s="73" t="s">
        <v>4876</v>
      </c>
      <c r="Q1398" s="70">
        <v>5.656</v>
      </c>
      <c r="R1398" s="59"/>
      <c r="S1398" s="70"/>
      <c r="T1398" s="59">
        <v>18</v>
      </c>
      <c r="U1398" s="82">
        <v>424</v>
      </c>
      <c r="V1398" s="83">
        <v>101.808</v>
      </c>
      <c r="W1398" s="83">
        <v>56.56</v>
      </c>
      <c r="X1398" s="83">
        <v>45.248</v>
      </c>
      <c r="Y1398" s="82">
        <f t="shared" si="159"/>
        <v>322.192</v>
      </c>
      <c r="Z1398" s="82"/>
      <c r="AA1398" s="91"/>
      <c r="AB1398" s="91"/>
      <c r="AC1398" s="82"/>
      <c r="AD1398" s="82"/>
      <c r="AE1398" s="82"/>
      <c r="AF1398" s="82"/>
      <c r="AG1398" s="59" t="s">
        <v>4738</v>
      </c>
      <c r="AH1398" s="59">
        <v>1</v>
      </c>
      <c r="AI1398" s="58"/>
      <c r="AJ1398" s="27"/>
    </row>
    <row r="1399" ht="20.15" customHeight="1" outlineLevel="4" spans="1:36">
      <c r="A1399" s="59">
        <v>24</v>
      </c>
      <c r="B1399" s="60" t="s">
        <v>178</v>
      </c>
      <c r="C1399" s="56" t="s">
        <v>179</v>
      </c>
      <c r="D1399" s="57" t="s">
        <v>4877</v>
      </c>
      <c r="E1399" s="58" t="s">
        <v>2686</v>
      </c>
      <c r="F1399" s="59" t="s">
        <v>554</v>
      </c>
      <c r="G1399" s="59" t="s">
        <v>4796</v>
      </c>
      <c r="H1399" s="59">
        <v>430802</v>
      </c>
      <c r="I1399" s="59" t="str">
        <f t="shared" si="157"/>
        <v>430802</v>
      </c>
      <c r="J1399" s="59">
        <f t="shared" si="158"/>
        <v>0</v>
      </c>
      <c r="K1399" s="70">
        <v>7.405</v>
      </c>
      <c r="L1399" s="55" t="s">
        <v>4878</v>
      </c>
      <c r="M1399" s="71" t="s">
        <v>4879</v>
      </c>
      <c r="N1399" s="59"/>
      <c r="O1399" s="70"/>
      <c r="P1399" s="73" t="s">
        <v>4879</v>
      </c>
      <c r="Q1399" s="70">
        <v>7.405</v>
      </c>
      <c r="R1399" s="59"/>
      <c r="S1399" s="70"/>
      <c r="T1399" s="59">
        <v>18</v>
      </c>
      <c r="U1399" s="82">
        <v>555</v>
      </c>
      <c r="V1399" s="83">
        <v>133.29</v>
      </c>
      <c r="W1399" s="83">
        <v>74.05</v>
      </c>
      <c r="X1399" s="83">
        <v>59.24</v>
      </c>
      <c r="Y1399" s="82">
        <f t="shared" si="159"/>
        <v>421.71</v>
      </c>
      <c r="Z1399" s="82"/>
      <c r="AA1399" s="91"/>
      <c r="AB1399" s="91"/>
      <c r="AC1399" s="82"/>
      <c r="AD1399" s="82"/>
      <c r="AE1399" s="82"/>
      <c r="AF1399" s="82"/>
      <c r="AG1399" s="59" t="s">
        <v>4738</v>
      </c>
      <c r="AH1399" s="59">
        <v>1</v>
      </c>
      <c r="AI1399" s="58"/>
      <c r="AJ1399" s="27"/>
    </row>
    <row r="1400" ht="20.15" customHeight="1" outlineLevel="4" spans="1:36">
      <c r="A1400" s="59">
        <v>25</v>
      </c>
      <c r="B1400" s="60" t="s">
        <v>178</v>
      </c>
      <c r="C1400" s="56" t="s">
        <v>179</v>
      </c>
      <c r="D1400" s="57" t="s">
        <v>4880</v>
      </c>
      <c r="E1400" s="58" t="s">
        <v>4881</v>
      </c>
      <c r="F1400" s="59" t="s">
        <v>554</v>
      </c>
      <c r="G1400" s="59" t="s">
        <v>4796</v>
      </c>
      <c r="H1400" s="59">
        <v>430802</v>
      </c>
      <c r="I1400" s="59" t="str">
        <f t="shared" si="157"/>
        <v>430802</v>
      </c>
      <c r="J1400" s="59">
        <f t="shared" si="158"/>
        <v>0</v>
      </c>
      <c r="K1400" s="70">
        <v>2.041</v>
      </c>
      <c r="L1400" s="55" t="s">
        <v>4882</v>
      </c>
      <c r="M1400" s="71" t="s">
        <v>4883</v>
      </c>
      <c r="N1400" s="59"/>
      <c r="O1400" s="70"/>
      <c r="P1400" s="73" t="s">
        <v>4883</v>
      </c>
      <c r="Q1400" s="70">
        <v>2.041</v>
      </c>
      <c r="R1400" s="59"/>
      <c r="S1400" s="70"/>
      <c r="T1400" s="59">
        <v>18</v>
      </c>
      <c r="U1400" s="82">
        <v>153</v>
      </c>
      <c r="V1400" s="83">
        <v>36.738</v>
      </c>
      <c r="W1400" s="83">
        <v>20.41</v>
      </c>
      <c r="X1400" s="83">
        <v>16.328</v>
      </c>
      <c r="Y1400" s="82">
        <f t="shared" si="159"/>
        <v>116.262</v>
      </c>
      <c r="Z1400" s="82"/>
      <c r="AA1400" s="91"/>
      <c r="AB1400" s="91"/>
      <c r="AC1400" s="82"/>
      <c r="AD1400" s="82"/>
      <c r="AE1400" s="82"/>
      <c r="AF1400" s="82"/>
      <c r="AG1400" s="59" t="s">
        <v>4738</v>
      </c>
      <c r="AH1400" s="59">
        <v>1</v>
      </c>
      <c r="AI1400" s="58"/>
      <c r="AJ1400" s="27"/>
    </row>
    <row r="1401" ht="20.15" customHeight="1" outlineLevel="4" spans="1:36">
      <c r="A1401" s="59">
        <v>26</v>
      </c>
      <c r="B1401" s="60" t="s">
        <v>178</v>
      </c>
      <c r="C1401" s="56" t="s">
        <v>179</v>
      </c>
      <c r="D1401" s="57" t="s">
        <v>4880</v>
      </c>
      <c r="E1401" s="58" t="s">
        <v>4884</v>
      </c>
      <c r="F1401" s="59" t="s">
        <v>554</v>
      </c>
      <c r="G1401" s="59" t="s">
        <v>4796</v>
      </c>
      <c r="H1401" s="59">
        <v>430802</v>
      </c>
      <c r="I1401" s="59" t="str">
        <f t="shared" si="157"/>
        <v>430802</v>
      </c>
      <c r="J1401" s="59">
        <f t="shared" si="158"/>
        <v>0</v>
      </c>
      <c r="K1401" s="70">
        <v>2.097</v>
      </c>
      <c r="L1401" s="55" t="s">
        <v>4885</v>
      </c>
      <c r="M1401" s="71" t="s">
        <v>4886</v>
      </c>
      <c r="N1401" s="59"/>
      <c r="O1401" s="70"/>
      <c r="P1401" s="73" t="s">
        <v>4886</v>
      </c>
      <c r="Q1401" s="70">
        <v>2.097</v>
      </c>
      <c r="R1401" s="59"/>
      <c r="S1401" s="70"/>
      <c r="T1401" s="59">
        <v>18</v>
      </c>
      <c r="U1401" s="82">
        <v>157</v>
      </c>
      <c r="V1401" s="83">
        <v>37.746</v>
      </c>
      <c r="W1401" s="83">
        <v>20.97</v>
      </c>
      <c r="X1401" s="83">
        <v>16.776</v>
      </c>
      <c r="Y1401" s="82">
        <f t="shared" si="159"/>
        <v>119.254</v>
      </c>
      <c r="Z1401" s="82"/>
      <c r="AA1401" s="91"/>
      <c r="AB1401" s="91"/>
      <c r="AC1401" s="82"/>
      <c r="AD1401" s="82"/>
      <c r="AE1401" s="82"/>
      <c r="AF1401" s="82"/>
      <c r="AG1401" s="59" t="s">
        <v>4738</v>
      </c>
      <c r="AH1401" s="59">
        <v>1</v>
      </c>
      <c r="AI1401" s="58"/>
      <c r="AJ1401" s="27"/>
    </row>
    <row r="1402" ht="20.15" customHeight="1" outlineLevel="4" spans="1:36">
      <c r="A1402" s="59">
        <v>27</v>
      </c>
      <c r="B1402" s="60" t="s">
        <v>178</v>
      </c>
      <c r="C1402" s="56" t="s">
        <v>179</v>
      </c>
      <c r="D1402" s="57" t="s">
        <v>4838</v>
      </c>
      <c r="E1402" s="58" t="s">
        <v>4887</v>
      </c>
      <c r="F1402" s="59" t="s">
        <v>554</v>
      </c>
      <c r="G1402" s="59" t="s">
        <v>4796</v>
      </c>
      <c r="H1402" s="59">
        <v>430802</v>
      </c>
      <c r="I1402" s="59" t="str">
        <f t="shared" si="157"/>
        <v>430802</v>
      </c>
      <c r="J1402" s="59">
        <f t="shared" si="158"/>
        <v>0</v>
      </c>
      <c r="K1402" s="70">
        <v>0.554</v>
      </c>
      <c r="L1402" s="55" t="s">
        <v>4888</v>
      </c>
      <c r="M1402" s="71" t="s">
        <v>4889</v>
      </c>
      <c r="N1402" s="59"/>
      <c r="O1402" s="70"/>
      <c r="P1402" s="73" t="s">
        <v>4889</v>
      </c>
      <c r="Q1402" s="70">
        <v>0.554</v>
      </c>
      <c r="R1402" s="59"/>
      <c r="S1402" s="70"/>
      <c r="T1402" s="59">
        <v>18</v>
      </c>
      <c r="U1402" s="82">
        <v>42</v>
      </c>
      <c r="V1402" s="83">
        <v>9.972</v>
      </c>
      <c r="W1402" s="83">
        <v>5.54</v>
      </c>
      <c r="X1402" s="83">
        <v>4.432</v>
      </c>
      <c r="Y1402" s="82">
        <f t="shared" si="159"/>
        <v>32.028</v>
      </c>
      <c r="Z1402" s="82"/>
      <c r="AA1402" s="91"/>
      <c r="AB1402" s="91"/>
      <c r="AC1402" s="82"/>
      <c r="AD1402" s="82"/>
      <c r="AE1402" s="82"/>
      <c r="AF1402" s="82"/>
      <c r="AG1402" s="59" t="s">
        <v>4738</v>
      </c>
      <c r="AH1402" s="59">
        <v>1</v>
      </c>
      <c r="AI1402" s="58"/>
      <c r="AJ1402" s="27"/>
    </row>
    <row r="1403" ht="20.15" customHeight="1" outlineLevel="4" spans="1:36">
      <c r="A1403" s="59">
        <v>28</v>
      </c>
      <c r="B1403" s="60" t="s">
        <v>178</v>
      </c>
      <c r="C1403" s="56" t="s">
        <v>179</v>
      </c>
      <c r="D1403" s="57" t="s">
        <v>4838</v>
      </c>
      <c r="E1403" s="58" t="s">
        <v>4890</v>
      </c>
      <c r="F1403" s="59" t="s">
        <v>554</v>
      </c>
      <c r="G1403" s="59" t="s">
        <v>4796</v>
      </c>
      <c r="H1403" s="59">
        <v>430802</v>
      </c>
      <c r="I1403" s="59" t="str">
        <f t="shared" si="157"/>
        <v>430802</v>
      </c>
      <c r="J1403" s="59">
        <f t="shared" si="158"/>
        <v>0</v>
      </c>
      <c r="K1403" s="70">
        <v>5.683</v>
      </c>
      <c r="L1403" s="55" t="s">
        <v>4891</v>
      </c>
      <c r="M1403" s="71" t="s">
        <v>4892</v>
      </c>
      <c r="N1403" s="59"/>
      <c r="O1403" s="70"/>
      <c r="P1403" s="73" t="s">
        <v>4892</v>
      </c>
      <c r="Q1403" s="70">
        <v>5.683</v>
      </c>
      <c r="R1403" s="59"/>
      <c r="S1403" s="70"/>
      <c r="T1403" s="59">
        <v>18</v>
      </c>
      <c r="U1403" s="82">
        <v>426</v>
      </c>
      <c r="V1403" s="83">
        <v>102.294</v>
      </c>
      <c r="W1403" s="83">
        <v>56.83</v>
      </c>
      <c r="X1403" s="83">
        <v>45.464</v>
      </c>
      <c r="Y1403" s="82">
        <f t="shared" si="159"/>
        <v>323.706</v>
      </c>
      <c r="Z1403" s="82"/>
      <c r="AA1403" s="91"/>
      <c r="AB1403" s="91"/>
      <c r="AC1403" s="82"/>
      <c r="AD1403" s="82"/>
      <c r="AE1403" s="82"/>
      <c r="AF1403" s="82"/>
      <c r="AG1403" s="59" t="s">
        <v>4738</v>
      </c>
      <c r="AH1403" s="59">
        <v>1</v>
      </c>
      <c r="AI1403" s="58"/>
      <c r="AJ1403" s="27"/>
    </row>
    <row r="1404" ht="20.15" customHeight="1" outlineLevel="4" spans="1:36">
      <c r="A1404" s="59">
        <v>29</v>
      </c>
      <c r="B1404" s="60" t="s">
        <v>178</v>
      </c>
      <c r="C1404" s="56" t="s">
        <v>179</v>
      </c>
      <c r="D1404" s="57" t="s">
        <v>4855</v>
      </c>
      <c r="E1404" s="58" t="s">
        <v>4893</v>
      </c>
      <c r="F1404" s="59" t="s">
        <v>554</v>
      </c>
      <c r="G1404" s="59" t="s">
        <v>4796</v>
      </c>
      <c r="H1404" s="59">
        <v>430802</v>
      </c>
      <c r="I1404" s="59" t="str">
        <f t="shared" si="157"/>
        <v>430802</v>
      </c>
      <c r="J1404" s="59">
        <f t="shared" si="158"/>
        <v>0</v>
      </c>
      <c r="K1404" s="70">
        <v>5.178</v>
      </c>
      <c r="L1404" s="55" t="s">
        <v>4894</v>
      </c>
      <c r="M1404" s="71" t="s">
        <v>4895</v>
      </c>
      <c r="N1404" s="59"/>
      <c r="O1404" s="70"/>
      <c r="P1404" s="73" t="s">
        <v>4895</v>
      </c>
      <c r="Q1404" s="70">
        <v>5.178</v>
      </c>
      <c r="R1404" s="59"/>
      <c r="S1404" s="70"/>
      <c r="T1404" s="59">
        <v>18</v>
      </c>
      <c r="U1404" s="82">
        <v>388</v>
      </c>
      <c r="V1404" s="83">
        <v>93.204</v>
      </c>
      <c r="W1404" s="83">
        <v>51.78</v>
      </c>
      <c r="X1404" s="83">
        <v>41.424</v>
      </c>
      <c r="Y1404" s="82">
        <f t="shared" si="159"/>
        <v>294.796</v>
      </c>
      <c r="Z1404" s="82"/>
      <c r="AA1404" s="91"/>
      <c r="AB1404" s="91"/>
      <c r="AC1404" s="82"/>
      <c r="AD1404" s="82"/>
      <c r="AE1404" s="82"/>
      <c r="AF1404" s="82"/>
      <c r="AG1404" s="59" t="s">
        <v>4738</v>
      </c>
      <c r="AH1404" s="59">
        <v>1</v>
      </c>
      <c r="AI1404" s="58"/>
      <c r="AJ1404" s="27"/>
    </row>
    <row r="1405" ht="20.15" customHeight="1" outlineLevel="4" spans="1:36">
      <c r="A1405" s="59">
        <v>30</v>
      </c>
      <c r="B1405" s="60" t="s">
        <v>178</v>
      </c>
      <c r="C1405" s="56" t="s">
        <v>179</v>
      </c>
      <c r="D1405" s="57" t="s">
        <v>4855</v>
      </c>
      <c r="E1405" s="58" t="s">
        <v>4896</v>
      </c>
      <c r="F1405" s="59" t="s">
        <v>554</v>
      </c>
      <c r="G1405" s="59" t="s">
        <v>4796</v>
      </c>
      <c r="H1405" s="59">
        <v>430802</v>
      </c>
      <c r="I1405" s="59" t="str">
        <f t="shared" si="157"/>
        <v>430802</v>
      </c>
      <c r="J1405" s="59">
        <f t="shared" si="158"/>
        <v>0</v>
      </c>
      <c r="K1405" s="70">
        <v>9.988</v>
      </c>
      <c r="L1405" s="55" t="s">
        <v>4897</v>
      </c>
      <c r="M1405" s="71" t="s">
        <v>4898</v>
      </c>
      <c r="N1405" s="59"/>
      <c r="O1405" s="70"/>
      <c r="P1405" s="73" t="s">
        <v>4898</v>
      </c>
      <c r="Q1405" s="70">
        <v>9.988</v>
      </c>
      <c r="R1405" s="59"/>
      <c r="S1405" s="70"/>
      <c r="T1405" s="59">
        <v>18</v>
      </c>
      <c r="U1405" s="82">
        <v>749</v>
      </c>
      <c r="V1405" s="83">
        <v>179.784</v>
      </c>
      <c r="W1405" s="83">
        <v>99.88</v>
      </c>
      <c r="X1405" s="83">
        <v>79.904</v>
      </c>
      <c r="Y1405" s="82">
        <f t="shared" si="159"/>
        <v>569.216</v>
      </c>
      <c r="Z1405" s="82"/>
      <c r="AA1405" s="91"/>
      <c r="AB1405" s="91"/>
      <c r="AC1405" s="82"/>
      <c r="AD1405" s="82"/>
      <c r="AE1405" s="82"/>
      <c r="AF1405" s="82"/>
      <c r="AG1405" s="59" t="s">
        <v>4738</v>
      </c>
      <c r="AH1405" s="59">
        <v>1</v>
      </c>
      <c r="AI1405" s="58"/>
      <c r="AJ1405" s="27"/>
    </row>
    <row r="1406" ht="20.15" customHeight="1" outlineLevel="4" spans="1:36">
      <c r="A1406" s="59">
        <v>31</v>
      </c>
      <c r="B1406" s="60" t="s">
        <v>178</v>
      </c>
      <c r="C1406" s="56" t="s">
        <v>179</v>
      </c>
      <c r="D1406" s="57" t="s">
        <v>4899</v>
      </c>
      <c r="E1406" s="58" t="s">
        <v>4900</v>
      </c>
      <c r="F1406" s="59" t="s">
        <v>554</v>
      </c>
      <c r="G1406" s="59" t="s">
        <v>4796</v>
      </c>
      <c r="H1406" s="59">
        <v>430802</v>
      </c>
      <c r="I1406" s="59" t="str">
        <f t="shared" si="157"/>
        <v>430802</v>
      </c>
      <c r="J1406" s="59">
        <f t="shared" si="158"/>
        <v>0</v>
      </c>
      <c r="K1406" s="70">
        <v>4.64</v>
      </c>
      <c r="L1406" s="55" t="s">
        <v>4901</v>
      </c>
      <c r="M1406" s="71" t="s">
        <v>4902</v>
      </c>
      <c r="N1406" s="59"/>
      <c r="O1406" s="70"/>
      <c r="P1406" s="59"/>
      <c r="Q1406" s="70"/>
      <c r="R1406" s="73" t="s">
        <v>4902</v>
      </c>
      <c r="S1406" s="70">
        <v>4.64</v>
      </c>
      <c r="T1406" s="59">
        <v>18</v>
      </c>
      <c r="U1406" s="82">
        <v>302</v>
      </c>
      <c r="V1406" s="83">
        <v>83.52</v>
      </c>
      <c r="W1406" s="83">
        <v>46.4</v>
      </c>
      <c r="X1406" s="83">
        <v>37.12</v>
      </c>
      <c r="Y1406" s="82">
        <f t="shared" si="159"/>
        <v>218.48</v>
      </c>
      <c r="Z1406" s="82"/>
      <c r="AA1406" s="91"/>
      <c r="AB1406" s="91"/>
      <c r="AC1406" s="82"/>
      <c r="AD1406" s="82"/>
      <c r="AE1406" s="82"/>
      <c r="AF1406" s="82"/>
      <c r="AG1406" s="59" t="s">
        <v>4738</v>
      </c>
      <c r="AH1406" s="59">
        <v>1</v>
      </c>
      <c r="AI1406" s="58"/>
      <c r="AJ1406" s="27"/>
    </row>
    <row r="1407" ht="20.15" customHeight="1" outlineLevel="4" spans="1:36">
      <c r="A1407" s="59">
        <v>32</v>
      </c>
      <c r="B1407" s="60" t="s">
        <v>178</v>
      </c>
      <c r="C1407" s="56" t="s">
        <v>179</v>
      </c>
      <c r="D1407" s="57" t="s">
        <v>4903</v>
      </c>
      <c r="E1407" s="58" t="s">
        <v>4904</v>
      </c>
      <c r="F1407" s="59" t="s">
        <v>554</v>
      </c>
      <c r="G1407" s="59" t="s">
        <v>4796</v>
      </c>
      <c r="H1407" s="59">
        <v>430802</v>
      </c>
      <c r="I1407" s="59" t="str">
        <f t="shared" si="157"/>
        <v>430802</v>
      </c>
      <c r="J1407" s="59">
        <f t="shared" si="158"/>
        <v>0</v>
      </c>
      <c r="K1407" s="70">
        <v>2.329</v>
      </c>
      <c r="L1407" s="55" t="s">
        <v>4905</v>
      </c>
      <c r="M1407" s="71" t="s">
        <v>4906</v>
      </c>
      <c r="N1407" s="59"/>
      <c r="O1407" s="70"/>
      <c r="P1407" s="59"/>
      <c r="Q1407" s="70"/>
      <c r="R1407" s="73" t="s">
        <v>4906</v>
      </c>
      <c r="S1407" s="70">
        <v>2.329</v>
      </c>
      <c r="T1407" s="59">
        <v>18</v>
      </c>
      <c r="U1407" s="82">
        <v>151</v>
      </c>
      <c r="V1407" s="83">
        <v>41.922</v>
      </c>
      <c r="W1407" s="83">
        <v>23.29</v>
      </c>
      <c r="X1407" s="83">
        <v>18.632</v>
      </c>
      <c r="Y1407" s="82">
        <f t="shared" si="159"/>
        <v>109.078</v>
      </c>
      <c r="Z1407" s="82"/>
      <c r="AA1407" s="91"/>
      <c r="AB1407" s="91"/>
      <c r="AC1407" s="82"/>
      <c r="AD1407" s="82"/>
      <c r="AE1407" s="82"/>
      <c r="AF1407" s="82"/>
      <c r="AG1407" s="59" t="s">
        <v>4738</v>
      </c>
      <c r="AH1407" s="59">
        <v>1</v>
      </c>
      <c r="AI1407" s="58"/>
      <c r="AJ1407" s="27"/>
    </row>
    <row r="1408" ht="20.15" customHeight="1" outlineLevel="4" spans="1:36">
      <c r="A1408" s="59">
        <v>33</v>
      </c>
      <c r="B1408" s="60" t="s">
        <v>178</v>
      </c>
      <c r="C1408" s="56" t="s">
        <v>179</v>
      </c>
      <c r="D1408" s="57" t="s">
        <v>4903</v>
      </c>
      <c r="E1408" s="58" t="s">
        <v>4907</v>
      </c>
      <c r="F1408" s="59" t="s">
        <v>554</v>
      </c>
      <c r="G1408" s="59" t="s">
        <v>4796</v>
      </c>
      <c r="H1408" s="59">
        <v>430802</v>
      </c>
      <c r="I1408" s="59" t="str">
        <f t="shared" si="157"/>
        <v>430802</v>
      </c>
      <c r="J1408" s="59">
        <f t="shared" si="158"/>
        <v>0</v>
      </c>
      <c r="K1408" s="70">
        <v>2.539</v>
      </c>
      <c r="L1408" s="55" t="s">
        <v>4908</v>
      </c>
      <c r="M1408" s="71" t="s">
        <v>4909</v>
      </c>
      <c r="N1408" s="59"/>
      <c r="O1408" s="70"/>
      <c r="P1408" s="59"/>
      <c r="Q1408" s="70"/>
      <c r="R1408" s="73" t="s">
        <v>4909</v>
      </c>
      <c r="S1408" s="70">
        <v>2.539</v>
      </c>
      <c r="T1408" s="59">
        <v>18</v>
      </c>
      <c r="U1408" s="82">
        <v>165</v>
      </c>
      <c r="V1408" s="83">
        <v>45.702</v>
      </c>
      <c r="W1408" s="83">
        <v>25.39</v>
      </c>
      <c r="X1408" s="83">
        <v>20.312</v>
      </c>
      <c r="Y1408" s="82">
        <f t="shared" si="159"/>
        <v>119.298</v>
      </c>
      <c r="Z1408" s="82"/>
      <c r="AA1408" s="91"/>
      <c r="AB1408" s="91"/>
      <c r="AC1408" s="82"/>
      <c r="AD1408" s="82"/>
      <c r="AE1408" s="82"/>
      <c r="AF1408" s="82"/>
      <c r="AG1408" s="59" t="s">
        <v>4738</v>
      </c>
      <c r="AH1408" s="59">
        <v>1</v>
      </c>
      <c r="AI1408" s="58"/>
      <c r="AJ1408" s="27"/>
    </row>
    <row r="1409" ht="20.15" customHeight="1" outlineLevel="4" spans="1:36">
      <c r="A1409" s="59">
        <v>34</v>
      </c>
      <c r="B1409" s="60" t="s">
        <v>178</v>
      </c>
      <c r="C1409" s="56" t="s">
        <v>179</v>
      </c>
      <c r="D1409" s="57" t="s">
        <v>4827</v>
      </c>
      <c r="E1409" s="58" t="s">
        <v>4910</v>
      </c>
      <c r="F1409" s="59" t="s">
        <v>554</v>
      </c>
      <c r="G1409" s="59" t="s">
        <v>4796</v>
      </c>
      <c r="H1409" s="59">
        <v>430802</v>
      </c>
      <c r="I1409" s="59" t="str">
        <f t="shared" si="157"/>
        <v>430802</v>
      </c>
      <c r="J1409" s="59">
        <f t="shared" si="158"/>
        <v>0</v>
      </c>
      <c r="K1409" s="70">
        <v>3.364</v>
      </c>
      <c r="L1409" s="55" t="s">
        <v>4911</v>
      </c>
      <c r="M1409" s="71" t="s">
        <v>4912</v>
      </c>
      <c r="N1409" s="59"/>
      <c r="O1409" s="70"/>
      <c r="P1409" s="59"/>
      <c r="Q1409" s="70"/>
      <c r="R1409" s="73" t="s">
        <v>4912</v>
      </c>
      <c r="S1409" s="70">
        <v>3.364</v>
      </c>
      <c r="T1409" s="59">
        <v>18</v>
      </c>
      <c r="U1409" s="82">
        <v>219</v>
      </c>
      <c r="V1409" s="83">
        <v>60.552</v>
      </c>
      <c r="W1409" s="83">
        <v>33.64</v>
      </c>
      <c r="X1409" s="83">
        <v>26.912</v>
      </c>
      <c r="Y1409" s="82">
        <f t="shared" si="159"/>
        <v>158.448</v>
      </c>
      <c r="Z1409" s="82"/>
      <c r="AA1409" s="91"/>
      <c r="AB1409" s="91"/>
      <c r="AC1409" s="82"/>
      <c r="AD1409" s="82"/>
      <c r="AE1409" s="82"/>
      <c r="AF1409" s="82"/>
      <c r="AG1409" s="59" t="s">
        <v>4738</v>
      </c>
      <c r="AH1409" s="59">
        <v>1</v>
      </c>
      <c r="AI1409" s="58"/>
      <c r="AJ1409" s="27"/>
    </row>
    <row r="1410" ht="20.15" customHeight="1" outlineLevel="4" spans="1:36">
      <c r="A1410" s="59">
        <v>35</v>
      </c>
      <c r="B1410" s="60" t="s">
        <v>178</v>
      </c>
      <c r="C1410" s="56" t="s">
        <v>179</v>
      </c>
      <c r="D1410" s="57" t="s">
        <v>4827</v>
      </c>
      <c r="E1410" s="58" t="s">
        <v>4913</v>
      </c>
      <c r="F1410" s="59" t="s">
        <v>554</v>
      </c>
      <c r="G1410" s="59" t="s">
        <v>4796</v>
      </c>
      <c r="H1410" s="59">
        <v>430802</v>
      </c>
      <c r="I1410" s="59" t="str">
        <f t="shared" si="157"/>
        <v>430802</v>
      </c>
      <c r="J1410" s="59">
        <f t="shared" si="158"/>
        <v>0</v>
      </c>
      <c r="K1410" s="70">
        <v>3.292</v>
      </c>
      <c r="L1410" s="55" t="s">
        <v>4914</v>
      </c>
      <c r="M1410" s="71" t="s">
        <v>4915</v>
      </c>
      <c r="N1410" s="59"/>
      <c r="O1410" s="70"/>
      <c r="P1410" s="59"/>
      <c r="Q1410" s="70"/>
      <c r="R1410" s="73" t="s">
        <v>4915</v>
      </c>
      <c r="S1410" s="70">
        <v>3.292</v>
      </c>
      <c r="T1410" s="59">
        <v>18</v>
      </c>
      <c r="U1410" s="82">
        <v>214</v>
      </c>
      <c r="V1410" s="83">
        <v>59.256</v>
      </c>
      <c r="W1410" s="83">
        <v>32.92</v>
      </c>
      <c r="X1410" s="83">
        <v>26.336</v>
      </c>
      <c r="Y1410" s="82">
        <f t="shared" si="159"/>
        <v>154.744</v>
      </c>
      <c r="Z1410" s="82"/>
      <c r="AA1410" s="91"/>
      <c r="AB1410" s="91"/>
      <c r="AC1410" s="82"/>
      <c r="AD1410" s="82"/>
      <c r="AE1410" s="82"/>
      <c r="AF1410" s="82"/>
      <c r="AG1410" s="59" t="s">
        <v>4738</v>
      </c>
      <c r="AH1410" s="59">
        <v>1</v>
      </c>
      <c r="AI1410" s="58"/>
      <c r="AJ1410" s="27"/>
    </row>
    <row r="1411" ht="20.15" customHeight="1" outlineLevel="4" spans="1:36">
      <c r="A1411" s="59">
        <v>36</v>
      </c>
      <c r="B1411" s="60" t="s">
        <v>178</v>
      </c>
      <c r="C1411" s="56" t="s">
        <v>179</v>
      </c>
      <c r="D1411" s="57" t="s">
        <v>4827</v>
      </c>
      <c r="E1411" s="58" t="s">
        <v>4916</v>
      </c>
      <c r="F1411" s="59" t="s">
        <v>554</v>
      </c>
      <c r="G1411" s="59" t="s">
        <v>4796</v>
      </c>
      <c r="H1411" s="59">
        <v>430802</v>
      </c>
      <c r="I1411" s="59" t="str">
        <f t="shared" si="157"/>
        <v>430802</v>
      </c>
      <c r="J1411" s="59">
        <f t="shared" si="158"/>
        <v>0</v>
      </c>
      <c r="K1411" s="70">
        <v>2.756</v>
      </c>
      <c r="L1411" s="55" t="s">
        <v>4917</v>
      </c>
      <c r="M1411" s="71" t="s">
        <v>4918</v>
      </c>
      <c r="N1411" s="59"/>
      <c r="O1411" s="70"/>
      <c r="P1411" s="59"/>
      <c r="Q1411" s="70"/>
      <c r="R1411" s="73" t="s">
        <v>4918</v>
      </c>
      <c r="S1411" s="70">
        <v>2.756</v>
      </c>
      <c r="T1411" s="59">
        <v>18</v>
      </c>
      <c r="U1411" s="82">
        <v>179</v>
      </c>
      <c r="V1411" s="83">
        <v>49.608</v>
      </c>
      <c r="W1411" s="83">
        <v>27.56</v>
      </c>
      <c r="X1411" s="83">
        <v>22.048</v>
      </c>
      <c r="Y1411" s="82">
        <f t="shared" si="159"/>
        <v>129.392</v>
      </c>
      <c r="Z1411" s="82"/>
      <c r="AA1411" s="91"/>
      <c r="AB1411" s="91"/>
      <c r="AC1411" s="82"/>
      <c r="AD1411" s="82"/>
      <c r="AE1411" s="82"/>
      <c r="AF1411" s="82"/>
      <c r="AG1411" s="59" t="s">
        <v>4738</v>
      </c>
      <c r="AH1411" s="59">
        <v>1</v>
      </c>
      <c r="AI1411" s="58"/>
      <c r="AJ1411" s="27"/>
    </row>
    <row r="1412" ht="20.15" customHeight="1" outlineLevel="4" spans="1:36">
      <c r="A1412" s="59">
        <v>37</v>
      </c>
      <c r="B1412" s="60" t="s">
        <v>178</v>
      </c>
      <c r="C1412" s="56" t="s">
        <v>179</v>
      </c>
      <c r="D1412" s="57" t="s">
        <v>4827</v>
      </c>
      <c r="E1412" s="58" t="s">
        <v>4919</v>
      </c>
      <c r="F1412" s="59" t="s">
        <v>554</v>
      </c>
      <c r="G1412" s="59" t="s">
        <v>4796</v>
      </c>
      <c r="H1412" s="59">
        <v>430802</v>
      </c>
      <c r="I1412" s="59" t="str">
        <f t="shared" si="157"/>
        <v>430802</v>
      </c>
      <c r="J1412" s="59">
        <f t="shared" si="158"/>
        <v>0</v>
      </c>
      <c r="K1412" s="70">
        <v>3.165</v>
      </c>
      <c r="L1412" s="55" t="s">
        <v>4920</v>
      </c>
      <c r="M1412" s="71" t="s">
        <v>4921</v>
      </c>
      <c r="N1412" s="59"/>
      <c r="O1412" s="70"/>
      <c r="P1412" s="59"/>
      <c r="Q1412" s="70"/>
      <c r="R1412" s="73" t="s">
        <v>4921</v>
      </c>
      <c r="S1412" s="70">
        <v>3.165</v>
      </c>
      <c r="T1412" s="59">
        <v>18</v>
      </c>
      <c r="U1412" s="82">
        <v>206</v>
      </c>
      <c r="V1412" s="83">
        <v>56.97</v>
      </c>
      <c r="W1412" s="83">
        <v>31.65</v>
      </c>
      <c r="X1412" s="83">
        <v>25.32</v>
      </c>
      <c r="Y1412" s="82">
        <f t="shared" si="159"/>
        <v>149.03</v>
      </c>
      <c r="Z1412" s="82"/>
      <c r="AA1412" s="91"/>
      <c r="AB1412" s="91"/>
      <c r="AC1412" s="82"/>
      <c r="AD1412" s="82"/>
      <c r="AE1412" s="82"/>
      <c r="AF1412" s="82"/>
      <c r="AG1412" s="59" t="s">
        <v>4738</v>
      </c>
      <c r="AH1412" s="59">
        <v>1</v>
      </c>
      <c r="AI1412" s="58"/>
      <c r="AJ1412" s="27"/>
    </row>
    <row r="1413" ht="20.15" customHeight="1" outlineLevel="4" spans="1:36">
      <c r="A1413" s="59">
        <v>38</v>
      </c>
      <c r="B1413" s="60" t="s">
        <v>178</v>
      </c>
      <c r="C1413" s="56" t="s">
        <v>179</v>
      </c>
      <c r="D1413" s="57" t="s">
        <v>4827</v>
      </c>
      <c r="E1413" s="58" t="s">
        <v>4922</v>
      </c>
      <c r="F1413" s="59" t="s">
        <v>554</v>
      </c>
      <c r="G1413" s="59" t="s">
        <v>4796</v>
      </c>
      <c r="H1413" s="59">
        <v>430802</v>
      </c>
      <c r="I1413" s="59" t="str">
        <f t="shared" si="157"/>
        <v>430802</v>
      </c>
      <c r="J1413" s="59">
        <f t="shared" si="158"/>
        <v>0</v>
      </c>
      <c r="K1413" s="70">
        <v>2.663</v>
      </c>
      <c r="L1413" s="55" t="s">
        <v>4923</v>
      </c>
      <c r="M1413" s="71" t="s">
        <v>4924</v>
      </c>
      <c r="N1413" s="59"/>
      <c r="O1413" s="70"/>
      <c r="P1413" s="59"/>
      <c r="Q1413" s="70"/>
      <c r="R1413" s="73" t="s">
        <v>4924</v>
      </c>
      <c r="S1413" s="70">
        <v>2.663</v>
      </c>
      <c r="T1413" s="59">
        <v>18</v>
      </c>
      <c r="U1413" s="82">
        <v>173</v>
      </c>
      <c r="V1413" s="83">
        <v>47.934</v>
      </c>
      <c r="W1413" s="83">
        <v>26.63</v>
      </c>
      <c r="X1413" s="83">
        <v>21.304</v>
      </c>
      <c r="Y1413" s="82">
        <f t="shared" si="159"/>
        <v>125.066</v>
      </c>
      <c r="Z1413" s="82"/>
      <c r="AA1413" s="91"/>
      <c r="AB1413" s="91"/>
      <c r="AC1413" s="82"/>
      <c r="AD1413" s="82"/>
      <c r="AE1413" s="82"/>
      <c r="AF1413" s="82"/>
      <c r="AG1413" s="59" t="s">
        <v>4738</v>
      </c>
      <c r="AH1413" s="59">
        <v>1</v>
      </c>
      <c r="AI1413" s="58"/>
      <c r="AJ1413" s="27"/>
    </row>
    <row r="1414" ht="20.15" customHeight="1" outlineLevel="4" spans="1:36">
      <c r="A1414" s="59">
        <v>39</v>
      </c>
      <c r="B1414" s="60" t="s">
        <v>178</v>
      </c>
      <c r="C1414" s="56" t="s">
        <v>179</v>
      </c>
      <c r="D1414" s="57" t="s">
        <v>4806</v>
      </c>
      <c r="E1414" s="58" t="s">
        <v>4925</v>
      </c>
      <c r="F1414" s="59" t="s">
        <v>554</v>
      </c>
      <c r="G1414" s="59" t="s">
        <v>4796</v>
      </c>
      <c r="H1414" s="59">
        <v>430802</v>
      </c>
      <c r="I1414" s="59" t="str">
        <f t="shared" si="157"/>
        <v>430802</v>
      </c>
      <c r="J1414" s="59">
        <f t="shared" si="158"/>
        <v>0</v>
      </c>
      <c r="K1414" s="70">
        <v>2.557</v>
      </c>
      <c r="L1414" s="55" t="s">
        <v>4926</v>
      </c>
      <c r="M1414" s="71" t="s">
        <v>4927</v>
      </c>
      <c r="N1414" s="59"/>
      <c r="O1414" s="70"/>
      <c r="P1414" s="59"/>
      <c r="Q1414" s="70"/>
      <c r="R1414" s="73" t="s">
        <v>4927</v>
      </c>
      <c r="S1414" s="70">
        <v>2.557</v>
      </c>
      <c r="T1414" s="59">
        <v>18</v>
      </c>
      <c r="U1414" s="82">
        <v>166</v>
      </c>
      <c r="V1414" s="83">
        <v>46.026</v>
      </c>
      <c r="W1414" s="83">
        <v>25.57</v>
      </c>
      <c r="X1414" s="83">
        <v>20.456</v>
      </c>
      <c r="Y1414" s="82">
        <f t="shared" si="159"/>
        <v>119.974</v>
      </c>
      <c r="Z1414" s="82"/>
      <c r="AA1414" s="91"/>
      <c r="AB1414" s="91"/>
      <c r="AC1414" s="82"/>
      <c r="AD1414" s="82"/>
      <c r="AE1414" s="82"/>
      <c r="AF1414" s="82"/>
      <c r="AG1414" s="59" t="s">
        <v>4738</v>
      </c>
      <c r="AH1414" s="59">
        <v>1</v>
      </c>
      <c r="AI1414" s="58"/>
      <c r="AJ1414" s="27"/>
    </row>
    <row r="1415" ht="20.15" customHeight="1" outlineLevel="4" spans="1:36">
      <c r="A1415" s="59">
        <v>40</v>
      </c>
      <c r="B1415" s="60" t="s">
        <v>178</v>
      </c>
      <c r="C1415" s="56" t="s">
        <v>179</v>
      </c>
      <c r="D1415" s="57" t="s">
        <v>4821</v>
      </c>
      <c r="E1415" s="58" t="s">
        <v>4928</v>
      </c>
      <c r="F1415" s="59" t="s">
        <v>554</v>
      </c>
      <c r="G1415" s="59" t="s">
        <v>4796</v>
      </c>
      <c r="H1415" s="59">
        <v>430802</v>
      </c>
      <c r="I1415" s="59" t="str">
        <f t="shared" si="157"/>
        <v>430802</v>
      </c>
      <c r="J1415" s="59">
        <f t="shared" si="158"/>
        <v>0</v>
      </c>
      <c r="K1415" s="70">
        <v>0.715</v>
      </c>
      <c r="L1415" s="55" t="s">
        <v>4929</v>
      </c>
      <c r="M1415" s="71" t="s">
        <v>4930</v>
      </c>
      <c r="N1415" s="59"/>
      <c r="O1415" s="70"/>
      <c r="P1415" s="59"/>
      <c r="Q1415" s="70"/>
      <c r="R1415" s="73" t="s">
        <v>4930</v>
      </c>
      <c r="S1415" s="70">
        <v>0.715</v>
      </c>
      <c r="T1415" s="59">
        <v>18</v>
      </c>
      <c r="U1415" s="82">
        <v>46</v>
      </c>
      <c r="V1415" s="83">
        <v>12.87</v>
      </c>
      <c r="W1415" s="83">
        <v>7.15</v>
      </c>
      <c r="X1415" s="83">
        <v>5.72</v>
      </c>
      <c r="Y1415" s="82">
        <f t="shared" si="159"/>
        <v>33.13</v>
      </c>
      <c r="Z1415" s="82"/>
      <c r="AA1415" s="91"/>
      <c r="AB1415" s="91"/>
      <c r="AC1415" s="82"/>
      <c r="AD1415" s="82"/>
      <c r="AE1415" s="82"/>
      <c r="AF1415" s="82"/>
      <c r="AG1415" s="59" t="s">
        <v>4738</v>
      </c>
      <c r="AH1415" s="59">
        <v>1</v>
      </c>
      <c r="AI1415" s="58"/>
      <c r="AJ1415" s="27"/>
    </row>
    <row r="1416" ht="20.15" customHeight="1" outlineLevel="4" spans="1:36">
      <c r="A1416" s="59">
        <v>41</v>
      </c>
      <c r="B1416" s="60" t="s">
        <v>178</v>
      </c>
      <c r="C1416" s="56" t="s">
        <v>179</v>
      </c>
      <c r="D1416" s="57" t="s">
        <v>4821</v>
      </c>
      <c r="E1416" s="58" t="s">
        <v>4928</v>
      </c>
      <c r="F1416" s="59" t="s">
        <v>554</v>
      </c>
      <c r="G1416" s="59" t="s">
        <v>4796</v>
      </c>
      <c r="H1416" s="59">
        <v>430802</v>
      </c>
      <c r="I1416" s="59" t="str">
        <f t="shared" si="157"/>
        <v>430802</v>
      </c>
      <c r="J1416" s="59">
        <f t="shared" si="158"/>
        <v>0</v>
      </c>
      <c r="K1416" s="70">
        <v>2.805</v>
      </c>
      <c r="L1416" s="55" t="s">
        <v>4931</v>
      </c>
      <c r="M1416" s="71" t="s">
        <v>4932</v>
      </c>
      <c r="N1416" s="59"/>
      <c r="O1416" s="70"/>
      <c r="P1416" s="59"/>
      <c r="Q1416" s="70"/>
      <c r="R1416" s="73" t="s">
        <v>4932</v>
      </c>
      <c r="S1416" s="70">
        <v>2.805</v>
      </c>
      <c r="T1416" s="59">
        <v>18</v>
      </c>
      <c r="U1416" s="82">
        <v>182</v>
      </c>
      <c r="V1416" s="83">
        <v>50.49</v>
      </c>
      <c r="W1416" s="83">
        <v>28.05</v>
      </c>
      <c r="X1416" s="83">
        <v>22.44</v>
      </c>
      <c r="Y1416" s="82">
        <f t="shared" si="159"/>
        <v>131.51</v>
      </c>
      <c r="Z1416" s="82"/>
      <c r="AA1416" s="91"/>
      <c r="AB1416" s="91"/>
      <c r="AC1416" s="82"/>
      <c r="AD1416" s="82"/>
      <c r="AE1416" s="82"/>
      <c r="AF1416" s="82"/>
      <c r="AG1416" s="59" t="s">
        <v>4738</v>
      </c>
      <c r="AH1416" s="59">
        <v>1</v>
      </c>
      <c r="AI1416" s="58"/>
      <c r="AJ1416" s="27"/>
    </row>
    <row r="1417" ht="20.15" customHeight="1" outlineLevel="4" spans="1:36">
      <c r="A1417" s="59">
        <v>42</v>
      </c>
      <c r="B1417" s="60" t="s">
        <v>178</v>
      </c>
      <c r="C1417" s="56" t="s">
        <v>179</v>
      </c>
      <c r="D1417" s="57" t="s">
        <v>4933</v>
      </c>
      <c r="E1417" s="58" t="s">
        <v>4934</v>
      </c>
      <c r="F1417" s="59" t="s">
        <v>554</v>
      </c>
      <c r="G1417" s="59" t="s">
        <v>4796</v>
      </c>
      <c r="H1417" s="59">
        <v>430802</v>
      </c>
      <c r="I1417" s="59" t="str">
        <f t="shared" si="157"/>
        <v>430802</v>
      </c>
      <c r="J1417" s="59">
        <f t="shared" si="158"/>
        <v>0</v>
      </c>
      <c r="K1417" s="70">
        <v>10.519</v>
      </c>
      <c r="L1417" s="55" t="s">
        <v>4935</v>
      </c>
      <c r="M1417" s="71" t="s">
        <v>4936</v>
      </c>
      <c r="N1417" s="73" t="s">
        <v>4936</v>
      </c>
      <c r="O1417" s="70">
        <v>10.519</v>
      </c>
      <c r="P1417" s="59"/>
      <c r="Q1417" s="70"/>
      <c r="R1417" s="59"/>
      <c r="S1417" s="70"/>
      <c r="T1417" s="59">
        <v>18</v>
      </c>
      <c r="U1417" s="82">
        <v>999</v>
      </c>
      <c r="V1417" s="83">
        <v>189.342</v>
      </c>
      <c r="W1417" s="83">
        <v>105.19</v>
      </c>
      <c r="X1417" s="83">
        <v>84.152</v>
      </c>
      <c r="Y1417" s="82">
        <f t="shared" si="159"/>
        <v>809.658</v>
      </c>
      <c r="Z1417" s="82"/>
      <c r="AA1417" s="91"/>
      <c r="AB1417" s="91"/>
      <c r="AC1417" s="82"/>
      <c r="AD1417" s="82"/>
      <c r="AE1417" s="82"/>
      <c r="AF1417" s="82"/>
      <c r="AG1417" s="59" t="s">
        <v>4738</v>
      </c>
      <c r="AH1417" s="59">
        <v>1</v>
      </c>
      <c r="AI1417" s="58"/>
      <c r="AJ1417" s="27"/>
    </row>
    <row r="1418" ht="20.15" customHeight="1" outlineLevel="4" spans="1:36">
      <c r="A1418" s="59">
        <v>43</v>
      </c>
      <c r="B1418" s="60" t="s">
        <v>178</v>
      </c>
      <c r="C1418" s="56" t="s">
        <v>179</v>
      </c>
      <c r="D1418" s="57" t="s">
        <v>4937</v>
      </c>
      <c r="E1418" s="58" t="s">
        <v>4938</v>
      </c>
      <c r="F1418" s="59" t="s">
        <v>554</v>
      </c>
      <c r="G1418" s="59" t="s">
        <v>4796</v>
      </c>
      <c r="H1418" s="59">
        <v>430802</v>
      </c>
      <c r="I1418" s="59" t="str">
        <f t="shared" si="157"/>
        <v>430802</v>
      </c>
      <c r="J1418" s="59">
        <f t="shared" si="158"/>
        <v>0</v>
      </c>
      <c r="K1418" s="70">
        <v>4.707</v>
      </c>
      <c r="L1418" s="55" t="s">
        <v>4939</v>
      </c>
      <c r="M1418" s="71" t="s">
        <v>4940</v>
      </c>
      <c r="N1418" s="59"/>
      <c r="O1418" s="70"/>
      <c r="P1418" s="73" t="s">
        <v>4940</v>
      </c>
      <c r="Q1418" s="70">
        <v>4.707</v>
      </c>
      <c r="R1418" s="59"/>
      <c r="S1418" s="70"/>
      <c r="T1418" s="59">
        <v>18</v>
      </c>
      <c r="U1418" s="82">
        <v>353</v>
      </c>
      <c r="V1418" s="83">
        <v>84.726</v>
      </c>
      <c r="W1418" s="83">
        <v>47.07</v>
      </c>
      <c r="X1418" s="83">
        <v>37.656</v>
      </c>
      <c r="Y1418" s="82">
        <f t="shared" si="159"/>
        <v>268.274</v>
      </c>
      <c r="Z1418" s="82"/>
      <c r="AA1418" s="91"/>
      <c r="AB1418" s="91"/>
      <c r="AC1418" s="82"/>
      <c r="AD1418" s="82"/>
      <c r="AE1418" s="82"/>
      <c r="AF1418" s="82"/>
      <c r="AG1418" s="59" t="s">
        <v>4738</v>
      </c>
      <c r="AH1418" s="59">
        <v>1</v>
      </c>
      <c r="AI1418" s="58"/>
      <c r="AJ1418" s="27"/>
    </row>
    <row r="1419" ht="20.15" customHeight="1" outlineLevel="4" spans="1:36">
      <c r="A1419" s="59">
        <v>44</v>
      </c>
      <c r="B1419" s="60" t="s">
        <v>178</v>
      </c>
      <c r="C1419" s="56" t="s">
        <v>179</v>
      </c>
      <c r="D1419" s="57" t="s">
        <v>4834</v>
      </c>
      <c r="E1419" s="58" t="s">
        <v>4941</v>
      </c>
      <c r="F1419" s="59" t="s">
        <v>554</v>
      </c>
      <c r="G1419" s="59" t="s">
        <v>4796</v>
      </c>
      <c r="H1419" s="59">
        <v>430802</v>
      </c>
      <c r="I1419" s="59" t="str">
        <f t="shared" si="157"/>
        <v>430802</v>
      </c>
      <c r="J1419" s="59">
        <f t="shared" si="158"/>
        <v>0</v>
      </c>
      <c r="K1419" s="70">
        <v>9.421</v>
      </c>
      <c r="L1419" s="55" t="s">
        <v>4942</v>
      </c>
      <c r="M1419" s="71" t="s">
        <v>4943</v>
      </c>
      <c r="N1419" s="59"/>
      <c r="O1419" s="70"/>
      <c r="P1419" s="73" t="s">
        <v>4943</v>
      </c>
      <c r="Q1419" s="70">
        <v>9.421</v>
      </c>
      <c r="R1419" s="59"/>
      <c r="S1419" s="70"/>
      <c r="T1419" s="59">
        <v>18</v>
      </c>
      <c r="U1419" s="82">
        <v>707</v>
      </c>
      <c r="V1419" s="83">
        <v>169.578</v>
      </c>
      <c r="W1419" s="83">
        <v>94.21</v>
      </c>
      <c r="X1419" s="83">
        <v>75.368</v>
      </c>
      <c r="Y1419" s="82">
        <f t="shared" si="159"/>
        <v>537.422</v>
      </c>
      <c r="Z1419" s="82"/>
      <c r="AA1419" s="91"/>
      <c r="AB1419" s="91"/>
      <c r="AC1419" s="82"/>
      <c r="AD1419" s="82"/>
      <c r="AE1419" s="82"/>
      <c r="AF1419" s="82"/>
      <c r="AG1419" s="59" t="s">
        <v>4944</v>
      </c>
      <c r="AH1419" s="59">
        <v>1</v>
      </c>
      <c r="AI1419" s="58"/>
      <c r="AJ1419" s="27"/>
    </row>
    <row r="1420" ht="20.15" customHeight="1" outlineLevel="4" spans="1:36">
      <c r="A1420" s="59">
        <v>45</v>
      </c>
      <c r="B1420" s="60" t="s">
        <v>178</v>
      </c>
      <c r="C1420" s="56" t="s">
        <v>179</v>
      </c>
      <c r="D1420" s="57" t="s">
        <v>4945</v>
      </c>
      <c r="E1420" s="58" t="s">
        <v>4946</v>
      </c>
      <c r="F1420" s="59" t="s">
        <v>554</v>
      </c>
      <c r="G1420" s="59" t="s">
        <v>4796</v>
      </c>
      <c r="H1420" s="59">
        <v>430802</v>
      </c>
      <c r="I1420" s="59" t="str">
        <f t="shared" si="157"/>
        <v>430802</v>
      </c>
      <c r="J1420" s="59">
        <f t="shared" si="158"/>
        <v>0</v>
      </c>
      <c r="K1420" s="70">
        <v>6.73</v>
      </c>
      <c r="L1420" s="55" t="s">
        <v>4947</v>
      </c>
      <c r="M1420" s="71" t="s">
        <v>4948</v>
      </c>
      <c r="N1420" s="59"/>
      <c r="O1420" s="70"/>
      <c r="P1420" s="73" t="s">
        <v>4948</v>
      </c>
      <c r="Q1420" s="70">
        <v>6.73</v>
      </c>
      <c r="R1420" s="59"/>
      <c r="S1420" s="70"/>
      <c r="T1420" s="59">
        <v>18</v>
      </c>
      <c r="U1420" s="82">
        <v>505</v>
      </c>
      <c r="V1420" s="83">
        <v>121.14</v>
      </c>
      <c r="W1420" s="83">
        <v>67.3</v>
      </c>
      <c r="X1420" s="83">
        <v>53.84</v>
      </c>
      <c r="Y1420" s="82">
        <f t="shared" si="159"/>
        <v>383.86</v>
      </c>
      <c r="Z1420" s="82"/>
      <c r="AA1420" s="91"/>
      <c r="AB1420" s="91"/>
      <c r="AC1420" s="82"/>
      <c r="AD1420" s="82"/>
      <c r="AE1420" s="82"/>
      <c r="AF1420" s="82"/>
      <c r="AG1420" s="59" t="s">
        <v>4944</v>
      </c>
      <c r="AH1420" s="59">
        <v>1</v>
      </c>
      <c r="AI1420" s="58"/>
      <c r="AJ1420" s="27"/>
    </row>
    <row r="1421" ht="20.15" customHeight="1" outlineLevel="4" spans="1:36">
      <c r="A1421" s="59">
        <v>59</v>
      </c>
      <c r="B1421" s="60" t="s">
        <v>178</v>
      </c>
      <c r="C1421" s="56" t="s">
        <v>179</v>
      </c>
      <c r="D1421" s="57" t="s">
        <v>4806</v>
      </c>
      <c r="E1421" s="58" t="s">
        <v>4949</v>
      </c>
      <c r="F1421" s="59" t="s">
        <v>554</v>
      </c>
      <c r="G1421" s="59" t="s">
        <v>4796</v>
      </c>
      <c r="H1421" s="59">
        <v>430802</v>
      </c>
      <c r="I1421" s="59" t="str">
        <f t="shared" si="157"/>
        <v>430802</v>
      </c>
      <c r="J1421" s="59">
        <f t="shared" si="158"/>
        <v>0</v>
      </c>
      <c r="K1421" s="70">
        <v>5.673</v>
      </c>
      <c r="L1421" s="55" t="s">
        <v>4950</v>
      </c>
      <c r="M1421" s="71" t="s">
        <v>4951</v>
      </c>
      <c r="N1421" s="59"/>
      <c r="O1421" s="70"/>
      <c r="P1421" s="73" t="s">
        <v>4951</v>
      </c>
      <c r="Q1421" s="70">
        <v>5.673</v>
      </c>
      <c r="R1421" s="59"/>
      <c r="S1421" s="70"/>
      <c r="T1421" s="59">
        <v>18</v>
      </c>
      <c r="U1421" s="82">
        <v>425</v>
      </c>
      <c r="V1421" s="83">
        <v>102.114</v>
      </c>
      <c r="W1421" s="83">
        <v>56.73</v>
      </c>
      <c r="X1421" s="83">
        <v>45.384</v>
      </c>
      <c r="Y1421" s="82">
        <f t="shared" si="159"/>
        <v>322.886</v>
      </c>
      <c r="Z1421" s="82"/>
      <c r="AA1421" s="91"/>
      <c r="AB1421" s="91"/>
      <c r="AC1421" s="82"/>
      <c r="AD1421" s="82"/>
      <c r="AE1421" s="82"/>
      <c r="AF1421" s="82"/>
      <c r="AG1421" s="59" t="s">
        <v>4944</v>
      </c>
      <c r="AH1421" s="59">
        <v>1</v>
      </c>
      <c r="AI1421" s="58"/>
      <c r="AJ1421" s="27"/>
    </row>
    <row r="1422" ht="20.15" customHeight="1" outlineLevel="4" spans="1:36">
      <c r="A1422" s="59">
        <v>48</v>
      </c>
      <c r="B1422" s="60" t="s">
        <v>178</v>
      </c>
      <c r="C1422" s="56" t="s">
        <v>179</v>
      </c>
      <c r="D1422" s="57" t="s">
        <v>4806</v>
      </c>
      <c r="E1422" s="58" t="s">
        <v>4952</v>
      </c>
      <c r="F1422" s="59" t="s">
        <v>554</v>
      </c>
      <c r="G1422" s="59" t="s">
        <v>4796</v>
      </c>
      <c r="H1422" s="59">
        <v>430802</v>
      </c>
      <c r="I1422" s="59" t="str">
        <f t="shared" si="157"/>
        <v>430802</v>
      </c>
      <c r="J1422" s="59">
        <f t="shared" si="158"/>
        <v>0</v>
      </c>
      <c r="K1422" s="70">
        <v>7.106</v>
      </c>
      <c r="L1422" s="55" t="s">
        <v>4953</v>
      </c>
      <c r="M1422" s="71" t="s">
        <v>4954</v>
      </c>
      <c r="N1422" s="59"/>
      <c r="O1422" s="70"/>
      <c r="P1422" s="73" t="s">
        <v>4954</v>
      </c>
      <c r="Q1422" s="70">
        <v>7.106</v>
      </c>
      <c r="R1422" s="59"/>
      <c r="S1422" s="70"/>
      <c r="T1422" s="59">
        <v>18</v>
      </c>
      <c r="U1422" s="82">
        <v>533</v>
      </c>
      <c r="V1422" s="83">
        <v>127.908</v>
      </c>
      <c r="W1422" s="83">
        <v>71.06</v>
      </c>
      <c r="X1422" s="83">
        <v>56.848</v>
      </c>
      <c r="Y1422" s="82">
        <f t="shared" si="159"/>
        <v>405.092</v>
      </c>
      <c r="Z1422" s="82"/>
      <c r="AA1422" s="91"/>
      <c r="AB1422" s="91"/>
      <c r="AC1422" s="82"/>
      <c r="AD1422" s="82"/>
      <c r="AE1422" s="82"/>
      <c r="AF1422" s="82"/>
      <c r="AG1422" s="59" t="s">
        <v>4944</v>
      </c>
      <c r="AH1422" s="59">
        <v>1</v>
      </c>
      <c r="AI1422" s="58"/>
      <c r="AJ1422" s="27"/>
    </row>
    <row r="1423" ht="20.15" customHeight="1" outlineLevel="4" spans="1:36">
      <c r="A1423" s="59">
        <v>49</v>
      </c>
      <c r="B1423" s="60" t="s">
        <v>178</v>
      </c>
      <c r="C1423" s="56" t="s">
        <v>179</v>
      </c>
      <c r="D1423" s="57" t="s">
        <v>4880</v>
      </c>
      <c r="E1423" s="58" t="s">
        <v>4955</v>
      </c>
      <c r="F1423" s="59" t="s">
        <v>554</v>
      </c>
      <c r="G1423" s="59" t="s">
        <v>4796</v>
      </c>
      <c r="H1423" s="59">
        <v>430802</v>
      </c>
      <c r="I1423" s="59" t="str">
        <f t="shared" si="157"/>
        <v>430802</v>
      </c>
      <c r="J1423" s="59">
        <f t="shared" si="158"/>
        <v>0</v>
      </c>
      <c r="K1423" s="70">
        <v>1.216</v>
      </c>
      <c r="L1423" s="55" t="s">
        <v>4956</v>
      </c>
      <c r="M1423" s="71" t="s">
        <v>4957</v>
      </c>
      <c r="N1423" s="59"/>
      <c r="O1423" s="70"/>
      <c r="P1423" s="73" t="s">
        <v>4957</v>
      </c>
      <c r="Q1423" s="70">
        <v>1.216</v>
      </c>
      <c r="R1423" s="59"/>
      <c r="S1423" s="70"/>
      <c r="T1423" s="59">
        <v>18</v>
      </c>
      <c r="U1423" s="82">
        <v>91</v>
      </c>
      <c r="V1423" s="83">
        <v>21.888</v>
      </c>
      <c r="W1423" s="83">
        <v>12.16</v>
      </c>
      <c r="X1423" s="83">
        <v>9.728</v>
      </c>
      <c r="Y1423" s="82">
        <f t="shared" si="159"/>
        <v>69.112</v>
      </c>
      <c r="Z1423" s="82"/>
      <c r="AA1423" s="91"/>
      <c r="AB1423" s="91"/>
      <c r="AC1423" s="82"/>
      <c r="AD1423" s="82"/>
      <c r="AE1423" s="82"/>
      <c r="AF1423" s="82"/>
      <c r="AG1423" s="59" t="s">
        <v>4944</v>
      </c>
      <c r="AH1423" s="59">
        <v>1</v>
      </c>
      <c r="AI1423" s="58"/>
      <c r="AJ1423" s="27"/>
    </row>
    <row r="1424" ht="20.15" customHeight="1" outlineLevel="4" spans="1:36">
      <c r="A1424" s="59">
        <v>50</v>
      </c>
      <c r="B1424" s="60" t="s">
        <v>178</v>
      </c>
      <c r="C1424" s="56" t="s">
        <v>179</v>
      </c>
      <c r="D1424" s="57" t="s">
        <v>4958</v>
      </c>
      <c r="E1424" s="58" t="s">
        <v>4959</v>
      </c>
      <c r="F1424" s="59" t="s">
        <v>554</v>
      </c>
      <c r="G1424" s="59" t="s">
        <v>4796</v>
      </c>
      <c r="H1424" s="59">
        <v>430802</v>
      </c>
      <c r="I1424" s="59" t="str">
        <f t="shared" si="157"/>
        <v>430802</v>
      </c>
      <c r="J1424" s="59">
        <f t="shared" si="158"/>
        <v>0</v>
      </c>
      <c r="K1424" s="70">
        <v>1.733</v>
      </c>
      <c r="L1424" s="55" t="s">
        <v>4960</v>
      </c>
      <c r="M1424" s="71" t="s">
        <v>4961</v>
      </c>
      <c r="N1424" s="73" t="s">
        <v>4961</v>
      </c>
      <c r="O1424" s="70">
        <v>1.733</v>
      </c>
      <c r="P1424" s="59"/>
      <c r="Q1424" s="70"/>
      <c r="R1424" s="59"/>
      <c r="S1424" s="70"/>
      <c r="T1424" s="59">
        <v>18</v>
      </c>
      <c r="U1424" s="82">
        <v>165</v>
      </c>
      <c r="V1424" s="83">
        <v>31.194</v>
      </c>
      <c r="W1424" s="83">
        <v>17.33</v>
      </c>
      <c r="X1424" s="83">
        <v>13.864</v>
      </c>
      <c r="Y1424" s="82">
        <f t="shared" si="159"/>
        <v>133.806</v>
      </c>
      <c r="Z1424" s="82"/>
      <c r="AA1424" s="91"/>
      <c r="AB1424" s="91"/>
      <c r="AC1424" s="82"/>
      <c r="AD1424" s="82"/>
      <c r="AE1424" s="82"/>
      <c r="AF1424" s="82"/>
      <c r="AG1424" s="59" t="s">
        <v>4962</v>
      </c>
      <c r="AH1424" s="59">
        <v>1</v>
      </c>
      <c r="AI1424" s="58"/>
      <c r="AJ1424" s="27"/>
    </row>
    <row r="1425" ht="20.15" customHeight="1" outlineLevel="4" spans="1:36">
      <c r="A1425" s="59">
        <v>51</v>
      </c>
      <c r="B1425" s="60" t="s">
        <v>178</v>
      </c>
      <c r="C1425" s="56" t="s">
        <v>179</v>
      </c>
      <c r="D1425" s="57" t="s">
        <v>4838</v>
      </c>
      <c r="E1425" s="58" t="s">
        <v>4963</v>
      </c>
      <c r="F1425" s="59" t="s">
        <v>554</v>
      </c>
      <c r="G1425" s="59" t="s">
        <v>4796</v>
      </c>
      <c r="H1425" s="59">
        <v>430802</v>
      </c>
      <c r="I1425" s="59" t="str">
        <f t="shared" si="157"/>
        <v>430802</v>
      </c>
      <c r="J1425" s="59">
        <f t="shared" si="158"/>
        <v>0</v>
      </c>
      <c r="K1425" s="70">
        <v>4.574</v>
      </c>
      <c r="L1425" s="55" t="s">
        <v>4964</v>
      </c>
      <c r="M1425" s="71" t="s">
        <v>4965</v>
      </c>
      <c r="N1425" s="59"/>
      <c r="O1425" s="70"/>
      <c r="P1425" s="59"/>
      <c r="Q1425" s="70"/>
      <c r="R1425" s="73" t="s">
        <v>4965</v>
      </c>
      <c r="S1425" s="70">
        <v>4.574</v>
      </c>
      <c r="T1425" s="59">
        <v>18</v>
      </c>
      <c r="U1425" s="82">
        <v>297</v>
      </c>
      <c r="V1425" s="83">
        <v>82.332</v>
      </c>
      <c r="W1425" s="83">
        <v>45.74</v>
      </c>
      <c r="X1425" s="83">
        <v>36.592</v>
      </c>
      <c r="Y1425" s="82">
        <f t="shared" si="159"/>
        <v>214.668</v>
      </c>
      <c r="Z1425" s="82"/>
      <c r="AA1425" s="91"/>
      <c r="AB1425" s="91"/>
      <c r="AC1425" s="82"/>
      <c r="AD1425" s="82"/>
      <c r="AE1425" s="82"/>
      <c r="AF1425" s="82"/>
      <c r="AG1425" s="59" t="s">
        <v>4966</v>
      </c>
      <c r="AH1425" s="59">
        <v>1</v>
      </c>
      <c r="AI1425" s="58"/>
      <c r="AJ1425" s="27"/>
    </row>
    <row r="1426" ht="20.15" customHeight="1" outlineLevel="4" spans="1:36">
      <c r="A1426" s="59">
        <v>52</v>
      </c>
      <c r="B1426" s="60" t="s">
        <v>178</v>
      </c>
      <c r="C1426" s="56" t="s">
        <v>179</v>
      </c>
      <c r="D1426" s="57" t="s">
        <v>4877</v>
      </c>
      <c r="E1426" s="58" t="s">
        <v>4967</v>
      </c>
      <c r="F1426" s="59" t="s">
        <v>554</v>
      </c>
      <c r="G1426" s="59" t="s">
        <v>4796</v>
      </c>
      <c r="H1426" s="59">
        <v>430802</v>
      </c>
      <c r="I1426" s="59" t="str">
        <f t="shared" si="157"/>
        <v>430802</v>
      </c>
      <c r="J1426" s="59">
        <f t="shared" si="158"/>
        <v>0</v>
      </c>
      <c r="K1426" s="70">
        <v>4.485</v>
      </c>
      <c r="L1426" s="55" t="s">
        <v>4968</v>
      </c>
      <c r="M1426" s="71" t="s">
        <v>4969</v>
      </c>
      <c r="N1426" s="59"/>
      <c r="O1426" s="70"/>
      <c r="P1426" s="59"/>
      <c r="Q1426" s="70"/>
      <c r="R1426" s="73" t="s">
        <v>4969</v>
      </c>
      <c r="S1426" s="70">
        <v>4.485</v>
      </c>
      <c r="T1426" s="59">
        <v>18</v>
      </c>
      <c r="U1426" s="82">
        <v>292</v>
      </c>
      <c r="V1426" s="83">
        <v>80.73</v>
      </c>
      <c r="W1426" s="83">
        <v>44.85</v>
      </c>
      <c r="X1426" s="83">
        <v>35.88</v>
      </c>
      <c r="Y1426" s="82">
        <f t="shared" si="159"/>
        <v>211.27</v>
      </c>
      <c r="Z1426" s="82"/>
      <c r="AA1426" s="91"/>
      <c r="AB1426" s="91"/>
      <c r="AC1426" s="82"/>
      <c r="AD1426" s="82"/>
      <c r="AE1426" s="82"/>
      <c r="AF1426" s="82"/>
      <c r="AG1426" s="59" t="s">
        <v>4970</v>
      </c>
      <c r="AH1426" s="59">
        <v>1</v>
      </c>
      <c r="AI1426" s="58"/>
      <c r="AJ1426" s="27"/>
    </row>
    <row r="1427" ht="20.15" customHeight="1" outlineLevel="4" spans="1:36">
      <c r="A1427" s="59">
        <v>53</v>
      </c>
      <c r="B1427" s="60" t="s">
        <v>178</v>
      </c>
      <c r="C1427" s="56" t="s">
        <v>179</v>
      </c>
      <c r="D1427" s="57" t="s">
        <v>4877</v>
      </c>
      <c r="E1427" s="58" t="s">
        <v>4971</v>
      </c>
      <c r="F1427" s="59" t="s">
        <v>554</v>
      </c>
      <c r="G1427" s="59" t="s">
        <v>4796</v>
      </c>
      <c r="H1427" s="59">
        <v>430802</v>
      </c>
      <c r="I1427" s="59" t="str">
        <f t="shared" si="157"/>
        <v>430802</v>
      </c>
      <c r="J1427" s="59">
        <f t="shared" si="158"/>
        <v>0</v>
      </c>
      <c r="K1427" s="70">
        <v>3.928</v>
      </c>
      <c r="L1427" s="55" t="s">
        <v>4972</v>
      </c>
      <c r="M1427" s="71" t="s">
        <v>4973</v>
      </c>
      <c r="N1427" s="59"/>
      <c r="O1427" s="70"/>
      <c r="P1427" s="59"/>
      <c r="Q1427" s="70"/>
      <c r="R1427" s="73" t="s">
        <v>4973</v>
      </c>
      <c r="S1427" s="70">
        <v>3.928</v>
      </c>
      <c r="T1427" s="59">
        <v>18</v>
      </c>
      <c r="U1427" s="82">
        <v>255</v>
      </c>
      <c r="V1427" s="83">
        <v>70.704</v>
      </c>
      <c r="W1427" s="83">
        <v>39.28</v>
      </c>
      <c r="X1427" s="83">
        <v>31.424</v>
      </c>
      <c r="Y1427" s="82">
        <f t="shared" si="159"/>
        <v>184.296</v>
      </c>
      <c r="Z1427" s="82"/>
      <c r="AA1427" s="91"/>
      <c r="AB1427" s="91"/>
      <c r="AC1427" s="82"/>
      <c r="AD1427" s="82"/>
      <c r="AE1427" s="82"/>
      <c r="AF1427" s="82"/>
      <c r="AG1427" s="59" t="s">
        <v>4974</v>
      </c>
      <c r="AH1427" s="59">
        <v>1</v>
      </c>
      <c r="AI1427" s="58"/>
      <c r="AJ1427" s="27"/>
    </row>
    <row r="1428" ht="20.15" customHeight="1" outlineLevel="4" spans="1:36">
      <c r="A1428" s="59">
        <v>54</v>
      </c>
      <c r="B1428" s="60" t="s">
        <v>178</v>
      </c>
      <c r="C1428" s="56" t="s">
        <v>179</v>
      </c>
      <c r="D1428" s="57" t="s">
        <v>4880</v>
      </c>
      <c r="E1428" s="58" t="s">
        <v>4975</v>
      </c>
      <c r="F1428" s="59" t="s">
        <v>554</v>
      </c>
      <c r="G1428" s="59" t="s">
        <v>4796</v>
      </c>
      <c r="H1428" s="59">
        <v>430802</v>
      </c>
      <c r="I1428" s="59" t="str">
        <f t="shared" si="157"/>
        <v>430802</v>
      </c>
      <c r="J1428" s="59">
        <f t="shared" si="158"/>
        <v>0</v>
      </c>
      <c r="K1428" s="70">
        <v>1.517</v>
      </c>
      <c r="L1428" s="55" t="s">
        <v>4976</v>
      </c>
      <c r="M1428" s="71" t="s">
        <v>4977</v>
      </c>
      <c r="N1428" s="59"/>
      <c r="O1428" s="70"/>
      <c r="P1428" s="59"/>
      <c r="Q1428" s="70"/>
      <c r="R1428" s="73" t="s">
        <v>4977</v>
      </c>
      <c r="S1428" s="70">
        <v>1.517</v>
      </c>
      <c r="T1428" s="59">
        <v>18</v>
      </c>
      <c r="U1428" s="82">
        <v>99</v>
      </c>
      <c r="V1428" s="83">
        <v>27.306</v>
      </c>
      <c r="W1428" s="83">
        <v>15.17</v>
      </c>
      <c r="X1428" s="83">
        <v>12.136</v>
      </c>
      <c r="Y1428" s="82">
        <f t="shared" si="159"/>
        <v>71.694</v>
      </c>
      <c r="Z1428" s="82"/>
      <c r="AA1428" s="91"/>
      <c r="AB1428" s="91"/>
      <c r="AC1428" s="82"/>
      <c r="AD1428" s="82"/>
      <c r="AE1428" s="82"/>
      <c r="AF1428" s="82"/>
      <c r="AG1428" s="59" t="s">
        <v>4978</v>
      </c>
      <c r="AH1428" s="59">
        <v>1</v>
      </c>
      <c r="AI1428" s="58"/>
      <c r="AJ1428" s="27"/>
    </row>
    <row r="1429" ht="20.15" customHeight="1" outlineLevel="4" spans="1:36">
      <c r="A1429" s="59">
        <v>58</v>
      </c>
      <c r="B1429" s="60" t="s">
        <v>178</v>
      </c>
      <c r="C1429" s="56" t="s">
        <v>179</v>
      </c>
      <c r="D1429" s="57" t="s">
        <v>4794</v>
      </c>
      <c r="E1429" s="58" t="s">
        <v>4979</v>
      </c>
      <c r="F1429" s="59" t="s">
        <v>554</v>
      </c>
      <c r="G1429" s="59" t="s">
        <v>4796</v>
      </c>
      <c r="H1429" s="59">
        <v>430802</v>
      </c>
      <c r="I1429" s="59" t="str">
        <f t="shared" si="157"/>
        <v>430802</v>
      </c>
      <c r="J1429" s="59">
        <f t="shared" si="158"/>
        <v>0</v>
      </c>
      <c r="K1429" s="70">
        <v>4.881</v>
      </c>
      <c r="L1429" s="55" t="s">
        <v>4980</v>
      </c>
      <c r="M1429" s="71" t="s">
        <v>4981</v>
      </c>
      <c r="N1429" s="59"/>
      <c r="O1429" s="70"/>
      <c r="P1429" s="73" t="s">
        <v>4981</v>
      </c>
      <c r="Q1429" s="70">
        <v>4.881</v>
      </c>
      <c r="R1429" s="59"/>
      <c r="S1429" s="70"/>
      <c r="T1429" s="59">
        <v>18</v>
      </c>
      <c r="U1429" s="82">
        <v>366</v>
      </c>
      <c r="V1429" s="83">
        <v>87.858</v>
      </c>
      <c r="W1429" s="83">
        <v>48.81</v>
      </c>
      <c r="X1429" s="83">
        <v>39.048</v>
      </c>
      <c r="Y1429" s="82">
        <f t="shared" si="159"/>
        <v>278.142</v>
      </c>
      <c r="Z1429" s="82"/>
      <c r="AA1429" s="91"/>
      <c r="AB1429" s="91"/>
      <c r="AC1429" s="82"/>
      <c r="AD1429" s="82"/>
      <c r="AE1429" s="82"/>
      <c r="AF1429" s="82"/>
      <c r="AG1429" s="59" t="s">
        <v>4982</v>
      </c>
      <c r="AH1429" s="59">
        <v>1</v>
      </c>
      <c r="AI1429" s="58"/>
      <c r="AJ1429" s="27"/>
    </row>
    <row r="1430" ht="20.15" customHeight="1" outlineLevel="4" spans="1:36">
      <c r="A1430" s="59">
        <v>57</v>
      </c>
      <c r="B1430" s="60" t="s">
        <v>178</v>
      </c>
      <c r="C1430" s="56" t="s">
        <v>179</v>
      </c>
      <c r="D1430" s="57" t="s">
        <v>4806</v>
      </c>
      <c r="E1430" s="58" t="s">
        <v>4983</v>
      </c>
      <c r="F1430" s="59" t="s">
        <v>554</v>
      </c>
      <c r="G1430" s="59" t="s">
        <v>4796</v>
      </c>
      <c r="H1430" s="59">
        <v>430802</v>
      </c>
      <c r="I1430" s="59" t="str">
        <f t="shared" si="157"/>
        <v>430802</v>
      </c>
      <c r="J1430" s="59">
        <f t="shared" si="158"/>
        <v>0</v>
      </c>
      <c r="K1430" s="70">
        <v>7.045</v>
      </c>
      <c r="L1430" s="55" t="s">
        <v>4984</v>
      </c>
      <c r="M1430" s="71" t="s">
        <v>4985</v>
      </c>
      <c r="N1430" s="59"/>
      <c r="O1430" s="70"/>
      <c r="P1430" s="73" t="s">
        <v>4985</v>
      </c>
      <c r="Q1430" s="70">
        <v>7.045</v>
      </c>
      <c r="R1430" s="59"/>
      <c r="S1430" s="70"/>
      <c r="T1430" s="59">
        <v>18</v>
      </c>
      <c r="U1430" s="82">
        <v>528</v>
      </c>
      <c r="V1430" s="83">
        <v>126.81</v>
      </c>
      <c r="W1430" s="83">
        <v>70.45</v>
      </c>
      <c r="X1430" s="83">
        <v>56.36</v>
      </c>
      <c r="Y1430" s="82">
        <f t="shared" si="159"/>
        <v>401.19</v>
      </c>
      <c r="Z1430" s="82"/>
      <c r="AA1430" s="91"/>
      <c r="AB1430" s="91"/>
      <c r="AC1430" s="82"/>
      <c r="AD1430" s="82"/>
      <c r="AE1430" s="82"/>
      <c r="AF1430" s="82"/>
      <c r="AG1430" s="59" t="s">
        <v>4986</v>
      </c>
      <c r="AH1430" s="59">
        <v>1</v>
      </c>
      <c r="AI1430" s="58"/>
      <c r="AJ1430" s="27"/>
    </row>
    <row r="1431" ht="20.15" customHeight="1" outlineLevel="4" spans="1:36">
      <c r="A1431" s="59">
        <v>55</v>
      </c>
      <c r="B1431" s="60" t="s">
        <v>178</v>
      </c>
      <c r="C1431" s="56" t="s">
        <v>179</v>
      </c>
      <c r="D1431" s="57" t="s">
        <v>4987</v>
      </c>
      <c r="E1431" s="58" t="s">
        <v>4988</v>
      </c>
      <c r="F1431" s="59" t="s">
        <v>554</v>
      </c>
      <c r="G1431" s="59" t="s">
        <v>4796</v>
      </c>
      <c r="H1431" s="59">
        <v>430802</v>
      </c>
      <c r="I1431" s="59" t="str">
        <f t="shared" si="157"/>
        <v>430802</v>
      </c>
      <c r="J1431" s="59">
        <f t="shared" si="158"/>
        <v>0</v>
      </c>
      <c r="K1431" s="70">
        <v>2.525</v>
      </c>
      <c r="L1431" s="55" t="s">
        <v>4989</v>
      </c>
      <c r="M1431" s="71" t="s">
        <v>4990</v>
      </c>
      <c r="N1431" s="59"/>
      <c r="O1431" s="70"/>
      <c r="P1431" s="73" t="s">
        <v>4990</v>
      </c>
      <c r="Q1431" s="70">
        <v>2.525</v>
      </c>
      <c r="R1431" s="59"/>
      <c r="S1431" s="70"/>
      <c r="T1431" s="59">
        <v>18</v>
      </c>
      <c r="U1431" s="82">
        <v>189</v>
      </c>
      <c r="V1431" s="83">
        <v>45.45</v>
      </c>
      <c r="W1431" s="83">
        <v>25.25</v>
      </c>
      <c r="X1431" s="83">
        <v>20.2</v>
      </c>
      <c r="Y1431" s="82">
        <f t="shared" si="159"/>
        <v>143.55</v>
      </c>
      <c r="Z1431" s="82"/>
      <c r="AA1431" s="91"/>
      <c r="AB1431" s="91"/>
      <c r="AC1431" s="82"/>
      <c r="AD1431" s="82"/>
      <c r="AE1431" s="82"/>
      <c r="AF1431" s="82"/>
      <c r="AG1431" s="59" t="s">
        <v>4991</v>
      </c>
      <c r="AH1431" s="59">
        <v>1</v>
      </c>
      <c r="AI1431" s="58"/>
      <c r="AJ1431" s="27"/>
    </row>
    <row r="1432" ht="20.15" customHeight="1" outlineLevel="4" spans="1:36">
      <c r="A1432" s="59">
        <v>56</v>
      </c>
      <c r="B1432" s="60" t="s">
        <v>178</v>
      </c>
      <c r="C1432" s="56" t="s">
        <v>179</v>
      </c>
      <c r="D1432" s="57" t="s">
        <v>4880</v>
      </c>
      <c r="E1432" s="58" t="s">
        <v>4992</v>
      </c>
      <c r="F1432" s="59" t="s">
        <v>554</v>
      </c>
      <c r="G1432" s="59" t="s">
        <v>4796</v>
      </c>
      <c r="H1432" s="59">
        <v>430802</v>
      </c>
      <c r="I1432" s="59" t="str">
        <f t="shared" si="157"/>
        <v>430802</v>
      </c>
      <c r="J1432" s="59">
        <f t="shared" si="158"/>
        <v>0</v>
      </c>
      <c r="K1432" s="70">
        <v>1.52</v>
      </c>
      <c r="L1432" s="55" t="s">
        <v>4993</v>
      </c>
      <c r="M1432" s="71" t="s">
        <v>4994</v>
      </c>
      <c r="N1432" s="59"/>
      <c r="O1432" s="70"/>
      <c r="P1432" s="73" t="s">
        <v>4994</v>
      </c>
      <c r="Q1432" s="70">
        <v>1.52</v>
      </c>
      <c r="R1432" s="59"/>
      <c r="S1432" s="70"/>
      <c r="T1432" s="59">
        <v>18</v>
      </c>
      <c r="U1432" s="82">
        <v>114</v>
      </c>
      <c r="V1432" s="83">
        <v>27.36</v>
      </c>
      <c r="W1432" s="83">
        <v>15.2</v>
      </c>
      <c r="X1432" s="83">
        <v>12.16</v>
      </c>
      <c r="Y1432" s="82">
        <f t="shared" si="159"/>
        <v>86.64</v>
      </c>
      <c r="Z1432" s="82"/>
      <c r="AA1432" s="91"/>
      <c r="AB1432" s="91"/>
      <c r="AC1432" s="82"/>
      <c r="AD1432" s="82"/>
      <c r="AE1432" s="82"/>
      <c r="AF1432" s="82"/>
      <c r="AG1432" s="59" t="s">
        <v>4962</v>
      </c>
      <c r="AH1432" s="59">
        <v>1</v>
      </c>
      <c r="AI1432" s="58"/>
      <c r="AJ1432" s="27"/>
    </row>
    <row r="1433" ht="20.15" customHeight="1" outlineLevel="4" spans="1:36">
      <c r="A1433" s="59">
        <v>60</v>
      </c>
      <c r="B1433" s="60" t="s">
        <v>178</v>
      </c>
      <c r="C1433" s="56" t="s">
        <v>179</v>
      </c>
      <c r="D1433" s="57" t="s">
        <v>4995</v>
      </c>
      <c r="E1433" s="58" t="s">
        <v>4996</v>
      </c>
      <c r="F1433" s="59" t="s">
        <v>554</v>
      </c>
      <c r="G1433" s="59" t="s">
        <v>4796</v>
      </c>
      <c r="H1433" s="59">
        <v>430802</v>
      </c>
      <c r="I1433" s="59" t="str">
        <f t="shared" si="157"/>
        <v>430802</v>
      </c>
      <c r="J1433" s="59">
        <f t="shared" si="158"/>
        <v>0</v>
      </c>
      <c r="K1433" s="70">
        <v>1.009</v>
      </c>
      <c r="L1433" s="55" t="s">
        <v>4997</v>
      </c>
      <c r="M1433" s="71" t="s">
        <v>4998</v>
      </c>
      <c r="N1433" s="59"/>
      <c r="O1433" s="70"/>
      <c r="P1433" s="73" t="s">
        <v>4998</v>
      </c>
      <c r="Q1433" s="70">
        <v>1.009</v>
      </c>
      <c r="R1433" s="59"/>
      <c r="S1433" s="70"/>
      <c r="T1433" s="59">
        <v>18</v>
      </c>
      <c r="U1433" s="82">
        <v>76</v>
      </c>
      <c r="V1433" s="83">
        <v>18.162</v>
      </c>
      <c r="W1433" s="83">
        <v>10.09</v>
      </c>
      <c r="X1433" s="83">
        <v>8.072</v>
      </c>
      <c r="Y1433" s="82">
        <f t="shared" si="159"/>
        <v>57.838</v>
      </c>
      <c r="Z1433" s="82"/>
      <c r="AA1433" s="91"/>
      <c r="AB1433" s="91"/>
      <c r="AC1433" s="82"/>
      <c r="AD1433" s="82"/>
      <c r="AE1433" s="82"/>
      <c r="AF1433" s="82"/>
      <c r="AG1433" s="59" t="s">
        <v>4962</v>
      </c>
      <c r="AH1433" s="59">
        <v>1</v>
      </c>
      <c r="AI1433" s="58"/>
      <c r="AJ1433" s="27"/>
    </row>
    <row r="1434" ht="20.15" customHeight="1" outlineLevel="4" spans="1:36">
      <c r="A1434" s="59">
        <v>62</v>
      </c>
      <c r="B1434" s="60" t="s">
        <v>178</v>
      </c>
      <c r="C1434" s="56" t="s">
        <v>179</v>
      </c>
      <c r="D1434" s="57" t="s">
        <v>4834</v>
      </c>
      <c r="E1434" s="58" t="s">
        <v>4999</v>
      </c>
      <c r="F1434" s="59" t="s">
        <v>554</v>
      </c>
      <c r="G1434" s="59" t="s">
        <v>4796</v>
      </c>
      <c r="H1434" s="59">
        <v>430802</v>
      </c>
      <c r="I1434" s="59" t="str">
        <f t="shared" si="157"/>
        <v>430802</v>
      </c>
      <c r="J1434" s="59">
        <f t="shared" si="158"/>
        <v>0</v>
      </c>
      <c r="K1434" s="70">
        <v>7.021</v>
      </c>
      <c r="L1434" s="55" t="s">
        <v>5000</v>
      </c>
      <c r="M1434" s="71" t="s">
        <v>5001</v>
      </c>
      <c r="N1434" s="73" t="s">
        <v>5001</v>
      </c>
      <c r="O1434" s="70">
        <v>7.021</v>
      </c>
      <c r="P1434" s="59"/>
      <c r="Q1434" s="70"/>
      <c r="R1434" s="59"/>
      <c r="S1434" s="70"/>
      <c r="T1434" s="59">
        <v>18</v>
      </c>
      <c r="U1434" s="82">
        <v>685</v>
      </c>
      <c r="V1434" s="83">
        <v>126.378</v>
      </c>
      <c r="W1434" s="83">
        <v>70.21</v>
      </c>
      <c r="X1434" s="83">
        <v>56.168</v>
      </c>
      <c r="Y1434" s="82">
        <f t="shared" si="159"/>
        <v>558.622</v>
      </c>
      <c r="Z1434" s="82"/>
      <c r="AA1434" s="91"/>
      <c r="AB1434" s="91"/>
      <c r="AC1434" s="82"/>
      <c r="AD1434" s="82"/>
      <c r="AE1434" s="82"/>
      <c r="AF1434" s="82"/>
      <c r="AG1434" s="59" t="s">
        <v>4962</v>
      </c>
      <c r="AH1434" s="59">
        <v>1</v>
      </c>
      <c r="AI1434" s="58"/>
      <c r="AJ1434" s="27"/>
    </row>
    <row r="1435" ht="20.15" customHeight="1" outlineLevel="4" spans="1:36">
      <c r="A1435" s="59">
        <v>46</v>
      </c>
      <c r="B1435" s="60" t="s">
        <v>178</v>
      </c>
      <c r="C1435" s="56" t="s">
        <v>179</v>
      </c>
      <c r="D1435" s="57" t="s">
        <v>4827</v>
      </c>
      <c r="E1435" s="58" t="s">
        <v>5002</v>
      </c>
      <c r="F1435" s="59" t="s">
        <v>554</v>
      </c>
      <c r="G1435" s="59" t="s">
        <v>4796</v>
      </c>
      <c r="H1435" s="59">
        <v>430802</v>
      </c>
      <c r="I1435" s="59" t="str">
        <f t="shared" si="157"/>
        <v>430802</v>
      </c>
      <c r="J1435" s="59">
        <f t="shared" si="158"/>
        <v>0</v>
      </c>
      <c r="K1435" s="70">
        <v>11.055</v>
      </c>
      <c r="L1435" s="55" t="s">
        <v>5003</v>
      </c>
      <c r="M1435" s="71" t="s">
        <v>5004</v>
      </c>
      <c r="N1435" s="59"/>
      <c r="O1435" s="70"/>
      <c r="P1435" s="73" t="s">
        <v>5004</v>
      </c>
      <c r="Q1435" s="70">
        <v>11.055</v>
      </c>
      <c r="R1435" s="59"/>
      <c r="S1435" s="70"/>
      <c r="T1435" s="59">
        <v>18</v>
      </c>
      <c r="U1435" s="82">
        <v>428</v>
      </c>
      <c r="V1435" s="83">
        <v>198.99</v>
      </c>
      <c r="W1435" s="83">
        <v>110.55</v>
      </c>
      <c r="X1435" s="83">
        <v>88.44</v>
      </c>
      <c r="Y1435" s="82">
        <f t="shared" si="159"/>
        <v>229.01</v>
      </c>
      <c r="Z1435" s="82"/>
      <c r="AA1435" s="91"/>
      <c r="AB1435" s="91"/>
      <c r="AC1435" s="82"/>
      <c r="AD1435" s="82"/>
      <c r="AE1435" s="82"/>
      <c r="AF1435" s="82"/>
      <c r="AG1435" s="59" t="s">
        <v>4962</v>
      </c>
      <c r="AH1435" s="59">
        <v>1</v>
      </c>
      <c r="AI1435" s="58"/>
      <c r="AJ1435" s="27"/>
    </row>
    <row r="1436" ht="20.15" customHeight="1" outlineLevel="4" spans="1:36">
      <c r="A1436" s="59">
        <v>47</v>
      </c>
      <c r="B1436" s="60" t="s">
        <v>178</v>
      </c>
      <c r="C1436" s="56" t="s">
        <v>179</v>
      </c>
      <c r="D1436" s="57" t="s">
        <v>4903</v>
      </c>
      <c r="E1436" s="58" t="s">
        <v>3582</v>
      </c>
      <c r="F1436" s="59" t="s">
        <v>554</v>
      </c>
      <c r="G1436" s="59" t="s">
        <v>4796</v>
      </c>
      <c r="H1436" s="59">
        <v>430802</v>
      </c>
      <c r="I1436" s="59" t="str">
        <f t="shared" si="157"/>
        <v>430802</v>
      </c>
      <c r="J1436" s="59">
        <f t="shared" si="158"/>
        <v>0</v>
      </c>
      <c r="K1436" s="70">
        <v>3.015</v>
      </c>
      <c r="L1436" s="55" t="s">
        <v>5005</v>
      </c>
      <c r="M1436" s="71" t="s">
        <v>5006</v>
      </c>
      <c r="N1436" s="59"/>
      <c r="O1436" s="70"/>
      <c r="P1436" s="59"/>
      <c r="Q1436" s="70"/>
      <c r="R1436" s="73" t="s">
        <v>5006</v>
      </c>
      <c r="S1436" s="70">
        <v>3.015</v>
      </c>
      <c r="T1436" s="59">
        <v>18</v>
      </c>
      <c r="U1436" s="82">
        <v>217</v>
      </c>
      <c r="V1436" s="83">
        <v>54.27</v>
      </c>
      <c r="W1436" s="83">
        <v>30.15</v>
      </c>
      <c r="X1436" s="83">
        <v>24.12</v>
      </c>
      <c r="Y1436" s="82">
        <f t="shared" si="159"/>
        <v>162.73</v>
      </c>
      <c r="Z1436" s="82"/>
      <c r="AA1436" s="91"/>
      <c r="AB1436" s="91"/>
      <c r="AC1436" s="82"/>
      <c r="AD1436" s="82"/>
      <c r="AE1436" s="82"/>
      <c r="AF1436" s="82"/>
      <c r="AG1436" s="59" t="s">
        <v>4962</v>
      </c>
      <c r="AH1436" s="59">
        <v>1</v>
      </c>
      <c r="AI1436" s="58"/>
      <c r="AJ1436" s="27"/>
    </row>
    <row r="1437" ht="20.15" customHeight="1" outlineLevel="3" collapsed="1" spans="1:36">
      <c r="A1437" s="59"/>
      <c r="B1437" s="60"/>
      <c r="C1437" s="51" t="s">
        <v>183</v>
      </c>
      <c r="D1437" s="57"/>
      <c r="E1437" s="58"/>
      <c r="F1437" s="59"/>
      <c r="G1437" s="59"/>
      <c r="H1437" s="59"/>
      <c r="I1437" s="59"/>
      <c r="J1437" s="59"/>
      <c r="K1437" s="70">
        <f>SUBTOTAL(9,K1438:K1442)</f>
        <v>14.793</v>
      </c>
      <c r="L1437" s="55"/>
      <c r="M1437" s="71"/>
      <c r="N1437" s="59"/>
      <c r="O1437" s="70"/>
      <c r="P1437" s="59"/>
      <c r="Q1437" s="70"/>
      <c r="R1437" s="73"/>
      <c r="S1437" s="70"/>
      <c r="T1437" s="59"/>
      <c r="U1437" s="82">
        <f>SUBTOTAL(9,U1438:U1442)</f>
        <v>517.76</v>
      </c>
      <c r="V1437" s="83">
        <f>SUBTOTAL(9,V1438:V1442)</f>
        <v>266.274</v>
      </c>
      <c r="W1437" s="83">
        <f>SUBTOTAL(9,W1438:W1442)</f>
        <v>147.93</v>
      </c>
      <c r="X1437" s="83">
        <f>SUBTOTAL(9,X1438:X1442)</f>
        <v>118.344</v>
      </c>
      <c r="Y1437" s="82">
        <f>SUBTOTAL(9,Y1438:Y1442)</f>
        <v>251.486</v>
      </c>
      <c r="Z1437" s="82">
        <v>3</v>
      </c>
      <c r="AA1437" s="91">
        <v>439</v>
      </c>
      <c r="AB1437" s="82">
        <f>U1437-AA1437</f>
        <v>78.76</v>
      </c>
      <c r="AC1437" s="82">
        <v>266</v>
      </c>
      <c r="AD1437" s="82">
        <v>0</v>
      </c>
      <c r="AE1437" s="82">
        <v>173</v>
      </c>
      <c r="AF1437" s="82">
        <v>173</v>
      </c>
      <c r="AG1437" s="59"/>
      <c r="AH1437" s="59"/>
      <c r="AI1437" s="58" t="s">
        <v>5007</v>
      </c>
      <c r="AJ1437" s="27" t="s">
        <v>184</v>
      </c>
    </row>
    <row r="1438" ht="20.15" customHeight="1" outlineLevel="4" spans="1:36">
      <c r="A1438" s="59">
        <v>3</v>
      </c>
      <c r="B1438" s="60" t="s">
        <v>178</v>
      </c>
      <c r="C1438" s="56" t="s">
        <v>182</v>
      </c>
      <c r="D1438" s="57" t="s">
        <v>5008</v>
      </c>
      <c r="E1438" s="58" t="s">
        <v>5009</v>
      </c>
      <c r="F1438" s="59" t="s">
        <v>554</v>
      </c>
      <c r="G1438" s="59" t="s">
        <v>5010</v>
      </c>
      <c r="H1438" s="59">
        <v>430811</v>
      </c>
      <c r="I1438" s="59" t="str">
        <f>RIGHT(M1438,6)</f>
        <v>430811</v>
      </c>
      <c r="J1438" s="59">
        <f>H1438-I1438</f>
        <v>0</v>
      </c>
      <c r="K1438" s="70">
        <v>2.072</v>
      </c>
      <c r="L1438" s="55" t="s">
        <v>5011</v>
      </c>
      <c r="M1438" s="71" t="s">
        <v>5012</v>
      </c>
      <c r="N1438" s="59"/>
      <c r="O1438" s="70"/>
      <c r="P1438" s="59"/>
      <c r="Q1438" s="70"/>
      <c r="R1438" s="73" t="s">
        <v>5012</v>
      </c>
      <c r="S1438" s="70">
        <v>2.072</v>
      </c>
      <c r="T1438" s="59">
        <v>18</v>
      </c>
      <c r="U1438" s="82">
        <v>72.52</v>
      </c>
      <c r="V1438" s="83">
        <v>37.296</v>
      </c>
      <c r="W1438" s="83">
        <v>20.72</v>
      </c>
      <c r="X1438" s="83">
        <v>16.576</v>
      </c>
      <c r="Y1438" s="82">
        <f>U1438-V1438</f>
        <v>35.224</v>
      </c>
      <c r="Z1438" s="82"/>
      <c r="AA1438" s="91"/>
      <c r="AB1438" s="91"/>
      <c r="AC1438" s="82"/>
      <c r="AD1438" s="82"/>
      <c r="AE1438" s="82"/>
      <c r="AF1438" s="82"/>
      <c r="AG1438" s="59" t="s">
        <v>4962</v>
      </c>
      <c r="AH1438" s="59">
        <v>1</v>
      </c>
      <c r="AI1438" s="58"/>
      <c r="AJ1438" s="27"/>
    </row>
    <row r="1439" ht="20.15" customHeight="1" outlineLevel="4" spans="1:36">
      <c r="A1439" s="59">
        <v>4</v>
      </c>
      <c r="B1439" s="60" t="s">
        <v>178</v>
      </c>
      <c r="C1439" s="56" t="s">
        <v>182</v>
      </c>
      <c r="D1439" s="57" t="s">
        <v>5013</v>
      </c>
      <c r="E1439" s="58" t="s">
        <v>5014</v>
      </c>
      <c r="F1439" s="59" t="s">
        <v>554</v>
      </c>
      <c r="G1439" s="59" t="s">
        <v>5010</v>
      </c>
      <c r="H1439" s="59">
        <v>430811</v>
      </c>
      <c r="I1439" s="59" t="str">
        <f>RIGHT(M1439,6)</f>
        <v>430811</v>
      </c>
      <c r="J1439" s="59">
        <f>H1439-I1439</f>
        <v>0</v>
      </c>
      <c r="K1439" s="70">
        <v>1.293</v>
      </c>
      <c r="L1439" s="55" t="s">
        <v>5015</v>
      </c>
      <c r="M1439" s="71" t="s">
        <v>5016</v>
      </c>
      <c r="N1439" s="110"/>
      <c r="O1439" s="70"/>
      <c r="P1439" s="59"/>
      <c r="Q1439" s="70"/>
      <c r="R1439" s="73" t="s">
        <v>5016</v>
      </c>
      <c r="S1439" s="70">
        <v>1.293</v>
      </c>
      <c r="T1439" s="59">
        <v>18</v>
      </c>
      <c r="U1439" s="82">
        <v>45.26</v>
      </c>
      <c r="V1439" s="83">
        <v>23.274</v>
      </c>
      <c r="W1439" s="83">
        <v>12.93</v>
      </c>
      <c r="X1439" s="83">
        <v>10.344</v>
      </c>
      <c r="Y1439" s="82">
        <f>U1439-V1439</f>
        <v>21.986</v>
      </c>
      <c r="Z1439" s="82"/>
      <c r="AA1439" s="91"/>
      <c r="AB1439" s="91"/>
      <c r="AC1439" s="82"/>
      <c r="AD1439" s="82"/>
      <c r="AE1439" s="82"/>
      <c r="AF1439" s="82"/>
      <c r="AG1439" s="59" t="s">
        <v>4962</v>
      </c>
      <c r="AH1439" s="59">
        <v>1</v>
      </c>
      <c r="AI1439" s="58"/>
      <c r="AJ1439" s="27"/>
    </row>
    <row r="1440" ht="20.15" customHeight="1" outlineLevel="4" spans="1:36">
      <c r="A1440" s="59">
        <v>5</v>
      </c>
      <c r="B1440" s="60" t="s">
        <v>178</v>
      </c>
      <c r="C1440" s="56" t="s">
        <v>182</v>
      </c>
      <c r="D1440" s="57" t="s">
        <v>5013</v>
      </c>
      <c r="E1440" s="58" t="s">
        <v>5017</v>
      </c>
      <c r="F1440" s="59" t="s">
        <v>554</v>
      </c>
      <c r="G1440" s="59" t="s">
        <v>5010</v>
      </c>
      <c r="H1440" s="59">
        <v>430811</v>
      </c>
      <c r="I1440" s="59" t="str">
        <f>RIGHT(M1440,6)</f>
        <v>430811</v>
      </c>
      <c r="J1440" s="59">
        <f>H1440-I1440</f>
        <v>0</v>
      </c>
      <c r="K1440" s="70">
        <v>2.12</v>
      </c>
      <c r="L1440" s="55" t="s">
        <v>5018</v>
      </c>
      <c r="M1440" s="71" t="s">
        <v>5019</v>
      </c>
      <c r="N1440" s="59"/>
      <c r="O1440" s="70"/>
      <c r="P1440" s="59"/>
      <c r="Q1440" s="70"/>
      <c r="R1440" s="73" t="s">
        <v>5019</v>
      </c>
      <c r="S1440" s="70">
        <v>2.12</v>
      </c>
      <c r="T1440" s="59">
        <v>18</v>
      </c>
      <c r="U1440" s="82">
        <v>74.2</v>
      </c>
      <c r="V1440" s="83">
        <v>38.16</v>
      </c>
      <c r="W1440" s="83">
        <v>21.2</v>
      </c>
      <c r="X1440" s="83">
        <v>16.96</v>
      </c>
      <c r="Y1440" s="82">
        <f>U1440-V1440</f>
        <v>36.04</v>
      </c>
      <c r="Z1440" s="82"/>
      <c r="AA1440" s="91"/>
      <c r="AB1440" s="91"/>
      <c r="AC1440" s="82"/>
      <c r="AD1440" s="82"/>
      <c r="AE1440" s="82"/>
      <c r="AF1440" s="82"/>
      <c r="AG1440" s="59" t="s">
        <v>4962</v>
      </c>
      <c r="AH1440" s="59">
        <v>1</v>
      </c>
      <c r="AI1440" s="58"/>
      <c r="AJ1440" s="27"/>
    </row>
    <row r="1441" ht="20.15" customHeight="1" outlineLevel="4" spans="1:36">
      <c r="A1441" s="59">
        <v>2</v>
      </c>
      <c r="B1441" s="60" t="s">
        <v>178</v>
      </c>
      <c r="C1441" s="56" t="s">
        <v>182</v>
      </c>
      <c r="D1441" s="57" t="s">
        <v>5020</v>
      </c>
      <c r="E1441" s="58" t="s">
        <v>5021</v>
      </c>
      <c r="F1441" s="59" t="s">
        <v>554</v>
      </c>
      <c r="G1441" s="59" t="s">
        <v>5010</v>
      </c>
      <c r="H1441" s="59">
        <v>430811</v>
      </c>
      <c r="I1441" s="59" t="str">
        <f>RIGHT(M1441,6)</f>
        <v>430811</v>
      </c>
      <c r="J1441" s="59">
        <f>H1441-I1441</f>
        <v>0</v>
      </c>
      <c r="K1441" s="70">
        <v>6.47</v>
      </c>
      <c r="L1441" s="55" t="s">
        <v>5022</v>
      </c>
      <c r="M1441" s="71" t="s">
        <v>5023</v>
      </c>
      <c r="N1441" s="59"/>
      <c r="O1441" s="70"/>
      <c r="P1441" s="73" t="s">
        <v>5023</v>
      </c>
      <c r="Q1441" s="70">
        <v>6.47</v>
      </c>
      <c r="R1441" s="59"/>
      <c r="S1441" s="70"/>
      <c r="T1441" s="59">
        <v>18</v>
      </c>
      <c r="U1441" s="82">
        <v>226.45</v>
      </c>
      <c r="V1441" s="83">
        <v>116.46</v>
      </c>
      <c r="W1441" s="83">
        <v>64.7</v>
      </c>
      <c r="X1441" s="83">
        <v>51.76</v>
      </c>
      <c r="Y1441" s="82">
        <f>U1441-V1441</f>
        <v>109.99</v>
      </c>
      <c r="Z1441" s="82"/>
      <c r="AA1441" s="91"/>
      <c r="AB1441" s="91"/>
      <c r="AC1441" s="82"/>
      <c r="AD1441" s="82"/>
      <c r="AE1441" s="82"/>
      <c r="AF1441" s="82"/>
      <c r="AG1441" s="59" t="s">
        <v>4962</v>
      </c>
      <c r="AH1441" s="59">
        <v>1</v>
      </c>
      <c r="AI1441" s="58"/>
      <c r="AJ1441" s="27"/>
    </row>
    <row r="1442" ht="20.15" customHeight="1" outlineLevel="4" spans="1:36">
      <c r="A1442" s="59">
        <v>1</v>
      </c>
      <c r="B1442" s="60" t="s">
        <v>178</v>
      </c>
      <c r="C1442" s="56" t="s">
        <v>182</v>
      </c>
      <c r="D1442" s="57" t="s">
        <v>5008</v>
      </c>
      <c r="E1442" s="58" t="s">
        <v>5024</v>
      </c>
      <c r="F1442" s="59" t="s">
        <v>554</v>
      </c>
      <c r="G1442" s="59" t="s">
        <v>5010</v>
      </c>
      <c r="H1442" s="59">
        <v>430811</v>
      </c>
      <c r="I1442" s="59" t="str">
        <f>RIGHT(M1442,6)</f>
        <v>430811</v>
      </c>
      <c r="J1442" s="59">
        <f>H1442-I1442</f>
        <v>0</v>
      </c>
      <c r="K1442" s="70">
        <v>2.838</v>
      </c>
      <c r="L1442" s="55" t="s">
        <v>5025</v>
      </c>
      <c r="M1442" s="71" t="s">
        <v>5026</v>
      </c>
      <c r="N1442" s="59"/>
      <c r="O1442" s="70"/>
      <c r="P1442" s="73" t="s">
        <v>5026</v>
      </c>
      <c r="Q1442" s="70">
        <v>2.838</v>
      </c>
      <c r="R1442" s="59"/>
      <c r="S1442" s="70"/>
      <c r="T1442" s="59">
        <v>18</v>
      </c>
      <c r="U1442" s="82">
        <v>99.33</v>
      </c>
      <c r="V1442" s="83">
        <v>51.084</v>
      </c>
      <c r="W1442" s="83">
        <v>28.38</v>
      </c>
      <c r="X1442" s="83">
        <v>22.704</v>
      </c>
      <c r="Y1442" s="82">
        <f>U1442-V1442</f>
        <v>48.246</v>
      </c>
      <c r="Z1442" s="82"/>
      <c r="AA1442" s="91"/>
      <c r="AB1442" s="91"/>
      <c r="AC1442" s="82"/>
      <c r="AD1442" s="82"/>
      <c r="AE1442" s="82"/>
      <c r="AF1442" s="82"/>
      <c r="AG1442" s="59" t="s">
        <v>4962</v>
      </c>
      <c r="AH1442" s="59">
        <v>1</v>
      </c>
      <c r="AI1442" s="58"/>
      <c r="AJ1442" s="27"/>
    </row>
    <row r="1443" ht="20.15" customHeight="1" outlineLevel="3" spans="1:36">
      <c r="A1443" s="59"/>
      <c r="B1443" s="60"/>
      <c r="C1443" s="51" t="s">
        <v>186</v>
      </c>
      <c r="D1443" s="57"/>
      <c r="E1443" s="58"/>
      <c r="F1443" s="59"/>
      <c r="G1443" s="59"/>
      <c r="H1443" s="59"/>
      <c r="I1443" s="59"/>
      <c r="J1443" s="59"/>
      <c r="K1443" s="70">
        <f>SUBTOTAL(9,K1444:K1571)</f>
        <v>500.014</v>
      </c>
      <c r="L1443" s="55"/>
      <c r="M1443" s="71"/>
      <c r="N1443" s="73"/>
      <c r="O1443" s="70"/>
      <c r="P1443" s="59"/>
      <c r="Q1443" s="70"/>
      <c r="R1443" s="59"/>
      <c r="S1443" s="70"/>
      <c r="T1443" s="59"/>
      <c r="U1443" s="82">
        <f>SUBTOTAL(9,U1444:U1571)</f>
        <v>16161.36</v>
      </c>
      <c r="V1443" s="83">
        <f>SUBTOTAL(9,V1444:V1571)</f>
        <v>9000.252</v>
      </c>
      <c r="W1443" s="83">
        <f>SUBTOTAL(9,W1444:W1571)</f>
        <v>6500.182</v>
      </c>
      <c r="X1443" s="83">
        <f>SUBTOTAL(9,X1444:X1571)</f>
        <v>2500.07</v>
      </c>
      <c r="Y1443" s="82">
        <f>SUBTOTAL(9,Y1444:Y1571)</f>
        <v>7161.108</v>
      </c>
      <c r="Z1443" s="82">
        <v>421</v>
      </c>
      <c r="AA1443" s="91">
        <v>13814</v>
      </c>
      <c r="AB1443" s="82">
        <f>U1443-AA1443</f>
        <v>2347.36</v>
      </c>
      <c r="AC1443" s="82">
        <v>9000</v>
      </c>
      <c r="AD1443" s="82">
        <v>0</v>
      </c>
      <c r="AE1443" s="82">
        <v>4814</v>
      </c>
      <c r="AF1443" s="82">
        <v>4814</v>
      </c>
      <c r="AG1443" s="59"/>
      <c r="AH1443" s="59"/>
      <c r="AI1443" s="58" t="s">
        <v>2458</v>
      </c>
      <c r="AJ1443" s="27" t="s">
        <v>119</v>
      </c>
    </row>
    <row r="1444" ht="20.15" customHeight="1" outlineLevel="4" spans="1:36">
      <c r="A1444" s="59">
        <v>5</v>
      </c>
      <c r="B1444" s="60" t="s">
        <v>178</v>
      </c>
      <c r="C1444" s="56" t="s">
        <v>185</v>
      </c>
      <c r="D1444" s="57" t="s">
        <v>5027</v>
      </c>
      <c r="E1444" s="58" t="s">
        <v>2840</v>
      </c>
      <c r="F1444" s="59" t="s">
        <v>554</v>
      </c>
      <c r="G1444" s="59" t="s">
        <v>2461</v>
      </c>
      <c r="H1444" s="59">
        <v>430821</v>
      </c>
      <c r="I1444" s="59" t="str">
        <f t="shared" ref="I1444:I1507" si="160">RIGHT(M1444,6)</f>
        <v>430821</v>
      </c>
      <c r="J1444" s="59">
        <f t="shared" ref="J1444:J1507" si="161">H1444-I1444</f>
        <v>0</v>
      </c>
      <c r="K1444" s="70">
        <v>2</v>
      </c>
      <c r="L1444" s="55" t="s">
        <v>5028</v>
      </c>
      <c r="M1444" s="71" t="s">
        <v>5029</v>
      </c>
      <c r="N1444" s="73" t="s">
        <v>5029</v>
      </c>
      <c r="O1444" s="70">
        <v>2</v>
      </c>
      <c r="P1444" s="59"/>
      <c r="Q1444" s="70"/>
      <c r="R1444" s="59"/>
      <c r="S1444" s="70"/>
      <c r="T1444" s="59">
        <v>18</v>
      </c>
      <c r="U1444" s="82">
        <v>60</v>
      </c>
      <c r="V1444" s="83">
        <v>36</v>
      </c>
      <c r="W1444" s="83">
        <v>26</v>
      </c>
      <c r="X1444" s="83">
        <v>10</v>
      </c>
      <c r="Y1444" s="82">
        <f t="shared" ref="Y1444:Y1507" si="162">U1444-V1444</f>
        <v>24</v>
      </c>
      <c r="Z1444" s="82"/>
      <c r="AA1444" s="91"/>
      <c r="AB1444" s="91"/>
      <c r="AC1444" s="82"/>
      <c r="AD1444" s="82"/>
      <c r="AE1444" s="82"/>
      <c r="AF1444" s="82"/>
      <c r="AG1444" s="59" t="s">
        <v>4962</v>
      </c>
      <c r="AH1444" s="59">
        <v>1</v>
      </c>
      <c r="AI1444" s="58"/>
      <c r="AJ1444" s="27"/>
    </row>
    <row r="1445" ht="20.15" customHeight="1" outlineLevel="4" spans="1:36">
      <c r="A1445" s="59">
        <v>84</v>
      </c>
      <c r="B1445" s="60" t="s">
        <v>178</v>
      </c>
      <c r="C1445" s="56" t="s">
        <v>185</v>
      </c>
      <c r="D1445" s="57" t="s">
        <v>5030</v>
      </c>
      <c r="E1445" s="58" t="s">
        <v>5031</v>
      </c>
      <c r="F1445" s="59" t="s">
        <v>554</v>
      </c>
      <c r="G1445" s="59" t="s">
        <v>2461</v>
      </c>
      <c r="H1445" s="59">
        <v>430821</v>
      </c>
      <c r="I1445" s="59" t="str">
        <f t="shared" si="160"/>
        <v>430821</v>
      </c>
      <c r="J1445" s="59">
        <f t="shared" si="161"/>
        <v>0</v>
      </c>
      <c r="K1445" s="70">
        <v>0.032</v>
      </c>
      <c r="L1445" s="55" t="s">
        <v>5032</v>
      </c>
      <c r="M1445" s="71" t="s">
        <v>5033</v>
      </c>
      <c r="N1445" s="59"/>
      <c r="O1445" s="70"/>
      <c r="P1445" s="59"/>
      <c r="Q1445" s="70"/>
      <c r="R1445" s="73" t="s">
        <v>5033</v>
      </c>
      <c r="S1445" s="70">
        <v>0.032</v>
      </c>
      <c r="T1445" s="59">
        <v>18</v>
      </c>
      <c r="U1445" s="82">
        <v>0.96</v>
      </c>
      <c r="V1445" s="83">
        <v>0.576</v>
      </c>
      <c r="W1445" s="83">
        <v>0.416</v>
      </c>
      <c r="X1445" s="83">
        <v>0.16</v>
      </c>
      <c r="Y1445" s="82">
        <f t="shared" si="162"/>
        <v>0.384</v>
      </c>
      <c r="Z1445" s="82"/>
      <c r="AA1445" s="91"/>
      <c r="AB1445" s="91"/>
      <c r="AC1445" s="82"/>
      <c r="AD1445" s="82"/>
      <c r="AE1445" s="82"/>
      <c r="AF1445" s="82"/>
      <c r="AG1445" s="59" t="s">
        <v>4962</v>
      </c>
      <c r="AH1445" s="59">
        <v>1</v>
      </c>
      <c r="AI1445" s="58"/>
      <c r="AJ1445" s="27"/>
    </row>
    <row r="1446" ht="20.15" customHeight="1" outlineLevel="4" spans="1:36">
      <c r="A1446" s="59">
        <v>1</v>
      </c>
      <c r="B1446" s="60" t="s">
        <v>178</v>
      </c>
      <c r="C1446" s="56" t="s">
        <v>185</v>
      </c>
      <c r="D1446" s="57" t="s">
        <v>5030</v>
      </c>
      <c r="E1446" s="58" t="s">
        <v>5034</v>
      </c>
      <c r="F1446" s="59" t="s">
        <v>554</v>
      </c>
      <c r="G1446" s="59" t="s">
        <v>2461</v>
      </c>
      <c r="H1446" s="59">
        <v>430821</v>
      </c>
      <c r="I1446" s="59" t="str">
        <f t="shared" si="160"/>
        <v>430821</v>
      </c>
      <c r="J1446" s="59">
        <f t="shared" si="161"/>
        <v>0</v>
      </c>
      <c r="K1446" s="70">
        <v>4</v>
      </c>
      <c r="L1446" s="55" t="s">
        <v>5035</v>
      </c>
      <c r="M1446" s="71" t="s">
        <v>5036</v>
      </c>
      <c r="N1446" s="73" t="s">
        <v>5036</v>
      </c>
      <c r="O1446" s="70">
        <v>4</v>
      </c>
      <c r="P1446" s="59"/>
      <c r="Q1446" s="70"/>
      <c r="R1446" s="59"/>
      <c r="S1446" s="70"/>
      <c r="T1446" s="59">
        <v>18</v>
      </c>
      <c r="U1446" s="82">
        <v>127.36</v>
      </c>
      <c r="V1446" s="83">
        <v>72</v>
      </c>
      <c r="W1446" s="83">
        <v>52</v>
      </c>
      <c r="X1446" s="83">
        <v>20</v>
      </c>
      <c r="Y1446" s="82">
        <f t="shared" si="162"/>
        <v>55.36</v>
      </c>
      <c r="Z1446" s="82"/>
      <c r="AA1446" s="91"/>
      <c r="AB1446" s="91"/>
      <c r="AC1446" s="82"/>
      <c r="AD1446" s="82"/>
      <c r="AE1446" s="82"/>
      <c r="AF1446" s="82"/>
      <c r="AG1446" s="59" t="s">
        <v>4962</v>
      </c>
      <c r="AH1446" s="59">
        <v>1</v>
      </c>
      <c r="AI1446" s="58"/>
      <c r="AJ1446" s="27"/>
    </row>
    <row r="1447" ht="20.15" customHeight="1" outlineLevel="4" spans="1:36">
      <c r="A1447" s="59">
        <v>79</v>
      </c>
      <c r="B1447" s="60" t="s">
        <v>178</v>
      </c>
      <c r="C1447" s="56" t="s">
        <v>185</v>
      </c>
      <c r="D1447" s="57" t="s">
        <v>5037</v>
      </c>
      <c r="E1447" s="58" t="s">
        <v>2178</v>
      </c>
      <c r="F1447" s="59" t="s">
        <v>554</v>
      </c>
      <c r="G1447" s="59" t="s">
        <v>2461</v>
      </c>
      <c r="H1447" s="59">
        <v>430821</v>
      </c>
      <c r="I1447" s="59" t="str">
        <f t="shared" si="160"/>
        <v>430821</v>
      </c>
      <c r="J1447" s="59">
        <f t="shared" si="161"/>
        <v>0</v>
      </c>
      <c r="K1447" s="70">
        <v>2</v>
      </c>
      <c r="L1447" s="55" t="s">
        <v>5038</v>
      </c>
      <c r="M1447" s="71" t="s">
        <v>5039</v>
      </c>
      <c r="N1447" s="59"/>
      <c r="O1447" s="70"/>
      <c r="P1447" s="59"/>
      <c r="Q1447" s="70"/>
      <c r="R1447" s="73" t="s">
        <v>5039</v>
      </c>
      <c r="S1447" s="70">
        <v>2</v>
      </c>
      <c r="T1447" s="59">
        <v>18</v>
      </c>
      <c r="U1447" s="82">
        <v>60</v>
      </c>
      <c r="V1447" s="83">
        <v>36</v>
      </c>
      <c r="W1447" s="83">
        <v>26</v>
      </c>
      <c r="X1447" s="83">
        <v>10</v>
      </c>
      <c r="Y1447" s="82">
        <f t="shared" si="162"/>
        <v>24</v>
      </c>
      <c r="Z1447" s="82"/>
      <c r="AA1447" s="91"/>
      <c r="AB1447" s="91"/>
      <c r="AC1447" s="82"/>
      <c r="AD1447" s="82"/>
      <c r="AE1447" s="82"/>
      <c r="AF1447" s="82"/>
      <c r="AG1447" s="59" t="s">
        <v>4962</v>
      </c>
      <c r="AH1447" s="59">
        <v>1</v>
      </c>
      <c r="AI1447" s="58"/>
      <c r="AJ1447" s="27"/>
    </row>
    <row r="1448" ht="20.15" customHeight="1" outlineLevel="4" spans="1:36">
      <c r="A1448" s="59">
        <v>47</v>
      </c>
      <c r="B1448" s="60" t="s">
        <v>178</v>
      </c>
      <c r="C1448" s="56" t="s">
        <v>185</v>
      </c>
      <c r="D1448" s="57" t="s">
        <v>5037</v>
      </c>
      <c r="E1448" s="58" t="s">
        <v>5040</v>
      </c>
      <c r="F1448" s="59" t="s">
        <v>554</v>
      </c>
      <c r="G1448" s="59" t="s">
        <v>2461</v>
      </c>
      <c r="H1448" s="59">
        <v>430821</v>
      </c>
      <c r="I1448" s="59" t="str">
        <f t="shared" si="160"/>
        <v>430821</v>
      </c>
      <c r="J1448" s="59">
        <f t="shared" si="161"/>
        <v>0</v>
      </c>
      <c r="K1448" s="70">
        <v>6.053</v>
      </c>
      <c r="L1448" s="55" t="s">
        <v>5041</v>
      </c>
      <c r="M1448" s="71" t="s">
        <v>5042</v>
      </c>
      <c r="N1448" s="59"/>
      <c r="O1448" s="70"/>
      <c r="P1448" s="73" t="s">
        <v>5042</v>
      </c>
      <c r="Q1448" s="70">
        <v>6.053</v>
      </c>
      <c r="R1448" s="59"/>
      <c r="S1448" s="70"/>
      <c r="T1448" s="59">
        <v>18</v>
      </c>
      <c r="U1448" s="82">
        <v>229.25</v>
      </c>
      <c r="V1448" s="83">
        <v>108.954</v>
      </c>
      <c r="W1448" s="83">
        <v>78.689</v>
      </c>
      <c r="X1448" s="83">
        <v>30.265</v>
      </c>
      <c r="Y1448" s="82">
        <f t="shared" si="162"/>
        <v>120.296</v>
      </c>
      <c r="Z1448" s="82"/>
      <c r="AA1448" s="91"/>
      <c r="AB1448" s="91"/>
      <c r="AC1448" s="82"/>
      <c r="AD1448" s="82"/>
      <c r="AE1448" s="82"/>
      <c r="AF1448" s="82"/>
      <c r="AG1448" s="59" t="s">
        <v>4962</v>
      </c>
      <c r="AH1448" s="59">
        <v>1</v>
      </c>
      <c r="AI1448" s="58"/>
      <c r="AJ1448" s="27"/>
    </row>
    <row r="1449" ht="20.15" customHeight="1" outlineLevel="4" spans="1:36">
      <c r="A1449" s="59">
        <v>101</v>
      </c>
      <c r="B1449" s="60" t="s">
        <v>178</v>
      </c>
      <c r="C1449" s="56" t="s">
        <v>185</v>
      </c>
      <c r="D1449" s="57" t="s">
        <v>5027</v>
      </c>
      <c r="E1449" s="58" t="s">
        <v>5043</v>
      </c>
      <c r="F1449" s="59" t="s">
        <v>554</v>
      </c>
      <c r="G1449" s="59" t="s">
        <v>2461</v>
      </c>
      <c r="H1449" s="59">
        <v>430821</v>
      </c>
      <c r="I1449" s="59" t="str">
        <f t="shared" si="160"/>
        <v>430821</v>
      </c>
      <c r="J1449" s="59">
        <f t="shared" si="161"/>
        <v>0</v>
      </c>
      <c r="K1449" s="70">
        <v>2</v>
      </c>
      <c r="L1449" s="55" t="s">
        <v>5044</v>
      </c>
      <c r="M1449" s="71" t="s">
        <v>5045</v>
      </c>
      <c r="N1449" s="59"/>
      <c r="O1449" s="70"/>
      <c r="P1449" s="59"/>
      <c r="Q1449" s="70"/>
      <c r="R1449" s="73" t="s">
        <v>5045</v>
      </c>
      <c r="S1449" s="70">
        <v>2</v>
      </c>
      <c r="T1449" s="59">
        <v>18</v>
      </c>
      <c r="U1449" s="82">
        <v>60</v>
      </c>
      <c r="V1449" s="83">
        <v>36</v>
      </c>
      <c r="W1449" s="83">
        <v>26</v>
      </c>
      <c r="X1449" s="83">
        <v>10</v>
      </c>
      <c r="Y1449" s="82">
        <f t="shared" si="162"/>
        <v>24</v>
      </c>
      <c r="Z1449" s="82"/>
      <c r="AA1449" s="91"/>
      <c r="AB1449" s="91"/>
      <c r="AC1449" s="82"/>
      <c r="AD1449" s="82"/>
      <c r="AE1449" s="82"/>
      <c r="AF1449" s="82"/>
      <c r="AG1449" s="59" t="s">
        <v>4962</v>
      </c>
      <c r="AH1449" s="59">
        <v>1</v>
      </c>
      <c r="AI1449" s="58"/>
      <c r="AJ1449" s="27"/>
    </row>
    <row r="1450" ht="20.15" customHeight="1" outlineLevel="4" spans="1:36">
      <c r="A1450" s="59">
        <v>98</v>
      </c>
      <c r="B1450" s="60" t="s">
        <v>178</v>
      </c>
      <c r="C1450" s="56" t="s">
        <v>185</v>
      </c>
      <c r="D1450" s="57" t="s">
        <v>5046</v>
      </c>
      <c r="E1450" s="58" t="s">
        <v>5047</v>
      </c>
      <c r="F1450" s="59" t="s">
        <v>554</v>
      </c>
      <c r="G1450" s="59" t="s">
        <v>2461</v>
      </c>
      <c r="H1450" s="59">
        <v>430821</v>
      </c>
      <c r="I1450" s="59" t="str">
        <f t="shared" si="160"/>
        <v>430821</v>
      </c>
      <c r="J1450" s="59">
        <f t="shared" si="161"/>
        <v>0</v>
      </c>
      <c r="K1450" s="70">
        <v>7</v>
      </c>
      <c r="L1450" s="55" t="s">
        <v>5048</v>
      </c>
      <c r="M1450" s="71" t="s">
        <v>5049</v>
      </c>
      <c r="N1450" s="59"/>
      <c r="O1450" s="70"/>
      <c r="P1450" s="59"/>
      <c r="Q1450" s="70"/>
      <c r="R1450" s="73" t="s">
        <v>5049</v>
      </c>
      <c r="S1450" s="70">
        <v>7</v>
      </c>
      <c r="T1450" s="59">
        <v>18</v>
      </c>
      <c r="U1450" s="82">
        <v>210</v>
      </c>
      <c r="V1450" s="83">
        <v>126</v>
      </c>
      <c r="W1450" s="83">
        <v>91</v>
      </c>
      <c r="X1450" s="83">
        <v>35</v>
      </c>
      <c r="Y1450" s="82">
        <f t="shared" si="162"/>
        <v>84</v>
      </c>
      <c r="Z1450" s="82"/>
      <c r="AA1450" s="91"/>
      <c r="AB1450" s="91"/>
      <c r="AC1450" s="82"/>
      <c r="AD1450" s="82"/>
      <c r="AE1450" s="82"/>
      <c r="AF1450" s="82"/>
      <c r="AG1450" s="59" t="s">
        <v>4962</v>
      </c>
      <c r="AH1450" s="59">
        <v>1</v>
      </c>
      <c r="AI1450" s="58"/>
      <c r="AJ1450" s="27"/>
    </row>
    <row r="1451" ht="20.15" customHeight="1" outlineLevel="4" spans="1:36">
      <c r="A1451" s="59">
        <v>94</v>
      </c>
      <c r="B1451" s="60" t="s">
        <v>178</v>
      </c>
      <c r="C1451" s="56" t="s">
        <v>185</v>
      </c>
      <c r="D1451" s="57" t="s">
        <v>5050</v>
      </c>
      <c r="E1451" s="58" t="s">
        <v>2621</v>
      </c>
      <c r="F1451" s="59" t="s">
        <v>554</v>
      </c>
      <c r="G1451" s="59" t="s">
        <v>2461</v>
      </c>
      <c r="H1451" s="59">
        <v>430821</v>
      </c>
      <c r="I1451" s="59" t="str">
        <f t="shared" si="160"/>
        <v>430821</v>
      </c>
      <c r="J1451" s="59">
        <f t="shared" si="161"/>
        <v>0</v>
      </c>
      <c r="K1451" s="70">
        <v>2</v>
      </c>
      <c r="L1451" s="55" t="s">
        <v>5051</v>
      </c>
      <c r="M1451" s="71" t="s">
        <v>5052</v>
      </c>
      <c r="N1451" s="59"/>
      <c r="O1451" s="70"/>
      <c r="P1451" s="59"/>
      <c r="Q1451" s="70"/>
      <c r="R1451" s="73" t="s">
        <v>5052</v>
      </c>
      <c r="S1451" s="70">
        <v>2</v>
      </c>
      <c r="T1451" s="59">
        <v>18</v>
      </c>
      <c r="U1451" s="82">
        <v>60</v>
      </c>
      <c r="V1451" s="83">
        <v>36</v>
      </c>
      <c r="W1451" s="83">
        <v>26</v>
      </c>
      <c r="X1451" s="83">
        <v>10</v>
      </c>
      <c r="Y1451" s="82">
        <f t="shared" si="162"/>
        <v>24</v>
      </c>
      <c r="Z1451" s="82"/>
      <c r="AA1451" s="91"/>
      <c r="AB1451" s="91"/>
      <c r="AC1451" s="82"/>
      <c r="AD1451" s="82"/>
      <c r="AE1451" s="82"/>
      <c r="AF1451" s="82"/>
      <c r="AG1451" s="59" t="s">
        <v>4962</v>
      </c>
      <c r="AH1451" s="59">
        <v>1</v>
      </c>
      <c r="AI1451" s="58"/>
      <c r="AJ1451" s="27"/>
    </row>
    <row r="1452" ht="20.15" customHeight="1" outlineLevel="4" spans="1:36">
      <c r="A1452" s="59">
        <v>59</v>
      </c>
      <c r="B1452" s="60" t="s">
        <v>178</v>
      </c>
      <c r="C1452" s="56" t="s">
        <v>185</v>
      </c>
      <c r="D1452" s="57" t="s">
        <v>5053</v>
      </c>
      <c r="E1452" s="58" t="s">
        <v>5047</v>
      </c>
      <c r="F1452" s="59" t="s">
        <v>554</v>
      </c>
      <c r="G1452" s="59" t="s">
        <v>2461</v>
      </c>
      <c r="H1452" s="59">
        <v>430821</v>
      </c>
      <c r="I1452" s="59" t="str">
        <f t="shared" si="160"/>
        <v>430821</v>
      </c>
      <c r="J1452" s="59">
        <f t="shared" si="161"/>
        <v>0</v>
      </c>
      <c r="K1452" s="70">
        <v>6.439</v>
      </c>
      <c r="L1452" s="55" t="s">
        <v>5054</v>
      </c>
      <c r="M1452" s="71" t="s">
        <v>5055</v>
      </c>
      <c r="N1452" s="59"/>
      <c r="O1452" s="70"/>
      <c r="P1452" s="73" t="s">
        <v>5055</v>
      </c>
      <c r="Q1452" s="70">
        <v>6.439</v>
      </c>
      <c r="R1452" s="59"/>
      <c r="S1452" s="70"/>
      <c r="T1452" s="59">
        <v>18</v>
      </c>
      <c r="U1452" s="82">
        <v>138</v>
      </c>
      <c r="V1452" s="83">
        <v>115.902</v>
      </c>
      <c r="W1452" s="83">
        <v>83.707</v>
      </c>
      <c r="X1452" s="83">
        <v>32.195</v>
      </c>
      <c r="Y1452" s="82">
        <f t="shared" si="162"/>
        <v>22.098</v>
      </c>
      <c r="Z1452" s="82"/>
      <c r="AA1452" s="91"/>
      <c r="AB1452" s="91"/>
      <c r="AC1452" s="82"/>
      <c r="AD1452" s="82"/>
      <c r="AE1452" s="82"/>
      <c r="AF1452" s="82"/>
      <c r="AG1452" s="59" t="s">
        <v>4962</v>
      </c>
      <c r="AH1452" s="59">
        <v>1</v>
      </c>
      <c r="AI1452" s="58"/>
      <c r="AJ1452" s="27"/>
    </row>
    <row r="1453" ht="20.15" customHeight="1" outlineLevel="4" spans="1:36">
      <c r="A1453" s="59">
        <v>63</v>
      </c>
      <c r="B1453" s="60" t="s">
        <v>178</v>
      </c>
      <c r="C1453" s="56" t="s">
        <v>185</v>
      </c>
      <c r="D1453" s="57" t="s">
        <v>5056</v>
      </c>
      <c r="E1453" s="58" t="s">
        <v>5057</v>
      </c>
      <c r="F1453" s="59" t="s">
        <v>554</v>
      </c>
      <c r="G1453" s="59" t="s">
        <v>2461</v>
      </c>
      <c r="H1453" s="59">
        <v>430821</v>
      </c>
      <c r="I1453" s="59" t="str">
        <f t="shared" si="160"/>
        <v>430821</v>
      </c>
      <c r="J1453" s="59">
        <f t="shared" si="161"/>
        <v>0</v>
      </c>
      <c r="K1453" s="70">
        <v>0.963</v>
      </c>
      <c r="L1453" s="55" t="s">
        <v>5058</v>
      </c>
      <c r="M1453" s="71" t="s">
        <v>5059</v>
      </c>
      <c r="N1453" s="59"/>
      <c r="O1453" s="70"/>
      <c r="P1453" s="59"/>
      <c r="Q1453" s="70"/>
      <c r="R1453" s="73" t="s">
        <v>5059</v>
      </c>
      <c r="S1453" s="70">
        <v>0.963</v>
      </c>
      <c r="T1453" s="59">
        <v>18</v>
      </c>
      <c r="U1453" s="82">
        <v>28.89</v>
      </c>
      <c r="V1453" s="83">
        <v>17.334</v>
      </c>
      <c r="W1453" s="83">
        <v>12.519</v>
      </c>
      <c r="X1453" s="83">
        <v>4.815</v>
      </c>
      <c r="Y1453" s="82">
        <f t="shared" si="162"/>
        <v>11.556</v>
      </c>
      <c r="Z1453" s="82"/>
      <c r="AA1453" s="91"/>
      <c r="AB1453" s="91"/>
      <c r="AC1453" s="82"/>
      <c r="AD1453" s="82"/>
      <c r="AE1453" s="82"/>
      <c r="AF1453" s="82"/>
      <c r="AG1453" s="59" t="s">
        <v>4962</v>
      </c>
      <c r="AH1453" s="59">
        <v>1</v>
      </c>
      <c r="AI1453" s="58"/>
      <c r="AJ1453" s="27"/>
    </row>
    <row r="1454" ht="20.15" customHeight="1" outlineLevel="4" spans="1:36">
      <c r="A1454" s="59">
        <v>76</v>
      </c>
      <c r="B1454" s="60" t="s">
        <v>178</v>
      </c>
      <c r="C1454" s="56" t="s">
        <v>185</v>
      </c>
      <c r="D1454" s="57" t="s">
        <v>5056</v>
      </c>
      <c r="E1454" s="58" t="s">
        <v>5060</v>
      </c>
      <c r="F1454" s="59" t="s">
        <v>554</v>
      </c>
      <c r="G1454" s="59" t="s">
        <v>2461</v>
      </c>
      <c r="H1454" s="59">
        <v>430821</v>
      </c>
      <c r="I1454" s="59" t="str">
        <f t="shared" si="160"/>
        <v>430821</v>
      </c>
      <c r="J1454" s="59">
        <f t="shared" si="161"/>
        <v>0</v>
      </c>
      <c r="K1454" s="70">
        <v>3.08</v>
      </c>
      <c r="L1454" s="55" t="s">
        <v>5061</v>
      </c>
      <c r="M1454" s="71" t="s">
        <v>5062</v>
      </c>
      <c r="N1454" s="59"/>
      <c r="O1454" s="70"/>
      <c r="P1454" s="59"/>
      <c r="Q1454" s="70"/>
      <c r="R1454" s="73" t="s">
        <v>5062</v>
      </c>
      <c r="S1454" s="70">
        <v>3.08</v>
      </c>
      <c r="T1454" s="59">
        <v>18</v>
      </c>
      <c r="U1454" s="82">
        <v>92.4</v>
      </c>
      <c r="V1454" s="83">
        <v>55.44</v>
      </c>
      <c r="W1454" s="83">
        <v>40.04</v>
      </c>
      <c r="X1454" s="83">
        <v>15.4</v>
      </c>
      <c r="Y1454" s="82">
        <f t="shared" si="162"/>
        <v>36.96</v>
      </c>
      <c r="Z1454" s="82"/>
      <c r="AA1454" s="91"/>
      <c r="AB1454" s="91"/>
      <c r="AC1454" s="82"/>
      <c r="AD1454" s="82"/>
      <c r="AE1454" s="82"/>
      <c r="AF1454" s="82"/>
      <c r="AG1454" s="59" t="s">
        <v>4962</v>
      </c>
      <c r="AH1454" s="59">
        <v>1</v>
      </c>
      <c r="AI1454" s="58"/>
      <c r="AJ1454" s="27"/>
    </row>
    <row r="1455" ht="20.15" customHeight="1" outlineLevel="4" spans="1:36">
      <c r="A1455" s="59">
        <v>48</v>
      </c>
      <c r="B1455" s="60" t="s">
        <v>178</v>
      </c>
      <c r="C1455" s="56" t="s">
        <v>185</v>
      </c>
      <c r="D1455" s="57" t="s">
        <v>5063</v>
      </c>
      <c r="E1455" s="58" t="s">
        <v>5064</v>
      </c>
      <c r="F1455" s="59" t="s">
        <v>554</v>
      </c>
      <c r="G1455" s="59" t="s">
        <v>2461</v>
      </c>
      <c r="H1455" s="59">
        <v>430821</v>
      </c>
      <c r="I1455" s="59" t="str">
        <f t="shared" si="160"/>
        <v>430821</v>
      </c>
      <c r="J1455" s="59">
        <f t="shared" si="161"/>
        <v>0</v>
      </c>
      <c r="K1455" s="70">
        <v>6.846</v>
      </c>
      <c r="L1455" s="55" t="s">
        <v>5065</v>
      </c>
      <c r="M1455" s="71" t="s">
        <v>5066</v>
      </c>
      <c r="N1455" s="59"/>
      <c r="O1455" s="70"/>
      <c r="P1455" s="73" t="s">
        <v>5066</v>
      </c>
      <c r="Q1455" s="70">
        <v>6.846</v>
      </c>
      <c r="R1455" s="59"/>
      <c r="S1455" s="70"/>
      <c r="T1455" s="59">
        <v>18</v>
      </c>
      <c r="U1455" s="82">
        <v>239.61</v>
      </c>
      <c r="V1455" s="83">
        <v>123.228</v>
      </c>
      <c r="W1455" s="83">
        <v>88.998</v>
      </c>
      <c r="X1455" s="83">
        <v>34.23</v>
      </c>
      <c r="Y1455" s="82">
        <f t="shared" si="162"/>
        <v>116.382</v>
      </c>
      <c r="Z1455" s="82"/>
      <c r="AA1455" s="91"/>
      <c r="AB1455" s="91"/>
      <c r="AC1455" s="82"/>
      <c r="AD1455" s="82"/>
      <c r="AE1455" s="82"/>
      <c r="AF1455" s="82"/>
      <c r="AG1455" s="59" t="s">
        <v>4962</v>
      </c>
      <c r="AH1455" s="59">
        <v>1</v>
      </c>
      <c r="AI1455" s="58"/>
      <c r="AJ1455" s="27"/>
    </row>
    <row r="1456" ht="20.15" customHeight="1" outlineLevel="4" spans="1:36">
      <c r="A1456" s="59">
        <v>111</v>
      </c>
      <c r="B1456" s="60" t="s">
        <v>178</v>
      </c>
      <c r="C1456" s="56" t="s">
        <v>185</v>
      </c>
      <c r="D1456" s="57" t="s">
        <v>5063</v>
      </c>
      <c r="E1456" s="58" t="s">
        <v>5067</v>
      </c>
      <c r="F1456" s="59" t="s">
        <v>554</v>
      </c>
      <c r="G1456" s="59" t="s">
        <v>2461</v>
      </c>
      <c r="H1456" s="59">
        <v>430821</v>
      </c>
      <c r="I1456" s="59" t="str">
        <f t="shared" si="160"/>
        <v>430821</v>
      </c>
      <c r="J1456" s="59">
        <f t="shared" si="161"/>
        <v>0</v>
      </c>
      <c r="K1456" s="70">
        <v>6.239</v>
      </c>
      <c r="L1456" s="55" t="s">
        <v>5068</v>
      </c>
      <c r="M1456" s="71" t="s">
        <v>5069</v>
      </c>
      <c r="N1456" s="59"/>
      <c r="O1456" s="70"/>
      <c r="P1456" s="59"/>
      <c r="Q1456" s="70"/>
      <c r="R1456" s="73" t="s">
        <v>5069</v>
      </c>
      <c r="S1456" s="70">
        <v>6.239</v>
      </c>
      <c r="T1456" s="59">
        <v>18</v>
      </c>
      <c r="U1456" s="82">
        <v>187.17</v>
      </c>
      <c r="V1456" s="83">
        <v>112.302</v>
      </c>
      <c r="W1456" s="83">
        <v>81.107</v>
      </c>
      <c r="X1456" s="83">
        <v>31.195</v>
      </c>
      <c r="Y1456" s="82">
        <f t="shared" si="162"/>
        <v>74.868</v>
      </c>
      <c r="Z1456" s="82"/>
      <c r="AA1456" s="91"/>
      <c r="AB1456" s="91"/>
      <c r="AC1456" s="82"/>
      <c r="AD1456" s="82"/>
      <c r="AE1456" s="82"/>
      <c r="AF1456" s="82"/>
      <c r="AG1456" s="59" t="s">
        <v>4962</v>
      </c>
      <c r="AH1456" s="59">
        <v>1</v>
      </c>
      <c r="AI1456" s="58"/>
      <c r="AJ1456" s="27"/>
    </row>
    <row r="1457" ht="20.15" customHeight="1" outlineLevel="4" spans="1:36">
      <c r="A1457" s="59">
        <v>33</v>
      </c>
      <c r="B1457" s="60" t="s">
        <v>178</v>
      </c>
      <c r="C1457" s="56" t="s">
        <v>185</v>
      </c>
      <c r="D1457" s="57" t="s">
        <v>5063</v>
      </c>
      <c r="E1457" s="58" t="s">
        <v>5070</v>
      </c>
      <c r="F1457" s="59" t="s">
        <v>554</v>
      </c>
      <c r="G1457" s="59" t="s">
        <v>2461</v>
      </c>
      <c r="H1457" s="59">
        <v>430821</v>
      </c>
      <c r="I1457" s="59" t="str">
        <f t="shared" si="160"/>
        <v>430821</v>
      </c>
      <c r="J1457" s="59">
        <f t="shared" si="161"/>
        <v>0</v>
      </c>
      <c r="K1457" s="70">
        <v>7.141</v>
      </c>
      <c r="L1457" s="55" t="s">
        <v>5071</v>
      </c>
      <c r="M1457" s="71" t="s">
        <v>5072</v>
      </c>
      <c r="N1457" s="59"/>
      <c r="O1457" s="70"/>
      <c r="P1457" s="73" t="s">
        <v>5072</v>
      </c>
      <c r="Q1457" s="70">
        <v>7.141</v>
      </c>
      <c r="R1457" s="59"/>
      <c r="S1457" s="70"/>
      <c r="T1457" s="59">
        <v>18</v>
      </c>
      <c r="U1457" s="82">
        <v>249.94</v>
      </c>
      <c r="V1457" s="83">
        <v>128.538</v>
      </c>
      <c r="W1457" s="83">
        <v>92.833</v>
      </c>
      <c r="X1457" s="83">
        <v>35.705</v>
      </c>
      <c r="Y1457" s="82">
        <f t="shared" si="162"/>
        <v>121.402</v>
      </c>
      <c r="Z1457" s="82"/>
      <c r="AA1457" s="91"/>
      <c r="AB1457" s="91"/>
      <c r="AC1457" s="82"/>
      <c r="AD1457" s="82"/>
      <c r="AE1457" s="82"/>
      <c r="AF1457" s="82"/>
      <c r="AG1457" s="59" t="s">
        <v>4962</v>
      </c>
      <c r="AH1457" s="59">
        <v>1</v>
      </c>
      <c r="AI1457" s="58"/>
      <c r="AJ1457" s="27"/>
    </row>
    <row r="1458" ht="20.15" customHeight="1" outlineLevel="4" spans="1:36">
      <c r="A1458" s="59">
        <v>50</v>
      </c>
      <c r="B1458" s="60" t="s">
        <v>178</v>
      </c>
      <c r="C1458" s="56" t="s">
        <v>185</v>
      </c>
      <c r="D1458" s="57" t="s">
        <v>5063</v>
      </c>
      <c r="E1458" s="58" t="s">
        <v>5073</v>
      </c>
      <c r="F1458" s="59" t="s">
        <v>554</v>
      </c>
      <c r="G1458" s="59" t="s">
        <v>2461</v>
      </c>
      <c r="H1458" s="59">
        <v>430821</v>
      </c>
      <c r="I1458" s="59" t="str">
        <f t="shared" si="160"/>
        <v>430821</v>
      </c>
      <c r="J1458" s="59">
        <f t="shared" si="161"/>
        <v>0</v>
      </c>
      <c r="K1458" s="70">
        <v>2.808</v>
      </c>
      <c r="L1458" s="55" t="s">
        <v>5074</v>
      </c>
      <c r="M1458" s="71" t="s">
        <v>5075</v>
      </c>
      <c r="N1458" s="59"/>
      <c r="O1458" s="70"/>
      <c r="P1458" s="73" t="s">
        <v>5075</v>
      </c>
      <c r="Q1458" s="70">
        <v>2.808</v>
      </c>
      <c r="R1458" s="59"/>
      <c r="S1458" s="70"/>
      <c r="T1458" s="59">
        <v>18</v>
      </c>
      <c r="U1458" s="82">
        <v>98.28</v>
      </c>
      <c r="V1458" s="83">
        <v>50.544</v>
      </c>
      <c r="W1458" s="83">
        <v>36.504</v>
      </c>
      <c r="X1458" s="83">
        <v>14.04</v>
      </c>
      <c r="Y1458" s="82">
        <f t="shared" si="162"/>
        <v>47.736</v>
      </c>
      <c r="Z1458" s="82"/>
      <c r="AA1458" s="91"/>
      <c r="AB1458" s="91"/>
      <c r="AC1458" s="82"/>
      <c r="AD1458" s="82"/>
      <c r="AE1458" s="82"/>
      <c r="AF1458" s="82"/>
      <c r="AG1458" s="59" t="s">
        <v>4962</v>
      </c>
      <c r="AH1458" s="59">
        <v>1</v>
      </c>
      <c r="AI1458" s="58"/>
      <c r="AJ1458" s="27"/>
    </row>
    <row r="1459" ht="20.15" customHeight="1" outlineLevel="4" spans="1:36">
      <c r="A1459" s="59">
        <v>35</v>
      </c>
      <c r="B1459" s="60" t="s">
        <v>178</v>
      </c>
      <c r="C1459" s="56" t="s">
        <v>185</v>
      </c>
      <c r="D1459" s="57" t="s">
        <v>5030</v>
      </c>
      <c r="E1459" s="58" t="s">
        <v>2811</v>
      </c>
      <c r="F1459" s="59" t="s">
        <v>554</v>
      </c>
      <c r="G1459" s="59" t="s">
        <v>2461</v>
      </c>
      <c r="H1459" s="59">
        <v>430821</v>
      </c>
      <c r="I1459" s="59" t="str">
        <f t="shared" si="160"/>
        <v>430821</v>
      </c>
      <c r="J1459" s="59">
        <f t="shared" si="161"/>
        <v>0</v>
      </c>
      <c r="K1459" s="70">
        <v>4.712</v>
      </c>
      <c r="L1459" s="55" t="s">
        <v>5076</v>
      </c>
      <c r="M1459" s="71" t="s">
        <v>5077</v>
      </c>
      <c r="N1459" s="59"/>
      <c r="O1459" s="70"/>
      <c r="P1459" s="73" t="s">
        <v>5077</v>
      </c>
      <c r="Q1459" s="70">
        <v>4.712</v>
      </c>
      <c r="R1459" s="59"/>
      <c r="S1459" s="70"/>
      <c r="T1459" s="59">
        <v>18</v>
      </c>
      <c r="U1459" s="82">
        <v>164.92</v>
      </c>
      <c r="V1459" s="83">
        <v>84.816</v>
      </c>
      <c r="W1459" s="83">
        <v>61.256</v>
      </c>
      <c r="X1459" s="83">
        <v>23.56</v>
      </c>
      <c r="Y1459" s="82">
        <f t="shared" si="162"/>
        <v>80.104</v>
      </c>
      <c r="Z1459" s="82"/>
      <c r="AA1459" s="91"/>
      <c r="AB1459" s="91"/>
      <c r="AC1459" s="82"/>
      <c r="AD1459" s="82"/>
      <c r="AE1459" s="82"/>
      <c r="AF1459" s="82"/>
      <c r="AG1459" s="59" t="s">
        <v>4962</v>
      </c>
      <c r="AH1459" s="59">
        <v>1</v>
      </c>
      <c r="AI1459" s="58"/>
      <c r="AJ1459" s="27"/>
    </row>
    <row r="1460" ht="20.15" customHeight="1" outlineLevel="4" spans="1:36">
      <c r="A1460" s="59">
        <v>3</v>
      </c>
      <c r="B1460" s="60" t="s">
        <v>178</v>
      </c>
      <c r="C1460" s="56" t="s">
        <v>185</v>
      </c>
      <c r="D1460" s="57" t="s">
        <v>5056</v>
      </c>
      <c r="E1460" s="58" t="s">
        <v>5078</v>
      </c>
      <c r="F1460" s="59" t="s">
        <v>554</v>
      </c>
      <c r="G1460" s="59" t="s">
        <v>2461</v>
      </c>
      <c r="H1460" s="59">
        <v>430821</v>
      </c>
      <c r="I1460" s="59" t="str">
        <f t="shared" si="160"/>
        <v>430821</v>
      </c>
      <c r="J1460" s="59">
        <f t="shared" si="161"/>
        <v>0</v>
      </c>
      <c r="K1460" s="70">
        <v>5.409</v>
      </c>
      <c r="L1460" s="55" t="s">
        <v>5079</v>
      </c>
      <c r="M1460" s="71" t="s">
        <v>5080</v>
      </c>
      <c r="N1460" s="73" t="s">
        <v>5080</v>
      </c>
      <c r="O1460" s="70">
        <v>5.409</v>
      </c>
      <c r="P1460" s="59"/>
      <c r="Q1460" s="70"/>
      <c r="R1460" s="59"/>
      <c r="S1460" s="70"/>
      <c r="T1460" s="59">
        <v>18</v>
      </c>
      <c r="U1460" s="82">
        <v>216.36</v>
      </c>
      <c r="V1460" s="83">
        <v>97.362</v>
      </c>
      <c r="W1460" s="83">
        <v>70.317</v>
      </c>
      <c r="X1460" s="83">
        <v>27.045</v>
      </c>
      <c r="Y1460" s="82">
        <f t="shared" si="162"/>
        <v>118.998</v>
      </c>
      <c r="Z1460" s="82"/>
      <c r="AA1460" s="91"/>
      <c r="AB1460" s="91"/>
      <c r="AC1460" s="82"/>
      <c r="AD1460" s="82"/>
      <c r="AE1460" s="82"/>
      <c r="AF1460" s="82"/>
      <c r="AG1460" s="59" t="s">
        <v>4962</v>
      </c>
      <c r="AH1460" s="59">
        <v>1</v>
      </c>
      <c r="AI1460" s="58"/>
      <c r="AJ1460" s="27"/>
    </row>
    <row r="1461" ht="20.15" customHeight="1" outlineLevel="4" spans="1:36">
      <c r="A1461" s="59">
        <v>23</v>
      </c>
      <c r="B1461" s="60" t="s">
        <v>178</v>
      </c>
      <c r="C1461" s="56" t="s">
        <v>185</v>
      </c>
      <c r="D1461" s="57" t="s">
        <v>5056</v>
      </c>
      <c r="E1461" s="58" t="s">
        <v>5060</v>
      </c>
      <c r="F1461" s="59" t="s">
        <v>554</v>
      </c>
      <c r="G1461" s="59" t="s">
        <v>2461</v>
      </c>
      <c r="H1461" s="59">
        <v>430821</v>
      </c>
      <c r="I1461" s="59" t="str">
        <f t="shared" si="160"/>
        <v>430821</v>
      </c>
      <c r="J1461" s="59">
        <f t="shared" si="161"/>
        <v>0</v>
      </c>
      <c r="K1461" s="70">
        <v>1.498</v>
      </c>
      <c r="L1461" s="55" t="s">
        <v>5081</v>
      </c>
      <c r="M1461" s="71" t="s">
        <v>5082</v>
      </c>
      <c r="N1461" s="59"/>
      <c r="O1461" s="70"/>
      <c r="P1461" s="73" t="s">
        <v>5082</v>
      </c>
      <c r="Q1461" s="70">
        <v>1.498</v>
      </c>
      <c r="R1461" s="59"/>
      <c r="S1461" s="70"/>
      <c r="T1461" s="59">
        <v>18</v>
      </c>
      <c r="U1461" s="82">
        <v>52.43</v>
      </c>
      <c r="V1461" s="83">
        <v>26.964</v>
      </c>
      <c r="W1461" s="83">
        <v>19.474</v>
      </c>
      <c r="X1461" s="83">
        <v>7.49</v>
      </c>
      <c r="Y1461" s="82">
        <f t="shared" si="162"/>
        <v>25.466</v>
      </c>
      <c r="Z1461" s="82"/>
      <c r="AA1461" s="91"/>
      <c r="AB1461" s="91"/>
      <c r="AC1461" s="82"/>
      <c r="AD1461" s="82"/>
      <c r="AE1461" s="82"/>
      <c r="AF1461" s="82"/>
      <c r="AG1461" s="59" t="s">
        <v>4962</v>
      </c>
      <c r="AH1461" s="59">
        <v>1</v>
      </c>
      <c r="AI1461" s="58"/>
      <c r="AJ1461" s="27"/>
    </row>
    <row r="1462" ht="20.15" customHeight="1" outlineLevel="4" spans="1:36">
      <c r="A1462" s="59">
        <v>51</v>
      </c>
      <c r="B1462" s="60" t="s">
        <v>178</v>
      </c>
      <c r="C1462" s="56" t="s">
        <v>185</v>
      </c>
      <c r="D1462" s="57" t="s">
        <v>5056</v>
      </c>
      <c r="E1462" s="58" t="s">
        <v>5083</v>
      </c>
      <c r="F1462" s="59" t="s">
        <v>554</v>
      </c>
      <c r="G1462" s="59" t="s">
        <v>2461</v>
      </c>
      <c r="H1462" s="59">
        <v>430821</v>
      </c>
      <c r="I1462" s="59" t="str">
        <f t="shared" si="160"/>
        <v>430821</v>
      </c>
      <c r="J1462" s="59">
        <f t="shared" si="161"/>
        <v>0</v>
      </c>
      <c r="K1462" s="70">
        <v>4.499</v>
      </c>
      <c r="L1462" s="55" t="s">
        <v>5084</v>
      </c>
      <c r="M1462" s="71" t="s">
        <v>5085</v>
      </c>
      <c r="N1462" s="59"/>
      <c r="O1462" s="70"/>
      <c r="P1462" s="73" t="s">
        <v>5085</v>
      </c>
      <c r="Q1462" s="70">
        <v>4.499</v>
      </c>
      <c r="R1462" s="59"/>
      <c r="S1462" s="70"/>
      <c r="T1462" s="59">
        <v>18</v>
      </c>
      <c r="U1462" s="82">
        <v>157.47</v>
      </c>
      <c r="V1462" s="83">
        <v>80.982</v>
      </c>
      <c r="W1462" s="83">
        <v>58.487</v>
      </c>
      <c r="X1462" s="83">
        <v>22.495</v>
      </c>
      <c r="Y1462" s="82">
        <f t="shared" si="162"/>
        <v>76.488</v>
      </c>
      <c r="Z1462" s="82"/>
      <c r="AA1462" s="91"/>
      <c r="AB1462" s="91"/>
      <c r="AC1462" s="82"/>
      <c r="AD1462" s="82"/>
      <c r="AE1462" s="82"/>
      <c r="AF1462" s="82"/>
      <c r="AG1462" s="59" t="s">
        <v>4962</v>
      </c>
      <c r="AH1462" s="59">
        <v>1</v>
      </c>
      <c r="AI1462" s="58"/>
      <c r="AJ1462" s="27"/>
    </row>
    <row r="1463" ht="20.15" customHeight="1" outlineLevel="4" spans="1:36">
      <c r="A1463" s="59">
        <v>64</v>
      </c>
      <c r="B1463" s="60" t="s">
        <v>178</v>
      </c>
      <c r="C1463" s="56" t="s">
        <v>185</v>
      </c>
      <c r="D1463" s="57" t="s">
        <v>5056</v>
      </c>
      <c r="E1463" s="58" t="s">
        <v>5057</v>
      </c>
      <c r="F1463" s="59" t="s">
        <v>554</v>
      </c>
      <c r="G1463" s="59" t="s">
        <v>2461</v>
      </c>
      <c r="H1463" s="59">
        <v>430821</v>
      </c>
      <c r="I1463" s="59" t="str">
        <f t="shared" si="160"/>
        <v>430821</v>
      </c>
      <c r="J1463" s="59">
        <f t="shared" si="161"/>
        <v>0</v>
      </c>
      <c r="K1463" s="70">
        <v>3.53</v>
      </c>
      <c r="L1463" s="55" t="s">
        <v>5086</v>
      </c>
      <c r="M1463" s="71" t="s">
        <v>5087</v>
      </c>
      <c r="N1463" s="59"/>
      <c r="O1463" s="70"/>
      <c r="P1463" s="59"/>
      <c r="Q1463" s="70"/>
      <c r="R1463" s="73" t="s">
        <v>5087</v>
      </c>
      <c r="S1463" s="70">
        <v>3.53</v>
      </c>
      <c r="T1463" s="59">
        <v>18</v>
      </c>
      <c r="U1463" s="82">
        <v>105.9</v>
      </c>
      <c r="V1463" s="83">
        <v>63.54</v>
      </c>
      <c r="W1463" s="83">
        <v>45.89</v>
      </c>
      <c r="X1463" s="83">
        <v>17.65</v>
      </c>
      <c r="Y1463" s="82">
        <f t="shared" si="162"/>
        <v>42.36</v>
      </c>
      <c r="Z1463" s="82"/>
      <c r="AA1463" s="91"/>
      <c r="AB1463" s="91"/>
      <c r="AC1463" s="82"/>
      <c r="AD1463" s="82"/>
      <c r="AE1463" s="82"/>
      <c r="AF1463" s="82"/>
      <c r="AG1463" s="59" t="s">
        <v>4962</v>
      </c>
      <c r="AH1463" s="59">
        <v>1</v>
      </c>
      <c r="AI1463" s="58"/>
      <c r="AJ1463" s="27"/>
    </row>
    <row r="1464" ht="20.15" customHeight="1" outlineLevel="4" spans="1:36">
      <c r="A1464" s="59">
        <v>126</v>
      </c>
      <c r="B1464" s="60" t="s">
        <v>178</v>
      </c>
      <c r="C1464" s="56" t="s">
        <v>185</v>
      </c>
      <c r="D1464" s="57" t="s">
        <v>5088</v>
      </c>
      <c r="E1464" s="58" t="s">
        <v>2547</v>
      </c>
      <c r="F1464" s="59" t="s">
        <v>554</v>
      </c>
      <c r="G1464" s="59" t="s">
        <v>2461</v>
      </c>
      <c r="H1464" s="59">
        <v>430821</v>
      </c>
      <c r="I1464" s="59" t="str">
        <f t="shared" si="160"/>
        <v>430821</v>
      </c>
      <c r="J1464" s="59">
        <f t="shared" si="161"/>
        <v>0</v>
      </c>
      <c r="K1464" s="70">
        <v>6.405</v>
      </c>
      <c r="L1464" s="55" t="s">
        <v>5089</v>
      </c>
      <c r="M1464" s="71" t="s">
        <v>5090</v>
      </c>
      <c r="N1464" s="59"/>
      <c r="O1464" s="70"/>
      <c r="P1464" s="59"/>
      <c r="Q1464" s="70"/>
      <c r="R1464" s="73" t="s">
        <v>5090</v>
      </c>
      <c r="S1464" s="70">
        <v>6.405</v>
      </c>
      <c r="T1464" s="59">
        <v>18</v>
      </c>
      <c r="U1464" s="82">
        <v>192.15</v>
      </c>
      <c r="V1464" s="83">
        <v>115.29</v>
      </c>
      <c r="W1464" s="83">
        <v>83.265</v>
      </c>
      <c r="X1464" s="83">
        <v>32.025</v>
      </c>
      <c r="Y1464" s="82">
        <f t="shared" si="162"/>
        <v>76.86</v>
      </c>
      <c r="Z1464" s="82"/>
      <c r="AA1464" s="91"/>
      <c r="AB1464" s="91"/>
      <c r="AC1464" s="82"/>
      <c r="AD1464" s="82"/>
      <c r="AE1464" s="82"/>
      <c r="AF1464" s="82"/>
      <c r="AG1464" s="59" t="s">
        <v>4962</v>
      </c>
      <c r="AH1464" s="59">
        <v>1</v>
      </c>
      <c r="AI1464" s="58"/>
      <c r="AJ1464" s="27"/>
    </row>
    <row r="1465" ht="20.15" customHeight="1" outlineLevel="4" spans="1:36">
      <c r="A1465" s="59">
        <v>115</v>
      </c>
      <c r="B1465" s="60" t="s">
        <v>178</v>
      </c>
      <c r="C1465" s="56" t="s">
        <v>185</v>
      </c>
      <c r="D1465" s="57" t="s">
        <v>5088</v>
      </c>
      <c r="E1465" s="58" t="s">
        <v>5091</v>
      </c>
      <c r="F1465" s="59" t="s">
        <v>554</v>
      </c>
      <c r="G1465" s="59" t="s">
        <v>2461</v>
      </c>
      <c r="H1465" s="59">
        <v>430821</v>
      </c>
      <c r="I1465" s="59" t="str">
        <f t="shared" si="160"/>
        <v>430821</v>
      </c>
      <c r="J1465" s="59">
        <f t="shared" si="161"/>
        <v>0</v>
      </c>
      <c r="K1465" s="70">
        <v>1.212</v>
      </c>
      <c r="L1465" s="55" t="s">
        <v>5092</v>
      </c>
      <c r="M1465" s="71" t="s">
        <v>5093</v>
      </c>
      <c r="N1465" s="59"/>
      <c r="O1465" s="70"/>
      <c r="P1465" s="59"/>
      <c r="Q1465" s="70"/>
      <c r="R1465" s="73" t="s">
        <v>5093</v>
      </c>
      <c r="S1465" s="70">
        <v>1.212</v>
      </c>
      <c r="T1465" s="59">
        <v>18</v>
      </c>
      <c r="U1465" s="82">
        <v>36.36</v>
      </c>
      <c r="V1465" s="83">
        <v>21.816</v>
      </c>
      <c r="W1465" s="83">
        <v>15.756</v>
      </c>
      <c r="X1465" s="83">
        <v>6.06</v>
      </c>
      <c r="Y1465" s="82">
        <f t="shared" si="162"/>
        <v>14.544</v>
      </c>
      <c r="Z1465" s="82"/>
      <c r="AA1465" s="91"/>
      <c r="AB1465" s="91"/>
      <c r="AC1465" s="82"/>
      <c r="AD1465" s="82"/>
      <c r="AE1465" s="82"/>
      <c r="AF1465" s="82"/>
      <c r="AG1465" s="59" t="s">
        <v>4962</v>
      </c>
      <c r="AH1465" s="59">
        <v>1</v>
      </c>
      <c r="AI1465" s="58"/>
      <c r="AJ1465" s="27"/>
    </row>
    <row r="1466" ht="20.15" customHeight="1" outlineLevel="4" spans="1:36">
      <c r="A1466" s="59">
        <v>38</v>
      </c>
      <c r="B1466" s="60" t="s">
        <v>178</v>
      </c>
      <c r="C1466" s="56" t="s">
        <v>185</v>
      </c>
      <c r="D1466" s="57" t="s">
        <v>5088</v>
      </c>
      <c r="E1466" s="58" t="s">
        <v>5094</v>
      </c>
      <c r="F1466" s="59" t="s">
        <v>554</v>
      </c>
      <c r="G1466" s="59" t="s">
        <v>2461</v>
      </c>
      <c r="H1466" s="59">
        <v>430821</v>
      </c>
      <c r="I1466" s="59" t="str">
        <f t="shared" si="160"/>
        <v>430821</v>
      </c>
      <c r="J1466" s="59">
        <f t="shared" si="161"/>
        <v>0</v>
      </c>
      <c r="K1466" s="70">
        <v>1.969</v>
      </c>
      <c r="L1466" s="55" t="s">
        <v>5095</v>
      </c>
      <c r="M1466" s="71" t="s">
        <v>5096</v>
      </c>
      <c r="N1466" s="59"/>
      <c r="O1466" s="70"/>
      <c r="P1466" s="73" t="s">
        <v>5096</v>
      </c>
      <c r="Q1466" s="70">
        <v>1.969</v>
      </c>
      <c r="R1466" s="59"/>
      <c r="S1466" s="70"/>
      <c r="T1466" s="59">
        <v>18</v>
      </c>
      <c r="U1466" s="82">
        <v>68.92</v>
      </c>
      <c r="V1466" s="83">
        <v>35.442</v>
      </c>
      <c r="W1466" s="83">
        <v>25.597</v>
      </c>
      <c r="X1466" s="83">
        <v>9.845</v>
      </c>
      <c r="Y1466" s="82">
        <f t="shared" si="162"/>
        <v>33.478</v>
      </c>
      <c r="Z1466" s="82"/>
      <c r="AA1466" s="91"/>
      <c r="AB1466" s="91"/>
      <c r="AC1466" s="82"/>
      <c r="AD1466" s="82"/>
      <c r="AE1466" s="82"/>
      <c r="AF1466" s="82"/>
      <c r="AG1466" s="59" t="s">
        <v>4962</v>
      </c>
      <c r="AH1466" s="59">
        <v>1</v>
      </c>
      <c r="AI1466" s="58"/>
      <c r="AJ1466" s="27"/>
    </row>
    <row r="1467" ht="20.15" customHeight="1" outlineLevel="4" spans="1:36">
      <c r="A1467" s="59">
        <v>19</v>
      </c>
      <c r="B1467" s="60" t="s">
        <v>178</v>
      </c>
      <c r="C1467" s="56" t="s">
        <v>185</v>
      </c>
      <c r="D1467" s="57" t="s">
        <v>5097</v>
      </c>
      <c r="E1467" s="58" t="s">
        <v>5098</v>
      </c>
      <c r="F1467" s="59" t="s">
        <v>554</v>
      </c>
      <c r="G1467" s="59" t="s">
        <v>2461</v>
      </c>
      <c r="H1467" s="59">
        <v>430821</v>
      </c>
      <c r="I1467" s="59" t="str">
        <f t="shared" si="160"/>
        <v>430821</v>
      </c>
      <c r="J1467" s="59">
        <f t="shared" si="161"/>
        <v>0</v>
      </c>
      <c r="K1467" s="70">
        <v>8.776</v>
      </c>
      <c r="L1467" s="55" t="s">
        <v>5099</v>
      </c>
      <c r="M1467" s="71" t="s">
        <v>5100</v>
      </c>
      <c r="N1467" s="59"/>
      <c r="O1467" s="70"/>
      <c r="P1467" s="73" t="s">
        <v>5100</v>
      </c>
      <c r="Q1467" s="70">
        <v>8.776</v>
      </c>
      <c r="R1467" s="59"/>
      <c r="S1467" s="70"/>
      <c r="T1467" s="59">
        <v>18</v>
      </c>
      <c r="U1467" s="82">
        <v>307.16</v>
      </c>
      <c r="V1467" s="83">
        <v>157.968</v>
      </c>
      <c r="W1467" s="83">
        <v>114.088</v>
      </c>
      <c r="X1467" s="83">
        <v>43.88</v>
      </c>
      <c r="Y1467" s="82">
        <f t="shared" si="162"/>
        <v>149.192</v>
      </c>
      <c r="Z1467" s="82"/>
      <c r="AA1467" s="91"/>
      <c r="AB1467" s="91"/>
      <c r="AC1467" s="82"/>
      <c r="AD1467" s="82"/>
      <c r="AE1467" s="82"/>
      <c r="AF1467" s="82"/>
      <c r="AG1467" s="59" t="s">
        <v>4962</v>
      </c>
      <c r="AH1467" s="59">
        <v>1</v>
      </c>
      <c r="AI1467" s="58"/>
      <c r="AJ1467" s="27"/>
    </row>
    <row r="1468" ht="20.15" customHeight="1" outlineLevel="4" spans="1:36">
      <c r="A1468" s="59">
        <v>80</v>
      </c>
      <c r="B1468" s="60" t="s">
        <v>178</v>
      </c>
      <c r="C1468" s="56" t="s">
        <v>185</v>
      </c>
      <c r="D1468" s="57" t="s">
        <v>5088</v>
      </c>
      <c r="E1468" s="58" t="s">
        <v>5101</v>
      </c>
      <c r="F1468" s="59" t="s">
        <v>554</v>
      </c>
      <c r="G1468" s="59" t="s">
        <v>2461</v>
      </c>
      <c r="H1468" s="59">
        <v>430821</v>
      </c>
      <c r="I1468" s="59" t="str">
        <f t="shared" si="160"/>
        <v>430821</v>
      </c>
      <c r="J1468" s="59">
        <f t="shared" si="161"/>
        <v>0</v>
      </c>
      <c r="K1468" s="70">
        <v>0.517</v>
      </c>
      <c r="L1468" s="55" t="s">
        <v>5102</v>
      </c>
      <c r="M1468" s="71" t="s">
        <v>5103</v>
      </c>
      <c r="N1468" s="59"/>
      <c r="O1468" s="70"/>
      <c r="P1468" s="59"/>
      <c r="Q1468" s="70"/>
      <c r="R1468" s="73" t="s">
        <v>5103</v>
      </c>
      <c r="S1468" s="70">
        <v>0.517</v>
      </c>
      <c r="T1468" s="59">
        <v>18</v>
      </c>
      <c r="U1468" s="82">
        <v>15.51</v>
      </c>
      <c r="V1468" s="83">
        <v>9.306</v>
      </c>
      <c r="W1468" s="83">
        <v>6.721</v>
      </c>
      <c r="X1468" s="83">
        <v>2.585</v>
      </c>
      <c r="Y1468" s="82">
        <f t="shared" si="162"/>
        <v>6.204</v>
      </c>
      <c r="Z1468" s="82"/>
      <c r="AA1468" s="91"/>
      <c r="AB1468" s="91"/>
      <c r="AC1468" s="82"/>
      <c r="AD1468" s="82"/>
      <c r="AE1468" s="82"/>
      <c r="AF1468" s="82"/>
      <c r="AG1468" s="59" t="s">
        <v>4962</v>
      </c>
      <c r="AH1468" s="59">
        <v>1</v>
      </c>
      <c r="AI1468" s="58"/>
      <c r="AJ1468" s="27"/>
    </row>
    <row r="1469" ht="20.15" customHeight="1" outlineLevel="4" spans="1:36">
      <c r="A1469" s="59">
        <v>96</v>
      </c>
      <c r="B1469" s="60" t="s">
        <v>178</v>
      </c>
      <c r="C1469" s="56" t="s">
        <v>185</v>
      </c>
      <c r="D1469" s="57" t="s">
        <v>5104</v>
      </c>
      <c r="E1469" s="58" t="s">
        <v>5105</v>
      </c>
      <c r="F1469" s="59" t="s">
        <v>554</v>
      </c>
      <c r="G1469" s="59" t="s">
        <v>2461</v>
      </c>
      <c r="H1469" s="59">
        <v>430821</v>
      </c>
      <c r="I1469" s="59" t="str">
        <f t="shared" si="160"/>
        <v>430821</v>
      </c>
      <c r="J1469" s="59">
        <f t="shared" si="161"/>
        <v>0</v>
      </c>
      <c r="K1469" s="70">
        <v>1.075</v>
      </c>
      <c r="L1469" s="55" t="s">
        <v>5106</v>
      </c>
      <c r="M1469" s="71" t="s">
        <v>5107</v>
      </c>
      <c r="N1469" s="59"/>
      <c r="O1469" s="70"/>
      <c r="P1469" s="59"/>
      <c r="Q1469" s="70"/>
      <c r="R1469" s="73" t="s">
        <v>5107</v>
      </c>
      <c r="S1469" s="70">
        <v>1.075</v>
      </c>
      <c r="T1469" s="59">
        <v>18</v>
      </c>
      <c r="U1469" s="82">
        <v>32.25</v>
      </c>
      <c r="V1469" s="83">
        <v>19.35</v>
      </c>
      <c r="W1469" s="83">
        <v>13.975</v>
      </c>
      <c r="X1469" s="83">
        <v>5.375</v>
      </c>
      <c r="Y1469" s="82">
        <f t="shared" si="162"/>
        <v>12.9</v>
      </c>
      <c r="Z1469" s="82"/>
      <c r="AA1469" s="91"/>
      <c r="AB1469" s="91"/>
      <c r="AC1469" s="82"/>
      <c r="AD1469" s="82"/>
      <c r="AE1469" s="82"/>
      <c r="AF1469" s="82"/>
      <c r="AG1469" s="59" t="s">
        <v>4962</v>
      </c>
      <c r="AH1469" s="59">
        <v>1</v>
      </c>
      <c r="AI1469" s="58"/>
      <c r="AJ1469" s="27"/>
    </row>
    <row r="1470" ht="20.15" customHeight="1" outlineLevel="4" spans="1:36">
      <c r="A1470" s="59">
        <v>68</v>
      </c>
      <c r="B1470" s="60" t="s">
        <v>178</v>
      </c>
      <c r="C1470" s="56" t="s">
        <v>185</v>
      </c>
      <c r="D1470" s="57" t="s">
        <v>5104</v>
      </c>
      <c r="E1470" s="58" t="s">
        <v>5108</v>
      </c>
      <c r="F1470" s="59" t="s">
        <v>554</v>
      </c>
      <c r="G1470" s="59" t="s">
        <v>2461</v>
      </c>
      <c r="H1470" s="59">
        <v>430821</v>
      </c>
      <c r="I1470" s="59" t="str">
        <f t="shared" si="160"/>
        <v>430821</v>
      </c>
      <c r="J1470" s="59">
        <f t="shared" si="161"/>
        <v>0</v>
      </c>
      <c r="K1470" s="70">
        <v>1.499</v>
      </c>
      <c r="L1470" s="55" t="s">
        <v>5109</v>
      </c>
      <c r="M1470" s="71" t="s">
        <v>5110</v>
      </c>
      <c r="N1470" s="59"/>
      <c r="O1470" s="70"/>
      <c r="P1470" s="59"/>
      <c r="Q1470" s="70"/>
      <c r="R1470" s="73" t="s">
        <v>5110</v>
      </c>
      <c r="S1470" s="70">
        <v>1.499</v>
      </c>
      <c r="T1470" s="59">
        <v>18</v>
      </c>
      <c r="U1470" s="82">
        <v>44.97</v>
      </c>
      <c r="V1470" s="83">
        <v>26.982</v>
      </c>
      <c r="W1470" s="83">
        <v>19.487</v>
      </c>
      <c r="X1470" s="83">
        <v>7.495</v>
      </c>
      <c r="Y1470" s="82">
        <f t="shared" si="162"/>
        <v>17.988</v>
      </c>
      <c r="Z1470" s="82"/>
      <c r="AA1470" s="91"/>
      <c r="AB1470" s="91"/>
      <c r="AC1470" s="82"/>
      <c r="AD1470" s="82"/>
      <c r="AE1470" s="82"/>
      <c r="AF1470" s="82"/>
      <c r="AG1470" s="59" t="s">
        <v>4962</v>
      </c>
      <c r="AH1470" s="59">
        <v>1</v>
      </c>
      <c r="AI1470" s="58"/>
      <c r="AJ1470" s="27"/>
    </row>
    <row r="1471" ht="20.15" customHeight="1" outlineLevel="4" spans="1:36">
      <c r="A1471" s="59">
        <v>8</v>
      </c>
      <c r="B1471" s="60" t="s">
        <v>178</v>
      </c>
      <c r="C1471" s="56" t="s">
        <v>185</v>
      </c>
      <c r="D1471" s="57" t="s">
        <v>5104</v>
      </c>
      <c r="E1471" s="58" t="s">
        <v>5108</v>
      </c>
      <c r="F1471" s="59" t="s">
        <v>554</v>
      </c>
      <c r="G1471" s="59" t="s">
        <v>2461</v>
      </c>
      <c r="H1471" s="59">
        <v>430821</v>
      </c>
      <c r="I1471" s="59" t="str">
        <f t="shared" si="160"/>
        <v>430821</v>
      </c>
      <c r="J1471" s="59">
        <f t="shared" si="161"/>
        <v>0</v>
      </c>
      <c r="K1471" s="70">
        <v>11.189</v>
      </c>
      <c r="L1471" s="55" t="s">
        <v>5111</v>
      </c>
      <c r="M1471" s="71" t="s">
        <v>5112</v>
      </c>
      <c r="N1471" s="59"/>
      <c r="O1471" s="70"/>
      <c r="P1471" s="73" t="s">
        <v>5112</v>
      </c>
      <c r="Q1471" s="70">
        <v>11.189</v>
      </c>
      <c r="R1471" s="59"/>
      <c r="S1471" s="70"/>
      <c r="T1471" s="59">
        <v>18</v>
      </c>
      <c r="U1471" s="82">
        <v>391.62</v>
      </c>
      <c r="V1471" s="83">
        <v>201.402</v>
      </c>
      <c r="W1471" s="83">
        <v>145.457</v>
      </c>
      <c r="X1471" s="83">
        <v>55.945</v>
      </c>
      <c r="Y1471" s="82">
        <f t="shared" si="162"/>
        <v>190.218</v>
      </c>
      <c r="Z1471" s="82"/>
      <c r="AA1471" s="91"/>
      <c r="AB1471" s="91"/>
      <c r="AC1471" s="82"/>
      <c r="AD1471" s="82"/>
      <c r="AE1471" s="82"/>
      <c r="AF1471" s="82"/>
      <c r="AG1471" s="59" t="s">
        <v>4962</v>
      </c>
      <c r="AH1471" s="59">
        <v>1</v>
      </c>
      <c r="AI1471" s="58"/>
      <c r="AJ1471" s="27"/>
    </row>
    <row r="1472" ht="20.15" customHeight="1" outlineLevel="4" spans="1:36">
      <c r="A1472" s="59">
        <v>52</v>
      </c>
      <c r="B1472" s="60" t="s">
        <v>178</v>
      </c>
      <c r="C1472" s="56" t="s">
        <v>185</v>
      </c>
      <c r="D1472" s="57" t="s">
        <v>5104</v>
      </c>
      <c r="E1472" s="58" t="s">
        <v>5113</v>
      </c>
      <c r="F1472" s="59" t="s">
        <v>554</v>
      </c>
      <c r="G1472" s="59" t="s">
        <v>2461</v>
      </c>
      <c r="H1472" s="59">
        <v>430821</v>
      </c>
      <c r="I1472" s="59" t="str">
        <f t="shared" si="160"/>
        <v>430821</v>
      </c>
      <c r="J1472" s="59">
        <f t="shared" si="161"/>
        <v>0</v>
      </c>
      <c r="K1472" s="70">
        <v>4.102</v>
      </c>
      <c r="L1472" s="55" t="s">
        <v>5114</v>
      </c>
      <c r="M1472" s="71" t="s">
        <v>5115</v>
      </c>
      <c r="N1472" s="59"/>
      <c r="O1472" s="70"/>
      <c r="P1472" s="73" t="s">
        <v>5115</v>
      </c>
      <c r="Q1472" s="70">
        <v>4.102</v>
      </c>
      <c r="R1472" s="59"/>
      <c r="S1472" s="70"/>
      <c r="T1472" s="59">
        <v>18</v>
      </c>
      <c r="U1472" s="82">
        <v>143.57</v>
      </c>
      <c r="V1472" s="83">
        <v>73.836</v>
      </c>
      <c r="W1472" s="83">
        <v>53.326</v>
      </c>
      <c r="X1472" s="83">
        <v>20.51</v>
      </c>
      <c r="Y1472" s="82">
        <f t="shared" si="162"/>
        <v>69.734</v>
      </c>
      <c r="Z1472" s="82"/>
      <c r="AA1472" s="91"/>
      <c r="AB1472" s="91"/>
      <c r="AC1472" s="82"/>
      <c r="AD1472" s="82"/>
      <c r="AE1472" s="82"/>
      <c r="AF1472" s="82"/>
      <c r="AG1472" s="59" t="s">
        <v>4962</v>
      </c>
      <c r="AH1472" s="59">
        <v>1</v>
      </c>
      <c r="AI1472" s="58"/>
      <c r="AJ1472" s="27"/>
    </row>
    <row r="1473" ht="20.15" customHeight="1" outlineLevel="4" spans="1:36">
      <c r="A1473" s="59">
        <v>10</v>
      </c>
      <c r="B1473" s="60" t="s">
        <v>178</v>
      </c>
      <c r="C1473" s="56" t="s">
        <v>185</v>
      </c>
      <c r="D1473" s="57" t="s">
        <v>2671</v>
      </c>
      <c r="E1473" s="58" t="s">
        <v>5116</v>
      </c>
      <c r="F1473" s="59" t="s">
        <v>554</v>
      </c>
      <c r="G1473" s="59" t="s">
        <v>2461</v>
      </c>
      <c r="H1473" s="59">
        <v>430821</v>
      </c>
      <c r="I1473" s="59" t="str">
        <f t="shared" si="160"/>
        <v>430821</v>
      </c>
      <c r="J1473" s="59">
        <f t="shared" si="161"/>
        <v>0</v>
      </c>
      <c r="K1473" s="70">
        <v>5.172</v>
      </c>
      <c r="L1473" s="55" t="s">
        <v>5117</v>
      </c>
      <c r="M1473" s="71" t="s">
        <v>5118</v>
      </c>
      <c r="N1473" s="59"/>
      <c r="O1473" s="70"/>
      <c r="P1473" s="73" t="s">
        <v>5118</v>
      </c>
      <c r="Q1473" s="70">
        <v>5.172</v>
      </c>
      <c r="R1473" s="59"/>
      <c r="S1473" s="70"/>
      <c r="T1473" s="59">
        <v>18</v>
      </c>
      <c r="U1473" s="82">
        <v>181.02</v>
      </c>
      <c r="V1473" s="83">
        <v>93.096</v>
      </c>
      <c r="W1473" s="83">
        <v>67.236</v>
      </c>
      <c r="X1473" s="83">
        <v>25.86</v>
      </c>
      <c r="Y1473" s="82">
        <f t="shared" si="162"/>
        <v>87.924</v>
      </c>
      <c r="Z1473" s="82"/>
      <c r="AA1473" s="91"/>
      <c r="AB1473" s="91"/>
      <c r="AC1473" s="82"/>
      <c r="AD1473" s="82"/>
      <c r="AE1473" s="82"/>
      <c r="AF1473" s="82"/>
      <c r="AG1473" s="59" t="s">
        <v>4962</v>
      </c>
      <c r="AH1473" s="59">
        <v>1</v>
      </c>
      <c r="AI1473" s="58"/>
      <c r="AJ1473" s="27"/>
    </row>
    <row r="1474" ht="20.15" customHeight="1" outlineLevel="4" spans="1:36">
      <c r="A1474" s="59">
        <v>26</v>
      </c>
      <c r="B1474" s="60" t="s">
        <v>178</v>
      </c>
      <c r="C1474" s="56" t="s">
        <v>185</v>
      </c>
      <c r="D1474" s="57" t="s">
        <v>2671</v>
      </c>
      <c r="E1474" s="58" t="s">
        <v>5119</v>
      </c>
      <c r="F1474" s="59" t="s">
        <v>554</v>
      </c>
      <c r="G1474" s="59" t="s">
        <v>2461</v>
      </c>
      <c r="H1474" s="59">
        <v>430821</v>
      </c>
      <c r="I1474" s="59" t="str">
        <f t="shared" si="160"/>
        <v>430821</v>
      </c>
      <c r="J1474" s="59">
        <f t="shared" si="161"/>
        <v>0</v>
      </c>
      <c r="K1474" s="70">
        <v>9.611</v>
      </c>
      <c r="L1474" s="55" t="s">
        <v>5120</v>
      </c>
      <c r="M1474" s="71" t="s">
        <v>5121</v>
      </c>
      <c r="N1474" s="59"/>
      <c r="O1474" s="70"/>
      <c r="P1474" s="73" t="s">
        <v>5121</v>
      </c>
      <c r="Q1474" s="70">
        <v>9.611</v>
      </c>
      <c r="R1474" s="59"/>
      <c r="S1474" s="70"/>
      <c r="T1474" s="59">
        <v>18</v>
      </c>
      <c r="U1474" s="82">
        <v>336.39</v>
      </c>
      <c r="V1474" s="83">
        <v>172.998</v>
      </c>
      <c r="W1474" s="83">
        <v>124.943</v>
      </c>
      <c r="X1474" s="83">
        <v>48.055</v>
      </c>
      <c r="Y1474" s="82">
        <f t="shared" si="162"/>
        <v>163.392</v>
      </c>
      <c r="Z1474" s="82"/>
      <c r="AA1474" s="91"/>
      <c r="AB1474" s="91"/>
      <c r="AC1474" s="82"/>
      <c r="AD1474" s="82"/>
      <c r="AE1474" s="82"/>
      <c r="AF1474" s="82"/>
      <c r="AG1474" s="59" t="s">
        <v>4962</v>
      </c>
      <c r="AH1474" s="59">
        <v>1</v>
      </c>
      <c r="AI1474" s="58"/>
      <c r="AJ1474" s="27"/>
    </row>
    <row r="1475" ht="20.15" customHeight="1" outlineLevel="4" spans="1:36">
      <c r="A1475" s="59">
        <v>9</v>
      </c>
      <c r="B1475" s="60" t="s">
        <v>178</v>
      </c>
      <c r="C1475" s="56" t="s">
        <v>185</v>
      </c>
      <c r="D1475" s="57" t="s">
        <v>2671</v>
      </c>
      <c r="E1475" s="58" t="s">
        <v>5122</v>
      </c>
      <c r="F1475" s="59" t="s">
        <v>554</v>
      </c>
      <c r="G1475" s="59" t="s">
        <v>2461</v>
      </c>
      <c r="H1475" s="59">
        <v>430821</v>
      </c>
      <c r="I1475" s="59" t="str">
        <f t="shared" si="160"/>
        <v>430821</v>
      </c>
      <c r="J1475" s="59">
        <f t="shared" si="161"/>
        <v>0</v>
      </c>
      <c r="K1475" s="70">
        <v>4.806</v>
      </c>
      <c r="L1475" s="55" t="s">
        <v>5123</v>
      </c>
      <c r="M1475" s="71" t="s">
        <v>5124</v>
      </c>
      <c r="N1475" s="59"/>
      <c r="O1475" s="70"/>
      <c r="P1475" s="73" t="s">
        <v>5124</v>
      </c>
      <c r="Q1475" s="70">
        <v>4.806</v>
      </c>
      <c r="R1475" s="59"/>
      <c r="S1475" s="70"/>
      <c r="T1475" s="59">
        <v>18</v>
      </c>
      <c r="U1475" s="82">
        <v>168.21</v>
      </c>
      <c r="V1475" s="83">
        <v>86.508</v>
      </c>
      <c r="W1475" s="83">
        <v>62.478</v>
      </c>
      <c r="X1475" s="83">
        <v>24.03</v>
      </c>
      <c r="Y1475" s="82">
        <f t="shared" si="162"/>
        <v>81.702</v>
      </c>
      <c r="Z1475" s="82"/>
      <c r="AA1475" s="91"/>
      <c r="AB1475" s="91"/>
      <c r="AC1475" s="82"/>
      <c r="AD1475" s="82"/>
      <c r="AE1475" s="82"/>
      <c r="AF1475" s="82"/>
      <c r="AG1475" s="59" t="s">
        <v>4962</v>
      </c>
      <c r="AH1475" s="59">
        <v>1</v>
      </c>
      <c r="AI1475" s="58"/>
      <c r="AJ1475" s="27"/>
    </row>
    <row r="1476" ht="20.15" customHeight="1" outlineLevel="4" spans="1:36">
      <c r="A1476" s="59">
        <v>11</v>
      </c>
      <c r="B1476" s="60" t="s">
        <v>178</v>
      </c>
      <c r="C1476" s="56" t="s">
        <v>185</v>
      </c>
      <c r="D1476" s="57" t="s">
        <v>2671</v>
      </c>
      <c r="E1476" s="58" t="s">
        <v>5125</v>
      </c>
      <c r="F1476" s="59" t="s">
        <v>554</v>
      </c>
      <c r="G1476" s="59" t="s">
        <v>2461</v>
      </c>
      <c r="H1476" s="59">
        <v>430821</v>
      </c>
      <c r="I1476" s="59" t="str">
        <f t="shared" si="160"/>
        <v>430821</v>
      </c>
      <c r="J1476" s="59">
        <f t="shared" si="161"/>
        <v>0</v>
      </c>
      <c r="K1476" s="70">
        <v>1.131</v>
      </c>
      <c r="L1476" s="55" t="s">
        <v>5126</v>
      </c>
      <c r="M1476" s="71" t="s">
        <v>5127</v>
      </c>
      <c r="N1476" s="59"/>
      <c r="O1476" s="70"/>
      <c r="P1476" s="73" t="s">
        <v>5127</v>
      </c>
      <c r="Q1476" s="70">
        <v>1.131</v>
      </c>
      <c r="R1476" s="59"/>
      <c r="S1476" s="70"/>
      <c r="T1476" s="59">
        <v>18</v>
      </c>
      <c r="U1476" s="82">
        <v>39.59</v>
      </c>
      <c r="V1476" s="83">
        <v>20.358</v>
      </c>
      <c r="W1476" s="83">
        <v>14.703</v>
      </c>
      <c r="X1476" s="83">
        <v>5.655</v>
      </c>
      <c r="Y1476" s="82">
        <f t="shared" si="162"/>
        <v>19.232</v>
      </c>
      <c r="Z1476" s="82"/>
      <c r="AA1476" s="91"/>
      <c r="AB1476" s="91"/>
      <c r="AC1476" s="82"/>
      <c r="AD1476" s="82"/>
      <c r="AE1476" s="82"/>
      <c r="AF1476" s="82"/>
      <c r="AG1476" s="59" t="s">
        <v>4962</v>
      </c>
      <c r="AH1476" s="59">
        <v>1</v>
      </c>
      <c r="AI1476" s="58"/>
      <c r="AJ1476" s="27"/>
    </row>
    <row r="1477" ht="20.15" customHeight="1" outlineLevel="4" spans="1:36">
      <c r="A1477" s="59">
        <v>66</v>
      </c>
      <c r="B1477" s="60" t="s">
        <v>178</v>
      </c>
      <c r="C1477" s="56" t="s">
        <v>185</v>
      </c>
      <c r="D1477" s="57" t="s">
        <v>2671</v>
      </c>
      <c r="E1477" s="58" t="s">
        <v>5128</v>
      </c>
      <c r="F1477" s="59" t="s">
        <v>554</v>
      </c>
      <c r="G1477" s="59" t="s">
        <v>2461</v>
      </c>
      <c r="H1477" s="59">
        <v>430821</v>
      </c>
      <c r="I1477" s="59" t="str">
        <f t="shared" si="160"/>
        <v>430821</v>
      </c>
      <c r="J1477" s="59">
        <f t="shared" si="161"/>
        <v>0</v>
      </c>
      <c r="K1477" s="70">
        <v>2.986</v>
      </c>
      <c r="L1477" s="55" t="s">
        <v>5129</v>
      </c>
      <c r="M1477" s="71" t="s">
        <v>5130</v>
      </c>
      <c r="N1477" s="59"/>
      <c r="O1477" s="70"/>
      <c r="P1477" s="59"/>
      <c r="Q1477" s="70"/>
      <c r="R1477" s="73" t="s">
        <v>5130</v>
      </c>
      <c r="S1477" s="70">
        <v>2.986</v>
      </c>
      <c r="T1477" s="59">
        <v>18</v>
      </c>
      <c r="U1477" s="82">
        <v>89.58</v>
      </c>
      <c r="V1477" s="83">
        <v>53.748</v>
      </c>
      <c r="W1477" s="83">
        <v>38.818</v>
      </c>
      <c r="X1477" s="83">
        <v>14.93</v>
      </c>
      <c r="Y1477" s="82">
        <f t="shared" si="162"/>
        <v>35.832</v>
      </c>
      <c r="Z1477" s="82"/>
      <c r="AA1477" s="91"/>
      <c r="AB1477" s="91"/>
      <c r="AC1477" s="82"/>
      <c r="AD1477" s="82"/>
      <c r="AE1477" s="82"/>
      <c r="AF1477" s="82"/>
      <c r="AG1477" s="59" t="s">
        <v>4962</v>
      </c>
      <c r="AH1477" s="59">
        <v>1</v>
      </c>
      <c r="AI1477" s="58"/>
      <c r="AJ1477" s="27"/>
    </row>
    <row r="1478" ht="20.15" customHeight="1" outlineLevel="4" spans="1:36">
      <c r="A1478" s="59">
        <v>65</v>
      </c>
      <c r="B1478" s="60" t="s">
        <v>178</v>
      </c>
      <c r="C1478" s="56" t="s">
        <v>185</v>
      </c>
      <c r="D1478" s="57" t="s">
        <v>2671</v>
      </c>
      <c r="E1478" s="58" t="s">
        <v>5131</v>
      </c>
      <c r="F1478" s="59" t="s">
        <v>554</v>
      </c>
      <c r="G1478" s="59" t="s">
        <v>2461</v>
      </c>
      <c r="H1478" s="59">
        <v>430821</v>
      </c>
      <c r="I1478" s="59" t="str">
        <f t="shared" si="160"/>
        <v>430821</v>
      </c>
      <c r="J1478" s="59">
        <f t="shared" si="161"/>
        <v>0</v>
      </c>
      <c r="K1478" s="70">
        <v>2.587</v>
      </c>
      <c r="L1478" s="55" t="s">
        <v>5132</v>
      </c>
      <c r="M1478" s="71" t="s">
        <v>5133</v>
      </c>
      <c r="N1478" s="59"/>
      <c r="O1478" s="70"/>
      <c r="P1478" s="59"/>
      <c r="Q1478" s="70"/>
      <c r="R1478" s="73" t="s">
        <v>5133</v>
      </c>
      <c r="S1478" s="70">
        <v>2.587</v>
      </c>
      <c r="T1478" s="59">
        <v>18</v>
      </c>
      <c r="U1478" s="82">
        <v>77.61</v>
      </c>
      <c r="V1478" s="83">
        <v>46.566</v>
      </c>
      <c r="W1478" s="83">
        <v>33.631</v>
      </c>
      <c r="X1478" s="83">
        <v>12.935</v>
      </c>
      <c r="Y1478" s="82">
        <f t="shared" si="162"/>
        <v>31.044</v>
      </c>
      <c r="Z1478" s="82"/>
      <c r="AA1478" s="91"/>
      <c r="AB1478" s="91"/>
      <c r="AC1478" s="82"/>
      <c r="AD1478" s="82"/>
      <c r="AE1478" s="82"/>
      <c r="AF1478" s="82"/>
      <c r="AG1478" s="59" t="s">
        <v>4962</v>
      </c>
      <c r="AH1478" s="59">
        <v>1</v>
      </c>
      <c r="AI1478" s="58"/>
      <c r="AJ1478" s="27"/>
    </row>
    <row r="1479" ht="20.15" customHeight="1" outlineLevel="4" spans="1:36">
      <c r="A1479" s="59">
        <v>12</v>
      </c>
      <c r="B1479" s="60" t="s">
        <v>178</v>
      </c>
      <c r="C1479" s="56" t="s">
        <v>185</v>
      </c>
      <c r="D1479" s="57" t="s">
        <v>2671</v>
      </c>
      <c r="E1479" s="58" t="s">
        <v>5116</v>
      </c>
      <c r="F1479" s="59" t="s">
        <v>554</v>
      </c>
      <c r="G1479" s="59" t="s">
        <v>2461</v>
      </c>
      <c r="H1479" s="59">
        <v>430821</v>
      </c>
      <c r="I1479" s="59" t="str">
        <f t="shared" si="160"/>
        <v>430821</v>
      </c>
      <c r="J1479" s="59">
        <f t="shared" si="161"/>
        <v>0</v>
      </c>
      <c r="K1479" s="70">
        <v>5.937</v>
      </c>
      <c r="L1479" s="55" t="s">
        <v>5134</v>
      </c>
      <c r="M1479" s="71" t="s">
        <v>5135</v>
      </c>
      <c r="N1479" s="59"/>
      <c r="O1479" s="70"/>
      <c r="P1479" s="73" t="s">
        <v>5135</v>
      </c>
      <c r="Q1479" s="70">
        <v>5.937</v>
      </c>
      <c r="R1479" s="59"/>
      <c r="S1479" s="70"/>
      <c r="T1479" s="59">
        <v>18</v>
      </c>
      <c r="U1479" s="82">
        <v>207.8</v>
      </c>
      <c r="V1479" s="83">
        <v>106.866</v>
      </c>
      <c r="W1479" s="83">
        <v>77.181</v>
      </c>
      <c r="X1479" s="83">
        <v>29.685</v>
      </c>
      <c r="Y1479" s="82">
        <f t="shared" si="162"/>
        <v>100.934</v>
      </c>
      <c r="Z1479" s="82"/>
      <c r="AA1479" s="91"/>
      <c r="AB1479" s="91"/>
      <c r="AC1479" s="82"/>
      <c r="AD1479" s="82"/>
      <c r="AE1479" s="82"/>
      <c r="AF1479" s="82"/>
      <c r="AG1479" s="59" t="s">
        <v>4962</v>
      </c>
      <c r="AH1479" s="59">
        <v>1</v>
      </c>
      <c r="AI1479" s="58"/>
      <c r="AJ1479" s="27"/>
    </row>
    <row r="1480" ht="20.15" customHeight="1" outlineLevel="4" spans="1:36">
      <c r="A1480" s="59">
        <v>15</v>
      </c>
      <c r="B1480" s="60" t="s">
        <v>178</v>
      </c>
      <c r="C1480" s="56" t="s">
        <v>185</v>
      </c>
      <c r="D1480" s="57" t="s">
        <v>5136</v>
      </c>
      <c r="E1480" s="58" t="s">
        <v>5137</v>
      </c>
      <c r="F1480" s="59" t="s">
        <v>554</v>
      </c>
      <c r="G1480" s="59" t="s">
        <v>2461</v>
      </c>
      <c r="H1480" s="59">
        <v>430821</v>
      </c>
      <c r="I1480" s="59" t="str">
        <f t="shared" si="160"/>
        <v>430821</v>
      </c>
      <c r="J1480" s="59">
        <f t="shared" si="161"/>
        <v>0</v>
      </c>
      <c r="K1480" s="70">
        <v>3.901</v>
      </c>
      <c r="L1480" s="55" t="s">
        <v>5138</v>
      </c>
      <c r="M1480" s="71" t="s">
        <v>5139</v>
      </c>
      <c r="N1480" s="59"/>
      <c r="O1480" s="70"/>
      <c r="P1480" s="73" t="s">
        <v>5139</v>
      </c>
      <c r="Q1480" s="70">
        <v>3.901</v>
      </c>
      <c r="R1480" s="59"/>
      <c r="S1480" s="70"/>
      <c r="T1480" s="59">
        <v>18</v>
      </c>
      <c r="U1480" s="82">
        <v>136.54</v>
      </c>
      <c r="V1480" s="83">
        <v>70.218</v>
      </c>
      <c r="W1480" s="83">
        <v>50.713</v>
      </c>
      <c r="X1480" s="83">
        <v>19.505</v>
      </c>
      <c r="Y1480" s="82">
        <f t="shared" si="162"/>
        <v>66.322</v>
      </c>
      <c r="Z1480" s="82"/>
      <c r="AA1480" s="91"/>
      <c r="AB1480" s="91"/>
      <c r="AC1480" s="82"/>
      <c r="AD1480" s="82"/>
      <c r="AE1480" s="82"/>
      <c r="AF1480" s="82"/>
      <c r="AG1480" s="59" t="s">
        <v>4962</v>
      </c>
      <c r="AH1480" s="59">
        <v>1</v>
      </c>
      <c r="AI1480" s="58"/>
      <c r="AJ1480" s="27"/>
    </row>
    <row r="1481" ht="20.15" customHeight="1" outlineLevel="4" spans="1:36">
      <c r="A1481" s="59">
        <v>29</v>
      </c>
      <c r="B1481" s="60" t="s">
        <v>178</v>
      </c>
      <c r="C1481" s="56" t="s">
        <v>185</v>
      </c>
      <c r="D1481" s="57" t="s">
        <v>5140</v>
      </c>
      <c r="E1481" s="58" t="s">
        <v>5141</v>
      </c>
      <c r="F1481" s="59" t="s">
        <v>554</v>
      </c>
      <c r="G1481" s="59" t="s">
        <v>2461</v>
      </c>
      <c r="H1481" s="59">
        <v>430821</v>
      </c>
      <c r="I1481" s="59" t="str">
        <f t="shared" si="160"/>
        <v>430821</v>
      </c>
      <c r="J1481" s="59">
        <f t="shared" si="161"/>
        <v>0</v>
      </c>
      <c r="K1481" s="70">
        <v>7.748</v>
      </c>
      <c r="L1481" s="55" t="s">
        <v>5142</v>
      </c>
      <c r="M1481" s="71" t="s">
        <v>5143</v>
      </c>
      <c r="N1481" s="59"/>
      <c r="O1481" s="70"/>
      <c r="P1481" s="73" t="s">
        <v>5143</v>
      </c>
      <c r="Q1481" s="70">
        <v>7.748</v>
      </c>
      <c r="R1481" s="59"/>
      <c r="S1481" s="70"/>
      <c r="T1481" s="59">
        <v>18</v>
      </c>
      <c r="U1481" s="82">
        <v>271.18</v>
      </c>
      <c r="V1481" s="83">
        <v>139.464</v>
      </c>
      <c r="W1481" s="83">
        <v>100.724</v>
      </c>
      <c r="X1481" s="83">
        <v>38.74</v>
      </c>
      <c r="Y1481" s="82">
        <f t="shared" si="162"/>
        <v>131.716</v>
      </c>
      <c r="Z1481" s="82"/>
      <c r="AA1481" s="91"/>
      <c r="AB1481" s="91"/>
      <c r="AC1481" s="82"/>
      <c r="AD1481" s="82"/>
      <c r="AE1481" s="82"/>
      <c r="AF1481" s="82"/>
      <c r="AG1481" s="59" t="s">
        <v>4962</v>
      </c>
      <c r="AH1481" s="59">
        <v>1</v>
      </c>
      <c r="AI1481" s="58"/>
      <c r="AJ1481" s="27"/>
    </row>
    <row r="1482" ht="20.15" customHeight="1" outlineLevel="4" spans="1:36">
      <c r="A1482" s="59">
        <v>28</v>
      </c>
      <c r="B1482" s="60" t="s">
        <v>178</v>
      </c>
      <c r="C1482" s="56" t="s">
        <v>185</v>
      </c>
      <c r="D1482" s="57" t="s">
        <v>5136</v>
      </c>
      <c r="E1482" s="58" t="s">
        <v>5144</v>
      </c>
      <c r="F1482" s="59" t="s">
        <v>554</v>
      </c>
      <c r="G1482" s="59" t="s">
        <v>2461</v>
      </c>
      <c r="H1482" s="59">
        <v>430821</v>
      </c>
      <c r="I1482" s="59" t="str">
        <f t="shared" si="160"/>
        <v>430821</v>
      </c>
      <c r="J1482" s="59">
        <f t="shared" si="161"/>
        <v>0</v>
      </c>
      <c r="K1482" s="70">
        <v>6.978</v>
      </c>
      <c r="L1482" s="55" t="s">
        <v>5145</v>
      </c>
      <c r="M1482" s="71" t="s">
        <v>5146</v>
      </c>
      <c r="N1482" s="59"/>
      <c r="O1482" s="70"/>
      <c r="P1482" s="73" t="s">
        <v>5146</v>
      </c>
      <c r="Q1482" s="70">
        <v>6.978</v>
      </c>
      <c r="R1482" s="59"/>
      <c r="S1482" s="70"/>
      <c r="T1482" s="59">
        <v>18</v>
      </c>
      <c r="U1482" s="82">
        <v>244.23</v>
      </c>
      <c r="V1482" s="83">
        <v>125.604</v>
      </c>
      <c r="W1482" s="83">
        <v>90.714</v>
      </c>
      <c r="X1482" s="83">
        <v>34.89</v>
      </c>
      <c r="Y1482" s="82">
        <f t="shared" si="162"/>
        <v>118.626</v>
      </c>
      <c r="Z1482" s="82"/>
      <c r="AA1482" s="91"/>
      <c r="AB1482" s="91"/>
      <c r="AC1482" s="82"/>
      <c r="AD1482" s="82"/>
      <c r="AE1482" s="82"/>
      <c r="AF1482" s="82"/>
      <c r="AG1482" s="59" t="s">
        <v>4962</v>
      </c>
      <c r="AH1482" s="59">
        <v>1</v>
      </c>
      <c r="AI1482" s="58"/>
      <c r="AJ1482" s="27"/>
    </row>
    <row r="1483" ht="20.15" customHeight="1" outlineLevel="4" spans="1:36">
      <c r="A1483" s="59">
        <v>102</v>
      </c>
      <c r="B1483" s="60" t="s">
        <v>178</v>
      </c>
      <c r="C1483" s="56" t="s">
        <v>185</v>
      </c>
      <c r="D1483" s="57" t="s">
        <v>5046</v>
      </c>
      <c r="E1483" s="58" t="s">
        <v>5147</v>
      </c>
      <c r="F1483" s="59" t="s">
        <v>554</v>
      </c>
      <c r="G1483" s="59" t="s">
        <v>2461</v>
      </c>
      <c r="H1483" s="59">
        <v>430821</v>
      </c>
      <c r="I1483" s="59" t="str">
        <f t="shared" si="160"/>
        <v>430821</v>
      </c>
      <c r="J1483" s="59">
        <f t="shared" si="161"/>
        <v>0</v>
      </c>
      <c r="K1483" s="70">
        <v>0.403</v>
      </c>
      <c r="L1483" s="55" t="s">
        <v>5148</v>
      </c>
      <c r="M1483" s="71" t="s">
        <v>5149</v>
      </c>
      <c r="N1483" s="59"/>
      <c r="O1483" s="70"/>
      <c r="P1483" s="59"/>
      <c r="Q1483" s="70"/>
      <c r="R1483" s="73" t="s">
        <v>5149</v>
      </c>
      <c r="S1483" s="70">
        <v>0.403</v>
      </c>
      <c r="T1483" s="59">
        <v>18</v>
      </c>
      <c r="U1483" s="82">
        <v>12.09</v>
      </c>
      <c r="V1483" s="83">
        <v>7.254</v>
      </c>
      <c r="W1483" s="83">
        <v>5.239</v>
      </c>
      <c r="X1483" s="83">
        <v>2.015</v>
      </c>
      <c r="Y1483" s="82">
        <f t="shared" si="162"/>
        <v>4.836</v>
      </c>
      <c r="Z1483" s="82"/>
      <c r="AA1483" s="91"/>
      <c r="AB1483" s="91"/>
      <c r="AC1483" s="82"/>
      <c r="AD1483" s="82"/>
      <c r="AE1483" s="82"/>
      <c r="AF1483" s="82"/>
      <c r="AG1483" s="59" t="s">
        <v>4962</v>
      </c>
      <c r="AH1483" s="59">
        <v>1</v>
      </c>
      <c r="AI1483" s="58"/>
      <c r="AJ1483" s="27"/>
    </row>
    <row r="1484" ht="20.15" customHeight="1" outlineLevel="4" spans="1:36">
      <c r="A1484" s="59">
        <v>39</v>
      </c>
      <c r="B1484" s="60" t="s">
        <v>178</v>
      </c>
      <c r="C1484" s="56" t="s">
        <v>185</v>
      </c>
      <c r="D1484" s="57" t="s">
        <v>5046</v>
      </c>
      <c r="E1484" s="58" t="s">
        <v>5147</v>
      </c>
      <c r="F1484" s="59" t="s">
        <v>554</v>
      </c>
      <c r="G1484" s="59" t="s">
        <v>2461</v>
      </c>
      <c r="H1484" s="59">
        <v>430821</v>
      </c>
      <c r="I1484" s="59" t="str">
        <f t="shared" si="160"/>
        <v>430821</v>
      </c>
      <c r="J1484" s="59">
        <f t="shared" si="161"/>
        <v>0</v>
      </c>
      <c r="K1484" s="70">
        <v>6.003</v>
      </c>
      <c r="L1484" s="55" t="s">
        <v>5150</v>
      </c>
      <c r="M1484" s="71" t="s">
        <v>5151</v>
      </c>
      <c r="N1484" s="59"/>
      <c r="O1484" s="70"/>
      <c r="P1484" s="73" t="s">
        <v>5151</v>
      </c>
      <c r="Q1484" s="70">
        <v>6.003</v>
      </c>
      <c r="R1484" s="59"/>
      <c r="S1484" s="70"/>
      <c r="T1484" s="59">
        <v>18</v>
      </c>
      <c r="U1484" s="82">
        <v>210.11</v>
      </c>
      <c r="V1484" s="83">
        <v>108.054</v>
      </c>
      <c r="W1484" s="83">
        <v>78.039</v>
      </c>
      <c r="X1484" s="83">
        <v>30.015</v>
      </c>
      <c r="Y1484" s="82">
        <f t="shared" si="162"/>
        <v>102.056</v>
      </c>
      <c r="Z1484" s="82"/>
      <c r="AA1484" s="91"/>
      <c r="AB1484" s="91"/>
      <c r="AC1484" s="82"/>
      <c r="AD1484" s="82"/>
      <c r="AE1484" s="82"/>
      <c r="AF1484" s="82"/>
      <c r="AG1484" s="59" t="s">
        <v>4962</v>
      </c>
      <c r="AH1484" s="59">
        <v>1</v>
      </c>
      <c r="AI1484" s="58"/>
      <c r="AJ1484" s="27"/>
    </row>
    <row r="1485" ht="20.15" customHeight="1" outlineLevel="4" spans="1:36">
      <c r="A1485" s="59">
        <v>81</v>
      </c>
      <c r="B1485" s="60" t="s">
        <v>178</v>
      </c>
      <c r="C1485" s="56" t="s">
        <v>185</v>
      </c>
      <c r="D1485" s="57" t="s">
        <v>5152</v>
      </c>
      <c r="E1485" s="58" t="s">
        <v>5153</v>
      </c>
      <c r="F1485" s="59" t="s">
        <v>554</v>
      </c>
      <c r="G1485" s="59" t="s">
        <v>2461</v>
      </c>
      <c r="H1485" s="59">
        <v>430821</v>
      </c>
      <c r="I1485" s="59" t="str">
        <f t="shared" si="160"/>
        <v>430821</v>
      </c>
      <c r="J1485" s="59">
        <f t="shared" si="161"/>
        <v>0</v>
      </c>
      <c r="K1485" s="70">
        <v>2.668</v>
      </c>
      <c r="L1485" s="55" t="s">
        <v>5154</v>
      </c>
      <c r="M1485" s="71" t="s">
        <v>5155</v>
      </c>
      <c r="N1485" s="59"/>
      <c r="O1485" s="70"/>
      <c r="P1485" s="59"/>
      <c r="Q1485" s="70"/>
      <c r="R1485" s="73" t="s">
        <v>5155</v>
      </c>
      <c r="S1485" s="70">
        <v>2.668</v>
      </c>
      <c r="T1485" s="59">
        <v>18</v>
      </c>
      <c r="U1485" s="82">
        <v>80.04</v>
      </c>
      <c r="V1485" s="83">
        <v>48.024</v>
      </c>
      <c r="W1485" s="83">
        <v>34.684</v>
      </c>
      <c r="X1485" s="83">
        <v>13.34</v>
      </c>
      <c r="Y1485" s="82">
        <f t="shared" si="162"/>
        <v>32.016</v>
      </c>
      <c r="Z1485" s="82"/>
      <c r="AA1485" s="91"/>
      <c r="AB1485" s="91"/>
      <c r="AC1485" s="82"/>
      <c r="AD1485" s="82"/>
      <c r="AE1485" s="82"/>
      <c r="AF1485" s="82"/>
      <c r="AG1485" s="59" t="s">
        <v>4962</v>
      </c>
      <c r="AH1485" s="59">
        <v>1</v>
      </c>
      <c r="AI1485" s="58"/>
      <c r="AJ1485" s="27"/>
    </row>
    <row r="1486" ht="20.15" customHeight="1" outlineLevel="4" spans="1:36">
      <c r="A1486" s="59">
        <v>87</v>
      </c>
      <c r="B1486" s="60" t="s">
        <v>178</v>
      </c>
      <c r="C1486" s="56" t="s">
        <v>185</v>
      </c>
      <c r="D1486" s="57" t="s">
        <v>5152</v>
      </c>
      <c r="E1486" s="58" t="s">
        <v>5156</v>
      </c>
      <c r="F1486" s="59" t="s">
        <v>554</v>
      </c>
      <c r="G1486" s="59" t="s">
        <v>2461</v>
      </c>
      <c r="H1486" s="59">
        <v>430821</v>
      </c>
      <c r="I1486" s="59" t="str">
        <f t="shared" si="160"/>
        <v>430821</v>
      </c>
      <c r="J1486" s="59">
        <f t="shared" si="161"/>
        <v>0</v>
      </c>
      <c r="K1486" s="70">
        <v>0.138</v>
      </c>
      <c r="L1486" s="55" t="s">
        <v>5157</v>
      </c>
      <c r="M1486" s="71" t="s">
        <v>5158</v>
      </c>
      <c r="N1486" s="59"/>
      <c r="O1486" s="70"/>
      <c r="P1486" s="59"/>
      <c r="Q1486" s="70"/>
      <c r="R1486" s="73" t="s">
        <v>5158</v>
      </c>
      <c r="S1486" s="70">
        <v>0.138</v>
      </c>
      <c r="T1486" s="59">
        <v>18</v>
      </c>
      <c r="U1486" s="82">
        <v>4.14</v>
      </c>
      <c r="V1486" s="83">
        <v>2.484</v>
      </c>
      <c r="W1486" s="83">
        <v>1.794</v>
      </c>
      <c r="X1486" s="83">
        <v>0.69</v>
      </c>
      <c r="Y1486" s="82">
        <f t="shared" si="162"/>
        <v>1.656</v>
      </c>
      <c r="Z1486" s="82"/>
      <c r="AA1486" s="91"/>
      <c r="AB1486" s="91"/>
      <c r="AC1486" s="82"/>
      <c r="AD1486" s="82"/>
      <c r="AE1486" s="82"/>
      <c r="AF1486" s="82"/>
      <c r="AG1486" s="59" t="s">
        <v>4962</v>
      </c>
      <c r="AH1486" s="59">
        <v>1</v>
      </c>
      <c r="AI1486" s="58"/>
      <c r="AJ1486" s="27"/>
    </row>
    <row r="1487" ht="20.15" customHeight="1" outlineLevel="4" spans="1:36">
      <c r="A1487" s="59">
        <v>60</v>
      </c>
      <c r="B1487" s="60" t="s">
        <v>178</v>
      </c>
      <c r="C1487" s="56" t="s">
        <v>185</v>
      </c>
      <c r="D1487" s="57" t="s">
        <v>5152</v>
      </c>
      <c r="E1487" s="58" t="s">
        <v>5153</v>
      </c>
      <c r="F1487" s="59" t="s">
        <v>554</v>
      </c>
      <c r="G1487" s="59" t="s">
        <v>2461</v>
      </c>
      <c r="H1487" s="59">
        <v>430821</v>
      </c>
      <c r="I1487" s="59" t="str">
        <f t="shared" si="160"/>
        <v>430821</v>
      </c>
      <c r="J1487" s="59">
        <f t="shared" si="161"/>
        <v>0</v>
      </c>
      <c r="K1487" s="70">
        <v>9.773</v>
      </c>
      <c r="L1487" s="55" t="s">
        <v>5159</v>
      </c>
      <c r="M1487" s="71" t="s">
        <v>5160</v>
      </c>
      <c r="N1487" s="59"/>
      <c r="O1487" s="70"/>
      <c r="P1487" s="73" t="s">
        <v>5160</v>
      </c>
      <c r="Q1487" s="70">
        <v>9.773</v>
      </c>
      <c r="R1487" s="59"/>
      <c r="S1487" s="70"/>
      <c r="T1487" s="59">
        <v>18</v>
      </c>
      <c r="U1487" s="82">
        <v>342.06</v>
      </c>
      <c r="V1487" s="83">
        <v>175.914</v>
      </c>
      <c r="W1487" s="83">
        <v>127.049</v>
      </c>
      <c r="X1487" s="83">
        <v>48.865</v>
      </c>
      <c r="Y1487" s="82">
        <f t="shared" si="162"/>
        <v>166.146</v>
      </c>
      <c r="Z1487" s="82"/>
      <c r="AA1487" s="91"/>
      <c r="AB1487" s="91"/>
      <c r="AC1487" s="82"/>
      <c r="AD1487" s="82"/>
      <c r="AE1487" s="82"/>
      <c r="AF1487" s="82"/>
      <c r="AG1487" s="59" t="s">
        <v>4962</v>
      </c>
      <c r="AH1487" s="59">
        <v>1</v>
      </c>
      <c r="AI1487" s="58"/>
      <c r="AJ1487" s="27"/>
    </row>
    <row r="1488" ht="20.15" customHeight="1" outlineLevel="4" spans="1:36">
      <c r="A1488" s="59">
        <v>30</v>
      </c>
      <c r="B1488" s="60" t="s">
        <v>178</v>
      </c>
      <c r="C1488" s="56" t="s">
        <v>185</v>
      </c>
      <c r="D1488" s="57" t="s">
        <v>5161</v>
      </c>
      <c r="E1488" s="58" t="s">
        <v>1276</v>
      </c>
      <c r="F1488" s="59" t="s">
        <v>554</v>
      </c>
      <c r="G1488" s="59" t="s">
        <v>2461</v>
      </c>
      <c r="H1488" s="59">
        <v>430821</v>
      </c>
      <c r="I1488" s="59" t="str">
        <f t="shared" si="160"/>
        <v>430821</v>
      </c>
      <c r="J1488" s="59">
        <f t="shared" si="161"/>
        <v>0</v>
      </c>
      <c r="K1488" s="70">
        <v>4.152</v>
      </c>
      <c r="L1488" s="55" t="s">
        <v>5162</v>
      </c>
      <c r="M1488" s="71" t="s">
        <v>5163</v>
      </c>
      <c r="N1488" s="59"/>
      <c r="O1488" s="70"/>
      <c r="P1488" s="73" t="s">
        <v>5163</v>
      </c>
      <c r="Q1488" s="70">
        <v>4.152</v>
      </c>
      <c r="R1488" s="59"/>
      <c r="S1488" s="70"/>
      <c r="T1488" s="59">
        <v>18</v>
      </c>
      <c r="U1488" s="82">
        <v>145.32</v>
      </c>
      <c r="V1488" s="83">
        <v>74.736</v>
      </c>
      <c r="W1488" s="83">
        <v>53.976</v>
      </c>
      <c r="X1488" s="83">
        <v>20.76</v>
      </c>
      <c r="Y1488" s="82">
        <f t="shared" si="162"/>
        <v>70.584</v>
      </c>
      <c r="Z1488" s="82"/>
      <c r="AA1488" s="91"/>
      <c r="AB1488" s="91"/>
      <c r="AC1488" s="82"/>
      <c r="AD1488" s="82"/>
      <c r="AE1488" s="82"/>
      <c r="AF1488" s="82"/>
      <c r="AG1488" s="59" t="s">
        <v>4962</v>
      </c>
      <c r="AH1488" s="59">
        <v>1</v>
      </c>
      <c r="AI1488" s="58"/>
      <c r="AJ1488" s="27"/>
    </row>
    <row r="1489" ht="20.15" customHeight="1" outlineLevel="4" spans="1:36">
      <c r="A1489" s="59">
        <v>77</v>
      </c>
      <c r="B1489" s="60" t="s">
        <v>178</v>
      </c>
      <c r="C1489" s="56" t="s">
        <v>185</v>
      </c>
      <c r="D1489" s="57" t="s">
        <v>5161</v>
      </c>
      <c r="E1489" s="58" t="s">
        <v>5164</v>
      </c>
      <c r="F1489" s="59" t="s">
        <v>554</v>
      </c>
      <c r="G1489" s="59" t="s">
        <v>2461</v>
      </c>
      <c r="H1489" s="59">
        <v>430821</v>
      </c>
      <c r="I1489" s="59" t="str">
        <f t="shared" si="160"/>
        <v>430821</v>
      </c>
      <c r="J1489" s="59">
        <f t="shared" si="161"/>
        <v>0</v>
      </c>
      <c r="K1489" s="70">
        <v>1.075</v>
      </c>
      <c r="L1489" s="55" t="s">
        <v>5165</v>
      </c>
      <c r="M1489" s="71" t="s">
        <v>5166</v>
      </c>
      <c r="N1489" s="59"/>
      <c r="O1489" s="70"/>
      <c r="P1489" s="59"/>
      <c r="Q1489" s="70"/>
      <c r="R1489" s="73" t="s">
        <v>5166</v>
      </c>
      <c r="S1489" s="70">
        <v>1.075</v>
      </c>
      <c r="T1489" s="59">
        <v>18</v>
      </c>
      <c r="U1489" s="82">
        <v>32.25</v>
      </c>
      <c r="V1489" s="83">
        <v>19.35</v>
      </c>
      <c r="W1489" s="83">
        <v>13.975</v>
      </c>
      <c r="X1489" s="83">
        <v>5.375</v>
      </c>
      <c r="Y1489" s="82">
        <f t="shared" si="162"/>
        <v>12.9</v>
      </c>
      <c r="Z1489" s="82"/>
      <c r="AA1489" s="91"/>
      <c r="AB1489" s="91"/>
      <c r="AC1489" s="82"/>
      <c r="AD1489" s="82"/>
      <c r="AE1489" s="82"/>
      <c r="AF1489" s="82"/>
      <c r="AG1489" s="59" t="s">
        <v>4962</v>
      </c>
      <c r="AH1489" s="59">
        <v>1</v>
      </c>
      <c r="AI1489" s="58"/>
      <c r="AJ1489" s="27"/>
    </row>
    <row r="1490" ht="20.15" customHeight="1" outlineLevel="4" spans="1:36">
      <c r="A1490" s="59">
        <v>2</v>
      </c>
      <c r="B1490" s="60" t="s">
        <v>178</v>
      </c>
      <c r="C1490" s="56" t="s">
        <v>185</v>
      </c>
      <c r="D1490" s="57" t="s">
        <v>5037</v>
      </c>
      <c r="E1490" s="58" t="s">
        <v>5167</v>
      </c>
      <c r="F1490" s="59" t="s">
        <v>554</v>
      </c>
      <c r="G1490" s="59" t="s">
        <v>2461</v>
      </c>
      <c r="H1490" s="59">
        <v>430821</v>
      </c>
      <c r="I1490" s="59" t="str">
        <f t="shared" si="160"/>
        <v>430821</v>
      </c>
      <c r="J1490" s="59">
        <f t="shared" si="161"/>
        <v>0</v>
      </c>
      <c r="K1490" s="70">
        <v>19.271</v>
      </c>
      <c r="L1490" s="55" t="s">
        <v>5168</v>
      </c>
      <c r="M1490" s="71" t="s">
        <v>5169</v>
      </c>
      <c r="N1490" s="73" t="s">
        <v>5169</v>
      </c>
      <c r="O1490" s="70">
        <v>19.271</v>
      </c>
      <c r="P1490" s="59"/>
      <c r="Q1490" s="70"/>
      <c r="R1490" s="59"/>
      <c r="S1490" s="70"/>
      <c r="T1490" s="59">
        <v>18</v>
      </c>
      <c r="U1490" s="82">
        <v>770.84</v>
      </c>
      <c r="V1490" s="83">
        <v>346.878</v>
      </c>
      <c r="W1490" s="83">
        <v>250.523</v>
      </c>
      <c r="X1490" s="83">
        <v>96.355</v>
      </c>
      <c r="Y1490" s="82">
        <f t="shared" si="162"/>
        <v>423.962</v>
      </c>
      <c r="Z1490" s="82"/>
      <c r="AA1490" s="91"/>
      <c r="AB1490" s="91"/>
      <c r="AC1490" s="82"/>
      <c r="AD1490" s="82"/>
      <c r="AE1490" s="82"/>
      <c r="AF1490" s="82"/>
      <c r="AG1490" s="59" t="s">
        <v>4962</v>
      </c>
      <c r="AH1490" s="59">
        <v>1</v>
      </c>
      <c r="AI1490" s="58"/>
      <c r="AJ1490" s="27"/>
    </row>
    <row r="1491" ht="20.15" customHeight="1" outlineLevel="4" spans="1:36">
      <c r="A1491" s="59">
        <v>18</v>
      </c>
      <c r="B1491" s="60" t="s">
        <v>178</v>
      </c>
      <c r="C1491" s="56" t="s">
        <v>185</v>
      </c>
      <c r="D1491" s="57" t="s">
        <v>5037</v>
      </c>
      <c r="E1491" s="58" t="s">
        <v>5170</v>
      </c>
      <c r="F1491" s="59" t="s">
        <v>554</v>
      </c>
      <c r="G1491" s="59" t="s">
        <v>2461</v>
      </c>
      <c r="H1491" s="59">
        <v>430821</v>
      </c>
      <c r="I1491" s="59" t="str">
        <f t="shared" si="160"/>
        <v>430821</v>
      </c>
      <c r="J1491" s="59">
        <f t="shared" si="161"/>
        <v>0</v>
      </c>
      <c r="K1491" s="70">
        <v>3.24</v>
      </c>
      <c r="L1491" s="55" t="s">
        <v>5171</v>
      </c>
      <c r="M1491" s="71" t="s">
        <v>5172</v>
      </c>
      <c r="N1491" s="59"/>
      <c r="O1491" s="70"/>
      <c r="P1491" s="73" t="s">
        <v>5172</v>
      </c>
      <c r="Q1491" s="70">
        <v>3.24</v>
      </c>
      <c r="R1491" s="59"/>
      <c r="S1491" s="70"/>
      <c r="T1491" s="59">
        <v>18</v>
      </c>
      <c r="U1491" s="82">
        <v>113.4</v>
      </c>
      <c r="V1491" s="83">
        <v>58.32</v>
      </c>
      <c r="W1491" s="83">
        <v>42.12</v>
      </c>
      <c r="X1491" s="83">
        <v>16.2</v>
      </c>
      <c r="Y1491" s="82">
        <f t="shared" si="162"/>
        <v>55.08</v>
      </c>
      <c r="Z1491" s="82"/>
      <c r="AA1491" s="91"/>
      <c r="AB1491" s="91"/>
      <c r="AC1491" s="82"/>
      <c r="AD1491" s="82"/>
      <c r="AE1491" s="82"/>
      <c r="AF1491" s="82"/>
      <c r="AG1491" s="59" t="s">
        <v>4962</v>
      </c>
      <c r="AH1491" s="59">
        <v>1</v>
      </c>
      <c r="AI1491" s="58"/>
      <c r="AJ1491" s="27"/>
    </row>
    <row r="1492" ht="20.15" customHeight="1" outlineLevel="4" spans="1:36">
      <c r="A1492" s="59">
        <v>27</v>
      </c>
      <c r="B1492" s="60" t="s">
        <v>178</v>
      </c>
      <c r="C1492" s="56" t="s">
        <v>185</v>
      </c>
      <c r="D1492" s="57" t="s">
        <v>5173</v>
      </c>
      <c r="E1492" s="58" t="s">
        <v>5174</v>
      </c>
      <c r="F1492" s="59" t="s">
        <v>554</v>
      </c>
      <c r="G1492" s="59" t="s">
        <v>2461</v>
      </c>
      <c r="H1492" s="59">
        <v>430821</v>
      </c>
      <c r="I1492" s="59" t="str">
        <f t="shared" si="160"/>
        <v>430821</v>
      </c>
      <c r="J1492" s="59">
        <f t="shared" si="161"/>
        <v>0</v>
      </c>
      <c r="K1492" s="70">
        <v>6.194</v>
      </c>
      <c r="L1492" s="55" t="s">
        <v>5175</v>
      </c>
      <c r="M1492" s="71" t="s">
        <v>5176</v>
      </c>
      <c r="N1492" s="59"/>
      <c r="O1492" s="70"/>
      <c r="P1492" s="73" t="s">
        <v>5176</v>
      </c>
      <c r="Q1492" s="70">
        <v>6.194</v>
      </c>
      <c r="R1492" s="59"/>
      <c r="S1492" s="70"/>
      <c r="T1492" s="59">
        <v>18</v>
      </c>
      <c r="U1492" s="82">
        <v>216.79</v>
      </c>
      <c r="V1492" s="83">
        <v>111.492</v>
      </c>
      <c r="W1492" s="83">
        <v>80.522</v>
      </c>
      <c r="X1492" s="83">
        <v>30.97</v>
      </c>
      <c r="Y1492" s="82">
        <f t="shared" si="162"/>
        <v>105.298</v>
      </c>
      <c r="Z1492" s="82"/>
      <c r="AA1492" s="91"/>
      <c r="AB1492" s="91"/>
      <c r="AC1492" s="82"/>
      <c r="AD1492" s="82"/>
      <c r="AE1492" s="82"/>
      <c r="AF1492" s="82"/>
      <c r="AG1492" s="59" t="s">
        <v>4962</v>
      </c>
      <c r="AH1492" s="59">
        <v>1</v>
      </c>
      <c r="AI1492" s="58"/>
      <c r="AJ1492" s="27"/>
    </row>
    <row r="1493" ht="20.15" customHeight="1" outlineLevel="4" spans="1:36">
      <c r="A1493" s="59">
        <v>92</v>
      </c>
      <c r="B1493" s="60" t="s">
        <v>178</v>
      </c>
      <c r="C1493" s="56" t="s">
        <v>185</v>
      </c>
      <c r="D1493" s="57" t="s">
        <v>5177</v>
      </c>
      <c r="E1493" s="58" t="s">
        <v>5178</v>
      </c>
      <c r="F1493" s="59" t="s">
        <v>554</v>
      </c>
      <c r="G1493" s="59" t="s">
        <v>2461</v>
      </c>
      <c r="H1493" s="59">
        <v>430821</v>
      </c>
      <c r="I1493" s="59" t="str">
        <f t="shared" si="160"/>
        <v>430821</v>
      </c>
      <c r="J1493" s="59">
        <f t="shared" si="161"/>
        <v>0</v>
      </c>
      <c r="K1493" s="70">
        <v>2.787</v>
      </c>
      <c r="L1493" s="55" t="s">
        <v>5179</v>
      </c>
      <c r="M1493" s="71" t="s">
        <v>5180</v>
      </c>
      <c r="N1493" s="59"/>
      <c r="O1493" s="70"/>
      <c r="P1493" s="59"/>
      <c r="Q1493" s="70"/>
      <c r="R1493" s="73" t="s">
        <v>5180</v>
      </c>
      <c r="S1493" s="70">
        <v>2.787</v>
      </c>
      <c r="T1493" s="59">
        <v>18</v>
      </c>
      <c r="U1493" s="82">
        <v>83.61</v>
      </c>
      <c r="V1493" s="83">
        <v>50.166</v>
      </c>
      <c r="W1493" s="83">
        <v>36.231</v>
      </c>
      <c r="X1493" s="83">
        <v>13.935</v>
      </c>
      <c r="Y1493" s="82">
        <f t="shared" si="162"/>
        <v>33.444</v>
      </c>
      <c r="Z1493" s="82"/>
      <c r="AA1493" s="91"/>
      <c r="AB1493" s="91"/>
      <c r="AC1493" s="82"/>
      <c r="AD1493" s="82"/>
      <c r="AE1493" s="82"/>
      <c r="AF1493" s="82"/>
      <c r="AG1493" s="59" t="s">
        <v>4962</v>
      </c>
      <c r="AH1493" s="59">
        <v>1</v>
      </c>
      <c r="AI1493" s="58"/>
      <c r="AJ1493" s="27"/>
    </row>
    <row r="1494" ht="20.15" customHeight="1" outlineLevel="4" spans="1:36">
      <c r="A1494" s="59">
        <v>117</v>
      </c>
      <c r="B1494" s="60" t="s">
        <v>178</v>
      </c>
      <c r="C1494" s="56" t="s">
        <v>185</v>
      </c>
      <c r="D1494" s="57" t="s">
        <v>5181</v>
      </c>
      <c r="E1494" s="58" t="s">
        <v>5182</v>
      </c>
      <c r="F1494" s="59" t="s">
        <v>554</v>
      </c>
      <c r="G1494" s="59" t="s">
        <v>2461</v>
      </c>
      <c r="H1494" s="59">
        <v>430821</v>
      </c>
      <c r="I1494" s="59" t="str">
        <f t="shared" si="160"/>
        <v>430821</v>
      </c>
      <c r="J1494" s="59">
        <f t="shared" si="161"/>
        <v>0</v>
      </c>
      <c r="K1494" s="70">
        <v>4.777</v>
      </c>
      <c r="L1494" s="55" t="s">
        <v>5183</v>
      </c>
      <c r="M1494" s="71" t="s">
        <v>5184</v>
      </c>
      <c r="N1494" s="59"/>
      <c r="O1494" s="70"/>
      <c r="P1494" s="59"/>
      <c r="Q1494" s="70"/>
      <c r="R1494" s="73" t="s">
        <v>5184</v>
      </c>
      <c r="S1494" s="70">
        <v>4.777</v>
      </c>
      <c r="T1494" s="59">
        <v>18</v>
      </c>
      <c r="U1494" s="82">
        <v>143.31</v>
      </c>
      <c r="V1494" s="83">
        <v>85.986</v>
      </c>
      <c r="W1494" s="83">
        <v>62.101</v>
      </c>
      <c r="X1494" s="83">
        <v>23.885</v>
      </c>
      <c r="Y1494" s="82">
        <f t="shared" si="162"/>
        <v>57.324</v>
      </c>
      <c r="Z1494" s="82"/>
      <c r="AA1494" s="91"/>
      <c r="AB1494" s="91"/>
      <c r="AC1494" s="82"/>
      <c r="AD1494" s="82"/>
      <c r="AE1494" s="82"/>
      <c r="AF1494" s="82"/>
      <c r="AG1494" s="59" t="s">
        <v>4962</v>
      </c>
      <c r="AH1494" s="59">
        <v>1</v>
      </c>
      <c r="AI1494" s="58"/>
      <c r="AJ1494" s="27"/>
    </row>
    <row r="1495" ht="20.15" customHeight="1" outlineLevel="4" spans="1:36">
      <c r="A1495" s="59">
        <v>70</v>
      </c>
      <c r="B1495" s="60" t="s">
        <v>178</v>
      </c>
      <c r="C1495" s="56" t="s">
        <v>185</v>
      </c>
      <c r="D1495" s="57" t="s">
        <v>5181</v>
      </c>
      <c r="E1495" s="58" t="s">
        <v>1712</v>
      </c>
      <c r="F1495" s="59" t="s">
        <v>554</v>
      </c>
      <c r="G1495" s="59" t="s">
        <v>2461</v>
      </c>
      <c r="H1495" s="59">
        <v>430821</v>
      </c>
      <c r="I1495" s="59" t="str">
        <f t="shared" si="160"/>
        <v>430821</v>
      </c>
      <c r="J1495" s="59">
        <f t="shared" si="161"/>
        <v>0</v>
      </c>
      <c r="K1495" s="70">
        <v>2.581</v>
      </c>
      <c r="L1495" s="55" t="s">
        <v>5185</v>
      </c>
      <c r="M1495" s="71" t="s">
        <v>5186</v>
      </c>
      <c r="N1495" s="59"/>
      <c r="O1495" s="70"/>
      <c r="P1495" s="59"/>
      <c r="Q1495" s="70"/>
      <c r="R1495" s="73" t="s">
        <v>5186</v>
      </c>
      <c r="S1495" s="70">
        <v>2.581</v>
      </c>
      <c r="T1495" s="59">
        <v>18</v>
      </c>
      <c r="U1495" s="82">
        <v>77.43</v>
      </c>
      <c r="V1495" s="83">
        <v>46.458</v>
      </c>
      <c r="W1495" s="83">
        <v>33.553</v>
      </c>
      <c r="X1495" s="83">
        <v>12.905</v>
      </c>
      <c r="Y1495" s="82">
        <f t="shared" si="162"/>
        <v>30.972</v>
      </c>
      <c r="Z1495" s="82"/>
      <c r="AA1495" s="91"/>
      <c r="AB1495" s="91"/>
      <c r="AC1495" s="82"/>
      <c r="AD1495" s="82"/>
      <c r="AE1495" s="82"/>
      <c r="AF1495" s="82"/>
      <c r="AG1495" s="59" t="s">
        <v>4962</v>
      </c>
      <c r="AH1495" s="59">
        <v>1</v>
      </c>
      <c r="AI1495" s="58"/>
      <c r="AJ1495" s="27"/>
    </row>
    <row r="1496" ht="20.15" customHeight="1" outlineLevel="4" spans="1:36">
      <c r="A1496" s="59">
        <v>118</v>
      </c>
      <c r="B1496" s="60" t="s">
        <v>178</v>
      </c>
      <c r="C1496" s="56" t="s">
        <v>185</v>
      </c>
      <c r="D1496" s="57" t="s">
        <v>5181</v>
      </c>
      <c r="E1496" s="58" t="s">
        <v>5187</v>
      </c>
      <c r="F1496" s="59" t="s">
        <v>554</v>
      </c>
      <c r="G1496" s="59" t="s">
        <v>2461</v>
      </c>
      <c r="H1496" s="59">
        <v>430821</v>
      </c>
      <c r="I1496" s="59" t="str">
        <f t="shared" si="160"/>
        <v>430821</v>
      </c>
      <c r="J1496" s="59">
        <f t="shared" si="161"/>
        <v>0</v>
      </c>
      <c r="K1496" s="70">
        <v>0.379</v>
      </c>
      <c r="L1496" s="55" t="s">
        <v>5188</v>
      </c>
      <c r="M1496" s="71" t="s">
        <v>5189</v>
      </c>
      <c r="N1496" s="59"/>
      <c r="O1496" s="70"/>
      <c r="P1496" s="59"/>
      <c r="Q1496" s="70"/>
      <c r="R1496" s="73" t="s">
        <v>5189</v>
      </c>
      <c r="S1496" s="70">
        <v>0.379</v>
      </c>
      <c r="T1496" s="59">
        <v>18</v>
      </c>
      <c r="U1496" s="82">
        <v>11.37</v>
      </c>
      <c r="V1496" s="83">
        <v>6.822</v>
      </c>
      <c r="W1496" s="83">
        <v>4.927</v>
      </c>
      <c r="X1496" s="83">
        <v>1.895</v>
      </c>
      <c r="Y1496" s="82">
        <f t="shared" si="162"/>
        <v>4.548</v>
      </c>
      <c r="Z1496" s="82"/>
      <c r="AA1496" s="91"/>
      <c r="AB1496" s="91"/>
      <c r="AC1496" s="82"/>
      <c r="AD1496" s="82"/>
      <c r="AE1496" s="82"/>
      <c r="AF1496" s="82"/>
      <c r="AG1496" s="59" t="s">
        <v>4962</v>
      </c>
      <c r="AH1496" s="59">
        <v>1</v>
      </c>
      <c r="AI1496" s="58"/>
      <c r="AJ1496" s="27"/>
    </row>
    <row r="1497" ht="20.15" customHeight="1" outlineLevel="4" spans="1:36">
      <c r="A1497" s="59">
        <v>14</v>
      </c>
      <c r="B1497" s="60" t="s">
        <v>178</v>
      </c>
      <c r="C1497" s="56" t="s">
        <v>185</v>
      </c>
      <c r="D1497" s="57" t="s">
        <v>5181</v>
      </c>
      <c r="E1497" s="58" t="s">
        <v>5190</v>
      </c>
      <c r="F1497" s="59" t="s">
        <v>554</v>
      </c>
      <c r="G1497" s="59" t="s">
        <v>2461</v>
      </c>
      <c r="H1497" s="59">
        <v>430821</v>
      </c>
      <c r="I1497" s="59" t="str">
        <f t="shared" si="160"/>
        <v>430821</v>
      </c>
      <c r="J1497" s="59">
        <f t="shared" si="161"/>
        <v>0</v>
      </c>
      <c r="K1497" s="70">
        <v>2.775</v>
      </c>
      <c r="L1497" s="55" t="s">
        <v>5191</v>
      </c>
      <c r="M1497" s="71" t="s">
        <v>5192</v>
      </c>
      <c r="N1497" s="59"/>
      <c r="O1497" s="70"/>
      <c r="P1497" s="73" t="s">
        <v>5192</v>
      </c>
      <c r="Q1497" s="70">
        <v>2.775</v>
      </c>
      <c r="R1497" s="59"/>
      <c r="S1497" s="70"/>
      <c r="T1497" s="59">
        <v>18</v>
      </c>
      <c r="U1497" s="82">
        <v>97.13</v>
      </c>
      <c r="V1497" s="83">
        <v>49.95</v>
      </c>
      <c r="W1497" s="83">
        <v>36.075</v>
      </c>
      <c r="X1497" s="83">
        <v>13.875</v>
      </c>
      <c r="Y1497" s="82">
        <f t="shared" si="162"/>
        <v>47.18</v>
      </c>
      <c r="Z1497" s="82"/>
      <c r="AA1497" s="91"/>
      <c r="AB1497" s="91"/>
      <c r="AC1497" s="82"/>
      <c r="AD1497" s="82"/>
      <c r="AE1497" s="82"/>
      <c r="AF1497" s="82"/>
      <c r="AG1497" s="59" t="s">
        <v>4962</v>
      </c>
      <c r="AH1497" s="59">
        <v>1</v>
      </c>
      <c r="AI1497" s="58"/>
      <c r="AJ1497" s="27"/>
    </row>
    <row r="1498" ht="20.15" customHeight="1" outlineLevel="4" spans="1:36">
      <c r="A1498" s="59">
        <v>46</v>
      </c>
      <c r="B1498" s="60" t="s">
        <v>178</v>
      </c>
      <c r="C1498" s="56" t="s">
        <v>185</v>
      </c>
      <c r="D1498" s="57" t="s">
        <v>5193</v>
      </c>
      <c r="E1498" s="58" t="s">
        <v>5194</v>
      </c>
      <c r="F1498" s="59" t="s">
        <v>554</v>
      </c>
      <c r="G1498" s="59" t="s">
        <v>2461</v>
      </c>
      <c r="H1498" s="59">
        <v>430821</v>
      </c>
      <c r="I1498" s="59" t="str">
        <f t="shared" si="160"/>
        <v>430821</v>
      </c>
      <c r="J1498" s="59">
        <f t="shared" si="161"/>
        <v>0</v>
      </c>
      <c r="K1498" s="70">
        <v>9.161</v>
      </c>
      <c r="L1498" s="55" t="s">
        <v>5195</v>
      </c>
      <c r="M1498" s="71" t="s">
        <v>5196</v>
      </c>
      <c r="N1498" s="59"/>
      <c r="O1498" s="70"/>
      <c r="P1498" s="73" t="s">
        <v>5196</v>
      </c>
      <c r="Q1498" s="70">
        <v>9.161</v>
      </c>
      <c r="R1498" s="59"/>
      <c r="S1498" s="70"/>
      <c r="T1498" s="59">
        <v>18</v>
      </c>
      <c r="U1498" s="82">
        <v>320.64</v>
      </c>
      <c r="V1498" s="83">
        <v>164.898</v>
      </c>
      <c r="W1498" s="83">
        <v>119.093</v>
      </c>
      <c r="X1498" s="83">
        <v>45.805</v>
      </c>
      <c r="Y1498" s="82">
        <f t="shared" si="162"/>
        <v>155.742</v>
      </c>
      <c r="Z1498" s="82"/>
      <c r="AA1498" s="91"/>
      <c r="AB1498" s="91"/>
      <c r="AC1498" s="82"/>
      <c r="AD1498" s="82"/>
      <c r="AE1498" s="82"/>
      <c r="AF1498" s="82"/>
      <c r="AG1498" s="59" t="s">
        <v>4962</v>
      </c>
      <c r="AH1498" s="59">
        <v>1</v>
      </c>
      <c r="AI1498" s="58"/>
      <c r="AJ1498" s="27"/>
    </row>
    <row r="1499" ht="20.15" customHeight="1" outlineLevel="4" spans="1:36">
      <c r="A1499" s="59">
        <v>55</v>
      </c>
      <c r="B1499" s="60" t="s">
        <v>178</v>
      </c>
      <c r="C1499" s="56" t="s">
        <v>185</v>
      </c>
      <c r="D1499" s="57" t="s">
        <v>5193</v>
      </c>
      <c r="E1499" s="58" t="s">
        <v>5197</v>
      </c>
      <c r="F1499" s="59" t="s">
        <v>554</v>
      </c>
      <c r="G1499" s="59" t="s">
        <v>2461</v>
      </c>
      <c r="H1499" s="59">
        <v>430821</v>
      </c>
      <c r="I1499" s="59" t="str">
        <f t="shared" si="160"/>
        <v>430821</v>
      </c>
      <c r="J1499" s="59">
        <f t="shared" si="161"/>
        <v>0</v>
      </c>
      <c r="K1499" s="70">
        <v>2.367</v>
      </c>
      <c r="L1499" s="55" t="s">
        <v>5198</v>
      </c>
      <c r="M1499" s="71" t="s">
        <v>5199</v>
      </c>
      <c r="N1499" s="59"/>
      <c r="O1499" s="70"/>
      <c r="P1499" s="73" t="s">
        <v>5199</v>
      </c>
      <c r="Q1499" s="70">
        <v>2.367</v>
      </c>
      <c r="R1499" s="59"/>
      <c r="S1499" s="70"/>
      <c r="T1499" s="59">
        <v>18</v>
      </c>
      <c r="U1499" s="82">
        <v>82.85</v>
      </c>
      <c r="V1499" s="83">
        <v>42.606</v>
      </c>
      <c r="W1499" s="83">
        <v>30.771</v>
      </c>
      <c r="X1499" s="83">
        <v>11.835</v>
      </c>
      <c r="Y1499" s="82">
        <f t="shared" si="162"/>
        <v>40.244</v>
      </c>
      <c r="Z1499" s="82"/>
      <c r="AA1499" s="91"/>
      <c r="AB1499" s="91"/>
      <c r="AC1499" s="82"/>
      <c r="AD1499" s="82"/>
      <c r="AE1499" s="82"/>
      <c r="AF1499" s="82"/>
      <c r="AG1499" s="59" t="s">
        <v>4962</v>
      </c>
      <c r="AH1499" s="59">
        <v>1</v>
      </c>
      <c r="AI1499" s="58"/>
      <c r="AJ1499" s="27"/>
    </row>
    <row r="1500" ht="20.15" customHeight="1" outlineLevel="4" spans="1:36">
      <c r="A1500" s="59">
        <v>40</v>
      </c>
      <c r="B1500" s="60" t="s">
        <v>178</v>
      </c>
      <c r="C1500" s="56" t="s">
        <v>185</v>
      </c>
      <c r="D1500" s="57" t="s">
        <v>5053</v>
      </c>
      <c r="E1500" s="58" t="s">
        <v>720</v>
      </c>
      <c r="F1500" s="59" t="s">
        <v>554</v>
      </c>
      <c r="G1500" s="59" t="s">
        <v>2461</v>
      </c>
      <c r="H1500" s="59">
        <v>430821</v>
      </c>
      <c r="I1500" s="59" t="str">
        <f t="shared" si="160"/>
        <v>430821</v>
      </c>
      <c r="J1500" s="59">
        <f t="shared" si="161"/>
        <v>0</v>
      </c>
      <c r="K1500" s="70">
        <v>4.162</v>
      </c>
      <c r="L1500" s="55" t="s">
        <v>5200</v>
      </c>
      <c r="M1500" s="71" t="s">
        <v>5201</v>
      </c>
      <c r="N1500" s="59"/>
      <c r="O1500" s="70"/>
      <c r="P1500" s="73" t="s">
        <v>5201</v>
      </c>
      <c r="Q1500" s="70">
        <v>4.162</v>
      </c>
      <c r="R1500" s="59"/>
      <c r="S1500" s="70"/>
      <c r="T1500" s="59">
        <v>18</v>
      </c>
      <c r="U1500" s="82">
        <v>145.67</v>
      </c>
      <c r="V1500" s="83">
        <v>74.916</v>
      </c>
      <c r="W1500" s="83">
        <v>54.106</v>
      </c>
      <c r="X1500" s="83">
        <v>20.81</v>
      </c>
      <c r="Y1500" s="82">
        <f t="shared" si="162"/>
        <v>70.754</v>
      </c>
      <c r="Z1500" s="82"/>
      <c r="AA1500" s="91"/>
      <c r="AB1500" s="91"/>
      <c r="AC1500" s="82"/>
      <c r="AD1500" s="82"/>
      <c r="AE1500" s="82"/>
      <c r="AF1500" s="82"/>
      <c r="AG1500" s="59" t="s">
        <v>4962</v>
      </c>
      <c r="AH1500" s="59">
        <v>1</v>
      </c>
      <c r="AI1500" s="58"/>
      <c r="AJ1500" s="27"/>
    </row>
    <row r="1501" ht="20.15" customHeight="1" outlineLevel="4" spans="1:36">
      <c r="A1501" s="59">
        <v>41</v>
      </c>
      <c r="B1501" s="60" t="s">
        <v>178</v>
      </c>
      <c r="C1501" s="56" t="s">
        <v>185</v>
      </c>
      <c r="D1501" s="57" t="s">
        <v>5053</v>
      </c>
      <c r="E1501" s="58" t="s">
        <v>5202</v>
      </c>
      <c r="F1501" s="59" t="s">
        <v>554</v>
      </c>
      <c r="G1501" s="59" t="s">
        <v>2461</v>
      </c>
      <c r="H1501" s="59">
        <v>430821</v>
      </c>
      <c r="I1501" s="59" t="str">
        <f t="shared" si="160"/>
        <v>430821</v>
      </c>
      <c r="J1501" s="59">
        <f t="shared" si="161"/>
        <v>0</v>
      </c>
      <c r="K1501" s="70">
        <v>5.874</v>
      </c>
      <c r="L1501" s="55" t="s">
        <v>5203</v>
      </c>
      <c r="M1501" s="71" t="s">
        <v>5204</v>
      </c>
      <c r="N1501" s="59"/>
      <c r="O1501" s="70"/>
      <c r="P1501" s="73" t="s">
        <v>5204</v>
      </c>
      <c r="Q1501" s="70">
        <v>5.874</v>
      </c>
      <c r="R1501" s="59"/>
      <c r="S1501" s="70"/>
      <c r="T1501" s="59">
        <v>18</v>
      </c>
      <c r="U1501" s="82">
        <v>205.59</v>
      </c>
      <c r="V1501" s="83">
        <v>105.732</v>
      </c>
      <c r="W1501" s="83">
        <v>76.362</v>
      </c>
      <c r="X1501" s="83">
        <v>29.37</v>
      </c>
      <c r="Y1501" s="82">
        <f t="shared" si="162"/>
        <v>99.858</v>
      </c>
      <c r="Z1501" s="82"/>
      <c r="AA1501" s="91"/>
      <c r="AB1501" s="91"/>
      <c r="AC1501" s="82"/>
      <c r="AD1501" s="82"/>
      <c r="AE1501" s="82"/>
      <c r="AF1501" s="82"/>
      <c r="AG1501" s="59" t="s">
        <v>4962</v>
      </c>
      <c r="AH1501" s="59">
        <v>1</v>
      </c>
      <c r="AI1501" s="58"/>
      <c r="AJ1501" s="27"/>
    </row>
    <row r="1502" ht="20.15" customHeight="1" outlineLevel="4" spans="1:36">
      <c r="A1502" s="59">
        <v>95</v>
      </c>
      <c r="B1502" s="60" t="s">
        <v>178</v>
      </c>
      <c r="C1502" s="56" t="s">
        <v>185</v>
      </c>
      <c r="D1502" s="57" t="s">
        <v>5046</v>
      </c>
      <c r="E1502" s="58" t="s">
        <v>5147</v>
      </c>
      <c r="F1502" s="59" t="s">
        <v>554</v>
      </c>
      <c r="G1502" s="59" t="s">
        <v>2461</v>
      </c>
      <c r="H1502" s="59">
        <v>430821</v>
      </c>
      <c r="I1502" s="59" t="str">
        <f t="shared" si="160"/>
        <v>430821</v>
      </c>
      <c r="J1502" s="59">
        <f t="shared" si="161"/>
        <v>0</v>
      </c>
      <c r="K1502" s="70">
        <v>5.096</v>
      </c>
      <c r="L1502" s="55" t="s">
        <v>5205</v>
      </c>
      <c r="M1502" s="71" t="s">
        <v>5206</v>
      </c>
      <c r="N1502" s="59"/>
      <c r="O1502" s="70"/>
      <c r="P1502" s="59"/>
      <c r="Q1502" s="70"/>
      <c r="R1502" s="73" t="s">
        <v>5206</v>
      </c>
      <c r="S1502" s="70">
        <v>5.096</v>
      </c>
      <c r="T1502" s="59">
        <v>18</v>
      </c>
      <c r="U1502" s="82">
        <v>152.88</v>
      </c>
      <c r="V1502" s="83">
        <v>91.728</v>
      </c>
      <c r="W1502" s="83">
        <v>66.248</v>
      </c>
      <c r="X1502" s="83">
        <v>25.48</v>
      </c>
      <c r="Y1502" s="82">
        <f t="shared" si="162"/>
        <v>61.152</v>
      </c>
      <c r="Z1502" s="82"/>
      <c r="AA1502" s="91"/>
      <c r="AB1502" s="91"/>
      <c r="AC1502" s="82"/>
      <c r="AD1502" s="82"/>
      <c r="AE1502" s="82"/>
      <c r="AF1502" s="82"/>
      <c r="AG1502" s="59" t="s">
        <v>4962</v>
      </c>
      <c r="AH1502" s="59">
        <v>1</v>
      </c>
      <c r="AI1502" s="58"/>
      <c r="AJ1502" s="27"/>
    </row>
    <row r="1503" ht="20.15" customHeight="1" outlineLevel="4" spans="1:36">
      <c r="A1503" s="59">
        <v>17</v>
      </c>
      <c r="B1503" s="60" t="s">
        <v>178</v>
      </c>
      <c r="C1503" s="56" t="s">
        <v>185</v>
      </c>
      <c r="D1503" s="57" t="s">
        <v>5046</v>
      </c>
      <c r="E1503" s="58" t="s">
        <v>5207</v>
      </c>
      <c r="F1503" s="59" t="s">
        <v>554</v>
      </c>
      <c r="G1503" s="59" t="s">
        <v>2461</v>
      </c>
      <c r="H1503" s="59">
        <v>430821</v>
      </c>
      <c r="I1503" s="59" t="str">
        <f t="shared" si="160"/>
        <v>430821</v>
      </c>
      <c r="J1503" s="59">
        <f t="shared" si="161"/>
        <v>0</v>
      </c>
      <c r="K1503" s="70">
        <v>6.439</v>
      </c>
      <c r="L1503" s="55" t="s">
        <v>5208</v>
      </c>
      <c r="M1503" s="71" t="s">
        <v>5209</v>
      </c>
      <c r="N1503" s="59"/>
      <c r="O1503" s="70"/>
      <c r="P1503" s="73" t="s">
        <v>5209</v>
      </c>
      <c r="Q1503" s="70">
        <v>6.439</v>
      </c>
      <c r="R1503" s="59"/>
      <c r="S1503" s="70"/>
      <c r="T1503" s="59">
        <v>18</v>
      </c>
      <c r="U1503" s="82">
        <v>225.37</v>
      </c>
      <c r="V1503" s="83">
        <v>115.902</v>
      </c>
      <c r="W1503" s="83">
        <v>83.707</v>
      </c>
      <c r="X1503" s="83">
        <v>32.195</v>
      </c>
      <c r="Y1503" s="82">
        <f t="shared" si="162"/>
        <v>109.468</v>
      </c>
      <c r="Z1503" s="82"/>
      <c r="AA1503" s="91"/>
      <c r="AB1503" s="91"/>
      <c r="AC1503" s="82"/>
      <c r="AD1503" s="82"/>
      <c r="AE1503" s="82"/>
      <c r="AF1503" s="82"/>
      <c r="AG1503" s="59" t="s">
        <v>4962</v>
      </c>
      <c r="AH1503" s="59">
        <v>1</v>
      </c>
      <c r="AI1503" s="58"/>
      <c r="AJ1503" s="27"/>
    </row>
    <row r="1504" ht="20.15" customHeight="1" outlineLevel="4" spans="1:36">
      <c r="A1504" s="59">
        <v>97</v>
      </c>
      <c r="B1504" s="60" t="s">
        <v>178</v>
      </c>
      <c r="C1504" s="56" t="s">
        <v>185</v>
      </c>
      <c r="D1504" s="57" t="s">
        <v>5046</v>
      </c>
      <c r="E1504" s="58" t="s">
        <v>5210</v>
      </c>
      <c r="F1504" s="59" t="s">
        <v>554</v>
      </c>
      <c r="G1504" s="59" t="s">
        <v>2461</v>
      </c>
      <c r="H1504" s="59">
        <v>430821</v>
      </c>
      <c r="I1504" s="59" t="str">
        <f t="shared" si="160"/>
        <v>430821</v>
      </c>
      <c r="J1504" s="59">
        <f t="shared" si="161"/>
        <v>0</v>
      </c>
      <c r="K1504" s="70">
        <v>3.465</v>
      </c>
      <c r="L1504" s="55" t="s">
        <v>5211</v>
      </c>
      <c r="M1504" s="71" t="s">
        <v>5212</v>
      </c>
      <c r="N1504" s="59"/>
      <c r="O1504" s="70"/>
      <c r="P1504" s="59"/>
      <c r="Q1504" s="70"/>
      <c r="R1504" s="73" t="s">
        <v>5212</v>
      </c>
      <c r="S1504" s="70">
        <v>3.465</v>
      </c>
      <c r="T1504" s="59">
        <v>18</v>
      </c>
      <c r="U1504" s="82">
        <v>103.95</v>
      </c>
      <c r="V1504" s="83">
        <v>62.37</v>
      </c>
      <c r="W1504" s="83">
        <v>45.045</v>
      </c>
      <c r="X1504" s="83">
        <v>17.325</v>
      </c>
      <c r="Y1504" s="82">
        <f t="shared" si="162"/>
        <v>41.58</v>
      </c>
      <c r="Z1504" s="82"/>
      <c r="AA1504" s="91"/>
      <c r="AB1504" s="91"/>
      <c r="AC1504" s="82"/>
      <c r="AD1504" s="82"/>
      <c r="AE1504" s="82"/>
      <c r="AF1504" s="82"/>
      <c r="AG1504" s="59" t="s">
        <v>4962</v>
      </c>
      <c r="AH1504" s="59">
        <v>1</v>
      </c>
      <c r="AI1504" s="58"/>
      <c r="AJ1504" s="27"/>
    </row>
    <row r="1505" ht="20.15" customHeight="1" outlineLevel="4" spans="1:36">
      <c r="A1505" s="59">
        <v>75</v>
      </c>
      <c r="B1505" s="60" t="s">
        <v>178</v>
      </c>
      <c r="C1505" s="56" t="s">
        <v>185</v>
      </c>
      <c r="D1505" s="57" t="s">
        <v>5213</v>
      </c>
      <c r="E1505" s="58" t="s">
        <v>5214</v>
      </c>
      <c r="F1505" s="59" t="s">
        <v>554</v>
      </c>
      <c r="G1505" s="59" t="s">
        <v>2461</v>
      </c>
      <c r="H1505" s="59">
        <v>430821</v>
      </c>
      <c r="I1505" s="59" t="str">
        <f t="shared" si="160"/>
        <v>430821</v>
      </c>
      <c r="J1505" s="59">
        <f t="shared" si="161"/>
        <v>0</v>
      </c>
      <c r="K1505" s="70">
        <v>2.458</v>
      </c>
      <c r="L1505" s="55" t="s">
        <v>5215</v>
      </c>
      <c r="M1505" s="71" t="s">
        <v>5216</v>
      </c>
      <c r="N1505" s="59"/>
      <c r="O1505" s="70"/>
      <c r="P1505" s="59"/>
      <c r="Q1505" s="70"/>
      <c r="R1505" s="73" t="s">
        <v>5216</v>
      </c>
      <c r="S1505" s="70">
        <v>2.458</v>
      </c>
      <c r="T1505" s="59">
        <v>18</v>
      </c>
      <c r="U1505" s="82">
        <v>73.74</v>
      </c>
      <c r="V1505" s="83">
        <v>44.244</v>
      </c>
      <c r="W1505" s="83">
        <v>31.954</v>
      </c>
      <c r="X1505" s="83">
        <v>12.29</v>
      </c>
      <c r="Y1505" s="82">
        <f t="shared" si="162"/>
        <v>29.496</v>
      </c>
      <c r="Z1505" s="82"/>
      <c r="AA1505" s="91"/>
      <c r="AB1505" s="91"/>
      <c r="AC1505" s="82"/>
      <c r="AD1505" s="82"/>
      <c r="AE1505" s="82"/>
      <c r="AF1505" s="82"/>
      <c r="AG1505" s="59" t="s">
        <v>4962</v>
      </c>
      <c r="AH1505" s="59">
        <v>1</v>
      </c>
      <c r="AI1505" s="58"/>
      <c r="AJ1505" s="27"/>
    </row>
    <row r="1506" ht="20.15" customHeight="1" outlineLevel="4" spans="1:36">
      <c r="A1506" s="59">
        <v>71</v>
      </c>
      <c r="B1506" s="60" t="s">
        <v>178</v>
      </c>
      <c r="C1506" s="56" t="s">
        <v>185</v>
      </c>
      <c r="D1506" s="57" t="s">
        <v>5213</v>
      </c>
      <c r="E1506" s="58" t="s">
        <v>5214</v>
      </c>
      <c r="F1506" s="59" t="s">
        <v>554</v>
      </c>
      <c r="G1506" s="59" t="s">
        <v>2461</v>
      </c>
      <c r="H1506" s="59">
        <v>430821</v>
      </c>
      <c r="I1506" s="59" t="str">
        <f t="shared" si="160"/>
        <v>430821</v>
      </c>
      <c r="J1506" s="59">
        <f t="shared" si="161"/>
        <v>0</v>
      </c>
      <c r="K1506" s="70">
        <v>2.9</v>
      </c>
      <c r="L1506" s="55" t="s">
        <v>5217</v>
      </c>
      <c r="M1506" s="71" t="s">
        <v>5218</v>
      </c>
      <c r="N1506" s="59"/>
      <c r="O1506" s="70"/>
      <c r="P1506" s="59"/>
      <c r="Q1506" s="70"/>
      <c r="R1506" s="73" t="s">
        <v>5218</v>
      </c>
      <c r="S1506" s="70">
        <v>2.9</v>
      </c>
      <c r="T1506" s="59">
        <v>18</v>
      </c>
      <c r="U1506" s="82">
        <v>87</v>
      </c>
      <c r="V1506" s="83">
        <v>52.2</v>
      </c>
      <c r="W1506" s="83">
        <v>37.7</v>
      </c>
      <c r="X1506" s="83">
        <v>14.5</v>
      </c>
      <c r="Y1506" s="82">
        <f t="shared" si="162"/>
        <v>34.8</v>
      </c>
      <c r="Z1506" s="82"/>
      <c r="AA1506" s="91"/>
      <c r="AB1506" s="91"/>
      <c r="AC1506" s="82"/>
      <c r="AD1506" s="82"/>
      <c r="AE1506" s="82"/>
      <c r="AF1506" s="82"/>
      <c r="AG1506" s="59" t="s">
        <v>4962</v>
      </c>
      <c r="AH1506" s="59">
        <v>1</v>
      </c>
      <c r="AI1506" s="58"/>
      <c r="AJ1506" s="27"/>
    </row>
    <row r="1507" ht="20.15" customHeight="1" outlineLevel="4" spans="1:36">
      <c r="A1507" s="59">
        <v>90</v>
      </c>
      <c r="B1507" s="60" t="s">
        <v>178</v>
      </c>
      <c r="C1507" s="56" t="s">
        <v>185</v>
      </c>
      <c r="D1507" s="57" t="s">
        <v>5219</v>
      </c>
      <c r="E1507" s="58" t="s">
        <v>5220</v>
      </c>
      <c r="F1507" s="59" t="s">
        <v>554</v>
      </c>
      <c r="G1507" s="59" t="s">
        <v>2461</v>
      </c>
      <c r="H1507" s="59">
        <v>430821</v>
      </c>
      <c r="I1507" s="59" t="str">
        <f t="shared" si="160"/>
        <v>430821</v>
      </c>
      <c r="J1507" s="59">
        <f t="shared" si="161"/>
        <v>0</v>
      </c>
      <c r="K1507" s="70">
        <v>0.27</v>
      </c>
      <c r="L1507" s="55" t="s">
        <v>5221</v>
      </c>
      <c r="M1507" s="71" t="s">
        <v>5222</v>
      </c>
      <c r="N1507" s="59"/>
      <c r="O1507" s="70"/>
      <c r="P1507" s="59"/>
      <c r="Q1507" s="70"/>
      <c r="R1507" s="73" t="s">
        <v>5222</v>
      </c>
      <c r="S1507" s="70">
        <v>0.27</v>
      </c>
      <c r="T1507" s="59">
        <v>18</v>
      </c>
      <c r="U1507" s="82">
        <v>8.1</v>
      </c>
      <c r="V1507" s="83">
        <v>4.86</v>
      </c>
      <c r="W1507" s="83">
        <v>3.51</v>
      </c>
      <c r="X1507" s="83">
        <v>1.35</v>
      </c>
      <c r="Y1507" s="82">
        <f t="shared" si="162"/>
        <v>3.24</v>
      </c>
      <c r="Z1507" s="82"/>
      <c r="AA1507" s="91"/>
      <c r="AB1507" s="91"/>
      <c r="AC1507" s="82"/>
      <c r="AD1507" s="82"/>
      <c r="AE1507" s="82"/>
      <c r="AF1507" s="82"/>
      <c r="AG1507" s="59" t="s">
        <v>4962</v>
      </c>
      <c r="AH1507" s="59">
        <v>1</v>
      </c>
      <c r="AI1507" s="58"/>
      <c r="AJ1507" s="27"/>
    </row>
    <row r="1508" ht="20.15" customHeight="1" outlineLevel="4" spans="1:36">
      <c r="A1508" s="59">
        <v>86</v>
      </c>
      <c r="B1508" s="60" t="s">
        <v>178</v>
      </c>
      <c r="C1508" s="56" t="s">
        <v>185</v>
      </c>
      <c r="D1508" s="57" t="s">
        <v>5213</v>
      </c>
      <c r="E1508" s="58" t="s">
        <v>5223</v>
      </c>
      <c r="F1508" s="59" t="s">
        <v>554</v>
      </c>
      <c r="G1508" s="59" t="s">
        <v>2461</v>
      </c>
      <c r="H1508" s="59">
        <v>430821</v>
      </c>
      <c r="I1508" s="59" t="str">
        <f t="shared" ref="I1508:I1571" si="163">RIGHT(M1508,6)</f>
        <v>430821</v>
      </c>
      <c r="J1508" s="59">
        <f t="shared" ref="J1508:J1571" si="164">H1508-I1508</f>
        <v>0</v>
      </c>
      <c r="K1508" s="70">
        <v>0.166</v>
      </c>
      <c r="L1508" s="55" t="s">
        <v>5224</v>
      </c>
      <c r="M1508" s="71" t="s">
        <v>5225</v>
      </c>
      <c r="N1508" s="59"/>
      <c r="O1508" s="70"/>
      <c r="P1508" s="59"/>
      <c r="Q1508" s="70"/>
      <c r="R1508" s="73" t="s">
        <v>5225</v>
      </c>
      <c r="S1508" s="70">
        <v>0.166</v>
      </c>
      <c r="T1508" s="59">
        <v>18</v>
      </c>
      <c r="U1508" s="82">
        <v>4.98</v>
      </c>
      <c r="V1508" s="83">
        <v>2.988</v>
      </c>
      <c r="W1508" s="83">
        <v>2.158</v>
      </c>
      <c r="X1508" s="83">
        <v>0.83</v>
      </c>
      <c r="Y1508" s="82">
        <f t="shared" ref="Y1508:Y1571" si="165">U1508-V1508</f>
        <v>1.992</v>
      </c>
      <c r="Z1508" s="82"/>
      <c r="AA1508" s="91"/>
      <c r="AB1508" s="91"/>
      <c r="AC1508" s="82"/>
      <c r="AD1508" s="82"/>
      <c r="AE1508" s="82"/>
      <c r="AF1508" s="82"/>
      <c r="AG1508" s="59" t="s">
        <v>4962</v>
      </c>
      <c r="AH1508" s="59">
        <v>1</v>
      </c>
      <c r="AI1508" s="58"/>
      <c r="AJ1508" s="27"/>
    </row>
    <row r="1509" ht="20.15" customHeight="1" outlineLevel="4" spans="1:36">
      <c r="A1509" s="59">
        <v>93</v>
      </c>
      <c r="B1509" s="60" t="s">
        <v>178</v>
      </c>
      <c r="C1509" s="56" t="s">
        <v>185</v>
      </c>
      <c r="D1509" s="57" t="s">
        <v>5226</v>
      </c>
      <c r="E1509" s="58" t="s">
        <v>5227</v>
      </c>
      <c r="F1509" s="59" t="s">
        <v>554</v>
      </c>
      <c r="G1509" s="59" t="s">
        <v>2461</v>
      </c>
      <c r="H1509" s="59">
        <v>430821</v>
      </c>
      <c r="I1509" s="59" t="str">
        <f t="shared" si="163"/>
        <v>430821</v>
      </c>
      <c r="J1509" s="59">
        <f t="shared" si="164"/>
        <v>0</v>
      </c>
      <c r="K1509" s="70">
        <v>2.27</v>
      </c>
      <c r="L1509" s="55" t="s">
        <v>5228</v>
      </c>
      <c r="M1509" s="71" t="s">
        <v>5229</v>
      </c>
      <c r="N1509" s="59"/>
      <c r="O1509" s="70"/>
      <c r="P1509" s="59"/>
      <c r="Q1509" s="70"/>
      <c r="R1509" s="73" t="s">
        <v>5229</v>
      </c>
      <c r="S1509" s="70">
        <v>2.27</v>
      </c>
      <c r="T1509" s="59">
        <v>18</v>
      </c>
      <c r="U1509" s="82">
        <v>68.1</v>
      </c>
      <c r="V1509" s="83">
        <v>40.86</v>
      </c>
      <c r="W1509" s="83">
        <v>29.51</v>
      </c>
      <c r="X1509" s="83">
        <v>11.35</v>
      </c>
      <c r="Y1509" s="82">
        <f t="shared" si="165"/>
        <v>27.24</v>
      </c>
      <c r="Z1509" s="82"/>
      <c r="AA1509" s="91"/>
      <c r="AB1509" s="91"/>
      <c r="AC1509" s="82"/>
      <c r="AD1509" s="82"/>
      <c r="AE1509" s="82"/>
      <c r="AF1509" s="82"/>
      <c r="AG1509" s="59" t="s">
        <v>4962</v>
      </c>
      <c r="AH1509" s="59">
        <v>1</v>
      </c>
      <c r="AI1509" s="58"/>
      <c r="AJ1509" s="27"/>
    </row>
    <row r="1510" ht="20.15" customHeight="1" outlineLevel="4" spans="1:36">
      <c r="A1510" s="59">
        <v>110</v>
      </c>
      <c r="B1510" s="60" t="s">
        <v>178</v>
      </c>
      <c r="C1510" s="56" t="s">
        <v>185</v>
      </c>
      <c r="D1510" s="57" t="s">
        <v>5226</v>
      </c>
      <c r="E1510" s="58" t="s">
        <v>5230</v>
      </c>
      <c r="F1510" s="59" t="s">
        <v>554</v>
      </c>
      <c r="G1510" s="59" t="s">
        <v>2461</v>
      </c>
      <c r="H1510" s="59">
        <v>430821</v>
      </c>
      <c r="I1510" s="59" t="str">
        <f t="shared" si="163"/>
        <v>430821</v>
      </c>
      <c r="J1510" s="59">
        <f t="shared" si="164"/>
        <v>0</v>
      </c>
      <c r="K1510" s="70">
        <v>1.492</v>
      </c>
      <c r="L1510" s="55" t="s">
        <v>5231</v>
      </c>
      <c r="M1510" s="71" t="s">
        <v>5232</v>
      </c>
      <c r="N1510" s="59"/>
      <c r="O1510" s="70"/>
      <c r="P1510" s="59"/>
      <c r="Q1510" s="70"/>
      <c r="R1510" s="73" t="s">
        <v>5232</v>
      </c>
      <c r="S1510" s="70">
        <v>1.492</v>
      </c>
      <c r="T1510" s="59">
        <v>18</v>
      </c>
      <c r="U1510" s="82">
        <v>44.76</v>
      </c>
      <c r="V1510" s="83">
        <v>26.856</v>
      </c>
      <c r="W1510" s="83">
        <v>19.396</v>
      </c>
      <c r="X1510" s="83">
        <v>7.46</v>
      </c>
      <c r="Y1510" s="82">
        <f t="shared" si="165"/>
        <v>17.904</v>
      </c>
      <c r="Z1510" s="82"/>
      <c r="AA1510" s="91"/>
      <c r="AB1510" s="91"/>
      <c r="AC1510" s="82"/>
      <c r="AD1510" s="82"/>
      <c r="AE1510" s="82"/>
      <c r="AF1510" s="82"/>
      <c r="AG1510" s="59" t="s">
        <v>4962</v>
      </c>
      <c r="AH1510" s="59">
        <v>1</v>
      </c>
      <c r="AI1510" s="58"/>
      <c r="AJ1510" s="27"/>
    </row>
    <row r="1511" ht="20.15" customHeight="1" outlineLevel="4" spans="1:36">
      <c r="A1511" s="59">
        <v>4</v>
      </c>
      <c r="B1511" s="60" t="s">
        <v>178</v>
      </c>
      <c r="C1511" s="56" t="s">
        <v>185</v>
      </c>
      <c r="D1511" s="57" t="s">
        <v>5050</v>
      </c>
      <c r="E1511" s="58" t="s">
        <v>5233</v>
      </c>
      <c r="F1511" s="59" t="s">
        <v>554</v>
      </c>
      <c r="G1511" s="59" t="s">
        <v>2461</v>
      </c>
      <c r="H1511" s="59">
        <v>430821</v>
      </c>
      <c r="I1511" s="59" t="str">
        <f t="shared" si="163"/>
        <v>430821</v>
      </c>
      <c r="J1511" s="59">
        <f t="shared" si="164"/>
        <v>0</v>
      </c>
      <c r="K1511" s="70">
        <v>9.209</v>
      </c>
      <c r="L1511" s="55" t="s">
        <v>5234</v>
      </c>
      <c r="M1511" s="71" t="s">
        <v>5235</v>
      </c>
      <c r="N1511" s="73" t="s">
        <v>5235</v>
      </c>
      <c r="O1511" s="70">
        <v>9.209</v>
      </c>
      <c r="P1511" s="59"/>
      <c r="Q1511" s="70"/>
      <c r="R1511" s="59"/>
      <c r="S1511" s="70"/>
      <c r="T1511" s="59">
        <v>18</v>
      </c>
      <c r="U1511" s="82">
        <v>368.36</v>
      </c>
      <c r="V1511" s="83">
        <v>165.762</v>
      </c>
      <c r="W1511" s="83">
        <v>119.717</v>
      </c>
      <c r="X1511" s="83">
        <v>46.045</v>
      </c>
      <c r="Y1511" s="82">
        <f t="shared" si="165"/>
        <v>202.598</v>
      </c>
      <c r="Z1511" s="82"/>
      <c r="AA1511" s="91"/>
      <c r="AB1511" s="91"/>
      <c r="AC1511" s="82"/>
      <c r="AD1511" s="82"/>
      <c r="AE1511" s="82"/>
      <c r="AF1511" s="82"/>
      <c r="AG1511" s="59" t="s">
        <v>4962</v>
      </c>
      <c r="AH1511" s="59">
        <v>1</v>
      </c>
      <c r="AI1511" s="58"/>
      <c r="AJ1511" s="27"/>
    </row>
    <row r="1512" ht="20.15" customHeight="1" outlineLevel="4" spans="1:36">
      <c r="A1512" s="59">
        <v>58</v>
      </c>
      <c r="B1512" s="60" t="s">
        <v>178</v>
      </c>
      <c r="C1512" s="56" t="s">
        <v>185</v>
      </c>
      <c r="D1512" s="57" t="s">
        <v>5236</v>
      </c>
      <c r="E1512" s="58" t="s">
        <v>5237</v>
      </c>
      <c r="F1512" s="59" t="s">
        <v>554</v>
      </c>
      <c r="G1512" s="59" t="s">
        <v>2461</v>
      </c>
      <c r="H1512" s="59">
        <v>430821</v>
      </c>
      <c r="I1512" s="59" t="str">
        <f t="shared" si="163"/>
        <v>430821</v>
      </c>
      <c r="J1512" s="59">
        <f t="shared" si="164"/>
        <v>0</v>
      </c>
      <c r="K1512" s="70">
        <v>4.087</v>
      </c>
      <c r="L1512" s="55" t="s">
        <v>5238</v>
      </c>
      <c r="M1512" s="71" t="s">
        <v>5239</v>
      </c>
      <c r="N1512" s="59"/>
      <c r="O1512" s="70"/>
      <c r="P1512" s="73" t="s">
        <v>5239</v>
      </c>
      <c r="Q1512" s="70">
        <v>4.087</v>
      </c>
      <c r="R1512" s="59"/>
      <c r="S1512" s="70"/>
      <c r="T1512" s="59">
        <v>18</v>
      </c>
      <c r="U1512" s="82">
        <v>143.05</v>
      </c>
      <c r="V1512" s="83">
        <v>73.566</v>
      </c>
      <c r="W1512" s="83">
        <v>53.131</v>
      </c>
      <c r="X1512" s="83">
        <v>20.435</v>
      </c>
      <c r="Y1512" s="82">
        <f t="shared" si="165"/>
        <v>69.484</v>
      </c>
      <c r="Z1512" s="82"/>
      <c r="AA1512" s="91"/>
      <c r="AB1512" s="91"/>
      <c r="AC1512" s="82"/>
      <c r="AD1512" s="82"/>
      <c r="AE1512" s="82"/>
      <c r="AF1512" s="82"/>
      <c r="AG1512" s="59" t="s">
        <v>4962</v>
      </c>
      <c r="AH1512" s="59">
        <v>1</v>
      </c>
      <c r="AI1512" s="58"/>
      <c r="AJ1512" s="27"/>
    </row>
    <row r="1513" ht="20.15" customHeight="1" outlineLevel="4" spans="1:36">
      <c r="A1513" s="59">
        <v>112</v>
      </c>
      <c r="B1513" s="60" t="s">
        <v>178</v>
      </c>
      <c r="C1513" s="56" t="s">
        <v>185</v>
      </c>
      <c r="D1513" s="57" t="s">
        <v>5173</v>
      </c>
      <c r="E1513" s="58" t="s">
        <v>5240</v>
      </c>
      <c r="F1513" s="59" t="s">
        <v>554</v>
      </c>
      <c r="G1513" s="59" t="s">
        <v>2461</v>
      </c>
      <c r="H1513" s="59">
        <v>430821</v>
      </c>
      <c r="I1513" s="59" t="str">
        <f t="shared" si="163"/>
        <v>430821</v>
      </c>
      <c r="J1513" s="59">
        <f t="shared" si="164"/>
        <v>0</v>
      </c>
      <c r="K1513" s="70">
        <v>1.873</v>
      </c>
      <c r="L1513" s="55" t="s">
        <v>5241</v>
      </c>
      <c r="M1513" s="71" t="s">
        <v>5242</v>
      </c>
      <c r="N1513" s="59"/>
      <c r="O1513" s="70"/>
      <c r="P1513" s="59"/>
      <c r="Q1513" s="70"/>
      <c r="R1513" s="73" t="s">
        <v>5242</v>
      </c>
      <c r="S1513" s="70">
        <v>1.873</v>
      </c>
      <c r="T1513" s="59">
        <v>18</v>
      </c>
      <c r="U1513" s="82">
        <v>56.19</v>
      </c>
      <c r="V1513" s="83">
        <v>33.714</v>
      </c>
      <c r="W1513" s="83">
        <v>24.349</v>
      </c>
      <c r="X1513" s="83">
        <v>9.365</v>
      </c>
      <c r="Y1513" s="82">
        <f t="shared" si="165"/>
        <v>22.476</v>
      </c>
      <c r="Z1513" s="82"/>
      <c r="AA1513" s="91"/>
      <c r="AB1513" s="91"/>
      <c r="AC1513" s="82"/>
      <c r="AD1513" s="82"/>
      <c r="AE1513" s="82"/>
      <c r="AF1513" s="82"/>
      <c r="AG1513" s="59" t="s">
        <v>4962</v>
      </c>
      <c r="AH1513" s="59">
        <v>1</v>
      </c>
      <c r="AI1513" s="58"/>
      <c r="AJ1513" s="27"/>
    </row>
    <row r="1514" ht="20.15" customHeight="1" outlineLevel="4" spans="1:36">
      <c r="A1514" s="59">
        <v>67</v>
      </c>
      <c r="B1514" s="60" t="s">
        <v>178</v>
      </c>
      <c r="C1514" s="56" t="s">
        <v>185</v>
      </c>
      <c r="D1514" s="57" t="s">
        <v>2671</v>
      </c>
      <c r="E1514" s="58" t="s">
        <v>643</v>
      </c>
      <c r="F1514" s="59" t="s">
        <v>554</v>
      </c>
      <c r="G1514" s="59" t="s">
        <v>2461</v>
      </c>
      <c r="H1514" s="59">
        <v>430821</v>
      </c>
      <c r="I1514" s="59" t="str">
        <f t="shared" si="163"/>
        <v>430821</v>
      </c>
      <c r="J1514" s="59">
        <f t="shared" si="164"/>
        <v>0</v>
      </c>
      <c r="K1514" s="70">
        <v>8.386</v>
      </c>
      <c r="L1514" s="55" t="s">
        <v>5243</v>
      </c>
      <c r="M1514" s="71" t="s">
        <v>5244</v>
      </c>
      <c r="N1514" s="59"/>
      <c r="O1514" s="70"/>
      <c r="P1514" s="59"/>
      <c r="Q1514" s="70"/>
      <c r="R1514" s="73" t="s">
        <v>5244</v>
      </c>
      <c r="S1514" s="70">
        <v>8.386</v>
      </c>
      <c r="T1514" s="59">
        <v>18</v>
      </c>
      <c r="U1514" s="82">
        <v>251.76</v>
      </c>
      <c r="V1514" s="83">
        <v>150.948</v>
      </c>
      <c r="W1514" s="83">
        <v>109.018</v>
      </c>
      <c r="X1514" s="83">
        <v>41.93</v>
      </c>
      <c r="Y1514" s="82">
        <f t="shared" si="165"/>
        <v>100.812</v>
      </c>
      <c r="Z1514" s="82"/>
      <c r="AA1514" s="91"/>
      <c r="AB1514" s="91"/>
      <c r="AC1514" s="82"/>
      <c r="AD1514" s="82"/>
      <c r="AE1514" s="82"/>
      <c r="AF1514" s="82"/>
      <c r="AG1514" s="59" t="s">
        <v>4962</v>
      </c>
      <c r="AH1514" s="59">
        <v>1</v>
      </c>
      <c r="AI1514" s="58"/>
      <c r="AJ1514" s="27"/>
    </row>
    <row r="1515" ht="20.15" customHeight="1" outlineLevel="4" spans="1:36">
      <c r="A1515" s="59">
        <v>22</v>
      </c>
      <c r="B1515" s="60" t="s">
        <v>178</v>
      </c>
      <c r="C1515" s="56" t="s">
        <v>185</v>
      </c>
      <c r="D1515" s="57" t="s">
        <v>5088</v>
      </c>
      <c r="E1515" s="58" t="s">
        <v>5245</v>
      </c>
      <c r="F1515" s="59" t="s">
        <v>554</v>
      </c>
      <c r="G1515" s="59" t="s">
        <v>2461</v>
      </c>
      <c r="H1515" s="59">
        <v>430821</v>
      </c>
      <c r="I1515" s="59" t="str">
        <f t="shared" si="163"/>
        <v>430821</v>
      </c>
      <c r="J1515" s="59">
        <f t="shared" si="164"/>
        <v>0</v>
      </c>
      <c r="K1515" s="70">
        <v>9.984</v>
      </c>
      <c r="L1515" s="55" t="s">
        <v>5246</v>
      </c>
      <c r="M1515" s="71" t="s">
        <v>5247</v>
      </c>
      <c r="N1515" s="59"/>
      <c r="O1515" s="70"/>
      <c r="P1515" s="73" t="s">
        <v>5247</v>
      </c>
      <c r="Q1515" s="70">
        <v>9.984</v>
      </c>
      <c r="R1515" s="59"/>
      <c r="S1515" s="70"/>
      <c r="T1515" s="59">
        <v>18</v>
      </c>
      <c r="U1515" s="82">
        <v>349.44</v>
      </c>
      <c r="V1515" s="83">
        <v>179.712</v>
      </c>
      <c r="W1515" s="83">
        <v>129.792</v>
      </c>
      <c r="X1515" s="83">
        <v>49.92</v>
      </c>
      <c r="Y1515" s="82">
        <f t="shared" si="165"/>
        <v>169.728</v>
      </c>
      <c r="Z1515" s="82"/>
      <c r="AA1515" s="91"/>
      <c r="AB1515" s="91"/>
      <c r="AC1515" s="82"/>
      <c r="AD1515" s="82"/>
      <c r="AE1515" s="82"/>
      <c r="AF1515" s="82"/>
      <c r="AG1515" s="59" t="s">
        <v>4962</v>
      </c>
      <c r="AH1515" s="59">
        <v>1</v>
      </c>
      <c r="AI1515" s="58"/>
      <c r="AJ1515" s="27"/>
    </row>
    <row r="1516" ht="20.15" customHeight="1" outlineLevel="4" spans="1:36">
      <c r="A1516" s="59">
        <v>6</v>
      </c>
      <c r="B1516" s="60" t="s">
        <v>178</v>
      </c>
      <c r="C1516" s="56" t="s">
        <v>185</v>
      </c>
      <c r="D1516" s="57" t="s">
        <v>5088</v>
      </c>
      <c r="E1516" s="58" t="s">
        <v>5248</v>
      </c>
      <c r="F1516" s="59" t="s">
        <v>554</v>
      </c>
      <c r="G1516" s="59" t="s">
        <v>2461</v>
      </c>
      <c r="H1516" s="59">
        <v>430821</v>
      </c>
      <c r="I1516" s="59" t="str">
        <f t="shared" si="163"/>
        <v>430821</v>
      </c>
      <c r="J1516" s="59">
        <f t="shared" si="164"/>
        <v>0</v>
      </c>
      <c r="K1516" s="70">
        <v>13.687</v>
      </c>
      <c r="L1516" s="55" t="s">
        <v>5249</v>
      </c>
      <c r="M1516" s="71" t="s">
        <v>5250</v>
      </c>
      <c r="N1516" s="73" t="s">
        <v>5250</v>
      </c>
      <c r="O1516" s="70">
        <v>13.687</v>
      </c>
      <c r="P1516" s="59"/>
      <c r="Q1516" s="70"/>
      <c r="R1516" s="59"/>
      <c r="S1516" s="70"/>
      <c r="T1516" s="59">
        <v>18</v>
      </c>
      <c r="U1516" s="82">
        <v>547.48</v>
      </c>
      <c r="V1516" s="83">
        <v>246.366</v>
      </c>
      <c r="W1516" s="83">
        <v>177.931</v>
      </c>
      <c r="X1516" s="83">
        <v>68.435</v>
      </c>
      <c r="Y1516" s="82">
        <f t="shared" si="165"/>
        <v>301.114</v>
      </c>
      <c r="Z1516" s="82"/>
      <c r="AA1516" s="91"/>
      <c r="AB1516" s="91"/>
      <c r="AC1516" s="82"/>
      <c r="AD1516" s="82"/>
      <c r="AE1516" s="82"/>
      <c r="AF1516" s="82"/>
      <c r="AG1516" s="59" t="s">
        <v>4962</v>
      </c>
      <c r="AH1516" s="59">
        <v>1</v>
      </c>
      <c r="AI1516" s="58"/>
      <c r="AJ1516" s="27"/>
    </row>
    <row r="1517" ht="20.15" customHeight="1" outlineLevel="4" spans="1:36">
      <c r="A1517" s="59">
        <v>83</v>
      </c>
      <c r="B1517" s="60" t="s">
        <v>178</v>
      </c>
      <c r="C1517" s="56" t="s">
        <v>185</v>
      </c>
      <c r="D1517" s="57" t="s">
        <v>5030</v>
      </c>
      <c r="E1517" s="58" t="s">
        <v>5251</v>
      </c>
      <c r="F1517" s="59" t="s">
        <v>554</v>
      </c>
      <c r="G1517" s="59" t="s">
        <v>2461</v>
      </c>
      <c r="H1517" s="59">
        <v>430821</v>
      </c>
      <c r="I1517" s="59" t="str">
        <f t="shared" si="163"/>
        <v>430821</v>
      </c>
      <c r="J1517" s="59">
        <f t="shared" si="164"/>
        <v>0</v>
      </c>
      <c r="K1517" s="70">
        <v>2.664</v>
      </c>
      <c r="L1517" s="55" t="s">
        <v>5252</v>
      </c>
      <c r="M1517" s="71" t="s">
        <v>5253</v>
      </c>
      <c r="N1517" s="59"/>
      <c r="O1517" s="70"/>
      <c r="P1517" s="59"/>
      <c r="Q1517" s="70"/>
      <c r="R1517" s="73" t="s">
        <v>5253</v>
      </c>
      <c r="S1517" s="70">
        <v>2.664</v>
      </c>
      <c r="T1517" s="59">
        <v>18</v>
      </c>
      <c r="U1517" s="82">
        <v>79.92</v>
      </c>
      <c r="V1517" s="83">
        <v>47.952</v>
      </c>
      <c r="W1517" s="83">
        <v>34.632</v>
      </c>
      <c r="X1517" s="83">
        <v>13.32</v>
      </c>
      <c r="Y1517" s="82">
        <f t="shared" si="165"/>
        <v>31.968</v>
      </c>
      <c r="Z1517" s="82"/>
      <c r="AA1517" s="91"/>
      <c r="AB1517" s="91"/>
      <c r="AC1517" s="82"/>
      <c r="AD1517" s="82"/>
      <c r="AE1517" s="82"/>
      <c r="AF1517" s="82"/>
      <c r="AG1517" s="59" t="s">
        <v>4962</v>
      </c>
      <c r="AH1517" s="59">
        <v>1</v>
      </c>
      <c r="AI1517" s="58"/>
      <c r="AJ1517" s="27"/>
    </row>
    <row r="1518" ht="20.15" customHeight="1" outlineLevel="4" spans="1:36">
      <c r="A1518" s="59">
        <v>13</v>
      </c>
      <c r="B1518" s="60" t="s">
        <v>178</v>
      </c>
      <c r="C1518" s="56" t="s">
        <v>185</v>
      </c>
      <c r="D1518" s="57" t="s">
        <v>5097</v>
      </c>
      <c r="E1518" s="58" t="s">
        <v>5254</v>
      </c>
      <c r="F1518" s="59" t="s">
        <v>554</v>
      </c>
      <c r="G1518" s="59" t="s">
        <v>2461</v>
      </c>
      <c r="H1518" s="59">
        <v>430821</v>
      </c>
      <c r="I1518" s="59" t="str">
        <f t="shared" si="163"/>
        <v>430821</v>
      </c>
      <c r="J1518" s="59">
        <f t="shared" si="164"/>
        <v>0</v>
      </c>
      <c r="K1518" s="70">
        <v>7.689</v>
      </c>
      <c r="L1518" s="55" t="s">
        <v>5255</v>
      </c>
      <c r="M1518" s="71" t="s">
        <v>5256</v>
      </c>
      <c r="N1518" s="59"/>
      <c r="O1518" s="70"/>
      <c r="P1518" s="73" t="s">
        <v>5256</v>
      </c>
      <c r="Q1518" s="70">
        <v>7.689</v>
      </c>
      <c r="R1518" s="59"/>
      <c r="S1518" s="70"/>
      <c r="T1518" s="59">
        <v>18</v>
      </c>
      <c r="U1518" s="82">
        <v>269.12</v>
      </c>
      <c r="V1518" s="83">
        <v>138.402</v>
      </c>
      <c r="W1518" s="83">
        <v>99.957</v>
      </c>
      <c r="X1518" s="83">
        <v>38.445</v>
      </c>
      <c r="Y1518" s="82">
        <f t="shared" si="165"/>
        <v>130.718</v>
      </c>
      <c r="Z1518" s="82"/>
      <c r="AA1518" s="91"/>
      <c r="AB1518" s="91"/>
      <c r="AC1518" s="82"/>
      <c r="AD1518" s="82"/>
      <c r="AE1518" s="82"/>
      <c r="AF1518" s="82"/>
      <c r="AG1518" s="59" t="s">
        <v>4962</v>
      </c>
      <c r="AH1518" s="59">
        <v>1</v>
      </c>
      <c r="AI1518" s="58"/>
      <c r="AJ1518" s="27"/>
    </row>
    <row r="1519" ht="20.15" customHeight="1" outlineLevel="4" spans="1:36">
      <c r="A1519" s="59">
        <v>49</v>
      </c>
      <c r="B1519" s="60" t="s">
        <v>178</v>
      </c>
      <c r="C1519" s="56" t="s">
        <v>185</v>
      </c>
      <c r="D1519" s="57" t="s">
        <v>5037</v>
      </c>
      <c r="E1519" s="58" t="s">
        <v>5257</v>
      </c>
      <c r="F1519" s="59" t="s">
        <v>554</v>
      </c>
      <c r="G1519" s="59" t="s">
        <v>2461</v>
      </c>
      <c r="H1519" s="59">
        <v>430821</v>
      </c>
      <c r="I1519" s="59" t="str">
        <f t="shared" si="163"/>
        <v>430821</v>
      </c>
      <c r="J1519" s="59">
        <f t="shared" si="164"/>
        <v>0</v>
      </c>
      <c r="K1519" s="70">
        <v>2.554</v>
      </c>
      <c r="L1519" s="55" t="s">
        <v>5258</v>
      </c>
      <c r="M1519" s="71" t="s">
        <v>5259</v>
      </c>
      <c r="N1519" s="59"/>
      <c r="O1519" s="70"/>
      <c r="P1519" s="73" t="s">
        <v>5259</v>
      </c>
      <c r="Q1519" s="70">
        <v>2.554</v>
      </c>
      <c r="R1519" s="59"/>
      <c r="S1519" s="70"/>
      <c r="T1519" s="59">
        <v>18</v>
      </c>
      <c r="U1519" s="82">
        <v>89.39</v>
      </c>
      <c r="V1519" s="83">
        <v>45.972</v>
      </c>
      <c r="W1519" s="83">
        <v>33.202</v>
      </c>
      <c r="X1519" s="83">
        <v>12.77</v>
      </c>
      <c r="Y1519" s="82">
        <f t="shared" si="165"/>
        <v>43.418</v>
      </c>
      <c r="Z1519" s="82"/>
      <c r="AA1519" s="91"/>
      <c r="AB1519" s="91"/>
      <c r="AC1519" s="82"/>
      <c r="AD1519" s="82"/>
      <c r="AE1519" s="82"/>
      <c r="AF1519" s="82"/>
      <c r="AG1519" s="59" t="s">
        <v>4962</v>
      </c>
      <c r="AH1519" s="59">
        <v>1</v>
      </c>
      <c r="AI1519" s="58"/>
      <c r="AJ1519" s="27"/>
    </row>
    <row r="1520" ht="20.15" customHeight="1" outlineLevel="4" spans="1:36">
      <c r="A1520" s="59">
        <v>113</v>
      </c>
      <c r="B1520" s="60" t="s">
        <v>178</v>
      </c>
      <c r="C1520" s="56" t="s">
        <v>185</v>
      </c>
      <c r="D1520" s="57" t="s">
        <v>5037</v>
      </c>
      <c r="E1520" s="58" t="s">
        <v>3392</v>
      </c>
      <c r="F1520" s="59" t="s">
        <v>554</v>
      </c>
      <c r="G1520" s="59" t="s">
        <v>2461</v>
      </c>
      <c r="H1520" s="59">
        <v>430821</v>
      </c>
      <c r="I1520" s="59" t="str">
        <f t="shared" si="163"/>
        <v>430821</v>
      </c>
      <c r="J1520" s="59">
        <f t="shared" si="164"/>
        <v>0</v>
      </c>
      <c r="K1520" s="70">
        <v>9.043</v>
      </c>
      <c r="L1520" s="55" t="s">
        <v>5260</v>
      </c>
      <c r="M1520" s="71" t="s">
        <v>5261</v>
      </c>
      <c r="N1520" s="59"/>
      <c r="O1520" s="70"/>
      <c r="P1520" s="59"/>
      <c r="Q1520" s="70"/>
      <c r="R1520" s="73" t="s">
        <v>5261</v>
      </c>
      <c r="S1520" s="70">
        <v>9.043</v>
      </c>
      <c r="T1520" s="59">
        <v>18</v>
      </c>
      <c r="U1520" s="82">
        <v>258.37</v>
      </c>
      <c r="V1520" s="83">
        <v>162.774</v>
      </c>
      <c r="W1520" s="83">
        <v>117.559</v>
      </c>
      <c r="X1520" s="83">
        <v>45.215</v>
      </c>
      <c r="Y1520" s="82">
        <f t="shared" si="165"/>
        <v>95.596</v>
      </c>
      <c r="Z1520" s="82"/>
      <c r="AA1520" s="91"/>
      <c r="AB1520" s="91"/>
      <c r="AC1520" s="82"/>
      <c r="AD1520" s="82"/>
      <c r="AE1520" s="82"/>
      <c r="AF1520" s="82"/>
      <c r="AG1520" s="59" t="s">
        <v>4962</v>
      </c>
      <c r="AH1520" s="59">
        <v>1</v>
      </c>
      <c r="AI1520" s="58"/>
      <c r="AJ1520" s="27"/>
    </row>
    <row r="1521" ht="20.15" customHeight="1" outlineLevel="4" spans="1:36">
      <c r="A1521" s="59">
        <v>124</v>
      </c>
      <c r="B1521" s="60" t="s">
        <v>178</v>
      </c>
      <c r="C1521" s="56" t="s">
        <v>185</v>
      </c>
      <c r="D1521" s="57" t="s">
        <v>5037</v>
      </c>
      <c r="E1521" s="58" t="s">
        <v>5262</v>
      </c>
      <c r="F1521" s="59" t="s">
        <v>554</v>
      </c>
      <c r="G1521" s="59" t="s">
        <v>2461</v>
      </c>
      <c r="H1521" s="59">
        <v>430821</v>
      </c>
      <c r="I1521" s="59" t="str">
        <f t="shared" si="163"/>
        <v>430821</v>
      </c>
      <c r="J1521" s="59">
        <f t="shared" si="164"/>
        <v>0</v>
      </c>
      <c r="K1521" s="70">
        <v>4.945</v>
      </c>
      <c r="L1521" s="55" t="s">
        <v>5263</v>
      </c>
      <c r="M1521" s="71" t="s">
        <v>5264</v>
      </c>
      <c r="N1521" s="59"/>
      <c r="O1521" s="70"/>
      <c r="P1521" s="59"/>
      <c r="Q1521" s="70"/>
      <c r="R1521" s="73" t="s">
        <v>5264</v>
      </c>
      <c r="S1521" s="70">
        <v>4.945</v>
      </c>
      <c r="T1521" s="59">
        <v>18</v>
      </c>
      <c r="U1521" s="82">
        <v>141.29</v>
      </c>
      <c r="V1521" s="83">
        <v>89.01</v>
      </c>
      <c r="W1521" s="83">
        <v>64.285</v>
      </c>
      <c r="X1521" s="83">
        <v>24.725</v>
      </c>
      <c r="Y1521" s="82">
        <f t="shared" si="165"/>
        <v>52.28</v>
      </c>
      <c r="Z1521" s="82"/>
      <c r="AA1521" s="91"/>
      <c r="AB1521" s="91"/>
      <c r="AC1521" s="82"/>
      <c r="AD1521" s="82"/>
      <c r="AE1521" s="82"/>
      <c r="AF1521" s="82"/>
      <c r="AG1521" s="59" t="s">
        <v>4962</v>
      </c>
      <c r="AH1521" s="59">
        <v>1</v>
      </c>
      <c r="AI1521" s="58"/>
      <c r="AJ1521" s="27"/>
    </row>
    <row r="1522" ht="20.15" customHeight="1" outlineLevel="4" spans="1:36">
      <c r="A1522" s="59">
        <v>114</v>
      </c>
      <c r="B1522" s="60" t="s">
        <v>178</v>
      </c>
      <c r="C1522" s="56" t="s">
        <v>185</v>
      </c>
      <c r="D1522" s="57" t="s">
        <v>5177</v>
      </c>
      <c r="E1522" s="58" t="s">
        <v>5265</v>
      </c>
      <c r="F1522" s="59" t="s">
        <v>554</v>
      </c>
      <c r="G1522" s="59" t="s">
        <v>2461</v>
      </c>
      <c r="H1522" s="59">
        <v>430821</v>
      </c>
      <c r="I1522" s="59" t="str">
        <f t="shared" si="163"/>
        <v>430821</v>
      </c>
      <c r="J1522" s="59">
        <f t="shared" si="164"/>
        <v>0</v>
      </c>
      <c r="K1522" s="70">
        <v>2.171</v>
      </c>
      <c r="L1522" s="55" t="s">
        <v>5266</v>
      </c>
      <c r="M1522" s="71" t="s">
        <v>5267</v>
      </c>
      <c r="N1522" s="59"/>
      <c r="O1522" s="70"/>
      <c r="P1522" s="59"/>
      <c r="Q1522" s="70"/>
      <c r="R1522" s="73" t="s">
        <v>5267</v>
      </c>
      <c r="S1522" s="70">
        <v>2.171</v>
      </c>
      <c r="T1522" s="59">
        <v>18</v>
      </c>
      <c r="U1522" s="82">
        <v>62.03</v>
      </c>
      <c r="V1522" s="83">
        <v>39.078</v>
      </c>
      <c r="W1522" s="83">
        <v>28.223</v>
      </c>
      <c r="X1522" s="83">
        <v>10.855</v>
      </c>
      <c r="Y1522" s="82">
        <f t="shared" si="165"/>
        <v>22.952</v>
      </c>
      <c r="Z1522" s="82"/>
      <c r="AA1522" s="91"/>
      <c r="AB1522" s="91"/>
      <c r="AC1522" s="82"/>
      <c r="AD1522" s="82"/>
      <c r="AE1522" s="82"/>
      <c r="AF1522" s="82"/>
      <c r="AG1522" s="59" t="s">
        <v>4962</v>
      </c>
      <c r="AH1522" s="59">
        <v>1</v>
      </c>
      <c r="AI1522" s="58"/>
      <c r="AJ1522" s="27"/>
    </row>
    <row r="1523" ht="20.15" customHeight="1" outlineLevel="4" spans="1:36">
      <c r="A1523" s="59">
        <v>78</v>
      </c>
      <c r="B1523" s="60" t="s">
        <v>178</v>
      </c>
      <c r="C1523" s="56" t="s">
        <v>185</v>
      </c>
      <c r="D1523" s="57" t="s">
        <v>5219</v>
      </c>
      <c r="E1523" s="58" t="s">
        <v>5268</v>
      </c>
      <c r="F1523" s="59" t="s">
        <v>554</v>
      </c>
      <c r="G1523" s="59" t="s">
        <v>2461</v>
      </c>
      <c r="H1523" s="59">
        <v>430821</v>
      </c>
      <c r="I1523" s="59" t="str">
        <f t="shared" si="163"/>
        <v>430821</v>
      </c>
      <c r="J1523" s="59">
        <f t="shared" si="164"/>
        <v>0</v>
      </c>
      <c r="K1523" s="70">
        <v>2.278</v>
      </c>
      <c r="L1523" s="55" t="s">
        <v>5269</v>
      </c>
      <c r="M1523" s="71" t="s">
        <v>5270</v>
      </c>
      <c r="N1523" s="59"/>
      <c r="O1523" s="70"/>
      <c r="P1523" s="59"/>
      <c r="Q1523" s="70"/>
      <c r="R1523" s="73" t="s">
        <v>5270</v>
      </c>
      <c r="S1523" s="70">
        <v>2.278</v>
      </c>
      <c r="T1523" s="59">
        <v>18</v>
      </c>
      <c r="U1523" s="82">
        <v>65.09</v>
      </c>
      <c r="V1523" s="83">
        <v>41.004</v>
      </c>
      <c r="W1523" s="83">
        <v>29.614</v>
      </c>
      <c r="X1523" s="83">
        <v>11.39</v>
      </c>
      <c r="Y1523" s="82">
        <f t="shared" si="165"/>
        <v>24.086</v>
      </c>
      <c r="Z1523" s="82"/>
      <c r="AA1523" s="91"/>
      <c r="AB1523" s="91"/>
      <c r="AC1523" s="82"/>
      <c r="AD1523" s="82"/>
      <c r="AE1523" s="82"/>
      <c r="AF1523" s="82"/>
      <c r="AG1523" s="59" t="s">
        <v>4962</v>
      </c>
      <c r="AH1523" s="59">
        <v>1</v>
      </c>
      <c r="AI1523" s="58"/>
      <c r="AJ1523" s="27"/>
    </row>
    <row r="1524" ht="20.15" customHeight="1" outlineLevel="4" spans="1:36">
      <c r="A1524" s="59">
        <v>89</v>
      </c>
      <c r="B1524" s="60" t="s">
        <v>178</v>
      </c>
      <c r="C1524" s="56" t="s">
        <v>185</v>
      </c>
      <c r="D1524" s="57" t="s">
        <v>5037</v>
      </c>
      <c r="E1524" s="58" t="s">
        <v>3883</v>
      </c>
      <c r="F1524" s="59" t="s">
        <v>554</v>
      </c>
      <c r="G1524" s="59" t="s">
        <v>2461</v>
      </c>
      <c r="H1524" s="59">
        <v>430821</v>
      </c>
      <c r="I1524" s="59" t="str">
        <f t="shared" si="163"/>
        <v>430821</v>
      </c>
      <c r="J1524" s="59">
        <f t="shared" si="164"/>
        <v>0</v>
      </c>
      <c r="K1524" s="70">
        <v>2.127</v>
      </c>
      <c r="L1524" s="55" t="s">
        <v>5271</v>
      </c>
      <c r="M1524" s="71" t="s">
        <v>5272</v>
      </c>
      <c r="N1524" s="59"/>
      <c r="O1524" s="70"/>
      <c r="P1524" s="59"/>
      <c r="Q1524" s="70"/>
      <c r="R1524" s="73" t="s">
        <v>5272</v>
      </c>
      <c r="S1524" s="70">
        <v>2.127</v>
      </c>
      <c r="T1524" s="59">
        <v>18</v>
      </c>
      <c r="U1524" s="82">
        <v>60.77</v>
      </c>
      <c r="V1524" s="83">
        <v>38.286</v>
      </c>
      <c r="W1524" s="83">
        <v>27.651</v>
      </c>
      <c r="X1524" s="83">
        <v>10.635</v>
      </c>
      <c r="Y1524" s="82">
        <f t="shared" si="165"/>
        <v>22.484</v>
      </c>
      <c r="Z1524" s="82"/>
      <c r="AA1524" s="91"/>
      <c r="AB1524" s="91"/>
      <c r="AC1524" s="82"/>
      <c r="AD1524" s="82"/>
      <c r="AE1524" s="82"/>
      <c r="AF1524" s="82"/>
      <c r="AG1524" s="59" t="s">
        <v>4962</v>
      </c>
      <c r="AH1524" s="59">
        <v>1</v>
      </c>
      <c r="AI1524" s="58"/>
      <c r="AJ1524" s="27"/>
    </row>
    <row r="1525" ht="20.15" customHeight="1" outlineLevel="4" spans="1:36">
      <c r="A1525" s="59">
        <v>91</v>
      </c>
      <c r="B1525" s="60" t="s">
        <v>178</v>
      </c>
      <c r="C1525" s="56" t="s">
        <v>185</v>
      </c>
      <c r="D1525" s="57" t="s">
        <v>5219</v>
      </c>
      <c r="E1525" s="58" t="s">
        <v>5273</v>
      </c>
      <c r="F1525" s="59" t="s">
        <v>554</v>
      </c>
      <c r="G1525" s="59" t="s">
        <v>2461</v>
      </c>
      <c r="H1525" s="59">
        <v>430821</v>
      </c>
      <c r="I1525" s="59" t="str">
        <f t="shared" si="163"/>
        <v>430821</v>
      </c>
      <c r="J1525" s="59">
        <f t="shared" si="164"/>
        <v>0</v>
      </c>
      <c r="K1525" s="70">
        <v>4.477</v>
      </c>
      <c r="L1525" s="55" t="s">
        <v>5274</v>
      </c>
      <c r="M1525" s="71" t="s">
        <v>5275</v>
      </c>
      <c r="N1525" s="59"/>
      <c r="O1525" s="70"/>
      <c r="P1525" s="59"/>
      <c r="Q1525" s="70"/>
      <c r="R1525" s="73" t="s">
        <v>5275</v>
      </c>
      <c r="S1525" s="70">
        <v>4.477</v>
      </c>
      <c r="T1525" s="59">
        <v>18</v>
      </c>
      <c r="U1525" s="82">
        <v>127.91</v>
      </c>
      <c r="V1525" s="83">
        <v>80.586</v>
      </c>
      <c r="W1525" s="83">
        <v>58.201</v>
      </c>
      <c r="X1525" s="83">
        <v>22.385</v>
      </c>
      <c r="Y1525" s="82">
        <f t="shared" si="165"/>
        <v>47.324</v>
      </c>
      <c r="Z1525" s="82"/>
      <c r="AA1525" s="91"/>
      <c r="AB1525" s="91"/>
      <c r="AC1525" s="82"/>
      <c r="AD1525" s="82"/>
      <c r="AE1525" s="82"/>
      <c r="AF1525" s="82"/>
      <c r="AG1525" s="59" t="s">
        <v>4962</v>
      </c>
      <c r="AH1525" s="59">
        <v>1</v>
      </c>
      <c r="AI1525" s="58"/>
      <c r="AJ1525" s="27"/>
    </row>
    <row r="1526" ht="20.15" customHeight="1" outlineLevel="4" spans="1:36">
      <c r="A1526" s="59">
        <v>119</v>
      </c>
      <c r="B1526" s="60" t="s">
        <v>178</v>
      </c>
      <c r="C1526" s="56" t="s">
        <v>185</v>
      </c>
      <c r="D1526" s="57" t="s">
        <v>5181</v>
      </c>
      <c r="E1526" s="58" t="s">
        <v>5276</v>
      </c>
      <c r="F1526" s="59" t="s">
        <v>554</v>
      </c>
      <c r="G1526" s="59" t="s">
        <v>2461</v>
      </c>
      <c r="H1526" s="59">
        <v>430821</v>
      </c>
      <c r="I1526" s="59" t="str">
        <f t="shared" si="163"/>
        <v>430821</v>
      </c>
      <c r="J1526" s="59">
        <f t="shared" si="164"/>
        <v>0</v>
      </c>
      <c r="K1526" s="70">
        <v>3.837</v>
      </c>
      <c r="L1526" s="55" t="s">
        <v>5277</v>
      </c>
      <c r="M1526" s="71" t="s">
        <v>5278</v>
      </c>
      <c r="N1526" s="59"/>
      <c r="O1526" s="70"/>
      <c r="P1526" s="59"/>
      <c r="Q1526" s="70"/>
      <c r="R1526" s="73" t="s">
        <v>5278</v>
      </c>
      <c r="S1526" s="70">
        <v>3.837</v>
      </c>
      <c r="T1526" s="59">
        <v>18</v>
      </c>
      <c r="U1526" s="82">
        <v>109.63</v>
      </c>
      <c r="V1526" s="83">
        <v>69.066</v>
      </c>
      <c r="W1526" s="83">
        <v>49.881</v>
      </c>
      <c r="X1526" s="83">
        <v>19.185</v>
      </c>
      <c r="Y1526" s="82">
        <f t="shared" si="165"/>
        <v>40.564</v>
      </c>
      <c r="Z1526" s="82"/>
      <c r="AA1526" s="91"/>
      <c r="AB1526" s="91"/>
      <c r="AC1526" s="82"/>
      <c r="AD1526" s="82"/>
      <c r="AE1526" s="82"/>
      <c r="AF1526" s="82"/>
      <c r="AG1526" s="59" t="s">
        <v>4962</v>
      </c>
      <c r="AH1526" s="59">
        <v>1</v>
      </c>
      <c r="AI1526" s="58"/>
      <c r="AJ1526" s="27"/>
    </row>
    <row r="1527" ht="20.15" customHeight="1" outlineLevel="4" spans="1:36">
      <c r="A1527" s="59">
        <v>120</v>
      </c>
      <c r="B1527" s="60" t="s">
        <v>178</v>
      </c>
      <c r="C1527" s="56" t="s">
        <v>185</v>
      </c>
      <c r="D1527" s="57" t="s">
        <v>5037</v>
      </c>
      <c r="E1527" s="58" t="s">
        <v>5279</v>
      </c>
      <c r="F1527" s="59" t="s">
        <v>554</v>
      </c>
      <c r="G1527" s="59" t="s">
        <v>2461</v>
      </c>
      <c r="H1527" s="59">
        <v>430821</v>
      </c>
      <c r="I1527" s="59" t="str">
        <f t="shared" si="163"/>
        <v>430821</v>
      </c>
      <c r="J1527" s="59">
        <f t="shared" si="164"/>
        <v>0</v>
      </c>
      <c r="K1527" s="70">
        <v>2.202</v>
      </c>
      <c r="L1527" s="55" t="s">
        <v>5280</v>
      </c>
      <c r="M1527" s="71" t="s">
        <v>5281</v>
      </c>
      <c r="N1527" s="59"/>
      <c r="O1527" s="70"/>
      <c r="P1527" s="59"/>
      <c r="Q1527" s="70"/>
      <c r="R1527" s="73" t="s">
        <v>5281</v>
      </c>
      <c r="S1527" s="70">
        <v>2.202</v>
      </c>
      <c r="T1527" s="59">
        <v>18</v>
      </c>
      <c r="U1527" s="82">
        <v>62.91</v>
      </c>
      <c r="V1527" s="83">
        <v>39.636</v>
      </c>
      <c r="W1527" s="83">
        <v>28.626</v>
      </c>
      <c r="X1527" s="83">
        <v>11.01</v>
      </c>
      <c r="Y1527" s="82">
        <f t="shared" si="165"/>
        <v>23.274</v>
      </c>
      <c r="Z1527" s="82"/>
      <c r="AA1527" s="91"/>
      <c r="AB1527" s="91"/>
      <c r="AC1527" s="82"/>
      <c r="AD1527" s="82"/>
      <c r="AE1527" s="82"/>
      <c r="AF1527" s="82"/>
      <c r="AG1527" s="59" t="s">
        <v>4962</v>
      </c>
      <c r="AH1527" s="59">
        <v>1</v>
      </c>
      <c r="AI1527" s="58"/>
      <c r="AJ1527" s="27"/>
    </row>
    <row r="1528" ht="20.15" customHeight="1" outlineLevel="4" spans="1:36">
      <c r="A1528" s="59">
        <v>88</v>
      </c>
      <c r="B1528" s="60" t="s">
        <v>178</v>
      </c>
      <c r="C1528" s="56" t="s">
        <v>185</v>
      </c>
      <c r="D1528" s="57" t="s">
        <v>5088</v>
      </c>
      <c r="E1528" s="58" t="s">
        <v>5282</v>
      </c>
      <c r="F1528" s="59" t="s">
        <v>554</v>
      </c>
      <c r="G1528" s="59" t="s">
        <v>2461</v>
      </c>
      <c r="H1528" s="59">
        <v>430821</v>
      </c>
      <c r="I1528" s="59" t="str">
        <f t="shared" si="163"/>
        <v>430821</v>
      </c>
      <c r="J1528" s="59">
        <f t="shared" si="164"/>
        <v>0</v>
      </c>
      <c r="K1528" s="70">
        <v>3.906</v>
      </c>
      <c r="L1528" s="55" t="s">
        <v>5283</v>
      </c>
      <c r="M1528" s="71" t="s">
        <v>5284</v>
      </c>
      <c r="N1528" s="59"/>
      <c r="O1528" s="70"/>
      <c r="P1528" s="59"/>
      <c r="Q1528" s="70"/>
      <c r="R1528" s="73" t="s">
        <v>5284</v>
      </c>
      <c r="S1528" s="70">
        <v>3.906</v>
      </c>
      <c r="T1528" s="59">
        <v>18</v>
      </c>
      <c r="U1528" s="82">
        <v>111.6</v>
      </c>
      <c r="V1528" s="83">
        <v>70.308</v>
      </c>
      <c r="W1528" s="83">
        <v>50.778</v>
      </c>
      <c r="X1528" s="83">
        <v>19.53</v>
      </c>
      <c r="Y1528" s="82">
        <f t="shared" si="165"/>
        <v>41.292</v>
      </c>
      <c r="Z1528" s="82"/>
      <c r="AA1528" s="91"/>
      <c r="AB1528" s="91"/>
      <c r="AC1528" s="82"/>
      <c r="AD1528" s="82"/>
      <c r="AE1528" s="82"/>
      <c r="AF1528" s="82"/>
      <c r="AG1528" s="59" t="s">
        <v>4962</v>
      </c>
      <c r="AH1528" s="59">
        <v>1</v>
      </c>
      <c r="AI1528" s="58"/>
      <c r="AJ1528" s="27"/>
    </row>
    <row r="1529" ht="20.15" customHeight="1" outlineLevel="4" spans="1:36">
      <c r="A1529" s="59">
        <v>82</v>
      </c>
      <c r="B1529" s="60" t="s">
        <v>178</v>
      </c>
      <c r="C1529" s="56" t="s">
        <v>185</v>
      </c>
      <c r="D1529" s="57" t="s">
        <v>5152</v>
      </c>
      <c r="E1529" s="58" t="s">
        <v>5285</v>
      </c>
      <c r="F1529" s="59" t="s">
        <v>554</v>
      </c>
      <c r="G1529" s="59" t="s">
        <v>2461</v>
      </c>
      <c r="H1529" s="59">
        <v>430821</v>
      </c>
      <c r="I1529" s="59" t="str">
        <f t="shared" si="163"/>
        <v>430821</v>
      </c>
      <c r="J1529" s="59">
        <f t="shared" si="164"/>
        <v>0</v>
      </c>
      <c r="K1529" s="70">
        <v>0.306</v>
      </c>
      <c r="L1529" s="55" t="s">
        <v>5286</v>
      </c>
      <c r="M1529" s="71" t="s">
        <v>5287</v>
      </c>
      <c r="N1529" s="59"/>
      <c r="O1529" s="70"/>
      <c r="P1529" s="59"/>
      <c r="Q1529" s="70"/>
      <c r="R1529" s="73" t="s">
        <v>5287</v>
      </c>
      <c r="S1529" s="70">
        <v>0.306</v>
      </c>
      <c r="T1529" s="59">
        <v>18</v>
      </c>
      <c r="U1529" s="82">
        <v>8.74</v>
      </c>
      <c r="V1529" s="83">
        <v>5.508</v>
      </c>
      <c r="W1529" s="83">
        <v>3.978</v>
      </c>
      <c r="X1529" s="83">
        <v>1.53</v>
      </c>
      <c r="Y1529" s="82">
        <f t="shared" si="165"/>
        <v>3.232</v>
      </c>
      <c r="Z1529" s="82"/>
      <c r="AA1529" s="91"/>
      <c r="AB1529" s="91"/>
      <c r="AC1529" s="82"/>
      <c r="AD1529" s="82"/>
      <c r="AE1529" s="82"/>
      <c r="AF1529" s="82"/>
      <c r="AG1529" s="59" t="s">
        <v>4962</v>
      </c>
      <c r="AH1529" s="59">
        <v>1</v>
      </c>
      <c r="AI1529" s="58"/>
      <c r="AJ1529" s="27"/>
    </row>
    <row r="1530" ht="20.15" customHeight="1" outlineLevel="4" spans="1:36">
      <c r="A1530" s="59">
        <v>85</v>
      </c>
      <c r="B1530" s="60" t="s">
        <v>178</v>
      </c>
      <c r="C1530" s="56" t="s">
        <v>185</v>
      </c>
      <c r="D1530" s="57" t="s">
        <v>5097</v>
      </c>
      <c r="E1530" s="58" t="s">
        <v>5288</v>
      </c>
      <c r="F1530" s="59" t="s">
        <v>554</v>
      </c>
      <c r="G1530" s="59" t="s">
        <v>2461</v>
      </c>
      <c r="H1530" s="59">
        <v>430821</v>
      </c>
      <c r="I1530" s="59" t="str">
        <f t="shared" si="163"/>
        <v>430821</v>
      </c>
      <c r="J1530" s="59">
        <f t="shared" si="164"/>
        <v>0</v>
      </c>
      <c r="K1530" s="70">
        <v>2.876</v>
      </c>
      <c r="L1530" s="55" t="s">
        <v>5289</v>
      </c>
      <c r="M1530" s="71" t="s">
        <v>5290</v>
      </c>
      <c r="N1530" s="59"/>
      <c r="O1530" s="70"/>
      <c r="P1530" s="59"/>
      <c r="Q1530" s="70"/>
      <c r="R1530" s="73" t="s">
        <v>5290</v>
      </c>
      <c r="S1530" s="70">
        <v>2.876</v>
      </c>
      <c r="T1530" s="59">
        <v>18</v>
      </c>
      <c r="U1530" s="82">
        <v>82.17</v>
      </c>
      <c r="V1530" s="83">
        <v>51.768</v>
      </c>
      <c r="W1530" s="83">
        <v>37.388</v>
      </c>
      <c r="X1530" s="83">
        <v>14.38</v>
      </c>
      <c r="Y1530" s="82">
        <f t="shared" si="165"/>
        <v>30.402</v>
      </c>
      <c r="Z1530" s="82"/>
      <c r="AA1530" s="91"/>
      <c r="AB1530" s="91"/>
      <c r="AC1530" s="82"/>
      <c r="AD1530" s="82"/>
      <c r="AE1530" s="82"/>
      <c r="AF1530" s="82"/>
      <c r="AG1530" s="59" t="s">
        <v>4962</v>
      </c>
      <c r="AH1530" s="59">
        <v>1</v>
      </c>
      <c r="AI1530" s="58"/>
      <c r="AJ1530" s="27"/>
    </row>
    <row r="1531" s="20" customFormat="1" ht="20.15" customHeight="1" outlineLevel="4" spans="1:36">
      <c r="A1531" s="111">
        <v>109</v>
      </c>
      <c r="B1531" s="112" t="s">
        <v>178</v>
      </c>
      <c r="C1531" s="113" t="s">
        <v>185</v>
      </c>
      <c r="D1531" s="114" t="s">
        <v>5226</v>
      </c>
      <c r="E1531" s="115" t="s">
        <v>5291</v>
      </c>
      <c r="F1531" s="111" t="s">
        <v>554</v>
      </c>
      <c r="G1531" s="111" t="s">
        <v>2461</v>
      </c>
      <c r="H1531" s="111">
        <v>430821</v>
      </c>
      <c r="I1531" s="111" t="str">
        <f t="shared" si="163"/>
        <v>430821</v>
      </c>
      <c r="J1531" s="111">
        <f t="shared" si="164"/>
        <v>0</v>
      </c>
      <c r="K1531" s="116">
        <v>0.854</v>
      </c>
      <c r="L1531" s="117" t="s">
        <v>5292</v>
      </c>
      <c r="M1531" s="118" t="s">
        <v>5293</v>
      </c>
      <c r="N1531" s="111"/>
      <c r="O1531" s="116"/>
      <c r="P1531" s="111"/>
      <c r="Q1531" s="116"/>
      <c r="R1531" s="119" t="s">
        <v>5293</v>
      </c>
      <c r="S1531" s="116">
        <v>0.854</v>
      </c>
      <c r="T1531" s="111">
        <v>18</v>
      </c>
      <c r="U1531" s="120">
        <v>24.4</v>
      </c>
      <c r="V1531" s="121">
        <v>15.372</v>
      </c>
      <c r="W1531" s="121">
        <v>11.102</v>
      </c>
      <c r="X1531" s="121">
        <v>4.27</v>
      </c>
      <c r="Y1531" s="120">
        <f t="shared" si="165"/>
        <v>9.028</v>
      </c>
      <c r="Z1531" s="120"/>
      <c r="AA1531" s="122"/>
      <c r="AB1531" s="122"/>
      <c r="AC1531" s="120"/>
      <c r="AD1531" s="120"/>
      <c r="AE1531" s="120"/>
      <c r="AF1531" s="120"/>
      <c r="AG1531" s="111" t="s">
        <v>4962</v>
      </c>
      <c r="AH1531" s="111">
        <v>1</v>
      </c>
      <c r="AI1531" s="115"/>
      <c r="AJ1531" s="27"/>
    </row>
    <row r="1532" ht="20.15" customHeight="1" outlineLevel="4" spans="1:36">
      <c r="A1532" s="59">
        <v>100</v>
      </c>
      <c r="B1532" s="60" t="s">
        <v>178</v>
      </c>
      <c r="C1532" s="56" t="s">
        <v>185</v>
      </c>
      <c r="D1532" s="57" t="s">
        <v>5193</v>
      </c>
      <c r="E1532" s="58" t="s">
        <v>5294</v>
      </c>
      <c r="F1532" s="59" t="s">
        <v>554</v>
      </c>
      <c r="G1532" s="59" t="s">
        <v>2461</v>
      </c>
      <c r="H1532" s="59">
        <v>430821</v>
      </c>
      <c r="I1532" s="59" t="str">
        <f t="shared" si="163"/>
        <v>430821</v>
      </c>
      <c r="J1532" s="59">
        <f t="shared" si="164"/>
        <v>0</v>
      </c>
      <c r="K1532" s="70">
        <v>2.94</v>
      </c>
      <c r="L1532" s="55" t="s">
        <v>5295</v>
      </c>
      <c r="M1532" s="71" t="s">
        <v>5296</v>
      </c>
      <c r="N1532" s="59"/>
      <c r="O1532" s="70"/>
      <c r="P1532" s="59"/>
      <c r="Q1532" s="70"/>
      <c r="R1532" s="73" t="s">
        <v>5296</v>
      </c>
      <c r="S1532" s="70">
        <v>2.94</v>
      </c>
      <c r="T1532" s="59">
        <v>18</v>
      </c>
      <c r="U1532" s="82">
        <v>84</v>
      </c>
      <c r="V1532" s="83">
        <v>52.92</v>
      </c>
      <c r="W1532" s="83">
        <v>38.22</v>
      </c>
      <c r="X1532" s="83">
        <v>14.7</v>
      </c>
      <c r="Y1532" s="82">
        <f t="shared" si="165"/>
        <v>31.08</v>
      </c>
      <c r="Z1532" s="82"/>
      <c r="AA1532" s="91"/>
      <c r="AB1532" s="91"/>
      <c r="AC1532" s="82"/>
      <c r="AD1532" s="82"/>
      <c r="AE1532" s="82"/>
      <c r="AF1532" s="82"/>
      <c r="AG1532" s="59" t="s">
        <v>4962</v>
      </c>
      <c r="AH1532" s="59">
        <v>1</v>
      </c>
      <c r="AI1532" s="58"/>
      <c r="AJ1532" s="27"/>
    </row>
    <row r="1533" ht="20.15" customHeight="1" outlineLevel="4" spans="1:36">
      <c r="A1533" s="59">
        <v>121</v>
      </c>
      <c r="B1533" s="60" t="s">
        <v>178</v>
      </c>
      <c r="C1533" s="56" t="s">
        <v>185</v>
      </c>
      <c r="D1533" s="57" t="s">
        <v>5027</v>
      </c>
      <c r="E1533" s="58" t="s">
        <v>5297</v>
      </c>
      <c r="F1533" s="59" t="s">
        <v>554</v>
      </c>
      <c r="G1533" s="59" t="s">
        <v>2461</v>
      </c>
      <c r="H1533" s="59">
        <v>430821</v>
      </c>
      <c r="I1533" s="59" t="str">
        <f t="shared" si="163"/>
        <v>430821</v>
      </c>
      <c r="J1533" s="59">
        <f t="shared" si="164"/>
        <v>0</v>
      </c>
      <c r="K1533" s="70">
        <v>2.169</v>
      </c>
      <c r="L1533" s="55" t="s">
        <v>5298</v>
      </c>
      <c r="M1533" s="71" t="s">
        <v>5299</v>
      </c>
      <c r="N1533" s="59"/>
      <c r="O1533" s="70"/>
      <c r="P1533" s="59"/>
      <c r="Q1533" s="70"/>
      <c r="R1533" s="73" t="s">
        <v>5299</v>
      </c>
      <c r="S1533" s="70">
        <v>2.169</v>
      </c>
      <c r="T1533" s="59">
        <v>18</v>
      </c>
      <c r="U1533" s="82">
        <v>61.97</v>
      </c>
      <c r="V1533" s="83">
        <v>39.042</v>
      </c>
      <c r="W1533" s="83">
        <v>28.197</v>
      </c>
      <c r="X1533" s="83">
        <v>10.845</v>
      </c>
      <c r="Y1533" s="82">
        <f t="shared" si="165"/>
        <v>22.928</v>
      </c>
      <c r="Z1533" s="82"/>
      <c r="AA1533" s="91"/>
      <c r="AB1533" s="91"/>
      <c r="AC1533" s="82"/>
      <c r="AD1533" s="82"/>
      <c r="AE1533" s="82"/>
      <c r="AF1533" s="82"/>
      <c r="AG1533" s="59" t="s">
        <v>4962</v>
      </c>
      <c r="AH1533" s="59">
        <v>1</v>
      </c>
      <c r="AI1533" s="58"/>
      <c r="AJ1533" s="27"/>
    </row>
    <row r="1534" ht="20.15" customHeight="1" outlineLevel="4" spans="1:36">
      <c r="A1534" s="59">
        <v>99</v>
      </c>
      <c r="B1534" s="60" t="s">
        <v>178</v>
      </c>
      <c r="C1534" s="56" t="s">
        <v>185</v>
      </c>
      <c r="D1534" s="57" t="s">
        <v>5053</v>
      </c>
      <c r="E1534" s="58" t="s">
        <v>5300</v>
      </c>
      <c r="F1534" s="59" t="s">
        <v>554</v>
      </c>
      <c r="G1534" s="59" t="s">
        <v>2461</v>
      </c>
      <c r="H1534" s="59">
        <v>430821</v>
      </c>
      <c r="I1534" s="59" t="str">
        <f t="shared" si="163"/>
        <v>430821</v>
      </c>
      <c r="J1534" s="59">
        <f t="shared" si="164"/>
        <v>0</v>
      </c>
      <c r="K1534" s="70">
        <v>2.455</v>
      </c>
      <c r="L1534" s="55" t="s">
        <v>5301</v>
      </c>
      <c r="M1534" s="71" t="s">
        <v>5302</v>
      </c>
      <c r="N1534" s="59"/>
      <c r="O1534" s="70"/>
      <c r="P1534" s="59"/>
      <c r="Q1534" s="70"/>
      <c r="R1534" s="73" t="s">
        <v>5302</v>
      </c>
      <c r="S1534" s="70">
        <v>2.455</v>
      </c>
      <c r="T1534" s="59">
        <v>18</v>
      </c>
      <c r="U1534" s="82">
        <v>70.14</v>
      </c>
      <c r="V1534" s="83">
        <v>44.19</v>
      </c>
      <c r="W1534" s="83">
        <v>31.915</v>
      </c>
      <c r="X1534" s="83">
        <v>12.275</v>
      </c>
      <c r="Y1534" s="82">
        <f t="shared" si="165"/>
        <v>25.95</v>
      </c>
      <c r="Z1534" s="82"/>
      <c r="AA1534" s="91"/>
      <c r="AB1534" s="91"/>
      <c r="AC1534" s="82"/>
      <c r="AD1534" s="82"/>
      <c r="AE1534" s="82"/>
      <c r="AF1534" s="82"/>
      <c r="AG1534" s="59" t="s">
        <v>4962</v>
      </c>
      <c r="AH1534" s="59">
        <v>1</v>
      </c>
      <c r="AI1534" s="58"/>
      <c r="AJ1534" s="27"/>
    </row>
    <row r="1535" ht="20.15" customHeight="1" outlineLevel="4" spans="1:36">
      <c r="A1535" s="59">
        <v>125</v>
      </c>
      <c r="B1535" s="60" t="s">
        <v>178</v>
      </c>
      <c r="C1535" s="56" t="s">
        <v>185</v>
      </c>
      <c r="D1535" s="57" t="s">
        <v>5104</v>
      </c>
      <c r="E1535" s="58" t="s">
        <v>5303</v>
      </c>
      <c r="F1535" s="59" t="s">
        <v>554</v>
      </c>
      <c r="G1535" s="59" t="s">
        <v>2461</v>
      </c>
      <c r="H1535" s="59">
        <v>430821</v>
      </c>
      <c r="I1535" s="59" t="str">
        <f t="shared" si="163"/>
        <v>430821</v>
      </c>
      <c r="J1535" s="59">
        <f t="shared" si="164"/>
        <v>0</v>
      </c>
      <c r="K1535" s="70">
        <v>3.911</v>
      </c>
      <c r="L1535" s="55" t="s">
        <v>5304</v>
      </c>
      <c r="M1535" s="71" t="s">
        <v>5305</v>
      </c>
      <c r="N1535" s="59"/>
      <c r="O1535" s="70"/>
      <c r="P1535" s="59"/>
      <c r="Q1535" s="70"/>
      <c r="R1535" s="73" t="s">
        <v>5305</v>
      </c>
      <c r="S1535" s="70">
        <v>3.911</v>
      </c>
      <c r="T1535" s="59">
        <v>18</v>
      </c>
      <c r="U1535" s="82">
        <v>111.74</v>
      </c>
      <c r="V1535" s="83">
        <v>70.398</v>
      </c>
      <c r="W1535" s="83">
        <v>50.843</v>
      </c>
      <c r="X1535" s="83">
        <v>19.555</v>
      </c>
      <c r="Y1535" s="82">
        <f t="shared" si="165"/>
        <v>41.342</v>
      </c>
      <c r="Z1535" s="82"/>
      <c r="AA1535" s="91"/>
      <c r="AB1535" s="91"/>
      <c r="AC1535" s="82"/>
      <c r="AD1535" s="82"/>
      <c r="AE1535" s="82"/>
      <c r="AF1535" s="82"/>
      <c r="AG1535" s="59" t="s">
        <v>4962</v>
      </c>
      <c r="AH1535" s="59">
        <v>1</v>
      </c>
      <c r="AI1535" s="58"/>
      <c r="AJ1535" s="27"/>
    </row>
    <row r="1536" s="20" customFormat="1" ht="20.15" customHeight="1" outlineLevel="4" spans="1:36">
      <c r="A1536" s="111">
        <v>69</v>
      </c>
      <c r="B1536" s="112" t="s">
        <v>178</v>
      </c>
      <c r="C1536" s="113" t="s">
        <v>185</v>
      </c>
      <c r="D1536" s="114" t="s">
        <v>5104</v>
      </c>
      <c r="E1536" s="115" t="s">
        <v>5306</v>
      </c>
      <c r="F1536" s="111" t="s">
        <v>554</v>
      </c>
      <c r="G1536" s="111" t="s">
        <v>2461</v>
      </c>
      <c r="H1536" s="111">
        <v>430821</v>
      </c>
      <c r="I1536" s="111" t="str">
        <f t="shared" si="163"/>
        <v>430821</v>
      </c>
      <c r="J1536" s="111">
        <f t="shared" si="164"/>
        <v>0</v>
      </c>
      <c r="K1536" s="116">
        <v>0.129</v>
      </c>
      <c r="L1536" s="117" t="s">
        <v>5307</v>
      </c>
      <c r="M1536" s="118" t="s">
        <v>5308</v>
      </c>
      <c r="N1536" s="111"/>
      <c r="O1536" s="116"/>
      <c r="P1536" s="111"/>
      <c r="Q1536" s="116"/>
      <c r="R1536" s="119" t="s">
        <v>5308</v>
      </c>
      <c r="S1536" s="116">
        <v>0.129</v>
      </c>
      <c r="T1536" s="111">
        <v>18</v>
      </c>
      <c r="U1536" s="120">
        <v>3.69</v>
      </c>
      <c r="V1536" s="121">
        <v>2.322</v>
      </c>
      <c r="W1536" s="121">
        <v>1.677</v>
      </c>
      <c r="X1536" s="121">
        <v>0.645</v>
      </c>
      <c r="Y1536" s="120">
        <f t="shared" si="165"/>
        <v>1.368</v>
      </c>
      <c r="Z1536" s="120"/>
      <c r="AA1536" s="122"/>
      <c r="AB1536" s="122"/>
      <c r="AC1536" s="120"/>
      <c r="AD1536" s="120"/>
      <c r="AE1536" s="120"/>
      <c r="AF1536" s="120"/>
      <c r="AG1536" s="111" t="s">
        <v>4962</v>
      </c>
      <c r="AH1536" s="111">
        <v>1</v>
      </c>
      <c r="AI1536" s="115"/>
      <c r="AJ1536" s="27"/>
    </row>
    <row r="1537" ht="20.15" customHeight="1" outlineLevel="4" spans="1:36">
      <c r="A1537" s="59">
        <v>108</v>
      </c>
      <c r="B1537" s="60" t="s">
        <v>178</v>
      </c>
      <c r="C1537" s="56" t="s">
        <v>185</v>
      </c>
      <c r="D1537" s="57" t="s">
        <v>5136</v>
      </c>
      <c r="E1537" s="58" t="s">
        <v>5309</v>
      </c>
      <c r="F1537" s="59" t="s">
        <v>554</v>
      </c>
      <c r="G1537" s="59" t="s">
        <v>2461</v>
      </c>
      <c r="H1537" s="59">
        <v>430821</v>
      </c>
      <c r="I1537" s="59" t="str">
        <f t="shared" si="163"/>
        <v>430821</v>
      </c>
      <c r="J1537" s="59">
        <f t="shared" si="164"/>
        <v>0</v>
      </c>
      <c r="K1537" s="70">
        <v>1.127</v>
      </c>
      <c r="L1537" s="55" t="s">
        <v>5310</v>
      </c>
      <c r="M1537" s="71" t="s">
        <v>5311</v>
      </c>
      <c r="N1537" s="59"/>
      <c r="O1537" s="70"/>
      <c r="P1537" s="59"/>
      <c r="Q1537" s="70"/>
      <c r="R1537" s="73" t="s">
        <v>5311</v>
      </c>
      <c r="S1537" s="70">
        <v>1.127</v>
      </c>
      <c r="T1537" s="59">
        <v>18</v>
      </c>
      <c r="U1537" s="82">
        <v>32.2</v>
      </c>
      <c r="V1537" s="83">
        <v>20.286</v>
      </c>
      <c r="W1537" s="83">
        <v>14.651</v>
      </c>
      <c r="X1537" s="83">
        <v>5.635</v>
      </c>
      <c r="Y1537" s="82">
        <f t="shared" si="165"/>
        <v>11.914</v>
      </c>
      <c r="Z1537" s="82"/>
      <c r="AA1537" s="91"/>
      <c r="AB1537" s="91"/>
      <c r="AC1537" s="82"/>
      <c r="AD1537" s="82"/>
      <c r="AE1537" s="82"/>
      <c r="AF1537" s="82"/>
      <c r="AG1537" s="59" t="s">
        <v>4962</v>
      </c>
      <c r="AH1537" s="59">
        <v>1</v>
      </c>
      <c r="AI1537" s="58"/>
      <c r="AJ1537" s="27"/>
    </row>
    <row r="1538" ht="22.5" customHeight="1" outlineLevel="4" spans="1:36">
      <c r="A1538" s="59">
        <v>107</v>
      </c>
      <c r="B1538" s="60" t="s">
        <v>178</v>
      </c>
      <c r="C1538" s="56" t="s">
        <v>185</v>
      </c>
      <c r="D1538" s="57" t="s">
        <v>5136</v>
      </c>
      <c r="E1538" s="58" t="s">
        <v>5312</v>
      </c>
      <c r="F1538" s="59" t="s">
        <v>554</v>
      </c>
      <c r="G1538" s="59" t="s">
        <v>2461</v>
      </c>
      <c r="H1538" s="59">
        <v>430821</v>
      </c>
      <c r="I1538" s="59" t="str">
        <f t="shared" si="163"/>
        <v>430821</v>
      </c>
      <c r="J1538" s="59">
        <f t="shared" si="164"/>
        <v>0</v>
      </c>
      <c r="K1538" s="70">
        <v>5.793</v>
      </c>
      <c r="L1538" s="55" t="s">
        <v>5313</v>
      </c>
      <c r="M1538" s="71" t="s">
        <v>5314</v>
      </c>
      <c r="N1538" s="59"/>
      <c r="O1538" s="70"/>
      <c r="P1538" s="59"/>
      <c r="Q1538" s="70"/>
      <c r="R1538" s="73" t="s">
        <v>5314</v>
      </c>
      <c r="S1538" s="70">
        <v>5.793</v>
      </c>
      <c r="T1538" s="59">
        <v>18</v>
      </c>
      <c r="U1538" s="82">
        <v>165.51</v>
      </c>
      <c r="V1538" s="83">
        <v>104.274</v>
      </c>
      <c r="W1538" s="83">
        <v>75.309</v>
      </c>
      <c r="X1538" s="83">
        <v>28.965</v>
      </c>
      <c r="Y1538" s="82">
        <f t="shared" si="165"/>
        <v>61.236</v>
      </c>
      <c r="Z1538" s="82"/>
      <c r="AA1538" s="91"/>
      <c r="AB1538" s="91"/>
      <c r="AC1538" s="82"/>
      <c r="AD1538" s="82"/>
      <c r="AE1538" s="82"/>
      <c r="AF1538" s="82"/>
      <c r="AG1538" s="59" t="s">
        <v>4962</v>
      </c>
      <c r="AH1538" s="59">
        <v>1</v>
      </c>
      <c r="AI1538" s="58"/>
      <c r="AJ1538" s="27"/>
    </row>
    <row r="1539" ht="20.15" customHeight="1" outlineLevel="4" spans="1:36">
      <c r="A1539" s="59">
        <v>106</v>
      </c>
      <c r="B1539" s="60" t="s">
        <v>178</v>
      </c>
      <c r="C1539" s="56" t="s">
        <v>185</v>
      </c>
      <c r="D1539" s="57" t="s">
        <v>5136</v>
      </c>
      <c r="E1539" s="58" t="s">
        <v>2217</v>
      </c>
      <c r="F1539" s="59" t="s">
        <v>554</v>
      </c>
      <c r="G1539" s="59" t="s">
        <v>2461</v>
      </c>
      <c r="H1539" s="59">
        <v>430821</v>
      </c>
      <c r="I1539" s="59" t="str">
        <f t="shared" si="163"/>
        <v>430821</v>
      </c>
      <c r="J1539" s="59">
        <f t="shared" si="164"/>
        <v>0</v>
      </c>
      <c r="K1539" s="70">
        <v>6.307</v>
      </c>
      <c r="L1539" s="55" t="s">
        <v>5315</v>
      </c>
      <c r="M1539" s="71" t="s">
        <v>5316</v>
      </c>
      <c r="N1539" s="59"/>
      <c r="O1539" s="70"/>
      <c r="P1539" s="59"/>
      <c r="Q1539" s="70"/>
      <c r="R1539" s="73" t="s">
        <v>5316</v>
      </c>
      <c r="S1539" s="70">
        <v>6.307</v>
      </c>
      <c r="T1539" s="59">
        <v>18</v>
      </c>
      <c r="U1539" s="82">
        <v>180.2</v>
      </c>
      <c r="V1539" s="83">
        <v>113.526</v>
      </c>
      <c r="W1539" s="83">
        <v>81.991</v>
      </c>
      <c r="X1539" s="83">
        <v>31.535</v>
      </c>
      <c r="Y1539" s="82">
        <f t="shared" si="165"/>
        <v>66.674</v>
      </c>
      <c r="Z1539" s="82"/>
      <c r="AA1539" s="91"/>
      <c r="AB1539" s="91"/>
      <c r="AC1539" s="82"/>
      <c r="AD1539" s="82"/>
      <c r="AE1539" s="82"/>
      <c r="AF1539" s="82"/>
      <c r="AG1539" s="59" t="s">
        <v>4962</v>
      </c>
      <c r="AH1539" s="59">
        <v>1</v>
      </c>
      <c r="AI1539" s="101"/>
      <c r="AJ1539" s="27"/>
    </row>
    <row r="1540" ht="20.15" customHeight="1" outlineLevel="4" spans="1:36">
      <c r="A1540" s="59">
        <v>122</v>
      </c>
      <c r="B1540" s="60" t="s">
        <v>178</v>
      </c>
      <c r="C1540" s="56" t="s">
        <v>185</v>
      </c>
      <c r="D1540" s="57" t="s">
        <v>5236</v>
      </c>
      <c r="E1540" s="58" t="s">
        <v>5317</v>
      </c>
      <c r="F1540" s="59" t="s">
        <v>554</v>
      </c>
      <c r="G1540" s="59" t="s">
        <v>2461</v>
      </c>
      <c r="H1540" s="59">
        <v>430821</v>
      </c>
      <c r="I1540" s="59" t="str">
        <f t="shared" si="163"/>
        <v>430821</v>
      </c>
      <c r="J1540" s="59">
        <f t="shared" si="164"/>
        <v>0</v>
      </c>
      <c r="K1540" s="70">
        <v>2.583</v>
      </c>
      <c r="L1540" s="55" t="s">
        <v>5318</v>
      </c>
      <c r="M1540" s="71" t="s">
        <v>5319</v>
      </c>
      <c r="N1540" s="59"/>
      <c r="O1540" s="70"/>
      <c r="P1540" s="59"/>
      <c r="Q1540" s="70"/>
      <c r="R1540" s="73" t="s">
        <v>5319</v>
      </c>
      <c r="S1540" s="70">
        <v>2.583</v>
      </c>
      <c r="T1540" s="59">
        <v>18</v>
      </c>
      <c r="U1540" s="82">
        <v>73.8</v>
      </c>
      <c r="V1540" s="83">
        <v>46.494</v>
      </c>
      <c r="W1540" s="83">
        <v>33.579</v>
      </c>
      <c r="X1540" s="83">
        <v>12.915</v>
      </c>
      <c r="Y1540" s="82">
        <f t="shared" si="165"/>
        <v>27.306</v>
      </c>
      <c r="Z1540" s="82"/>
      <c r="AA1540" s="91"/>
      <c r="AB1540" s="91"/>
      <c r="AC1540" s="82"/>
      <c r="AD1540" s="82"/>
      <c r="AE1540" s="82"/>
      <c r="AF1540" s="82"/>
      <c r="AG1540" s="59" t="s">
        <v>4962</v>
      </c>
      <c r="AH1540" s="59">
        <v>1</v>
      </c>
      <c r="AI1540" s="58"/>
      <c r="AJ1540" s="27"/>
    </row>
    <row r="1541" ht="20.15" customHeight="1" outlineLevel="4" spans="1:36">
      <c r="A1541" s="59">
        <v>105</v>
      </c>
      <c r="B1541" s="60" t="s">
        <v>178</v>
      </c>
      <c r="C1541" s="56" t="s">
        <v>185</v>
      </c>
      <c r="D1541" s="57" t="s">
        <v>5037</v>
      </c>
      <c r="E1541" s="58" t="s">
        <v>3883</v>
      </c>
      <c r="F1541" s="59" t="s">
        <v>554</v>
      </c>
      <c r="G1541" s="59" t="s">
        <v>2461</v>
      </c>
      <c r="H1541" s="59">
        <v>430821</v>
      </c>
      <c r="I1541" s="59" t="str">
        <f t="shared" si="163"/>
        <v>430821</v>
      </c>
      <c r="J1541" s="59">
        <f t="shared" si="164"/>
        <v>0</v>
      </c>
      <c r="K1541" s="70">
        <v>0.144</v>
      </c>
      <c r="L1541" s="55" t="s">
        <v>5320</v>
      </c>
      <c r="M1541" s="71" t="s">
        <v>5321</v>
      </c>
      <c r="N1541" s="59"/>
      <c r="O1541" s="70"/>
      <c r="P1541" s="59"/>
      <c r="Q1541" s="70"/>
      <c r="R1541" s="73" t="s">
        <v>5321</v>
      </c>
      <c r="S1541" s="70">
        <v>0.144</v>
      </c>
      <c r="T1541" s="59">
        <v>18</v>
      </c>
      <c r="U1541" s="82">
        <v>4.11</v>
      </c>
      <c r="V1541" s="83">
        <v>2.592</v>
      </c>
      <c r="W1541" s="83">
        <v>1.872</v>
      </c>
      <c r="X1541" s="83">
        <v>0.72</v>
      </c>
      <c r="Y1541" s="82">
        <f t="shared" si="165"/>
        <v>1.518</v>
      </c>
      <c r="Z1541" s="82"/>
      <c r="AA1541" s="91"/>
      <c r="AB1541" s="91"/>
      <c r="AC1541" s="82"/>
      <c r="AD1541" s="82"/>
      <c r="AE1541" s="82"/>
      <c r="AF1541" s="82"/>
      <c r="AG1541" s="59" t="s">
        <v>4962</v>
      </c>
      <c r="AH1541" s="59">
        <v>1</v>
      </c>
      <c r="AI1541" s="58"/>
      <c r="AJ1541" s="27"/>
    </row>
    <row r="1542" ht="20.15" customHeight="1" outlineLevel="4" spans="1:36">
      <c r="A1542" s="59">
        <v>104</v>
      </c>
      <c r="B1542" s="60" t="s">
        <v>178</v>
      </c>
      <c r="C1542" s="56" t="s">
        <v>185</v>
      </c>
      <c r="D1542" s="57" t="s">
        <v>5219</v>
      </c>
      <c r="E1542" s="58" t="s">
        <v>5322</v>
      </c>
      <c r="F1542" s="59" t="s">
        <v>554</v>
      </c>
      <c r="G1542" s="59" t="s">
        <v>2461</v>
      </c>
      <c r="H1542" s="59">
        <v>430821</v>
      </c>
      <c r="I1542" s="59" t="str">
        <f t="shared" si="163"/>
        <v>430821</v>
      </c>
      <c r="J1542" s="59">
        <f t="shared" si="164"/>
        <v>0</v>
      </c>
      <c r="K1542" s="70">
        <v>2.337</v>
      </c>
      <c r="L1542" s="55" t="s">
        <v>5323</v>
      </c>
      <c r="M1542" s="71" t="s">
        <v>5324</v>
      </c>
      <c r="N1542" s="59"/>
      <c r="O1542" s="70"/>
      <c r="P1542" s="59"/>
      <c r="Q1542" s="70"/>
      <c r="R1542" s="73" t="s">
        <v>5324</v>
      </c>
      <c r="S1542" s="70">
        <v>2.337</v>
      </c>
      <c r="T1542" s="59">
        <v>18</v>
      </c>
      <c r="U1542" s="82">
        <v>66.77</v>
      </c>
      <c r="V1542" s="83">
        <v>42.066</v>
      </c>
      <c r="W1542" s="83">
        <v>30.381</v>
      </c>
      <c r="X1542" s="83">
        <v>11.685</v>
      </c>
      <c r="Y1542" s="82">
        <f t="shared" si="165"/>
        <v>24.704</v>
      </c>
      <c r="Z1542" s="82"/>
      <c r="AA1542" s="91"/>
      <c r="AB1542" s="91"/>
      <c r="AC1542" s="82"/>
      <c r="AD1542" s="82"/>
      <c r="AE1542" s="82"/>
      <c r="AF1542" s="82"/>
      <c r="AG1542" s="59" t="s">
        <v>4962</v>
      </c>
      <c r="AH1542" s="59">
        <v>1</v>
      </c>
      <c r="AI1542" s="58"/>
      <c r="AJ1542" s="27"/>
    </row>
    <row r="1543" ht="20.15" customHeight="1" outlineLevel="4" spans="1:36">
      <c r="A1543" s="59">
        <v>116</v>
      </c>
      <c r="B1543" s="60" t="s">
        <v>178</v>
      </c>
      <c r="C1543" s="56" t="s">
        <v>185</v>
      </c>
      <c r="D1543" s="57" t="s">
        <v>5140</v>
      </c>
      <c r="E1543" s="58" t="s">
        <v>5325</v>
      </c>
      <c r="F1543" s="59" t="s">
        <v>554</v>
      </c>
      <c r="G1543" s="59" t="s">
        <v>2461</v>
      </c>
      <c r="H1543" s="59">
        <v>430821</v>
      </c>
      <c r="I1543" s="59" t="str">
        <f t="shared" si="163"/>
        <v>430821</v>
      </c>
      <c r="J1543" s="59">
        <f t="shared" si="164"/>
        <v>0</v>
      </c>
      <c r="K1543" s="70">
        <v>3.267</v>
      </c>
      <c r="L1543" s="55" t="s">
        <v>5326</v>
      </c>
      <c r="M1543" s="71" t="s">
        <v>5327</v>
      </c>
      <c r="N1543" s="59"/>
      <c r="O1543" s="70"/>
      <c r="P1543" s="59"/>
      <c r="Q1543" s="70"/>
      <c r="R1543" s="73" t="s">
        <v>5327</v>
      </c>
      <c r="S1543" s="70">
        <v>3.267</v>
      </c>
      <c r="T1543" s="59">
        <v>18</v>
      </c>
      <c r="U1543" s="82">
        <v>93.34</v>
      </c>
      <c r="V1543" s="83">
        <v>58.806</v>
      </c>
      <c r="W1543" s="83">
        <v>42.471</v>
      </c>
      <c r="X1543" s="83">
        <v>16.335</v>
      </c>
      <c r="Y1543" s="82">
        <f t="shared" si="165"/>
        <v>34.534</v>
      </c>
      <c r="Z1543" s="82"/>
      <c r="AA1543" s="91"/>
      <c r="AB1543" s="91"/>
      <c r="AC1543" s="82"/>
      <c r="AD1543" s="82"/>
      <c r="AE1543" s="82"/>
      <c r="AF1543" s="82"/>
      <c r="AG1543" s="59" t="s">
        <v>4962</v>
      </c>
      <c r="AH1543" s="59">
        <v>1</v>
      </c>
      <c r="AI1543" s="58"/>
      <c r="AJ1543" s="27"/>
    </row>
    <row r="1544" ht="20.15" customHeight="1" outlineLevel="4" spans="1:36">
      <c r="A1544" s="59">
        <v>74</v>
      </c>
      <c r="B1544" s="60" t="s">
        <v>178</v>
      </c>
      <c r="C1544" s="56" t="s">
        <v>185</v>
      </c>
      <c r="D1544" s="57" t="s">
        <v>5030</v>
      </c>
      <c r="E1544" s="58" t="s">
        <v>5328</v>
      </c>
      <c r="F1544" s="59" t="s">
        <v>554</v>
      </c>
      <c r="G1544" s="59" t="s">
        <v>2461</v>
      </c>
      <c r="H1544" s="59">
        <v>430821</v>
      </c>
      <c r="I1544" s="59" t="str">
        <f t="shared" si="163"/>
        <v>430821</v>
      </c>
      <c r="J1544" s="59">
        <f t="shared" si="164"/>
        <v>0</v>
      </c>
      <c r="K1544" s="70">
        <v>7.734</v>
      </c>
      <c r="L1544" s="55" t="s">
        <v>5329</v>
      </c>
      <c r="M1544" s="71" t="s">
        <v>5330</v>
      </c>
      <c r="N1544" s="59"/>
      <c r="O1544" s="70"/>
      <c r="P1544" s="59"/>
      <c r="Q1544" s="70"/>
      <c r="R1544" s="73" t="s">
        <v>5330</v>
      </c>
      <c r="S1544" s="70">
        <v>7.734</v>
      </c>
      <c r="T1544" s="59">
        <v>18</v>
      </c>
      <c r="U1544" s="82">
        <v>220.97</v>
      </c>
      <c r="V1544" s="83">
        <v>139.212</v>
      </c>
      <c r="W1544" s="83">
        <v>100.542</v>
      </c>
      <c r="X1544" s="83">
        <v>38.67</v>
      </c>
      <c r="Y1544" s="82">
        <f t="shared" si="165"/>
        <v>81.758</v>
      </c>
      <c r="Z1544" s="82"/>
      <c r="AA1544" s="91"/>
      <c r="AB1544" s="91"/>
      <c r="AC1544" s="82"/>
      <c r="AD1544" s="82"/>
      <c r="AE1544" s="82"/>
      <c r="AF1544" s="82"/>
      <c r="AG1544" s="59" t="s">
        <v>4962</v>
      </c>
      <c r="AH1544" s="59">
        <v>1</v>
      </c>
      <c r="AI1544" s="58"/>
      <c r="AJ1544" s="27"/>
    </row>
    <row r="1545" ht="20.15" customHeight="1" outlineLevel="4" spans="1:36">
      <c r="A1545" s="59">
        <v>103</v>
      </c>
      <c r="B1545" s="60" t="s">
        <v>178</v>
      </c>
      <c r="C1545" s="56" t="s">
        <v>185</v>
      </c>
      <c r="D1545" s="57" t="s">
        <v>5136</v>
      </c>
      <c r="E1545" s="58" t="s">
        <v>5309</v>
      </c>
      <c r="F1545" s="59" t="s">
        <v>554</v>
      </c>
      <c r="G1545" s="59" t="s">
        <v>2461</v>
      </c>
      <c r="H1545" s="59">
        <v>430821</v>
      </c>
      <c r="I1545" s="59" t="str">
        <f t="shared" si="163"/>
        <v>430821</v>
      </c>
      <c r="J1545" s="59">
        <f t="shared" si="164"/>
        <v>0</v>
      </c>
      <c r="K1545" s="70">
        <v>1.42</v>
      </c>
      <c r="L1545" s="55" t="s">
        <v>5331</v>
      </c>
      <c r="M1545" s="71" t="s">
        <v>5332</v>
      </c>
      <c r="N1545" s="59"/>
      <c r="O1545" s="70"/>
      <c r="P1545" s="59"/>
      <c r="Q1545" s="70"/>
      <c r="R1545" s="73" t="s">
        <v>5332</v>
      </c>
      <c r="S1545" s="70">
        <v>1.42</v>
      </c>
      <c r="T1545" s="59">
        <v>18</v>
      </c>
      <c r="U1545" s="82">
        <v>40.57</v>
      </c>
      <c r="V1545" s="83">
        <v>25.56</v>
      </c>
      <c r="W1545" s="83">
        <v>18.46</v>
      </c>
      <c r="X1545" s="83">
        <v>7.1</v>
      </c>
      <c r="Y1545" s="82">
        <f t="shared" si="165"/>
        <v>15.01</v>
      </c>
      <c r="Z1545" s="82"/>
      <c r="AA1545" s="91"/>
      <c r="AB1545" s="91"/>
      <c r="AC1545" s="82"/>
      <c r="AD1545" s="82"/>
      <c r="AE1545" s="82"/>
      <c r="AF1545" s="82"/>
      <c r="AG1545" s="59" t="s">
        <v>4962</v>
      </c>
      <c r="AH1545" s="59">
        <v>1</v>
      </c>
      <c r="AI1545" s="58"/>
      <c r="AJ1545" s="27"/>
    </row>
    <row r="1546" ht="20.15" customHeight="1" outlineLevel="4" spans="1:36">
      <c r="A1546" s="59">
        <v>73</v>
      </c>
      <c r="B1546" s="60" t="s">
        <v>178</v>
      </c>
      <c r="C1546" s="56" t="s">
        <v>185</v>
      </c>
      <c r="D1546" s="57" t="s">
        <v>5037</v>
      </c>
      <c r="E1546" s="58" t="s">
        <v>3547</v>
      </c>
      <c r="F1546" s="59" t="s">
        <v>554</v>
      </c>
      <c r="G1546" s="59" t="s">
        <v>2461</v>
      </c>
      <c r="H1546" s="59">
        <v>430821</v>
      </c>
      <c r="I1546" s="59" t="str">
        <f t="shared" si="163"/>
        <v>430821</v>
      </c>
      <c r="J1546" s="59">
        <f t="shared" si="164"/>
        <v>0</v>
      </c>
      <c r="K1546" s="70">
        <v>1.37</v>
      </c>
      <c r="L1546" s="55" t="s">
        <v>5333</v>
      </c>
      <c r="M1546" s="71" t="s">
        <v>5334</v>
      </c>
      <c r="N1546" s="59"/>
      <c r="O1546" s="70"/>
      <c r="P1546" s="59"/>
      <c r="Q1546" s="70"/>
      <c r="R1546" s="73" t="s">
        <v>5334</v>
      </c>
      <c r="S1546" s="70">
        <v>1.37</v>
      </c>
      <c r="T1546" s="59">
        <v>18</v>
      </c>
      <c r="U1546" s="82">
        <v>39.14</v>
      </c>
      <c r="V1546" s="83">
        <v>24.66</v>
      </c>
      <c r="W1546" s="83">
        <v>17.81</v>
      </c>
      <c r="X1546" s="83">
        <v>6.85</v>
      </c>
      <c r="Y1546" s="82">
        <f t="shared" si="165"/>
        <v>14.48</v>
      </c>
      <c r="Z1546" s="82"/>
      <c r="AA1546" s="91"/>
      <c r="AB1546" s="91"/>
      <c r="AC1546" s="82"/>
      <c r="AD1546" s="82"/>
      <c r="AE1546" s="82"/>
      <c r="AF1546" s="82"/>
      <c r="AG1546" s="59" t="s">
        <v>4962</v>
      </c>
      <c r="AH1546" s="59">
        <v>1</v>
      </c>
      <c r="AI1546" s="58"/>
      <c r="AJ1546" s="27"/>
    </row>
    <row r="1547" ht="20.15" customHeight="1" outlineLevel="4" spans="1:36">
      <c r="A1547" s="59">
        <v>123</v>
      </c>
      <c r="B1547" s="60" t="s">
        <v>178</v>
      </c>
      <c r="C1547" s="56" t="s">
        <v>185</v>
      </c>
      <c r="D1547" s="57" t="s">
        <v>5181</v>
      </c>
      <c r="E1547" s="58" t="s">
        <v>5182</v>
      </c>
      <c r="F1547" s="59" t="s">
        <v>554</v>
      </c>
      <c r="G1547" s="59" t="s">
        <v>2461</v>
      </c>
      <c r="H1547" s="59">
        <v>430821</v>
      </c>
      <c r="I1547" s="59" t="str">
        <f t="shared" si="163"/>
        <v>430821</v>
      </c>
      <c r="J1547" s="59">
        <f t="shared" si="164"/>
        <v>0</v>
      </c>
      <c r="K1547" s="70">
        <v>2.252</v>
      </c>
      <c r="L1547" s="55" t="s">
        <v>5335</v>
      </c>
      <c r="M1547" s="71" t="s">
        <v>5336</v>
      </c>
      <c r="N1547" s="59"/>
      <c r="O1547" s="70"/>
      <c r="P1547" s="59"/>
      <c r="Q1547" s="70"/>
      <c r="R1547" s="73" t="s">
        <v>5336</v>
      </c>
      <c r="S1547" s="70">
        <v>2.252</v>
      </c>
      <c r="T1547" s="59">
        <v>18</v>
      </c>
      <c r="U1547" s="82">
        <v>64.34</v>
      </c>
      <c r="V1547" s="83">
        <v>40.536</v>
      </c>
      <c r="W1547" s="83">
        <v>29.276</v>
      </c>
      <c r="X1547" s="83">
        <v>11.26</v>
      </c>
      <c r="Y1547" s="82">
        <f t="shared" si="165"/>
        <v>23.804</v>
      </c>
      <c r="Z1547" s="82"/>
      <c r="AA1547" s="91"/>
      <c r="AB1547" s="91"/>
      <c r="AC1547" s="82"/>
      <c r="AD1547" s="82"/>
      <c r="AE1547" s="82"/>
      <c r="AF1547" s="82"/>
      <c r="AG1547" s="59" t="s">
        <v>4962</v>
      </c>
      <c r="AH1547" s="59">
        <v>1</v>
      </c>
      <c r="AI1547" s="58"/>
      <c r="AJ1547" s="27"/>
    </row>
    <row r="1548" ht="20.15" customHeight="1" outlineLevel="4" spans="1:36">
      <c r="A1548" s="59">
        <v>72</v>
      </c>
      <c r="B1548" s="60" t="s">
        <v>178</v>
      </c>
      <c r="C1548" s="56" t="s">
        <v>185</v>
      </c>
      <c r="D1548" s="57" t="s">
        <v>5337</v>
      </c>
      <c r="E1548" s="58" t="s">
        <v>5338</v>
      </c>
      <c r="F1548" s="59" t="s">
        <v>554</v>
      </c>
      <c r="G1548" s="59" t="s">
        <v>2461</v>
      </c>
      <c r="H1548" s="59">
        <v>430821</v>
      </c>
      <c r="I1548" s="59" t="str">
        <f t="shared" si="163"/>
        <v>430821</v>
      </c>
      <c r="J1548" s="59">
        <f t="shared" si="164"/>
        <v>0</v>
      </c>
      <c r="K1548" s="70">
        <v>1.035</v>
      </c>
      <c r="L1548" s="55" t="s">
        <v>5339</v>
      </c>
      <c r="M1548" s="71" t="s">
        <v>5340</v>
      </c>
      <c r="N1548" s="59"/>
      <c r="O1548" s="70"/>
      <c r="P1548" s="59"/>
      <c r="Q1548" s="70"/>
      <c r="R1548" s="73" t="s">
        <v>5340</v>
      </c>
      <c r="S1548" s="70">
        <v>1.035</v>
      </c>
      <c r="T1548" s="59">
        <v>18</v>
      </c>
      <c r="U1548" s="82">
        <v>29.57</v>
      </c>
      <c r="V1548" s="83">
        <v>18.63</v>
      </c>
      <c r="W1548" s="83">
        <v>13.455</v>
      </c>
      <c r="X1548" s="83">
        <v>5.175</v>
      </c>
      <c r="Y1548" s="82">
        <f t="shared" si="165"/>
        <v>10.94</v>
      </c>
      <c r="Z1548" s="82"/>
      <c r="AA1548" s="91"/>
      <c r="AB1548" s="91"/>
      <c r="AC1548" s="82"/>
      <c r="AD1548" s="82"/>
      <c r="AE1548" s="82"/>
      <c r="AF1548" s="82"/>
      <c r="AG1548" s="59" t="s">
        <v>4962</v>
      </c>
      <c r="AH1548" s="59">
        <v>1</v>
      </c>
      <c r="AI1548" s="58"/>
      <c r="AJ1548" s="27"/>
    </row>
    <row r="1549" ht="20.15" customHeight="1" outlineLevel="4" spans="1:36">
      <c r="A1549" s="59">
        <v>7</v>
      </c>
      <c r="B1549" s="60" t="s">
        <v>178</v>
      </c>
      <c r="C1549" s="56" t="s">
        <v>185</v>
      </c>
      <c r="D1549" s="57" t="s">
        <v>5140</v>
      </c>
      <c r="E1549" s="58" t="s">
        <v>5341</v>
      </c>
      <c r="F1549" s="59" t="s">
        <v>554</v>
      </c>
      <c r="G1549" s="59" t="s">
        <v>2461</v>
      </c>
      <c r="H1549" s="59">
        <v>430821</v>
      </c>
      <c r="I1549" s="59" t="str">
        <f t="shared" si="163"/>
        <v>430821</v>
      </c>
      <c r="J1549" s="59">
        <f t="shared" si="164"/>
        <v>0</v>
      </c>
      <c r="K1549" s="70">
        <v>9.884</v>
      </c>
      <c r="L1549" s="55" t="s">
        <v>5342</v>
      </c>
      <c r="M1549" s="71" t="s">
        <v>5343</v>
      </c>
      <c r="N1549" s="73" t="s">
        <v>5343</v>
      </c>
      <c r="O1549" s="70">
        <v>9.884</v>
      </c>
      <c r="P1549" s="59"/>
      <c r="Q1549" s="70"/>
      <c r="R1549" s="59"/>
      <c r="S1549" s="70"/>
      <c r="T1549" s="59">
        <v>18</v>
      </c>
      <c r="U1549" s="82">
        <v>282.4</v>
      </c>
      <c r="V1549" s="83">
        <v>177.912</v>
      </c>
      <c r="W1549" s="83">
        <v>128.492</v>
      </c>
      <c r="X1549" s="83">
        <v>49.42</v>
      </c>
      <c r="Y1549" s="82">
        <f t="shared" si="165"/>
        <v>104.488</v>
      </c>
      <c r="Z1549" s="82"/>
      <c r="AA1549" s="91"/>
      <c r="AB1549" s="91"/>
      <c r="AC1549" s="82"/>
      <c r="AD1549" s="82"/>
      <c r="AE1549" s="82"/>
      <c r="AF1549" s="82"/>
      <c r="AG1549" s="59" t="s">
        <v>4962</v>
      </c>
      <c r="AH1549" s="59">
        <v>1</v>
      </c>
      <c r="AI1549" s="58"/>
      <c r="AJ1549" s="27"/>
    </row>
    <row r="1550" ht="20.15" customHeight="1" outlineLevel="4" spans="1:36">
      <c r="A1550" s="59">
        <v>16</v>
      </c>
      <c r="B1550" s="60" t="s">
        <v>178</v>
      </c>
      <c r="C1550" s="56" t="s">
        <v>185</v>
      </c>
      <c r="D1550" s="57" t="s">
        <v>5046</v>
      </c>
      <c r="E1550" s="58" t="s">
        <v>5344</v>
      </c>
      <c r="F1550" s="59" t="s">
        <v>554</v>
      </c>
      <c r="G1550" s="59" t="s">
        <v>2461</v>
      </c>
      <c r="H1550" s="59">
        <v>430821</v>
      </c>
      <c r="I1550" s="59" t="str">
        <f t="shared" si="163"/>
        <v>430821</v>
      </c>
      <c r="J1550" s="59">
        <f t="shared" si="164"/>
        <v>0</v>
      </c>
      <c r="K1550" s="70">
        <v>3.756</v>
      </c>
      <c r="L1550" s="55" t="s">
        <v>5345</v>
      </c>
      <c r="M1550" s="71" t="s">
        <v>5346</v>
      </c>
      <c r="N1550" s="59"/>
      <c r="O1550" s="70"/>
      <c r="P1550" s="73" t="s">
        <v>5346</v>
      </c>
      <c r="Q1550" s="70">
        <v>3.756</v>
      </c>
      <c r="R1550" s="59"/>
      <c r="S1550" s="70"/>
      <c r="T1550" s="59">
        <v>18</v>
      </c>
      <c r="U1550" s="82">
        <v>107.31</v>
      </c>
      <c r="V1550" s="83">
        <v>67.608</v>
      </c>
      <c r="W1550" s="83">
        <v>48.828</v>
      </c>
      <c r="X1550" s="83">
        <v>18.78</v>
      </c>
      <c r="Y1550" s="82">
        <f t="shared" si="165"/>
        <v>39.702</v>
      </c>
      <c r="Z1550" s="82"/>
      <c r="AA1550" s="91"/>
      <c r="AB1550" s="91"/>
      <c r="AC1550" s="82"/>
      <c r="AD1550" s="82"/>
      <c r="AE1550" s="82"/>
      <c r="AF1550" s="82"/>
      <c r="AG1550" s="59" t="s">
        <v>4962</v>
      </c>
      <c r="AH1550" s="59">
        <v>1</v>
      </c>
      <c r="AI1550" s="58"/>
      <c r="AJ1550" s="27"/>
    </row>
    <row r="1551" ht="20.15" customHeight="1" outlineLevel="4" spans="1:36">
      <c r="A1551" s="59">
        <v>56</v>
      </c>
      <c r="B1551" s="60" t="s">
        <v>178</v>
      </c>
      <c r="C1551" s="56" t="s">
        <v>185</v>
      </c>
      <c r="D1551" s="57" t="s">
        <v>5236</v>
      </c>
      <c r="E1551" s="58" t="s">
        <v>3720</v>
      </c>
      <c r="F1551" s="59" t="s">
        <v>554</v>
      </c>
      <c r="G1551" s="59" t="s">
        <v>2461</v>
      </c>
      <c r="H1551" s="59">
        <v>430821</v>
      </c>
      <c r="I1551" s="59" t="str">
        <f t="shared" si="163"/>
        <v>430821</v>
      </c>
      <c r="J1551" s="59">
        <f t="shared" si="164"/>
        <v>0</v>
      </c>
      <c r="K1551" s="70">
        <v>3.217</v>
      </c>
      <c r="L1551" s="55" t="s">
        <v>5347</v>
      </c>
      <c r="M1551" s="71" t="s">
        <v>5348</v>
      </c>
      <c r="N1551" s="59"/>
      <c r="O1551" s="70"/>
      <c r="P1551" s="73" t="s">
        <v>5348</v>
      </c>
      <c r="Q1551" s="70">
        <v>3.217</v>
      </c>
      <c r="R1551" s="59"/>
      <c r="S1551" s="70"/>
      <c r="T1551" s="59">
        <v>18</v>
      </c>
      <c r="U1551" s="82">
        <v>91.91</v>
      </c>
      <c r="V1551" s="83">
        <v>57.906</v>
      </c>
      <c r="W1551" s="83">
        <v>41.821</v>
      </c>
      <c r="X1551" s="83">
        <v>16.085</v>
      </c>
      <c r="Y1551" s="82">
        <f t="shared" si="165"/>
        <v>34.004</v>
      </c>
      <c r="Z1551" s="82"/>
      <c r="AA1551" s="91"/>
      <c r="AB1551" s="91"/>
      <c r="AC1551" s="82"/>
      <c r="AD1551" s="82"/>
      <c r="AE1551" s="82"/>
      <c r="AF1551" s="82"/>
      <c r="AG1551" s="59" t="s">
        <v>4962</v>
      </c>
      <c r="AH1551" s="59">
        <v>1</v>
      </c>
      <c r="AI1551" s="58"/>
      <c r="AJ1551" s="27"/>
    </row>
    <row r="1552" ht="20.15" customHeight="1" outlineLevel="4" spans="1:36">
      <c r="A1552" s="59">
        <v>45</v>
      </c>
      <c r="B1552" s="60" t="s">
        <v>178</v>
      </c>
      <c r="C1552" s="56" t="s">
        <v>185</v>
      </c>
      <c r="D1552" s="57" t="s">
        <v>5053</v>
      </c>
      <c r="E1552" s="58" t="s">
        <v>5202</v>
      </c>
      <c r="F1552" s="59" t="s">
        <v>554</v>
      </c>
      <c r="G1552" s="59" t="s">
        <v>2461</v>
      </c>
      <c r="H1552" s="59">
        <v>430821</v>
      </c>
      <c r="I1552" s="59" t="str">
        <f t="shared" si="163"/>
        <v>430821</v>
      </c>
      <c r="J1552" s="59">
        <f t="shared" si="164"/>
        <v>0</v>
      </c>
      <c r="K1552" s="70">
        <v>1.355</v>
      </c>
      <c r="L1552" s="55" t="s">
        <v>5349</v>
      </c>
      <c r="M1552" s="71" t="s">
        <v>5350</v>
      </c>
      <c r="N1552" s="59"/>
      <c r="O1552" s="70"/>
      <c r="P1552" s="73" t="s">
        <v>5350</v>
      </c>
      <c r="Q1552" s="70">
        <v>1.355</v>
      </c>
      <c r="R1552" s="59"/>
      <c r="S1552" s="70"/>
      <c r="T1552" s="59">
        <v>18</v>
      </c>
      <c r="U1552" s="82">
        <v>38.71</v>
      </c>
      <c r="V1552" s="83">
        <v>24.39</v>
      </c>
      <c r="W1552" s="83">
        <v>17.615</v>
      </c>
      <c r="X1552" s="83">
        <v>6.775</v>
      </c>
      <c r="Y1552" s="82">
        <f t="shared" si="165"/>
        <v>14.32</v>
      </c>
      <c r="Z1552" s="82"/>
      <c r="AA1552" s="91"/>
      <c r="AB1552" s="91"/>
      <c r="AC1552" s="82"/>
      <c r="AD1552" s="82"/>
      <c r="AE1552" s="82"/>
      <c r="AF1552" s="82"/>
      <c r="AG1552" s="59" t="s">
        <v>5351</v>
      </c>
      <c r="AH1552" s="59">
        <v>1</v>
      </c>
      <c r="AI1552" s="58"/>
      <c r="AJ1552" s="27"/>
    </row>
    <row r="1553" ht="20.15" customHeight="1" outlineLevel="4" spans="1:36">
      <c r="A1553" s="59">
        <v>42</v>
      </c>
      <c r="B1553" s="60" t="s">
        <v>178</v>
      </c>
      <c r="C1553" s="56" t="s">
        <v>185</v>
      </c>
      <c r="D1553" s="57" t="s">
        <v>5053</v>
      </c>
      <c r="E1553" s="58" t="s">
        <v>5352</v>
      </c>
      <c r="F1553" s="59" t="s">
        <v>554</v>
      </c>
      <c r="G1553" s="59" t="s">
        <v>2461</v>
      </c>
      <c r="H1553" s="59">
        <v>430821</v>
      </c>
      <c r="I1553" s="59" t="str">
        <f t="shared" si="163"/>
        <v>430821</v>
      </c>
      <c r="J1553" s="59">
        <f t="shared" si="164"/>
        <v>0</v>
      </c>
      <c r="K1553" s="70">
        <v>2.047</v>
      </c>
      <c r="L1553" s="55" t="s">
        <v>5353</v>
      </c>
      <c r="M1553" s="71" t="s">
        <v>5354</v>
      </c>
      <c r="N1553" s="59"/>
      <c r="O1553" s="70"/>
      <c r="P1553" s="73" t="s">
        <v>5354</v>
      </c>
      <c r="Q1553" s="70">
        <v>2.047</v>
      </c>
      <c r="R1553" s="59"/>
      <c r="S1553" s="70"/>
      <c r="T1553" s="59">
        <v>18</v>
      </c>
      <c r="U1553" s="82">
        <v>58.49</v>
      </c>
      <c r="V1553" s="83">
        <v>36.846</v>
      </c>
      <c r="W1553" s="83">
        <v>26.611</v>
      </c>
      <c r="X1553" s="83">
        <v>10.235</v>
      </c>
      <c r="Y1553" s="82">
        <f t="shared" si="165"/>
        <v>21.644</v>
      </c>
      <c r="Z1553" s="82"/>
      <c r="AA1553" s="91"/>
      <c r="AB1553" s="91"/>
      <c r="AC1553" s="82"/>
      <c r="AD1553" s="82"/>
      <c r="AE1553" s="82"/>
      <c r="AF1553" s="82"/>
      <c r="AG1553" s="59" t="s">
        <v>5351</v>
      </c>
      <c r="AH1553" s="59">
        <v>1</v>
      </c>
      <c r="AI1553" s="58"/>
      <c r="AJ1553" s="27"/>
    </row>
    <row r="1554" ht="20.15" customHeight="1" outlineLevel="4" spans="1:36">
      <c r="A1554" s="59">
        <v>57</v>
      </c>
      <c r="B1554" s="60" t="s">
        <v>178</v>
      </c>
      <c r="C1554" s="56" t="s">
        <v>185</v>
      </c>
      <c r="D1554" s="57" t="s">
        <v>5053</v>
      </c>
      <c r="E1554" s="58" t="s">
        <v>5300</v>
      </c>
      <c r="F1554" s="59" t="s">
        <v>554</v>
      </c>
      <c r="G1554" s="59" t="s">
        <v>2461</v>
      </c>
      <c r="H1554" s="59">
        <v>430821</v>
      </c>
      <c r="I1554" s="59" t="str">
        <f t="shared" si="163"/>
        <v>430821</v>
      </c>
      <c r="J1554" s="59">
        <f t="shared" si="164"/>
        <v>0</v>
      </c>
      <c r="K1554" s="70">
        <v>3.251</v>
      </c>
      <c r="L1554" s="55" t="s">
        <v>5355</v>
      </c>
      <c r="M1554" s="71" t="s">
        <v>5356</v>
      </c>
      <c r="N1554" s="59"/>
      <c r="O1554" s="70"/>
      <c r="P1554" s="73" t="s">
        <v>5356</v>
      </c>
      <c r="Q1554" s="70">
        <v>3.251</v>
      </c>
      <c r="R1554" s="59"/>
      <c r="S1554" s="70"/>
      <c r="T1554" s="59">
        <v>18</v>
      </c>
      <c r="U1554" s="82">
        <v>92.89</v>
      </c>
      <c r="V1554" s="83">
        <v>58.518</v>
      </c>
      <c r="W1554" s="83">
        <v>42.263</v>
      </c>
      <c r="X1554" s="83">
        <v>16.255</v>
      </c>
      <c r="Y1554" s="82">
        <f t="shared" si="165"/>
        <v>34.372</v>
      </c>
      <c r="Z1554" s="82"/>
      <c r="AA1554" s="91"/>
      <c r="AB1554" s="91"/>
      <c r="AC1554" s="82"/>
      <c r="AD1554" s="82"/>
      <c r="AE1554" s="82"/>
      <c r="AF1554" s="82"/>
      <c r="AG1554" s="59" t="s">
        <v>5351</v>
      </c>
      <c r="AH1554" s="59">
        <v>1</v>
      </c>
      <c r="AI1554" s="58"/>
      <c r="AJ1554" s="27"/>
    </row>
    <row r="1555" ht="20.15" customHeight="1" outlineLevel="4" spans="1:36">
      <c r="A1555" s="59">
        <v>43</v>
      </c>
      <c r="B1555" s="60" t="s">
        <v>178</v>
      </c>
      <c r="C1555" s="56" t="s">
        <v>185</v>
      </c>
      <c r="D1555" s="57" t="s">
        <v>5053</v>
      </c>
      <c r="E1555" s="58" t="s">
        <v>5357</v>
      </c>
      <c r="F1555" s="59" t="s">
        <v>554</v>
      </c>
      <c r="G1555" s="59" t="s">
        <v>2461</v>
      </c>
      <c r="H1555" s="59">
        <v>430821</v>
      </c>
      <c r="I1555" s="59" t="str">
        <f t="shared" si="163"/>
        <v>430821</v>
      </c>
      <c r="J1555" s="59">
        <f t="shared" si="164"/>
        <v>0</v>
      </c>
      <c r="K1555" s="70">
        <v>6.675</v>
      </c>
      <c r="L1555" s="55" t="s">
        <v>5358</v>
      </c>
      <c r="M1555" s="71" t="s">
        <v>5359</v>
      </c>
      <c r="N1555" s="59"/>
      <c r="O1555" s="70"/>
      <c r="P1555" s="73" t="s">
        <v>5359</v>
      </c>
      <c r="Q1555" s="70">
        <v>6.675</v>
      </c>
      <c r="R1555" s="59"/>
      <c r="S1555" s="70"/>
      <c r="T1555" s="59">
        <v>18</v>
      </c>
      <c r="U1555" s="82">
        <v>190.71</v>
      </c>
      <c r="V1555" s="83">
        <v>120.15</v>
      </c>
      <c r="W1555" s="83">
        <v>86.775</v>
      </c>
      <c r="X1555" s="83">
        <v>33.375</v>
      </c>
      <c r="Y1555" s="82">
        <f t="shared" si="165"/>
        <v>70.56</v>
      </c>
      <c r="Z1555" s="82"/>
      <c r="AA1555" s="91"/>
      <c r="AB1555" s="91"/>
      <c r="AC1555" s="82"/>
      <c r="AD1555" s="82"/>
      <c r="AE1555" s="82"/>
      <c r="AF1555" s="82"/>
      <c r="AG1555" s="59" t="s">
        <v>5351</v>
      </c>
      <c r="AH1555" s="59">
        <v>1</v>
      </c>
      <c r="AI1555" s="58"/>
      <c r="AJ1555" s="27"/>
    </row>
    <row r="1556" ht="20.15" customHeight="1" outlineLevel="4" spans="1:36">
      <c r="A1556" s="59">
        <v>20</v>
      </c>
      <c r="B1556" s="60" t="s">
        <v>178</v>
      </c>
      <c r="C1556" s="56" t="s">
        <v>185</v>
      </c>
      <c r="D1556" s="57" t="s">
        <v>5213</v>
      </c>
      <c r="E1556" s="58" t="s">
        <v>2120</v>
      </c>
      <c r="F1556" s="59" t="s">
        <v>554</v>
      </c>
      <c r="G1556" s="59" t="s">
        <v>2461</v>
      </c>
      <c r="H1556" s="59">
        <v>430821</v>
      </c>
      <c r="I1556" s="59" t="str">
        <f t="shared" si="163"/>
        <v>430821</v>
      </c>
      <c r="J1556" s="59">
        <f t="shared" si="164"/>
        <v>0</v>
      </c>
      <c r="K1556" s="70">
        <v>2.737</v>
      </c>
      <c r="L1556" s="55" t="s">
        <v>5360</v>
      </c>
      <c r="M1556" s="71" t="s">
        <v>5361</v>
      </c>
      <c r="N1556" s="59"/>
      <c r="O1556" s="70"/>
      <c r="P1556" s="73" t="s">
        <v>5361</v>
      </c>
      <c r="Q1556" s="70">
        <v>2.737</v>
      </c>
      <c r="R1556" s="59"/>
      <c r="S1556" s="70"/>
      <c r="T1556" s="59">
        <v>18</v>
      </c>
      <c r="U1556" s="82">
        <v>78.2</v>
      </c>
      <c r="V1556" s="83">
        <v>49.266</v>
      </c>
      <c r="W1556" s="83">
        <v>35.581</v>
      </c>
      <c r="X1556" s="83">
        <v>13.685</v>
      </c>
      <c r="Y1556" s="82">
        <f t="shared" si="165"/>
        <v>28.934</v>
      </c>
      <c r="Z1556" s="82"/>
      <c r="AA1556" s="91"/>
      <c r="AB1556" s="91"/>
      <c r="AC1556" s="82"/>
      <c r="AD1556" s="82"/>
      <c r="AE1556" s="82"/>
      <c r="AF1556" s="82"/>
      <c r="AG1556" s="59" t="s">
        <v>5351</v>
      </c>
      <c r="AH1556" s="59">
        <v>1</v>
      </c>
      <c r="AI1556" s="58"/>
      <c r="AJ1556" s="27"/>
    </row>
    <row r="1557" ht="20.15" customHeight="1" outlineLevel="4" spans="1:36">
      <c r="A1557" s="59">
        <v>34</v>
      </c>
      <c r="B1557" s="60" t="s">
        <v>178</v>
      </c>
      <c r="C1557" s="56" t="s">
        <v>185</v>
      </c>
      <c r="D1557" s="57" t="s">
        <v>5136</v>
      </c>
      <c r="E1557" s="58" t="s">
        <v>5362</v>
      </c>
      <c r="F1557" s="59" t="s">
        <v>554</v>
      </c>
      <c r="G1557" s="59" t="s">
        <v>2461</v>
      </c>
      <c r="H1557" s="59">
        <v>430821</v>
      </c>
      <c r="I1557" s="59" t="str">
        <f t="shared" si="163"/>
        <v>430821</v>
      </c>
      <c r="J1557" s="59">
        <f t="shared" si="164"/>
        <v>0</v>
      </c>
      <c r="K1557" s="70">
        <v>3.309</v>
      </c>
      <c r="L1557" s="55" t="s">
        <v>5363</v>
      </c>
      <c r="M1557" s="71" t="s">
        <v>5364</v>
      </c>
      <c r="N1557" s="59"/>
      <c r="O1557" s="70"/>
      <c r="P1557" s="73" t="s">
        <v>5364</v>
      </c>
      <c r="Q1557" s="70">
        <v>3.309</v>
      </c>
      <c r="R1557" s="59"/>
      <c r="S1557" s="70"/>
      <c r="T1557" s="59">
        <v>18</v>
      </c>
      <c r="U1557" s="82">
        <v>133.71</v>
      </c>
      <c r="V1557" s="83">
        <v>59</v>
      </c>
      <c r="W1557" s="83">
        <v>0</v>
      </c>
      <c r="X1557" s="83">
        <v>0</v>
      </c>
      <c r="Y1557" s="82">
        <f t="shared" si="165"/>
        <v>74.71</v>
      </c>
      <c r="Z1557" s="82"/>
      <c r="AA1557" s="91"/>
      <c r="AB1557" s="91"/>
      <c r="AC1557" s="82"/>
      <c r="AD1557" s="82"/>
      <c r="AE1557" s="82"/>
      <c r="AF1557" s="82"/>
      <c r="AG1557" s="59" t="s">
        <v>5351</v>
      </c>
      <c r="AH1557" s="59">
        <v>1</v>
      </c>
      <c r="AI1557" s="101" t="s">
        <v>5365</v>
      </c>
      <c r="AJ1557" s="102" t="s">
        <v>5366</v>
      </c>
    </row>
    <row r="1558" ht="20.15" customHeight="1" outlineLevel="4" spans="1:36">
      <c r="A1558" s="59"/>
      <c r="B1558" s="60" t="s">
        <v>178</v>
      </c>
      <c r="C1558" s="56" t="s">
        <v>185</v>
      </c>
      <c r="D1558" s="57" t="s">
        <v>5173</v>
      </c>
      <c r="E1558" s="58" t="s">
        <v>3582</v>
      </c>
      <c r="F1558" s="59"/>
      <c r="G1558" s="59"/>
      <c r="H1558" s="59"/>
      <c r="I1558" s="59" t="str">
        <f t="shared" si="163"/>
        <v>430821</v>
      </c>
      <c r="J1558" s="59"/>
      <c r="K1558" s="70">
        <v>-0.462</v>
      </c>
      <c r="L1558" s="55" t="s">
        <v>5367</v>
      </c>
      <c r="M1558" s="71" t="s">
        <v>5368</v>
      </c>
      <c r="N1558" s="59"/>
      <c r="O1558" s="70"/>
      <c r="P1558" s="73"/>
      <c r="Q1558" s="70"/>
      <c r="R1558" s="59"/>
      <c r="S1558" s="70">
        <v>-0.462</v>
      </c>
      <c r="T1558" s="59">
        <v>18</v>
      </c>
      <c r="U1558" s="82">
        <v>-18</v>
      </c>
      <c r="V1558" s="83">
        <v>-8</v>
      </c>
      <c r="W1558" s="83"/>
      <c r="X1558" s="83"/>
      <c r="Y1558" s="82">
        <v>-10</v>
      </c>
      <c r="Z1558" s="82"/>
      <c r="AA1558" s="91"/>
      <c r="AB1558" s="91"/>
      <c r="AC1558" s="134"/>
      <c r="AD1558" s="134"/>
      <c r="AE1558" s="82"/>
      <c r="AF1558" s="82"/>
      <c r="AG1558" s="59"/>
      <c r="AH1558" s="59"/>
      <c r="AI1558" s="101" t="s">
        <v>5369</v>
      </c>
      <c r="AJ1558" s="103" t="s">
        <v>5370</v>
      </c>
    </row>
    <row r="1559" ht="20.15" customHeight="1" outlineLevel="4" spans="1:36">
      <c r="A1559" s="59"/>
      <c r="B1559" s="60" t="s">
        <v>178</v>
      </c>
      <c r="C1559" s="56" t="s">
        <v>185</v>
      </c>
      <c r="D1559" s="57" t="s">
        <v>5136</v>
      </c>
      <c r="E1559" s="58" t="s">
        <v>5371</v>
      </c>
      <c r="F1559" s="59"/>
      <c r="G1559" s="59"/>
      <c r="H1559" s="59"/>
      <c r="I1559" s="59" t="str">
        <f t="shared" si="163"/>
        <v>430821</v>
      </c>
      <c r="J1559" s="59"/>
      <c r="K1559" s="70">
        <v>-2.847</v>
      </c>
      <c r="L1559" s="55" t="s">
        <v>5372</v>
      </c>
      <c r="M1559" s="71" t="s">
        <v>5373</v>
      </c>
      <c r="N1559" s="59"/>
      <c r="O1559" s="70"/>
      <c r="P1559" s="73"/>
      <c r="Q1559" s="70"/>
      <c r="R1559" s="59"/>
      <c r="S1559" s="70">
        <v>-2.847</v>
      </c>
      <c r="T1559" s="59">
        <v>18</v>
      </c>
      <c r="U1559" s="82">
        <v>-116</v>
      </c>
      <c r="V1559" s="83">
        <v>-51</v>
      </c>
      <c r="W1559" s="83"/>
      <c r="X1559" s="83"/>
      <c r="Y1559" s="82">
        <v>-65</v>
      </c>
      <c r="Z1559" s="82"/>
      <c r="AA1559" s="91"/>
      <c r="AB1559" s="91"/>
      <c r="AC1559" s="82"/>
      <c r="AD1559" s="82"/>
      <c r="AE1559" s="134"/>
      <c r="AF1559" s="134"/>
      <c r="AG1559" s="59"/>
      <c r="AH1559" s="59"/>
      <c r="AI1559" s="101" t="s">
        <v>5374</v>
      </c>
      <c r="AJ1559" s="103" t="s">
        <v>5375</v>
      </c>
    </row>
    <row r="1560" s="21" customFormat="1" ht="20.15" customHeight="1" outlineLevel="4" spans="1:36">
      <c r="A1560" s="123">
        <v>37</v>
      </c>
      <c r="B1560" s="124" t="s">
        <v>178</v>
      </c>
      <c r="C1560" s="125" t="s">
        <v>185</v>
      </c>
      <c r="D1560" s="126" t="s">
        <v>5152</v>
      </c>
      <c r="E1560" s="127" t="s">
        <v>5156</v>
      </c>
      <c r="F1560" s="123" t="s">
        <v>554</v>
      </c>
      <c r="G1560" s="123" t="s">
        <v>2461</v>
      </c>
      <c r="H1560" s="123">
        <v>430821</v>
      </c>
      <c r="I1560" s="123" t="str">
        <f t="shared" si="163"/>
        <v>430821</v>
      </c>
      <c r="J1560" s="123">
        <f t="shared" si="164"/>
        <v>0</v>
      </c>
      <c r="K1560" s="128">
        <v>0.85</v>
      </c>
      <c r="L1560" s="129" t="s">
        <v>5376</v>
      </c>
      <c r="M1560" s="130" t="s">
        <v>5377</v>
      </c>
      <c r="N1560" s="123"/>
      <c r="O1560" s="128"/>
      <c r="P1560" s="131" t="s">
        <v>5377</v>
      </c>
      <c r="Q1560" s="128">
        <v>0.85</v>
      </c>
      <c r="R1560" s="123"/>
      <c r="S1560" s="128"/>
      <c r="T1560" s="123">
        <v>18</v>
      </c>
      <c r="U1560" s="132">
        <v>24.29</v>
      </c>
      <c r="V1560" s="133">
        <v>15.3</v>
      </c>
      <c r="W1560" s="133">
        <v>11.05</v>
      </c>
      <c r="X1560" s="133">
        <v>4.25</v>
      </c>
      <c r="Y1560" s="132">
        <f t="shared" si="165"/>
        <v>8.99</v>
      </c>
      <c r="Z1560" s="132"/>
      <c r="AA1560" s="135"/>
      <c r="AB1560" s="135"/>
      <c r="AC1560" s="132"/>
      <c r="AD1560" s="132"/>
      <c r="AE1560" s="132"/>
      <c r="AF1560" s="132"/>
      <c r="AG1560" s="123" t="s">
        <v>5351</v>
      </c>
      <c r="AH1560" s="123">
        <v>1</v>
      </c>
      <c r="AI1560" s="127"/>
      <c r="AJ1560" s="27"/>
    </row>
    <row r="1561" ht="20.15" customHeight="1" outlineLevel="4" spans="1:36">
      <c r="A1561" s="59">
        <v>36</v>
      </c>
      <c r="B1561" s="60" t="s">
        <v>178</v>
      </c>
      <c r="C1561" s="56" t="s">
        <v>185</v>
      </c>
      <c r="D1561" s="57" t="s">
        <v>5193</v>
      </c>
      <c r="E1561" s="58" t="s">
        <v>5378</v>
      </c>
      <c r="F1561" s="59" t="s">
        <v>554</v>
      </c>
      <c r="G1561" s="59" t="s">
        <v>2461</v>
      </c>
      <c r="H1561" s="59">
        <v>430821</v>
      </c>
      <c r="I1561" s="59" t="str">
        <f t="shared" si="163"/>
        <v>430821</v>
      </c>
      <c r="J1561" s="59">
        <f t="shared" si="164"/>
        <v>0</v>
      </c>
      <c r="K1561" s="70">
        <v>3.659</v>
      </c>
      <c r="L1561" s="55" t="s">
        <v>5379</v>
      </c>
      <c r="M1561" s="71" t="s">
        <v>5380</v>
      </c>
      <c r="N1561" s="59"/>
      <c r="O1561" s="70"/>
      <c r="P1561" s="73" t="s">
        <v>5380</v>
      </c>
      <c r="Q1561" s="70">
        <v>3.659</v>
      </c>
      <c r="R1561" s="59"/>
      <c r="S1561" s="70"/>
      <c r="T1561" s="59">
        <v>18</v>
      </c>
      <c r="U1561" s="82">
        <v>104.54</v>
      </c>
      <c r="V1561" s="83">
        <v>65.862</v>
      </c>
      <c r="W1561" s="83">
        <v>47.567</v>
      </c>
      <c r="X1561" s="83">
        <v>18.295</v>
      </c>
      <c r="Y1561" s="82">
        <f t="shared" si="165"/>
        <v>38.678</v>
      </c>
      <c r="Z1561" s="82"/>
      <c r="AA1561" s="91"/>
      <c r="AB1561" s="91"/>
      <c r="AC1561" s="82"/>
      <c r="AD1561" s="82"/>
      <c r="AE1561" s="82"/>
      <c r="AF1561" s="82"/>
      <c r="AG1561" s="59" t="s">
        <v>5351</v>
      </c>
      <c r="AH1561" s="59">
        <v>1</v>
      </c>
      <c r="AI1561" s="58"/>
      <c r="AJ1561" s="27"/>
    </row>
    <row r="1562" ht="20.15" customHeight="1" outlineLevel="4" spans="1:36">
      <c r="A1562" s="59">
        <v>21</v>
      </c>
      <c r="B1562" s="60" t="s">
        <v>178</v>
      </c>
      <c r="C1562" s="56" t="s">
        <v>185</v>
      </c>
      <c r="D1562" s="57" t="s">
        <v>5053</v>
      </c>
      <c r="E1562" s="58" t="s">
        <v>4858</v>
      </c>
      <c r="F1562" s="59" t="s">
        <v>554</v>
      </c>
      <c r="G1562" s="59" t="s">
        <v>2461</v>
      </c>
      <c r="H1562" s="59">
        <v>430821</v>
      </c>
      <c r="I1562" s="59" t="str">
        <f t="shared" si="163"/>
        <v>430821</v>
      </c>
      <c r="J1562" s="59">
        <f t="shared" si="164"/>
        <v>0</v>
      </c>
      <c r="K1562" s="70">
        <v>4.589</v>
      </c>
      <c r="L1562" s="55" t="s">
        <v>5381</v>
      </c>
      <c r="M1562" s="71" t="s">
        <v>5382</v>
      </c>
      <c r="N1562" s="59"/>
      <c r="O1562" s="70"/>
      <c r="P1562" s="73" t="s">
        <v>5382</v>
      </c>
      <c r="Q1562" s="70">
        <v>4.589</v>
      </c>
      <c r="R1562" s="59"/>
      <c r="S1562" s="70"/>
      <c r="T1562" s="59">
        <v>18</v>
      </c>
      <c r="U1562" s="82">
        <v>131.11</v>
      </c>
      <c r="V1562" s="83">
        <v>82.602</v>
      </c>
      <c r="W1562" s="83">
        <v>59.657</v>
      </c>
      <c r="X1562" s="83">
        <v>22.945</v>
      </c>
      <c r="Y1562" s="82">
        <f t="shared" si="165"/>
        <v>48.508</v>
      </c>
      <c r="Z1562" s="82"/>
      <c r="AA1562" s="91"/>
      <c r="AB1562" s="91"/>
      <c r="AC1562" s="82"/>
      <c r="AD1562" s="82"/>
      <c r="AE1562" s="82"/>
      <c r="AF1562" s="82"/>
      <c r="AG1562" s="59" t="s">
        <v>5351</v>
      </c>
      <c r="AH1562" s="59">
        <v>1</v>
      </c>
      <c r="AI1562" s="58"/>
      <c r="AJ1562" s="27"/>
    </row>
    <row r="1563" ht="20.15" customHeight="1" outlineLevel="4" spans="1:36">
      <c r="A1563" s="59">
        <v>62</v>
      </c>
      <c r="B1563" s="60" t="s">
        <v>178</v>
      </c>
      <c r="C1563" s="56" t="s">
        <v>185</v>
      </c>
      <c r="D1563" s="57" t="s">
        <v>5236</v>
      </c>
      <c r="E1563" s="58" t="s">
        <v>5317</v>
      </c>
      <c r="F1563" s="59" t="s">
        <v>554</v>
      </c>
      <c r="G1563" s="59" t="s">
        <v>2461</v>
      </c>
      <c r="H1563" s="59">
        <v>430821</v>
      </c>
      <c r="I1563" s="59" t="str">
        <f t="shared" si="163"/>
        <v>430821</v>
      </c>
      <c r="J1563" s="59">
        <f t="shared" si="164"/>
        <v>0</v>
      </c>
      <c r="K1563" s="70">
        <v>3.383</v>
      </c>
      <c r="L1563" s="55" t="s">
        <v>5383</v>
      </c>
      <c r="M1563" s="71" t="s">
        <v>5384</v>
      </c>
      <c r="N1563" s="59"/>
      <c r="O1563" s="70"/>
      <c r="P1563" s="73" t="s">
        <v>5384</v>
      </c>
      <c r="Q1563" s="70">
        <v>3.383</v>
      </c>
      <c r="R1563" s="59"/>
      <c r="S1563" s="70"/>
      <c r="T1563" s="59">
        <v>18</v>
      </c>
      <c r="U1563" s="82">
        <v>96.66</v>
      </c>
      <c r="V1563" s="83">
        <v>60.894</v>
      </c>
      <c r="W1563" s="83">
        <v>43.979</v>
      </c>
      <c r="X1563" s="83">
        <v>16.915</v>
      </c>
      <c r="Y1563" s="82">
        <f t="shared" si="165"/>
        <v>35.766</v>
      </c>
      <c r="Z1563" s="82"/>
      <c r="AA1563" s="91"/>
      <c r="AB1563" s="91"/>
      <c r="AC1563" s="82"/>
      <c r="AD1563" s="82"/>
      <c r="AE1563" s="82"/>
      <c r="AF1563" s="82"/>
      <c r="AG1563" s="59" t="s">
        <v>5351</v>
      </c>
      <c r="AH1563" s="59">
        <v>1</v>
      </c>
      <c r="AI1563" s="58"/>
      <c r="AJ1563" s="27"/>
    </row>
    <row r="1564" ht="20.15" customHeight="1" outlineLevel="4" spans="1:36">
      <c r="A1564" s="59">
        <v>61</v>
      </c>
      <c r="B1564" s="60" t="s">
        <v>178</v>
      </c>
      <c r="C1564" s="56" t="s">
        <v>185</v>
      </c>
      <c r="D1564" s="57" t="s">
        <v>5152</v>
      </c>
      <c r="E1564" s="58" t="s">
        <v>5285</v>
      </c>
      <c r="F1564" s="59" t="s">
        <v>554</v>
      </c>
      <c r="G1564" s="59" t="s">
        <v>2461</v>
      </c>
      <c r="H1564" s="59">
        <v>430821</v>
      </c>
      <c r="I1564" s="59" t="str">
        <f t="shared" si="163"/>
        <v>430821</v>
      </c>
      <c r="J1564" s="59">
        <f t="shared" si="164"/>
        <v>0</v>
      </c>
      <c r="K1564" s="70">
        <v>2.517</v>
      </c>
      <c r="L1564" s="55" t="s">
        <v>5385</v>
      </c>
      <c r="M1564" s="71" t="s">
        <v>5386</v>
      </c>
      <c r="N1564" s="59"/>
      <c r="O1564" s="70"/>
      <c r="P1564" s="73" t="s">
        <v>5386</v>
      </c>
      <c r="Q1564" s="70">
        <v>2.517</v>
      </c>
      <c r="R1564" s="59"/>
      <c r="S1564" s="70"/>
      <c r="T1564" s="59">
        <v>18</v>
      </c>
      <c r="U1564" s="82">
        <v>71.91</v>
      </c>
      <c r="V1564" s="83">
        <v>45.306</v>
      </c>
      <c r="W1564" s="83">
        <v>32.721</v>
      </c>
      <c r="X1564" s="83">
        <v>12.585</v>
      </c>
      <c r="Y1564" s="82">
        <f t="shared" si="165"/>
        <v>26.604</v>
      </c>
      <c r="Z1564" s="82"/>
      <c r="AA1564" s="91"/>
      <c r="AB1564" s="91"/>
      <c r="AC1564" s="82"/>
      <c r="AD1564" s="82"/>
      <c r="AE1564" s="82"/>
      <c r="AF1564" s="82"/>
      <c r="AG1564" s="59" t="s">
        <v>5351</v>
      </c>
      <c r="AH1564" s="59">
        <v>1</v>
      </c>
      <c r="AI1564" s="58"/>
      <c r="AJ1564" s="27"/>
    </row>
    <row r="1565" ht="20.15" customHeight="1" outlineLevel="4" spans="1:36">
      <c r="A1565" s="59">
        <v>32</v>
      </c>
      <c r="B1565" s="60" t="s">
        <v>178</v>
      </c>
      <c r="C1565" s="56" t="s">
        <v>185</v>
      </c>
      <c r="D1565" s="57" t="s">
        <v>5097</v>
      </c>
      <c r="E1565" s="58" t="s">
        <v>5254</v>
      </c>
      <c r="F1565" s="59" t="s">
        <v>554</v>
      </c>
      <c r="G1565" s="59" t="s">
        <v>2461</v>
      </c>
      <c r="H1565" s="59">
        <v>430821</v>
      </c>
      <c r="I1565" s="59" t="str">
        <f t="shared" si="163"/>
        <v>430821</v>
      </c>
      <c r="J1565" s="59">
        <f t="shared" si="164"/>
        <v>0</v>
      </c>
      <c r="K1565" s="70">
        <v>1.698</v>
      </c>
      <c r="L1565" s="55" t="s">
        <v>5387</v>
      </c>
      <c r="M1565" s="71" t="s">
        <v>5388</v>
      </c>
      <c r="N1565" s="59"/>
      <c r="O1565" s="70"/>
      <c r="P1565" s="73" t="s">
        <v>5388</v>
      </c>
      <c r="Q1565" s="70">
        <v>1.698</v>
      </c>
      <c r="R1565" s="59"/>
      <c r="S1565" s="70"/>
      <c r="T1565" s="59">
        <v>18</v>
      </c>
      <c r="U1565" s="82">
        <v>48.51</v>
      </c>
      <c r="V1565" s="83">
        <v>30.564</v>
      </c>
      <c r="W1565" s="83">
        <v>22.074</v>
      </c>
      <c r="X1565" s="83">
        <v>8.49</v>
      </c>
      <c r="Y1565" s="82">
        <f t="shared" si="165"/>
        <v>17.946</v>
      </c>
      <c r="Z1565" s="82"/>
      <c r="AA1565" s="91"/>
      <c r="AB1565" s="91"/>
      <c r="AC1565" s="82"/>
      <c r="AD1565" s="82"/>
      <c r="AE1565" s="82"/>
      <c r="AF1565" s="82"/>
      <c r="AG1565" s="59" t="s">
        <v>5351</v>
      </c>
      <c r="AH1565" s="59">
        <v>1</v>
      </c>
      <c r="AI1565" s="58"/>
      <c r="AJ1565" s="27"/>
    </row>
    <row r="1566" ht="20.15" customHeight="1" outlineLevel="4" spans="1:36">
      <c r="A1566" s="59">
        <v>24</v>
      </c>
      <c r="B1566" s="60" t="s">
        <v>178</v>
      </c>
      <c r="C1566" s="56" t="s">
        <v>185</v>
      </c>
      <c r="D1566" s="57" t="s">
        <v>5161</v>
      </c>
      <c r="E1566" s="58" t="s">
        <v>5389</v>
      </c>
      <c r="F1566" s="59" t="s">
        <v>554</v>
      </c>
      <c r="G1566" s="59" t="s">
        <v>2461</v>
      </c>
      <c r="H1566" s="59">
        <v>430821</v>
      </c>
      <c r="I1566" s="59" t="str">
        <f t="shared" si="163"/>
        <v>430821</v>
      </c>
      <c r="J1566" s="59">
        <f t="shared" si="164"/>
        <v>0</v>
      </c>
      <c r="K1566" s="70">
        <v>6</v>
      </c>
      <c r="L1566" s="55" t="s">
        <v>5390</v>
      </c>
      <c r="M1566" s="71" t="s">
        <v>5391</v>
      </c>
      <c r="N1566" s="59"/>
      <c r="O1566" s="70"/>
      <c r="P1566" s="73" t="s">
        <v>5391</v>
      </c>
      <c r="Q1566" s="70">
        <v>6</v>
      </c>
      <c r="R1566" s="59"/>
      <c r="S1566" s="70"/>
      <c r="T1566" s="59">
        <v>18</v>
      </c>
      <c r="U1566" s="82">
        <v>171.43</v>
      </c>
      <c r="V1566" s="83">
        <v>108</v>
      </c>
      <c r="W1566" s="83">
        <v>78</v>
      </c>
      <c r="X1566" s="83">
        <v>30</v>
      </c>
      <c r="Y1566" s="82">
        <f t="shared" si="165"/>
        <v>63.43</v>
      </c>
      <c r="Z1566" s="82"/>
      <c r="AA1566" s="91"/>
      <c r="AB1566" s="91"/>
      <c r="AC1566" s="82"/>
      <c r="AD1566" s="82"/>
      <c r="AE1566" s="82"/>
      <c r="AF1566" s="82"/>
      <c r="AG1566" s="59" t="s">
        <v>5351</v>
      </c>
      <c r="AH1566" s="59">
        <v>1</v>
      </c>
      <c r="AI1566" s="58"/>
      <c r="AJ1566" s="27"/>
    </row>
    <row r="1567" ht="20.15" customHeight="1" outlineLevel="4" spans="1:36">
      <c r="A1567" s="59">
        <v>25</v>
      </c>
      <c r="B1567" s="60" t="s">
        <v>178</v>
      </c>
      <c r="C1567" s="56" t="s">
        <v>185</v>
      </c>
      <c r="D1567" s="57" t="s">
        <v>5213</v>
      </c>
      <c r="E1567" s="58" t="s">
        <v>5392</v>
      </c>
      <c r="F1567" s="59" t="s">
        <v>554</v>
      </c>
      <c r="G1567" s="59" t="s">
        <v>2461</v>
      </c>
      <c r="H1567" s="59">
        <v>430821</v>
      </c>
      <c r="I1567" s="59" t="str">
        <f t="shared" si="163"/>
        <v>430821</v>
      </c>
      <c r="J1567" s="59">
        <f t="shared" si="164"/>
        <v>0</v>
      </c>
      <c r="K1567" s="70">
        <v>7.381</v>
      </c>
      <c r="L1567" s="55" t="s">
        <v>5393</v>
      </c>
      <c r="M1567" s="71" t="s">
        <v>5394</v>
      </c>
      <c r="N1567" s="59"/>
      <c r="O1567" s="70"/>
      <c r="P1567" s="73" t="s">
        <v>5394</v>
      </c>
      <c r="Q1567" s="70">
        <v>7.381</v>
      </c>
      <c r="R1567" s="59"/>
      <c r="S1567" s="70"/>
      <c r="T1567" s="59">
        <v>18</v>
      </c>
      <c r="U1567" s="82">
        <v>210.89</v>
      </c>
      <c r="V1567" s="83">
        <v>132.858</v>
      </c>
      <c r="W1567" s="83">
        <v>95.953</v>
      </c>
      <c r="X1567" s="83">
        <v>36.905</v>
      </c>
      <c r="Y1567" s="82">
        <f t="shared" si="165"/>
        <v>78.032</v>
      </c>
      <c r="Z1567" s="82"/>
      <c r="AA1567" s="91"/>
      <c r="AB1567" s="91"/>
      <c r="AC1567" s="82"/>
      <c r="AD1567" s="82"/>
      <c r="AE1567" s="82"/>
      <c r="AF1567" s="82"/>
      <c r="AG1567" s="59" t="s">
        <v>5351</v>
      </c>
      <c r="AH1567" s="59">
        <v>1</v>
      </c>
      <c r="AI1567" s="58"/>
      <c r="AJ1567" s="27"/>
    </row>
    <row r="1568" ht="40" customHeight="1" outlineLevel="4" spans="1:36">
      <c r="A1568" s="59">
        <v>31</v>
      </c>
      <c r="B1568" s="60" t="s">
        <v>178</v>
      </c>
      <c r="C1568" s="56" t="s">
        <v>185</v>
      </c>
      <c r="D1568" s="57" t="s">
        <v>5097</v>
      </c>
      <c r="E1568" s="58" t="s">
        <v>5395</v>
      </c>
      <c r="F1568" s="59" t="s">
        <v>554</v>
      </c>
      <c r="G1568" s="59" t="s">
        <v>2461</v>
      </c>
      <c r="H1568" s="59">
        <v>430821</v>
      </c>
      <c r="I1568" s="59" t="str">
        <f t="shared" si="163"/>
        <v>430821</v>
      </c>
      <c r="J1568" s="59">
        <f t="shared" si="164"/>
        <v>0</v>
      </c>
      <c r="K1568" s="70">
        <v>1.744</v>
      </c>
      <c r="L1568" s="55" t="s">
        <v>5396</v>
      </c>
      <c r="M1568" s="71" t="s">
        <v>5397</v>
      </c>
      <c r="N1568" s="59"/>
      <c r="O1568" s="70"/>
      <c r="P1568" s="73" t="s">
        <v>5397</v>
      </c>
      <c r="Q1568" s="70">
        <v>1.744</v>
      </c>
      <c r="R1568" s="59"/>
      <c r="S1568" s="70"/>
      <c r="T1568" s="59">
        <v>18</v>
      </c>
      <c r="U1568" s="82">
        <v>49.83</v>
      </c>
      <c r="V1568" s="83">
        <v>31.392</v>
      </c>
      <c r="W1568" s="83">
        <v>22.672</v>
      </c>
      <c r="X1568" s="83">
        <v>8.72</v>
      </c>
      <c r="Y1568" s="82">
        <f t="shared" si="165"/>
        <v>18.438</v>
      </c>
      <c r="Z1568" s="82"/>
      <c r="AA1568" s="91"/>
      <c r="AB1568" s="91"/>
      <c r="AC1568" s="82"/>
      <c r="AD1568" s="82"/>
      <c r="AE1568" s="82"/>
      <c r="AF1568" s="82"/>
      <c r="AG1568" s="59" t="s">
        <v>5351</v>
      </c>
      <c r="AH1568" s="59">
        <v>1</v>
      </c>
      <c r="AI1568" s="58"/>
      <c r="AJ1568" s="27"/>
    </row>
    <row r="1569" ht="40" customHeight="1" outlineLevel="4" spans="1:36">
      <c r="A1569" s="59">
        <v>53</v>
      </c>
      <c r="B1569" s="60" t="s">
        <v>178</v>
      </c>
      <c r="C1569" s="56" t="s">
        <v>185</v>
      </c>
      <c r="D1569" s="57" t="s">
        <v>5136</v>
      </c>
      <c r="E1569" s="58" t="s">
        <v>5398</v>
      </c>
      <c r="F1569" s="59" t="s">
        <v>554</v>
      </c>
      <c r="G1569" s="59" t="s">
        <v>2461</v>
      </c>
      <c r="H1569" s="59">
        <v>430821</v>
      </c>
      <c r="I1569" s="59" t="str">
        <f t="shared" si="163"/>
        <v>430821</v>
      </c>
      <c r="J1569" s="59">
        <f t="shared" si="164"/>
        <v>0</v>
      </c>
      <c r="K1569" s="70">
        <v>4.917</v>
      </c>
      <c r="L1569" s="55" t="s">
        <v>5399</v>
      </c>
      <c r="M1569" s="71" t="s">
        <v>5400</v>
      </c>
      <c r="N1569" s="59"/>
      <c r="O1569" s="70"/>
      <c r="P1569" s="73" t="s">
        <v>5400</v>
      </c>
      <c r="Q1569" s="70">
        <v>4.917</v>
      </c>
      <c r="R1569" s="59"/>
      <c r="S1569" s="70"/>
      <c r="T1569" s="59">
        <v>18</v>
      </c>
      <c r="U1569" s="82">
        <v>140.49</v>
      </c>
      <c r="V1569" s="83">
        <v>88.506</v>
      </c>
      <c r="W1569" s="83">
        <v>63.921</v>
      </c>
      <c r="X1569" s="83">
        <v>24.585</v>
      </c>
      <c r="Y1569" s="82">
        <f t="shared" si="165"/>
        <v>51.984</v>
      </c>
      <c r="Z1569" s="82"/>
      <c r="AA1569" s="91"/>
      <c r="AB1569" s="91"/>
      <c r="AC1569" s="82"/>
      <c r="AD1569" s="82"/>
      <c r="AE1569" s="82"/>
      <c r="AF1569" s="82"/>
      <c r="AG1569" s="59" t="s">
        <v>5351</v>
      </c>
      <c r="AH1569" s="59">
        <v>1</v>
      </c>
      <c r="AI1569" s="58"/>
      <c r="AJ1569" s="27"/>
    </row>
    <row r="1570" ht="40" customHeight="1" outlineLevel="4" spans="1:36">
      <c r="A1570" s="59">
        <v>54</v>
      </c>
      <c r="B1570" s="60" t="s">
        <v>178</v>
      </c>
      <c r="C1570" s="56" t="s">
        <v>185</v>
      </c>
      <c r="D1570" s="57" t="s">
        <v>5226</v>
      </c>
      <c r="E1570" s="58" t="s">
        <v>5401</v>
      </c>
      <c r="F1570" s="59" t="s">
        <v>554</v>
      </c>
      <c r="G1570" s="59" t="s">
        <v>2461</v>
      </c>
      <c r="H1570" s="59">
        <v>430821</v>
      </c>
      <c r="I1570" s="59" t="str">
        <f t="shared" si="163"/>
        <v>430821</v>
      </c>
      <c r="J1570" s="59">
        <f t="shared" si="164"/>
        <v>0</v>
      </c>
      <c r="K1570" s="70">
        <v>1.135</v>
      </c>
      <c r="L1570" s="55" t="s">
        <v>5402</v>
      </c>
      <c r="M1570" s="71" t="s">
        <v>5403</v>
      </c>
      <c r="N1570" s="59"/>
      <c r="O1570" s="70"/>
      <c r="P1570" s="73" t="s">
        <v>5403</v>
      </c>
      <c r="Q1570" s="70">
        <v>1.135</v>
      </c>
      <c r="R1570" s="59"/>
      <c r="S1570" s="70"/>
      <c r="T1570" s="59">
        <v>18</v>
      </c>
      <c r="U1570" s="82">
        <v>32.43</v>
      </c>
      <c r="V1570" s="83">
        <v>20.43</v>
      </c>
      <c r="W1570" s="83">
        <v>14.755</v>
      </c>
      <c r="X1570" s="83">
        <v>5.675</v>
      </c>
      <c r="Y1570" s="82">
        <f t="shared" si="165"/>
        <v>12</v>
      </c>
      <c r="Z1570" s="82"/>
      <c r="AA1570" s="91"/>
      <c r="AB1570" s="91"/>
      <c r="AC1570" s="82"/>
      <c r="AD1570" s="82"/>
      <c r="AE1570" s="82"/>
      <c r="AF1570" s="82"/>
      <c r="AG1570" s="59" t="s">
        <v>5351</v>
      </c>
      <c r="AH1570" s="59">
        <v>1</v>
      </c>
      <c r="AI1570" s="58"/>
      <c r="AJ1570" s="27"/>
    </row>
    <row r="1571" ht="40" customHeight="1" outlineLevel="4" spans="1:36">
      <c r="A1571" s="59">
        <v>44</v>
      </c>
      <c r="B1571" s="60" t="s">
        <v>178</v>
      </c>
      <c r="C1571" s="56" t="s">
        <v>185</v>
      </c>
      <c r="D1571" s="57" t="s">
        <v>5136</v>
      </c>
      <c r="E1571" s="58" t="s">
        <v>5404</v>
      </c>
      <c r="F1571" s="59" t="s">
        <v>554</v>
      </c>
      <c r="G1571" s="59" t="s">
        <v>2461</v>
      </c>
      <c r="H1571" s="59">
        <v>430821</v>
      </c>
      <c r="I1571" s="59" t="str">
        <f t="shared" si="163"/>
        <v>430821</v>
      </c>
      <c r="J1571" s="59">
        <f t="shared" si="164"/>
        <v>0</v>
      </c>
      <c r="K1571" s="70">
        <v>4.905</v>
      </c>
      <c r="L1571" s="55" t="s">
        <v>5405</v>
      </c>
      <c r="M1571" s="71" t="s">
        <v>5406</v>
      </c>
      <c r="N1571" s="59"/>
      <c r="O1571" s="70"/>
      <c r="P1571" s="73" t="s">
        <v>5406</v>
      </c>
      <c r="Q1571" s="70">
        <v>4.905</v>
      </c>
      <c r="R1571" s="59"/>
      <c r="S1571" s="70"/>
      <c r="T1571" s="59">
        <v>18</v>
      </c>
      <c r="U1571" s="82">
        <v>140.14</v>
      </c>
      <c r="V1571" s="83">
        <v>88.29</v>
      </c>
      <c r="W1571" s="83">
        <v>63.765</v>
      </c>
      <c r="X1571" s="83">
        <v>24.525</v>
      </c>
      <c r="Y1571" s="82">
        <f t="shared" si="165"/>
        <v>51.85</v>
      </c>
      <c r="Z1571" s="82"/>
      <c r="AA1571" s="91"/>
      <c r="AB1571" s="91"/>
      <c r="AC1571" s="82"/>
      <c r="AD1571" s="82"/>
      <c r="AE1571" s="82"/>
      <c r="AF1571" s="82"/>
      <c r="AG1571" s="59" t="s">
        <v>5351</v>
      </c>
      <c r="AH1571" s="59">
        <v>1</v>
      </c>
      <c r="AI1571" s="58"/>
      <c r="AJ1571" s="27"/>
    </row>
    <row r="1572" ht="40" customHeight="1" outlineLevel="3" spans="1:36">
      <c r="A1572" s="59"/>
      <c r="B1572" s="60"/>
      <c r="C1572" s="51" t="s">
        <v>188</v>
      </c>
      <c r="D1572" s="57"/>
      <c r="E1572" s="58"/>
      <c r="F1572" s="59"/>
      <c r="G1572" s="59"/>
      <c r="H1572" s="59"/>
      <c r="I1572" s="59"/>
      <c r="J1572" s="59"/>
      <c r="K1572" s="70">
        <f>SUBTOTAL(9,K1573:K1598)</f>
        <v>112.814</v>
      </c>
      <c r="L1572" s="55"/>
      <c r="M1572" s="71"/>
      <c r="N1572" s="59"/>
      <c r="O1572" s="70"/>
      <c r="P1572" s="59"/>
      <c r="Q1572" s="70"/>
      <c r="R1572" s="73"/>
      <c r="S1572" s="70"/>
      <c r="T1572" s="59"/>
      <c r="U1572" s="82">
        <f>SUBTOTAL(9,U1573:U1598)</f>
        <v>9223.67</v>
      </c>
      <c r="V1572" s="83">
        <f>SUBTOTAL(9,V1573:V1598)</f>
        <v>2030.652</v>
      </c>
      <c r="W1572" s="83">
        <f>SUBTOTAL(9,W1573:W1598)</f>
        <v>1466.582</v>
      </c>
      <c r="X1572" s="83">
        <f>SUBTOTAL(9,X1573:X1598)</f>
        <v>564.07</v>
      </c>
      <c r="Y1572" s="82">
        <f>SUBTOTAL(9,Y1573:Y1598)</f>
        <v>7193.018</v>
      </c>
      <c r="Z1572" s="82">
        <v>94</v>
      </c>
      <c r="AA1572" s="91">
        <v>7818</v>
      </c>
      <c r="AB1572" s="82">
        <f>U1572-AA1572</f>
        <v>1405.67</v>
      </c>
      <c r="AC1572" s="82">
        <v>256</v>
      </c>
      <c r="AD1572" s="82">
        <f>V1572-AC1572</f>
        <v>1774.652</v>
      </c>
      <c r="AE1572" s="82">
        <v>7562</v>
      </c>
      <c r="AF1572" s="82">
        <v>7562</v>
      </c>
      <c r="AG1572" s="59"/>
      <c r="AH1572" s="59"/>
      <c r="AI1572" s="58"/>
      <c r="AJ1572" s="27" t="s">
        <v>124</v>
      </c>
    </row>
    <row r="1573" ht="40" customHeight="1" outlineLevel="4" spans="1:36">
      <c r="A1573" s="59">
        <v>23</v>
      </c>
      <c r="B1573" s="60" t="s">
        <v>178</v>
      </c>
      <c r="C1573" s="56" t="s">
        <v>187</v>
      </c>
      <c r="D1573" s="57" t="s">
        <v>5407</v>
      </c>
      <c r="E1573" s="58" t="s">
        <v>5408</v>
      </c>
      <c r="F1573" s="59" t="s">
        <v>554</v>
      </c>
      <c r="G1573" s="59" t="s">
        <v>110</v>
      </c>
      <c r="H1573" s="59">
        <v>430822</v>
      </c>
      <c r="I1573" s="59" t="str">
        <f t="shared" ref="I1573:I1598" si="166">RIGHT(M1573,6)</f>
        <v>430822</v>
      </c>
      <c r="J1573" s="59">
        <f t="shared" ref="J1573:J1598" si="167">H1573-I1573</f>
        <v>0</v>
      </c>
      <c r="K1573" s="70">
        <v>4.016</v>
      </c>
      <c r="L1573" s="55" t="s">
        <v>5409</v>
      </c>
      <c r="M1573" s="71" t="s">
        <v>5410</v>
      </c>
      <c r="N1573" s="59"/>
      <c r="O1573" s="70"/>
      <c r="P1573" s="59"/>
      <c r="Q1573" s="70"/>
      <c r="R1573" s="73" t="s">
        <v>5410</v>
      </c>
      <c r="S1573" s="70">
        <v>4.016</v>
      </c>
      <c r="T1573" s="59">
        <v>18</v>
      </c>
      <c r="U1573" s="82">
        <v>321.28</v>
      </c>
      <c r="V1573" s="83">
        <v>72.288</v>
      </c>
      <c r="W1573" s="83">
        <v>52.208</v>
      </c>
      <c r="X1573" s="83">
        <v>20.08</v>
      </c>
      <c r="Y1573" s="82">
        <f t="shared" ref="Y1573:Y1598" si="168">U1573-V1573</f>
        <v>248.992</v>
      </c>
      <c r="Z1573" s="82"/>
      <c r="AA1573" s="91"/>
      <c r="AB1573" s="91"/>
      <c r="AC1573" s="82"/>
      <c r="AD1573" s="82"/>
      <c r="AE1573" s="82"/>
      <c r="AF1573" s="82"/>
      <c r="AG1573" s="59" t="s">
        <v>5351</v>
      </c>
      <c r="AH1573" s="59">
        <v>1</v>
      </c>
      <c r="AI1573" s="58"/>
      <c r="AJ1573" s="27"/>
    </row>
    <row r="1574" ht="20.15" customHeight="1" outlineLevel="4" spans="1:36">
      <c r="A1574" s="59">
        <v>24</v>
      </c>
      <c r="B1574" s="60" t="s">
        <v>178</v>
      </c>
      <c r="C1574" s="56" t="s">
        <v>187</v>
      </c>
      <c r="D1574" s="57" t="s">
        <v>5407</v>
      </c>
      <c r="E1574" s="58" t="s">
        <v>5408</v>
      </c>
      <c r="F1574" s="59" t="s">
        <v>554</v>
      </c>
      <c r="G1574" s="59" t="s">
        <v>110</v>
      </c>
      <c r="H1574" s="59">
        <v>430822</v>
      </c>
      <c r="I1574" s="59" t="str">
        <f t="shared" si="166"/>
        <v>430822</v>
      </c>
      <c r="J1574" s="59">
        <f t="shared" si="167"/>
        <v>0</v>
      </c>
      <c r="K1574" s="70">
        <v>3.374</v>
      </c>
      <c r="L1574" s="55" t="s">
        <v>5411</v>
      </c>
      <c r="M1574" s="71" t="s">
        <v>5412</v>
      </c>
      <c r="N1574" s="59"/>
      <c r="O1574" s="70"/>
      <c r="P1574" s="59"/>
      <c r="Q1574" s="70"/>
      <c r="R1574" s="73" t="s">
        <v>5412</v>
      </c>
      <c r="S1574" s="70">
        <v>3.374</v>
      </c>
      <c r="T1574" s="59">
        <v>18</v>
      </c>
      <c r="U1574" s="82">
        <v>253.05</v>
      </c>
      <c r="V1574" s="83">
        <v>60.732</v>
      </c>
      <c r="W1574" s="83">
        <v>43.862</v>
      </c>
      <c r="X1574" s="83">
        <v>16.87</v>
      </c>
      <c r="Y1574" s="82">
        <f t="shared" si="168"/>
        <v>192.318</v>
      </c>
      <c r="Z1574" s="82"/>
      <c r="AA1574" s="91"/>
      <c r="AB1574" s="91"/>
      <c r="AC1574" s="82"/>
      <c r="AD1574" s="82"/>
      <c r="AE1574" s="82"/>
      <c r="AF1574" s="82"/>
      <c r="AG1574" s="59" t="s">
        <v>5351</v>
      </c>
      <c r="AH1574" s="59">
        <v>1</v>
      </c>
      <c r="AI1574" s="58"/>
      <c r="AJ1574" s="27"/>
    </row>
    <row r="1575" ht="20.15" customHeight="1" outlineLevel="4" spans="1:36">
      <c r="A1575" s="59">
        <v>26</v>
      </c>
      <c r="B1575" s="60" t="s">
        <v>178</v>
      </c>
      <c r="C1575" s="56" t="s">
        <v>187</v>
      </c>
      <c r="D1575" s="57" t="s">
        <v>5407</v>
      </c>
      <c r="E1575" s="58" t="s">
        <v>5413</v>
      </c>
      <c r="F1575" s="59" t="s">
        <v>554</v>
      </c>
      <c r="G1575" s="59" t="s">
        <v>110</v>
      </c>
      <c r="H1575" s="59">
        <v>430822</v>
      </c>
      <c r="I1575" s="59" t="str">
        <f t="shared" si="166"/>
        <v>430822</v>
      </c>
      <c r="J1575" s="59">
        <f t="shared" si="167"/>
        <v>0</v>
      </c>
      <c r="K1575" s="70">
        <v>5.548</v>
      </c>
      <c r="L1575" s="55" t="s">
        <v>5414</v>
      </c>
      <c r="M1575" s="71" t="s">
        <v>5415</v>
      </c>
      <c r="N1575" s="59"/>
      <c r="O1575" s="70"/>
      <c r="P1575" s="73" t="s">
        <v>5415</v>
      </c>
      <c r="Q1575" s="70">
        <v>5.548</v>
      </c>
      <c r="R1575" s="59"/>
      <c r="S1575" s="70"/>
      <c r="T1575" s="59">
        <v>18</v>
      </c>
      <c r="U1575" s="82">
        <v>471.58</v>
      </c>
      <c r="V1575" s="83">
        <v>99.864</v>
      </c>
      <c r="W1575" s="83">
        <v>72.124</v>
      </c>
      <c r="X1575" s="83">
        <v>27.74</v>
      </c>
      <c r="Y1575" s="82">
        <f t="shared" si="168"/>
        <v>371.716</v>
      </c>
      <c r="Z1575" s="82"/>
      <c r="AA1575" s="91"/>
      <c r="AB1575" s="91"/>
      <c r="AC1575" s="82"/>
      <c r="AD1575" s="82"/>
      <c r="AE1575" s="82"/>
      <c r="AF1575" s="82"/>
      <c r="AG1575" s="59" t="s">
        <v>5351</v>
      </c>
      <c r="AH1575" s="59">
        <v>1</v>
      </c>
      <c r="AI1575" s="58"/>
      <c r="AJ1575" s="27"/>
    </row>
    <row r="1576" ht="20.15" customHeight="1" outlineLevel="4" spans="1:36">
      <c r="A1576" s="59">
        <v>1</v>
      </c>
      <c r="B1576" s="60" t="s">
        <v>178</v>
      </c>
      <c r="C1576" s="56" t="s">
        <v>187</v>
      </c>
      <c r="D1576" s="57" t="s">
        <v>5407</v>
      </c>
      <c r="E1576" s="58" t="s">
        <v>5416</v>
      </c>
      <c r="F1576" s="59" t="s">
        <v>554</v>
      </c>
      <c r="G1576" s="59" t="s">
        <v>110</v>
      </c>
      <c r="H1576" s="59">
        <v>430822</v>
      </c>
      <c r="I1576" s="59" t="str">
        <f t="shared" si="166"/>
        <v>430822</v>
      </c>
      <c r="J1576" s="59">
        <f t="shared" si="167"/>
        <v>0</v>
      </c>
      <c r="K1576" s="70">
        <v>0.673</v>
      </c>
      <c r="L1576" s="55" t="s">
        <v>5417</v>
      </c>
      <c r="M1576" s="71" t="s">
        <v>5418</v>
      </c>
      <c r="N1576" s="59"/>
      <c r="O1576" s="70"/>
      <c r="P1576" s="59"/>
      <c r="Q1576" s="70"/>
      <c r="R1576" s="73" t="s">
        <v>5418</v>
      </c>
      <c r="S1576" s="70">
        <v>0.673</v>
      </c>
      <c r="T1576" s="59">
        <v>18</v>
      </c>
      <c r="U1576" s="82">
        <v>57.2</v>
      </c>
      <c r="V1576" s="83">
        <v>12.114</v>
      </c>
      <c r="W1576" s="83">
        <v>8.749</v>
      </c>
      <c r="X1576" s="83">
        <v>3.365</v>
      </c>
      <c r="Y1576" s="82">
        <f t="shared" si="168"/>
        <v>45.086</v>
      </c>
      <c r="Z1576" s="82"/>
      <c r="AA1576" s="91"/>
      <c r="AB1576" s="91"/>
      <c r="AC1576" s="82"/>
      <c r="AD1576" s="82"/>
      <c r="AE1576" s="82"/>
      <c r="AF1576" s="82"/>
      <c r="AG1576" s="59" t="s">
        <v>5351</v>
      </c>
      <c r="AH1576" s="59">
        <v>1</v>
      </c>
      <c r="AI1576" s="58"/>
      <c r="AJ1576" s="27"/>
    </row>
    <row r="1577" ht="20.15" customHeight="1" outlineLevel="4" spans="1:36">
      <c r="A1577" s="59">
        <v>18</v>
      </c>
      <c r="B1577" s="60" t="s">
        <v>178</v>
      </c>
      <c r="C1577" s="56" t="s">
        <v>187</v>
      </c>
      <c r="D1577" s="57" t="s">
        <v>5419</v>
      </c>
      <c r="E1577" s="58" t="s">
        <v>5420</v>
      </c>
      <c r="F1577" s="59" t="s">
        <v>554</v>
      </c>
      <c r="G1577" s="59" t="s">
        <v>110</v>
      </c>
      <c r="H1577" s="59">
        <v>430822</v>
      </c>
      <c r="I1577" s="59" t="str">
        <f t="shared" si="166"/>
        <v>430822</v>
      </c>
      <c r="J1577" s="59">
        <f t="shared" si="167"/>
        <v>0</v>
      </c>
      <c r="K1577" s="70">
        <v>2.054</v>
      </c>
      <c r="L1577" s="55" t="s">
        <v>5421</v>
      </c>
      <c r="M1577" s="71" t="s">
        <v>5422</v>
      </c>
      <c r="N1577" s="59"/>
      <c r="O1577" s="70"/>
      <c r="P1577" s="59"/>
      <c r="Q1577" s="70"/>
      <c r="R1577" s="73" t="s">
        <v>5422</v>
      </c>
      <c r="S1577" s="70">
        <v>2.054</v>
      </c>
      <c r="T1577" s="59">
        <v>18</v>
      </c>
      <c r="U1577" s="82">
        <v>174.59</v>
      </c>
      <c r="V1577" s="83">
        <v>36.972</v>
      </c>
      <c r="W1577" s="83">
        <v>26.702</v>
      </c>
      <c r="X1577" s="83">
        <v>10.27</v>
      </c>
      <c r="Y1577" s="82">
        <f t="shared" si="168"/>
        <v>137.618</v>
      </c>
      <c r="Z1577" s="82"/>
      <c r="AA1577" s="91"/>
      <c r="AB1577" s="91"/>
      <c r="AC1577" s="82"/>
      <c r="AD1577" s="82"/>
      <c r="AE1577" s="82"/>
      <c r="AF1577" s="82"/>
      <c r="AG1577" s="59" t="s">
        <v>5351</v>
      </c>
      <c r="AH1577" s="59">
        <v>1</v>
      </c>
      <c r="AI1577" s="58"/>
      <c r="AJ1577" s="27"/>
    </row>
    <row r="1578" ht="20.15" customHeight="1" outlineLevel="4" spans="1:36">
      <c r="A1578" s="59">
        <v>2</v>
      </c>
      <c r="B1578" s="60" t="s">
        <v>178</v>
      </c>
      <c r="C1578" s="56" t="s">
        <v>187</v>
      </c>
      <c r="D1578" s="57" t="s">
        <v>5407</v>
      </c>
      <c r="E1578" s="58" t="s">
        <v>5423</v>
      </c>
      <c r="F1578" s="59" t="s">
        <v>554</v>
      </c>
      <c r="G1578" s="59" t="s">
        <v>110</v>
      </c>
      <c r="H1578" s="59">
        <v>430822</v>
      </c>
      <c r="I1578" s="59" t="str">
        <f t="shared" si="166"/>
        <v>430822</v>
      </c>
      <c r="J1578" s="59">
        <f t="shared" si="167"/>
        <v>0</v>
      </c>
      <c r="K1578" s="70">
        <v>4.391</v>
      </c>
      <c r="L1578" s="55" t="s">
        <v>5424</v>
      </c>
      <c r="M1578" s="71" t="s">
        <v>5425</v>
      </c>
      <c r="N1578" s="59"/>
      <c r="O1578" s="70"/>
      <c r="P1578" s="73" t="s">
        <v>5425</v>
      </c>
      <c r="Q1578" s="70">
        <v>4.391</v>
      </c>
      <c r="R1578" s="59"/>
      <c r="S1578" s="70"/>
      <c r="T1578" s="59">
        <v>18</v>
      </c>
      <c r="U1578" s="82">
        <v>373.24</v>
      </c>
      <c r="V1578" s="83">
        <v>79.038</v>
      </c>
      <c r="W1578" s="83">
        <v>57.083</v>
      </c>
      <c r="X1578" s="83">
        <v>21.955</v>
      </c>
      <c r="Y1578" s="82">
        <f t="shared" si="168"/>
        <v>294.202</v>
      </c>
      <c r="Z1578" s="82"/>
      <c r="AA1578" s="91"/>
      <c r="AB1578" s="91"/>
      <c r="AC1578" s="82"/>
      <c r="AD1578" s="82"/>
      <c r="AE1578" s="82"/>
      <c r="AF1578" s="82"/>
      <c r="AG1578" s="59" t="s">
        <v>5351</v>
      </c>
      <c r="AH1578" s="59">
        <v>1</v>
      </c>
      <c r="AI1578" s="58"/>
      <c r="AJ1578" s="27"/>
    </row>
    <row r="1579" ht="20.15" customHeight="1" outlineLevel="4" spans="1:36">
      <c r="A1579" s="59">
        <v>13</v>
      </c>
      <c r="B1579" s="60" t="s">
        <v>178</v>
      </c>
      <c r="C1579" s="56" t="s">
        <v>187</v>
      </c>
      <c r="D1579" s="57" t="s">
        <v>5419</v>
      </c>
      <c r="E1579" s="58" t="s">
        <v>5426</v>
      </c>
      <c r="F1579" s="59" t="s">
        <v>554</v>
      </c>
      <c r="G1579" s="59" t="s">
        <v>110</v>
      </c>
      <c r="H1579" s="59">
        <v>430822</v>
      </c>
      <c r="I1579" s="59" t="str">
        <f t="shared" si="166"/>
        <v>430822</v>
      </c>
      <c r="J1579" s="59">
        <f t="shared" si="167"/>
        <v>0</v>
      </c>
      <c r="K1579" s="70">
        <v>5.797</v>
      </c>
      <c r="L1579" s="55" t="s">
        <v>5427</v>
      </c>
      <c r="M1579" s="71" t="s">
        <v>5428</v>
      </c>
      <c r="N1579" s="59"/>
      <c r="O1579" s="70"/>
      <c r="P1579" s="73" t="s">
        <v>5428</v>
      </c>
      <c r="Q1579" s="70">
        <v>5.797</v>
      </c>
      <c r="R1579" s="59"/>
      <c r="S1579" s="70"/>
      <c r="T1579" s="59">
        <v>18</v>
      </c>
      <c r="U1579" s="82">
        <v>492.75</v>
      </c>
      <c r="V1579" s="83">
        <v>104.346</v>
      </c>
      <c r="W1579" s="83">
        <v>75.361</v>
      </c>
      <c r="X1579" s="83">
        <v>28.985</v>
      </c>
      <c r="Y1579" s="82">
        <f t="shared" si="168"/>
        <v>388.404</v>
      </c>
      <c r="Z1579" s="82"/>
      <c r="AA1579" s="91"/>
      <c r="AB1579" s="91"/>
      <c r="AC1579" s="82"/>
      <c r="AD1579" s="82"/>
      <c r="AE1579" s="82"/>
      <c r="AF1579" s="82"/>
      <c r="AG1579" s="59" t="s">
        <v>5351</v>
      </c>
      <c r="AH1579" s="59">
        <v>1</v>
      </c>
      <c r="AI1579" s="58"/>
      <c r="AJ1579" s="27"/>
    </row>
    <row r="1580" ht="20.15" customHeight="1" outlineLevel="4" spans="1:36">
      <c r="A1580" s="59">
        <v>3</v>
      </c>
      <c r="B1580" s="60" t="s">
        <v>178</v>
      </c>
      <c r="C1580" s="56" t="s">
        <v>187</v>
      </c>
      <c r="D1580" s="57" t="s">
        <v>5429</v>
      </c>
      <c r="E1580" s="58" t="s">
        <v>5430</v>
      </c>
      <c r="F1580" s="59" t="s">
        <v>554</v>
      </c>
      <c r="G1580" s="59" t="s">
        <v>110</v>
      </c>
      <c r="H1580" s="59">
        <v>430822</v>
      </c>
      <c r="I1580" s="59" t="str">
        <f t="shared" si="166"/>
        <v>430822</v>
      </c>
      <c r="J1580" s="59">
        <f t="shared" si="167"/>
        <v>0</v>
      </c>
      <c r="K1580" s="70">
        <v>5.067</v>
      </c>
      <c r="L1580" s="55" t="s">
        <v>5431</v>
      </c>
      <c r="M1580" s="71" t="s">
        <v>5432</v>
      </c>
      <c r="N1580" s="59"/>
      <c r="O1580" s="70"/>
      <c r="P1580" s="73" t="s">
        <v>5432</v>
      </c>
      <c r="Q1580" s="70">
        <v>5.067</v>
      </c>
      <c r="R1580" s="59"/>
      <c r="S1580" s="70"/>
      <c r="T1580" s="59">
        <v>18</v>
      </c>
      <c r="U1580" s="82">
        <v>430.7</v>
      </c>
      <c r="V1580" s="83">
        <v>91.206</v>
      </c>
      <c r="W1580" s="83">
        <v>65.871</v>
      </c>
      <c r="X1580" s="83">
        <v>25.335</v>
      </c>
      <c r="Y1580" s="82">
        <f t="shared" si="168"/>
        <v>339.494</v>
      </c>
      <c r="Z1580" s="82"/>
      <c r="AA1580" s="91"/>
      <c r="AB1580" s="91"/>
      <c r="AC1580" s="82"/>
      <c r="AD1580" s="82"/>
      <c r="AE1580" s="82"/>
      <c r="AF1580" s="82"/>
      <c r="AG1580" s="59" t="s">
        <v>5351</v>
      </c>
      <c r="AH1580" s="59">
        <v>1</v>
      </c>
      <c r="AI1580" s="58"/>
      <c r="AJ1580" s="27"/>
    </row>
    <row r="1581" ht="40" customHeight="1" outlineLevel="4" spans="1:36">
      <c r="A1581" s="59">
        <v>14</v>
      </c>
      <c r="B1581" s="60" t="s">
        <v>178</v>
      </c>
      <c r="C1581" s="56" t="s">
        <v>187</v>
      </c>
      <c r="D1581" s="57" t="s">
        <v>5433</v>
      </c>
      <c r="E1581" s="58" t="s">
        <v>5434</v>
      </c>
      <c r="F1581" s="59" t="s">
        <v>554</v>
      </c>
      <c r="G1581" s="59" t="s">
        <v>110</v>
      </c>
      <c r="H1581" s="59">
        <v>430822</v>
      </c>
      <c r="I1581" s="59" t="str">
        <f t="shared" si="166"/>
        <v>430822</v>
      </c>
      <c r="J1581" s="59">
        <f t="shared" si="167"/>
        <v>0</v>
      </c>
      <c r="K1581" s="70">
        <v>3.769</v>
      </c>
      <c r="L1581" s="55" t="s">
        <v>5435</v>
      </c>
      <c r="M1581" s="71" t="s">
        <v>5436</v>
      </c>
      <c r="N1581" s="59"/>
      <c r="O1581" s="70"/>
      <c r="P1581" s="59"/>
      <c r="Q1581" s="70"/>
      <c r="R1581" s="73" t="s">
        <v>5436</v>
      </c>
      <c r="S1581" s="70">
        <v>3.769</v>
      </c>
      <c r="T1581" s="59">
        <v>18</v>
      </c>
      <c r="U1581" s="82">
        <v>282.67</v>
      </c>
      <c r="V1581" s="83">
        <v>67.842</v>
      </c>
      <c r="W1581" s="83">
        <v>48.997</v>
      </c>
      <c r="X1581" s="83">
        <v>18.845</v>
      </c>
      <c r="Y1581" s="82">
        <f t="shared" si="168"/>
        <v>214.828</v>
      </c>
      <c r="Z1581" s="82"/>
      <c r="AA1581" s="91"/>
      <c r="AB1581" s="91"/>
      <c r="AC1581" s="82"/>
      <c r="AD1581" s="82"/>
      <c r="AE1581" s="82"/>
      <c r="AF1581" s="82"/>
      <c r="AG1581" s="59" t="s">
        <v>5437</v>
      </c>
      <c r="AH1581" s="59">
        <v>1</v>
      </c>
      <c r="AI1581" s="58"/>
      <c r="AJ1581" s="27"/>
    </row>
    <row r="1582" ht="40" customHeight="1" outlineLevel="4" spans="1:36">
      <c r="A1582" s="59">
        <v>5</v>
      </c>
      <c r="B1582" s="60" t="s">
        <v>178</v>
      </c>
      <c r="C1582" s="56" t="s">
        <v>187</v>
      </c>
      <c r="D1582" s="57" t="s">
        <v>5433</v>
      </c>
      <c r="E1582" s="58" t="s">
        <v>5438</v>
      </c>
      <c r="F1582" s="59" t="s">
        <v>554</v>
      </c>
      <c r="G1582" s="59" t="s">
        <v>110</v>
      </c>
      <c r="H1582" s="59">
        <v>430822</v>
      </c>
      <c r="I1582" s="59" t="str">
        <f t="shared" si="166"/>
        <v>430822</v>
      </c>
      <c r="J1582" s="59">
        <f t="shared" si="167"/>
        <v>0</v>
      </c>
      <c r="K1582" s="70">
        <v>1.975</v>
      </c>
      <c r="L1582" s="55" t="s">
        <v>5439</v>
      </c>
      <c r="M1582" s="71" t="s">
        <v>5440</v>
      </c>
      <c r="N1582" s="59"/>
      <c r="O1582" s="70"/>
      <c r="P1582" s="59"/>
      <c r="Q1582" s="70"/>
      <c r="R1582" s="73" t="s">
        <v>5440</v>
      </c>
      <c r="S1582" s="70">
        <v>1.975</v>
      </c>
      <c r="T1582" s="59">
        <v>18</v>
      </c>
      <c r="U1582" s="82">
        <v>148.13</v>
      </c>
      <c r="V1582" s="83">
        <v>35.55</v>
      </c>
      <c r="W1582" s="83">
        <v>25.675</v>
      </c>
      <c r="X1582" s="83">
        <v>9.875</v>
      </c>
      <c r="Y1582" s="82">
        <f t="shared" si="168"/>
        <v>112.58</v>
      </c>
      <c r="Z1582" s="82"/>
      <c r="AA1582" s="91"/>
      <c r="AB1582" s="91"/>
      <c r="AC1582" s="82"/>
      <c r="AD1582" s="82"/>
      <c r="AE1582" s="82"/>
      <c r="AF1582" s="82"/>
      <c r="AG1582" s="59" t="s">
        <v>5437</v>
      </c>
      <c r="AH1582" s="59">
        <v>1</v>
      </c>
      <c r="AI1582" s="58"/>
      <c r="AJ1582" s="27"/>
    </row>
    <row r="1583" ht="40" customHeight="1" outlineLevel="4" spans="1:36">
      <c r="A1583" s="59">
        <v>15</v>
      </c>
      <c r="B1583" s="60" t="s">
        <v>178</v>
      </c>
      <c r="C1583" s="56" t="s">
        <v>187</v>
      </c>
      <c r="D1583" s="57" t="s">
        <v>5441</v>
      </c>
      <c r="E1583" s="58" t="s">
        <v>5442</v>
      </c>
      <c r="F1583" s="59" t="s">
        <v>554</v>
      </c>
      <c r="G1583" s="59" t="s">
        <v>110</v>
      </c>
      <c r="H1583" s="59">
        <v>430822</v>
      </c>
      <c r="I1583" s="59" t="str">
        <f t="shared" si="166"/>
        <v>430822</v>
      </c>
      <c r="J1583" s="59">
        <f t="shared" si="167"/>
        <v>0</v>
      </c>
      <c r="K1583" s="70">
        <v>2.105</v>
      </c>
      <c r="L1583" s="55" t="s">
        <v>5443</v>
      </c>
      <c r="M1583" s="71" t="s">
        <v>5444</v>
      </c>
      <c r="N1583" s="59"/>
      <c r="O1583" s="70"/>
      <c r="P1583" s="59"/>
      <c r="Q1583" s="70"/>
      <c r="R1583" s="73" t="s">
        <v>5444</v>
      </c>
      <c r="S1583" s="70">
        <v>2.105</v>
      </c>
      <c r="T1583" s="59">
        <v>18</v>
      </c>
      <c r="U1583" s="82">
        <v>157.88</v>
      </c>
      <c r="V1583" s="83">
        <v>37.89</v>
      </c>
      <c r="W1583" s="83">
        <v>27.365</v>
      </c>
      <c r="X1583" s="83">
        <v>10.525</v>
      </c>
      <c r="Y1583" s="82">
        <f t="shared" si="168"/>
        <v>119.99</v>
      </c>
      <c r="Z1583" s="82"/>
      <c r="AA1583" s="91"/>
      <c r="AB1583" s="91"/>
      <c r="AC1583" s="82"/>
      <c r="AD1583" s="82"/>
      <c r="AE1583" s="82"/>
      <c r="AF1583" s="82"/>
      <c r="AG1583" s="59" t="s">
        <v>5437</v>
      </c>
      <c r="AH1583" s="59">
        <v>1</v>
      </c>
      <c r="AI1583" s="58"/>
      <c r="AJ1583" s="27"/>
    </row>
    <row r="1584" ht="20.15" customHeight="1" outlineLevel="4" spans="1:36">
      <c r="A1584" s="59">
        <v>19</v>
      </c>
      <c r="B1584" s="60" t="s">
        <v>178</v>
      </c>
      <c r="C1584" s="56" t="s">
        <v>187</v>
      </c>
      <c r="D1584" s="57" t="s">
        <v>5441</v>
      </c>
      <c r="E1584" s="58" t="s">
        <v>5442</v>
      </c>
      <c r="F1584" s="59" t="s">
        <v>554</v>
      </c>
      <c r="G1584" s="59" t="s">
        <v>110</v>
      </c>
      <c r="H1584" s="59">
        <v>430822</v>
      </c>
      <c r="I1584" s="59" t="str">
        <f t="shared" si="166"/>
        <v>430822</v>
      </c>
      <c r="J1584" s="59">
        <f t="shared" si="167"/>
        <v>0</v>
      </c>
      <c r="K1584" s="70">
        <v>2.55</v>
      </c>
      <c r="L1584" s="55" t="s">
        <v>5445</v>
      </c>
      <c r="M1584" s="71" t="s">
        <v>5446</v>
      </c>
      <c r="N1584" s="59"/>
      <c r="O1584" s="70"/>
      <c r="P1584" s="59"/>
      <c r="Q1584" s="70"/>
      <c r="R1584" s="73" t="s">
        <v>5446</v>
      </c>
      <c r="S1584" s="70">
        <v>2.55</v>
      </c>
      <c r="T1584" s="59">
        <v>18</v>
      </c>
      <c r="U1584" s="82">
        <v>191.25</v>
      </c>
      <c r="V1584" s="83">
        <v>45.9</v>
      </c>
      <c r="W1584" s="83">
        <v>33.15</v>
      </c>
      <c r="X1584" s="83">
        <v>12.75</v>
      </c>
      <c r="Y1584" s="82">
        <f t="shared" si="168"/>
        <v>145.35</v>
      </c>
      <c r="Z1584" s="82"/>
      <c r="AA1584" s="91"/>
      <c r="AB1584" s="91"/>
      <c r="AC1584" s="82"/>
      <c r="AD1584" s="82"/>
      <c r="AE1584" s="82"/>
      <c r="AF1584" s="82"/>
      <c r="AG1584" s="59" t="s">
        <v>5447</v>
      </c>
      <c r="AH1584" s="59">
        <v>1</v>
      </c>
      <c r="AI1584" s="58" t="s">
        <v>540</v>
      </c>
      <c r="AJ1584" s="55" t="s">
        <v>541</v>
      </c>
    </row>
    <row r="1585" ht="20.15" customHeight="1" outlineLevel="4" spans="1:36">
      <c r="A1585" s="59">
        <v>25</v>
      </c>
      <c r="B1585" s="60" t="s">
        <v>178</v>
      </c>
      <c r="C1585" s="56" t="s">
        <v>187</v>
      </c>
      <c r="D1585" s="57" t="s">
        <v>5441</v>
      </c>
      <c r="E1585" s="58" t="s">
        <v>5448</v>
      </c>
      <c r="F1585" s="59" t="s">
        <v>554</v>
      </c>
      <c r="G1585" s="59" t="s">
        <v>110</v>
      </c>
      <c r="H1585" s="59">
        <v>430822</v>
      </c>
      <c r="I1585" s="59" t="str">
        <f t="shared" si="166"/>
        <v>430822</v>
      </c>
      <c r="J1585" s="59">
        <f t="shared" si="167"/>
        <v>0</v>
      </c>
      <c r="K1585" s="70">
        <v>2.647</v>
      </c>
      <c r="L1585" s="55" t="s">
        <v>5449</v>
      </c>
      <c r="M1585" s="71" t="s">
        <v>5450</v>
      </c>
      <c r="N1585" s="59"/>
      <c r="O1585" s="70"/>
      <c r="P1585" s="59"/>
      <c r="Q1585" s="70"/>
      <c r="R1585" s="73" t="s">
        <v>5450</v>
      </c>
      <c r="S1585" s="70">
        <v>2.647</v>
      </c>
      <c r="T1585" s="59">
        <v>18</v>
      </c>
      <c r="U1585" s="82">
        <v>198.53</v>
      </c>
      <c r="V1585" s="83">
        <v>47.646</v>
      </c>
      <c r="W1585" s="83">
        <v>34.411</v>
      </c>
      <c r="X1585" s="83">
        <v>13.235</v>
      </c>
      <c r="Y1585" s="82">
        <f t="shared" si="168"/>
        <v>150.884</v>
      </c>
      <c r="Z1585" s="82"/>
      <c r="AA1585" s="91"/>
      <c r="AB1585" s="91"/>
      <c r="AC1585" s="82"/>
      <c r="AD1585" s="82"/>
      <c r="AE1585" s="82"/>
      <c r="AF1585" s="82"/>
      <c r="AG1585" s="59" t="s">
        <v>5451</v>
      </c>
      <c r="AH1585" s="59">
        <v>1</v>
      </c>
      <c r="AI1585" s="58" t="s">
        <v>540</v>
      </c>
      <c r="AJ1585" s="55" t="s">
        <v>541</v>
      </c>
    </row>
    <row r="1586" ht="20.15" customHeight="1" outlineLevel="4" spans="1:36">
      <c r="A1586" s="59">
        <v>20</v>
      </c>
      <c r="B1586" s="60" t="s">
        <v>178</v>
      </c>
      <c r="C1586" s="56" t="s">
        <v>187</v>
      </c>
      <c r="D1586" s="57" t="s">
        <v>5452</v>
      </c>
      <c r="E1586" s="58" t="s">
        <v>5453</v>
      </c>
      <c r="F1586" s="59" t="s">
        <v>554</v>
      </c>
      <c r="G1586" s="59" t="s">
        <v>110</v>
      </c>
      <c r="H1586" s="59">
        <v>430822</v>
      </c>
      <c r="I1586" s="59" t="str">
        <f t="shared" si="166"/>
        <v>430822</v>
      </c>
      <c r="J1586" s="59">
        <f t="shared" si="167"/>
        <v>0</v>
      </c>
      <c r="K1586" s="70">
        <v>3.55</v>
      </c>
      <c r="L1586" s="55" t="s">
        <v>5454</v>
      </c>
      <c r="M1586" s="71" t="s">
        <v>5455</v>
      </c>
      <c r="N1586" s="59"/>
      <c r="O1586" s="70"/>
      <c r="P1586" s="59"/>
      <c r="Q1586" s="70"/>
      <c r="R1586" s="73" t="s">
        <v>5455</v>
      </c>
      <c r="S1586" s="70">
        <v>3.55</v>
      </c>
      <c r="T1586" s="59">
        <v>18</v>
      </c>
      <c r="U1586" s="82">
        <v>266.25</v>
      </c>
      <c r="V1586" s="83">
        <v>63.9</v>
      </c>
      <c r="W1586" s="83">
        <v>46.15</v>
      </c>
      <c r="X1586" s="83">
        <v>17.75</v>
      </c>
      <c r="Y1586" s="82">
        <f t="shared" si="168"/>
        <v>202.35</v>
      </c>
      <c r="Z1586" s="82"/>
      <c r="AA1586" s="91"/>
      <c r="AB1586" s="91"/>
      <c r="AC1586" s="82"/>
      <c r="AD1586" s="82"/>
      <c r="AE1586" s="82"/>
      <c r="AF1586" s="82"/>
      <c r="AG1586" s="59" t="s">
        <v>5456</v>
      </c>
      <c r="AH1586" s="59">
        <v>1</v>
      </c>
      <c r="AI1586" s="58"/>
      <c r="AJ1586" s="27"/>
    </row>
    <row r="1587" ht="20.15" customHeight="1" outlineLevel="4" spans="1:36">
      <c r="A1587" s="59">
        <v>21</v>
      </c>
      <c r="B1587" s="60" t="s">
        <v>178</v>
      </c>
      <c r="C1587" s="56" t="s">
        <v>187</v>
      </c>
      <c r="D1587" s="57" t="s">
        <v>5452</v>
      </c>
      <c r="E1587" s="58" t="s">
        <v>5457</v>
      </c>
      <c r="F1587" s="59" t="s">
        <v>554</v>
      </c>
      <c r="G1587" s="59" t="s">
        <v>110</v>
      </c>
      <c r="H1587" s="59">
        <v>430822</v>
      </c>
      <c r="I1587" s="59" t="str">
        <f t="shared" si="166"/>
        <v>430822</v>
      </c>
      <c r="J1587" s="59">
        <f t="shared" si="167"/>
        <v>0</v>
      </c>
      <c r="K1587" s="70">
        <v>3.12</v>
      </c>
      <c r="L1587" s="55" t="s">
        <v>5458</v>
      </c>
      <c r="M1587" s="71" t="s">
        <v>5459</v>
      </c>
      <c r="N1587" s="59"/>
      <c r="O1587" s="70"/>
      <c r="P1587" s="73" t="s">
        <v>5459</v>
      </c>
      <c r="Q1587" s="70">
        <v>3.12</v>
      </c>
      <c r="R1587" s="59"/>
      <c r="S1587" s="70"/>
      <c r="T1587" s="59">
        <v>18</v>
      </c>
      <c r="U1587" s="82">
        <v>266.25</v>
      </c>
      <c r="V1587" s="83">
        <v>56.16</v>
      </c>
      <c r="W1587" s="83">
        <v>40.56</v>
      </c>
      <c r="X1587" s="83">
        <v>15.6</v>
      </c>
      <c r="Y1587" s="82">
        <f t="shared" si="168"/>
        <v>210.09</v>
      </c>
      <c r="Z1587" s="82"/>
      <c r="AA1587" s="91"/>
      <c r="AB1587" s="91"/>
      <c r="AC1587" s="82"/>
      <c r="AD1587" s="82"/>
      <c r="AE1587" s="82"/>
      <c r="AF1587" s="82"/>
      <c r="AG1587" s="59" t="s">
        <v>5456</v>
      </c>
      <c r="AH1587" s="59">
        <v>1</v>
      </c>
      <c r="AI1587" s="58"/>
      <c r="AJ1587" s="27"/>
    </row>
    <row r="1588" ht="20.15" customHeight="1" outlineLevel="4" spans="1:36">
      <c r="A1588" s="59">
        <v>22</v>
      </c>
      <c r="B1588" s="60" t="s">
        <v>178</v>
      </c>
      <c r="C1588" s="56" t="s">
        <v>187</v>
      </c>
      <c r="D1588" s="57" t="s">
        <v>5441</v>
      </c>
      <c r="E1588" s="58" t="s">
        <v>5460</v>
      </c>
      <c r="F1588" s="59" t="s">
        <v>554</v>
      </c>
      <c r="G1588" s="59" t="s">
        <v>110</v>
      </c>
      <c r="H1588" s="59">
        <v>430822</v>
      </c>
      <c r="I1588" s="59" t="str">
        <f t="shared" si="166"/>
        <v>430822</v>
      </c>
      <c r="J1588" s="59">
        <f t="shared" si="167"/>
        <v>0</v>
      </c>
      <c r="K1588" s="70">
        <v>4.526</v>
      </c>
      <c r="L1588" s="55" t="s">
        <v>5461</v>
      </c>
      <c r="M1588" s="71" t="s">
        <v>5462</v>
      </c>
      <c r="N1588" s="59"/>
      <c r="O1588" s="70"/>
      <c r="P1588" s="73" t="s">
        <v>5462</v>
      </c>
      <c r="Q1588" s="70">
        <v>4.526</v>
      </c>
      <c r="R1588" s="59"/>
      <c r="S1588" s="70"/>
      <c r="T1588" s="59">
        <v>18</v>
      </c>
      <c r="U1588" s="82">
        <v>384.71</v>
      </c>
      <c r="V1588" s="83">
        <v>81.468</v>
      </c>
      <c r="W1588" s="83">
        <v>58.838</v>
      </c>
      <c r="X1588" s="83">
        <v>22.63</v>
      </c>
      <c r="Y1588" s="82">
        <f t="shared" si="168"/>
        <v>303.242</v>
      </c>
      <c r="Z1588" s="82"/>
      <c r="AA1588" s="91"/>
      <c r="AB1588" s="91"/>
      <c r="AC1588" s="82"/>
      <c r="AD1588" s="82"/>
      <c r="AE1588" s="82"/>
      <c r="AF1588" s="82"/>
      <c r="AG1588" s="59" t="s">
        <v>5456</v>
      </c>
      <c r="AH1588" s="59">
        <v>1</v>
      </c>
      <c r="AI1588" s="58"/>
      <c r="AJ1588" s="27"/>
    </row>
    <row r="1589" ht="20.15" customHeight="1" outlineLevel="4" spans="1:36">
      <c r="A1589" s="59">
        <v>12</v>
      </c>
      <c r="B1589" s="60" t="s">
        <v>178</v>
      </c>
      <c r="C1589" s="56" t="s">
        <v>187</v>
      </c>
      <c r="D1589" s="57" t="s">
        <v>5463</v>
      </c>
      <c r="E1589" s="58" t="s">
        <v>5464</v>
      </c>
      <c r="F1589" s="59" t="s">
        <v>554</v>
      </c>
      <c r="G1589" s="59" t="s">
        <v>110</v>
      </c>
      <c r="H1589" s="59">
        <v>430822</v>
      </c>
      <c r="I1589" s="59" t="str">
        <f t="shared" si="166"/>
        <v>430822</v>
      </c>
      <c r="J1589" s="59">
        <f t="shared" si="167"/>
        <v>0</v>
      </c>
      <c r="K1589" s="70">
        <v>2.494</v>
      </c>
      <c r="L1589" s="55" t="s">
        <v>5465</v>
      </c>
      <c r="M1589" s="71" t="s">
        <v>5466</v>
      </c>
      <c r="N1589" s="59"/>
      <c r="O1589" s="70"/>
      <c r="P1589" s="59"/>
      <c r="Q1589" s="70"/>
      <c r="R1589" s="73" t="s">
        <v>5466</v>
      </c>
      <c r="S1589" s="70">
        <v>2.494</v>
      </c>
      <c r="T1589" s="59">
        <v>18</v>
      </c>
      <c r="U1589" s="82">
        <v>187.05</v>
      </c>
      <c r="V1589" s="83">
        <v>44.892</v>
      </c>
      <c r="W1589" s="83">
        <v>32.422</v>
      </c>
      <c r="X1589" s="83">
        <v>12.47</v>
      </c>
      <c r="Y1589" s="82">
        <f t="shared" si="168"/>
        <v>142.158</v>
      </c>
      <c r="Z1589" s="82"/>
      <c r="AA1589" s="91"/>
      <c r="AB1589" s="91"/>
      <c r="AC1589" s="82"/>
      <c r="AD1589" s="82"/>
      <c r="AE1589" s="82"/>
      <c r="AF1589" s="82"/>
      <c r="AG1589" s="59" t="s">
        <v>5456</v>
      </c>
      <c r="AH1589" s="59">
        <v>1</v>
      </c>
      <c r="AI1589" s="58"/>
      <c r="AJ1589" s="27"/>
    </row>
    <row r="1590" ht="20.15" customHeight="1" outlineLevel="4" spans="1:36">
      <c r="A1590" s="59">
        <v>17</v>
      </c>
      <c r="B1590" s="60" t="s">
        <v>178</v>
      </c>
      <c r="C1590" s="56" t="s">
        <v>187</v>
      </c>
      <c r="D1590" s="57" t="s">
        <v>2511</v>
      </c>
      <c r="E1590" s="58" t="s">
        <v>5467</v>
      </c>
      <c r="F1590" s="59" t="s">
        <v>554</v>
      </c>
      <c r="G1590" s="59" t="s">
        <v>110</v>
      </c>
      <c r="H1590" s="59">
        <v>430822</v>
      </c>
      <c r="I1590" s="59" t="str">
        <f t="shared" si="166"/>
        <v>430822</v>
      </c>
      <c r="J1590" s="59">
        <f t="shared" si="167"/>
        <v>0</v>
      </c>
      <c r="K1590" s="70">
        <v>8.494</v>
      </c>
      <c r="L1590" s="55" t="s">
        <v>5468</v>
      </c>
      <c r="M1590" s="71" t="s">
        <v>5469</v>
      </c>
      <c r="N1590" s="59"/>
      <c r="O1590" s="70"/>
      <c r="P1590" s="73" t="s">
        <v>5469</v>
      </c>
      <c r="Q1590" s="70">
        <v>8.494</v>
      </c>
      <c r="R1590" s="59"/>
      <c r="S1590" s="70"/>
      <c r="T1590" s="59">
        <v>18</v>
      </c>
      <c r="U1590" s="82">
        <v>721.99</v>
      </c>
      <c r="V1590" s="83">
        <v>152.892</v>
      </c>
      <c r="W1590" s="83">
        <v>110.422</v>
      </c>
      <c r="X1590" s="83">
        <v>42.47</v>
      </c>
      <c r="Y1590" s="82">
        <f t="shared" si="168"/>
        <v>569.098</v>
      </c>
      <c r="Z1590" s="82"/>
      <c r="AA1590" s="91"/>
      <c r="AB1590" s="91"/>
      <c r="AC1590" s="82"/>
      <c r="AD1590" s="82"/>
      <c r="AE1590" s="82"/>
      <c r="AF1590" s="82"/>
      <c r="AG1590" s="59" t="s">
        <v>5456</v>
      </c>
      <c r="AH1590" s="59">
        <v>1</v>
      </c>
      <c r="AI1590" s="58"/>
      <c r="AJ1590" s="27"/>
    </row>
    <row r="1591" ht="20.15" customHeight="1" outlineLevel="4" spans="1:36">
      <c r="A1591" s="59">
        <v>6</v>
      </c>
      <c r="B1591" s="60" t="s">
        <v>178</v>
      </c>
      <c r="C1591" s="56" t="s">
        <v>187</v>
      </c>
      <c r="D1591" s="57" t="s">
        <v>5470</v>
      </c>
      <c r="E1591" s="58" t="s">
        <v>5471</v>
      </c>
      <c r="F1591" s="59" t="s">
        <v>554</v>
      </c>
      <c r="G1591" s="59" t="s">
        <v>110</v>
      </c>
      <c r="H1591" s="59">
        <v>430822</v>
      </c>
      <c r="I1591" s="59" t="str">
        <f t="shared" si="166"/>
        <v>430822</v>
      </c>
      <c r="J1591" s="59">
        <f t="shared" si="167"/>
        <v>0</v>
      </c>
      <c r="K1591" s="70">
        <v>2.745</v>
      </c>
      <c r="L1591" s="55" t="s">
        <v>5472</v>
      </c>
      <c r="M1591" s="71" t="s">
        <v>5473</v>
      </c>
      <c r="N1591" s="59"/>
      <c r="O1591" s="70"/>
      <c r="P1591" s="59"/>
      <c r="Q1591" s="70"/>
      <c r="R1591" s="73" t="s">
        <v>5473</v>
      </c>
      <c r="S1591" s="70">
        <v>2.745</v>
      </c>
      <c r="T1591" s="59">
        <v>18</v>
      </c>
      <c r="U1591" s="82">
        <v>205.88</v>
      </c>
      <c r="V1591" s="83">
        <v>49.41</v>
      </c>
      <c r="W1591" s="83">
        <v>35.685</v>
      </c>
      <c r="X1591" s="83">
        <v>13.725</v>
      </c>
      <c r="Y1591" s="82">
        <f t="shared" si="168"/>
        <v>156.47</v>
      </c>
      <c r="Z1591" s="82"/>
      <c r="AA1591" s="91"/>
      <c r="AB1591" s="91"/>
      <c r="AC1591" s="82"/>
      <c r="AD1591" s="82"/>
      <c r="AE1591" s="82"/>
      <c r="AF1591" s="82"/>
      <c r="AG1591" s="59" t="s">
        <v>5456</v>
      </c>
      <c r="AH1591" s="59">
        <v>1</v>
      </c>
      <c r="AI1591" s="58"/>
      <c r="AJ1591" s="27"/>
    </row>
    <row r="1592" ht="20.15" customHeight="1" outlineLevel="4" spans="1:36">
      <c r="A1592" s="59">
        <v>7</v>
      </c>
      <c r="B1592" s="60" t="s">
        <v>178</v>
      </c>
      <c r="C1592" s="56" t="s">
        <v>187</v>
      </c>
      <c r="D1592" s="57" t="s">
        <v>5474</v>
      </c>
      <c r="E1592" s="58" t="s">
        <v>5475</v>
      </c>
      <c r="F1592" s="59" t="s">
        <v>554</v>
      </c>
      <c r="G1592" s="59" t="s">
        <v>110</v>
      </c>
      <c r="H1592" s="59">
        <v>430822</v>
      </c>
      <c r="I1592" s="59" t="str">
        <f t="shared" si="166"/>
        <v>430822</v>
      </c>
      <c r="J1592" s="59">
        <f t="shared" si="167"/>
        <v>0</v>
      </c>
      <c r="K1592" s="70">
        <v>14.395</v>
      </c>
      <c r="L1592" s="55" t="s">
        <v>5476</v>
      </c>
      <c r="M1592" s="71" t="s">
        <v>5477</v>
      </c>
      <c r="N1592" s="59"/>
      <c r="O1592" s="70"/>
      <c r="P1592" s="73" t="s">
        <v>5477</v>
      </c>
      <c r="Q1592" s="70">
        <v>14.395</v>
      </c>
      <c r="R1592" s="59"/>
      <c r="S1592" s="70"/>
      <c r="T1592" s="59">
        <v>18</v>
      </c>
      <c r="U1592" s="82">
        <v>1223.58</v>
      </c>
      <c r="V1592" s="83">
        <v>259.11</v>
      </c>
      <c r="W1592" s="83">
        <v>187.135</v>
      </c>
      <c r="X1592" s="83">
        <v>71.975</v>
      </c>
      <c r="Y1592" s="82">
        <f t="shared" si="168"/>
        <v>964.47</v>
      </c>
      <c r="Z1592" s="82"/>
      <c r="AA1592" s="91"/>
      <c r="AB1592" s="91"/>
      <c r="AC1592" s="82"/>
      <c r="AD1592" s="82"/>
      <c r="AE1592" s="82"/>
      <c r="AF1592" s="82"/>
      <c r="AG1592" s="59" t="s">
        <v>5456</v>
      </c>
      <c r="AH1592" s="59">
        <v>1</v>
      </c>
      <c r="AI1592" s="58"/>
      <c r="AJ1592" s="27"/>
    </row>
    <row r="1593" ht="20.15" customHeight="1" outlineLevel="4" spans="1:36">
      <c r="A1593" s="59">
        <v>16</v>
      </c>
      <c r="B1593" s="60" t="s">
        <v>178</v>
      </c>
      <c r="C1593" s="56" t="s">
        <v>187</v>
      </c>
      <c r="D1593" s="57" t="s">
        <v>5474</v>
      </c>
      <c r="E1593" s="58" t="s">
        <v>5478</v>
      </c>
      <c r="F1593" s="59" t="s">
        <v>554</v>
      </c>
      <c r="G1593" s="59" t="s">
        <v>110</v>
      </c>
      <c r="H1593" s="59">
        <v>430822</v>
      </c>
      <c r="I1593" s="59" t="str">
        <f t="shared" si="166"/>
        <v>430822</v>
      </c>
      <c r="J1593" s="59">
        <f t="shared" si="167"/>
        <v>0</v>
      </c>
      <c r="K1593" s="70">
        <v>1.731</v>
      </c>
      <c r="L1593" s="55" t="s">
        <v>5479</v>
      </c>
      <c r="M1593" s="71" t="s">
        <v>5480</v>
      </c>
      <c r="N1593" s="59"/>
      <c r="O1593" s="70"/>
      <c r="P1593" s="59"/>
      <c r="Q1593" s="70"/>
      <c r="R1593" s="73" t="s">
        <v>5480</v>
      </c>
      <c r="S1593" s="70">
        <v>1.731</v>
      </c>
      <c r="T1593" s="59">
        <v>18</v>
      </c>
      <c r="U1593" s="82">
        <v>129.83</v>
      </c>
      <c r="V1593" s="83">
        <v>31.158</v>
      </c>
      <c r="W1593" s="83">
        <v>22.503</v>
      </c>
      <c r="X1593" s="83">
        <v>8.655</v>
      </c>
      <c r="Y1593" s="82">
        <f t="shared" si="168"/>
        <v>98.672</v>
      </c>
      <c r="Z1593" s="82"/>
      <c r="AA1593" s="91"/>
      <c r="AB1593" s="91"/>
      <c r="AC1593" s="82"/>
      <c r="AD1593" s="82"/>
      <c r="AE1593" s="82"/>
      <c r="AF1593" s="82"/>
      <c r="AG1593" s="59" t="s">
        <v>5456</v>
      </c>
      <c r="AH1593" s="59">
        <v>1</v>
      </c>
      <c r="AI1593" s="58"/>
      <c r="AJ1593" s="27"/>
    </row>
    <row r="1594" ht="20.15" customHeight="1" outlineLevel="4" spans="1:36">
      <c r="A1594" s="59">
        <v>8</v>
      </c>
      <c r="B1594" s="60" t="s">
        <v>178</v>
      </c>
      <c r="C1594" s="56" t="s">
        <v>187</v>
      </c>
      <c r="D1594" s="57" t="s">
        <v>5481</v>
      </c>
      <c r="E1594" s="58" t="s">
        <v>5482</v>
      </c>
      <c r="F1594" s="59" t="s">
        <v>554</v>
      </c>
      <c r="G1594" s="59" t="s">
        <v>110</v>
      </c>
      <c r="H1594" s="59">
        <v>430822</v>
      </c>
      <c r="I1594" s="59" t="str">
        <f t="shared" si="166"/>
        <v>430822</v>
      </c>
      <c r="J1594" s="59">
        <f t="shared" si="167"/>
        <v>0</v>
      </c>
      <c r="K1594" s="70">
        <v>2.528</v>
      </c>
      <c r="L1594" s="55" t="s">
        <v>5483</v>
      </c>
      <c r="M1594" s="71" t="s">
        <v>5484</v>
      </c>
      <c r="N1594" s="59"/>
      <c r="O1594" s="70"/>
      <c r="P1594" s="73" t="s">
        <v>5484</v>
      </c>
      <c r="Q1594" s="70">
        <v>2.528</v>
      </c>
      <c r="R1594" s="59"/>
      <c r="S1594" s="70"/>
      <c r="T1594" s="59">
        <v>18</v>
      </c>
      <c r="U1594" s="82">
        <v>214.88</v>
      </c>
      <c r="V1594" s="83">
        <v>45.504</v>
      </c>
      <c r="W1594" s="83">
        <v>32.864</v>
      </c>
      <c r="X1594" s="83">
        <v>12.64</v>
      </c>
      <c r="Y1594" s="82">
        <f t="shared" si="168"/>
        <v>169.376</v>
      </c>
      <c r="Z1594" s="82"/>
      <c r="AA1594" s="91"/>
      <c r="AB1594" s="91"/>
      <c r="AC1594" s="82"/>
      <c r="AD1594" s="82"/>
      <c r="AE1594" s="82"/>
      <c r="AF1594" s="82"/>
      <c r="AG1594" s="59" t="s">
        <v>5456</v>
      </c>
      <c r="AH1594" s="59">
        <v>1</v>
      </c>
      <c r="AI1594" s="58"/>
      <c r="AJ1594" s="27"/>
    </row>
    <row r="1595" ht="20.15" customHeight="1" outlineLevel="4" spans="1:36">
      <c r="A1595" s="59">
        <v>9</v>
      </c>
      <c r="B1595" s="60" t="s">
        <v>178</v>
      </c>
      <c r="C1595" s="56" t="s">
        <v>187</v>
      </c>
      <c r="D1595" s="57" t="s">
        <v>5485</v>
      </c>
      <c r="E1595" s="58" t="s">
        <v>5486</v>
      </c>
      <c r="F1595" s="59" t="s">
        <v>554</v>
      </c>
      <c r="G1595" s="59" t="s">
        <v>110</v>
      </c>
      <c r="H1595" s="59">
        <v>430822</v>
      </c>
      <c r="I1595" s="59" t="str">
        <f t="shared" si="166"/>
        <v>430822</v>
      </c>
      <c r="J1595" s="59">
        <f t="shared" si="167"/>
        <v>0</v>
      </c>
      <c r="K1595" s="70">
        <v>8.934</v>
      </c>
      <c r="L1595" s="55" t="s">
        <v>5487</v>
      </c>
      <c r="M1595" s="71" t="s">
        <v>5488</v>
      </c>
      <c r="N1595" s="59"/>
      <c r="O1595" s="70"/>
      <c r="P1595" s="73" t="s">
        <v>5488</v>
      </c>
      <c r="Q1595" s="70">
        <v>8.934</v>
      </c>
      <c r="R1595" s="59"/>
      <c r="S1595" s="70"/>
      <c r="T1595" s="59">
        <v>18</v>
      </c>
      <c r="U1595" s="82">
        <v>759.39</v>
      </c>
      <c r="V1595" s="83">
        <v>160.812</v>
      </c>
      <c r="W1595" s="83">
        <v>116.142</v>
      </c>
      <c r="X1595" s="83">
        <v>44.67</v>
      </c>
      <c r="Y1595" s="82">
        <f t="shared" si="168"/>
        <v>598.578</v>
      </c>
      <c r="Z1595" s="82"/>
      <c r="AA1595" s="91"/>
      <c r="AB1595" s="91"/>
      <c r="AC1595" s="82"/>
      <c r="AD1595" s="82"/>
      <c r="AE1595" s="82"/>
      <c r="AF1595" s="82"/>
      <c r="AG1595" s="59" t="s">
        <v>5456</v>
      </c>
      <c r="AH1595" s="59">
        <v>1</v>
      </c>
      <c r="AI1595" s="58"/>
      <c r="AJ1595" s="27"/>
    </row>
    <row r="1596" ht="20.15" customHeight="1" outlineLevel="4" spans="1:36">
      <c r="A1596" s="59">
        <v>10</v>
      </c>
      <c r="B1596" s="60" t="s">
        <v>178</v>
      </c>
      <c r="C1596" s="56" t="s">
        <v>187</v>
      </c>
      <c r="D1596" s="57" t="s">
        <v>5489</v>
      </c>
      <c r="E1596" s="58" t="s">
        <v>5490</v>
      </c>
      <c r="F1596" s="59" t="s">
        <v>554</v>
      </c>
      <c r="G1596" s="59" t="s">
        <v>110</v>
      </c>
      <c r="H1596" s="59">
        <v>430822</v>
      </c>
      <c r="I1596" s="59" t="str">
        <f t="shared" si="166"/>
        <v>430822</v>
      </c>
      <c r="J1596" s="59">
        <f t="shared" si="167"/>
        <v>0</v>
      </c>
      <c r="K1596" s="70">
        <v>8.619</v>
      </c>
      <c r="L1596" s="55" t="s">
        <v>5491</v>
      </c>
      <c r="M1596" s="71" t="s">
        <v>5492</v>
      </c>
      <c r="N1596" s="59"/>
      <c r="O1596" s="70"/>
      <c r="P1596" s="73" t="s">
        <v>5492</v>
      </c>
      <c r="Q1596" s="70">
        <v>8.619</v>
      </c>
      <c r="R1596" s="59"/>
      <c r="S1596" s="70"/>
      <c r="T1596" s="59">
        <v>18</v>
      </c>
      <c r="U1596" s="82">
        <v>732.61</v>
      </c>
      <c r="V1596" s="83">
        <v>155.142</v>
      </c>
      <c r="W1596" s="83">
        <v>112.047</v>
      </c>
      <c r="X1596" s="83">
        <v>43.095</v>
      </c>
      <c r="Y1596" s="82">
        <f t="shared" si="168"/>
        <v>577.468</v>
      </c>
      <c r="Z1596" s="82"/>
      <c r="AA1596" s="91"/>
      <c r="AB1596" s="91"/>
      <c r="AC1596" s="82"/>
      <c r="AD1596" s="82"/>
      <c r="AE1596" s="82"/>
      <c r="AF1596" s="82"/>
      <c r="AG1596" s="59" t="s">
        <v>5456</v>
      </c>
      <c r="AH1596" s="59">
        <v>1</v>
      </c>
      <c r="AI1596" s="58"/>
      <c r="AJ1596" s="27"/>
    </row>
    <row r="1597" ht="20.15" customHeight="1" outlineLevel="4" spans="1:36">
      <c r="A1597" s="59">
        <v>11</v>
      </c>
      <c r="B1597" s="60" t="s">
        <v>178</v>
      </c>
      <c r="C1597" s="56" t="s">
        <v>187</v>
      </c>
      <c r="D1597" s="57" t="s">
        <v>5493</v>
      </c>
      <c r="E1597" s="58" t="s">
        <v>5494</v>
      </c>
      <c r="F1597" s="59" t="s">
        <v>554</v>
      </c>
      <c r="G1597" s="59" t="s">
        <v>110</v>
      </c>
      <c r="H1597" s="59">
        <v>430822</v>
      </c>
      <c r="I1597" s="59" t="str">
        <f t="shared" si="166"/>
        <v>430822</v>
      </c>
      <c r="J1597" s="59">
        <f t="shared" si="167"/>
        <v>0</v>
      </c>
      <c r="K1597" s="70">
        <v>4.984</v>
      </c>
      <c r="L1597" s="55" t="s">
        <v>5495</v>
      </c>
      <c r="M1597" s="71" t="s">
        <v>5496</v>
      </c>
      <c r="N1597" s="59"/>
      <c r="O1597" s="70"/>
      <c r="P1597" s="59"/>
      <c r="Q1597" s="70"/>
      <c r="R1597" s="73" t="s">
        <v>5496</v>
      </c>
      <c r="S1597" s="70">
        <v>4.984</v>
      </c>
      <c r="T1597" s="59">
        <v>18</v>
      </c>
      <c r="U1597" s="82">
        <v>373.8</v>
      </c>
      <c r="V1597" s="83">
        <v>89.712</v>
      </c>
      <c r="W1597" s="83">
        <v>64.792</v>
      </c>
      <c r="X1597" s="83">
        <v>24.92</v>
      </c>
      <c r="Y1597" s="82">
        <f t="shared" si="168"/>
        <v>284.088</v>
      </c>
      <c r="Z1597" s="82"/>
      <c r="AA1597" s="91"/>
      <c r="AB1597" s="91"/>
      <c r="AC1597" s="82"/>
      <c r="AD1597" s="82"/>
      <c r="AE1597" s="82"/>
      <c r="AF1597" s="82"/>
      <c r="AG1597" s="59" t="s">
        <v>5456</v>
      </c>
      <c r="AH1597" s="59">
        <v>1</v>
      </c>
      <c r="AI1597" s="58"/>
      <c r="AJ1597" s="27"/>
    </row>
    <row r="1598" ht="20.15" customHeight="1" outlineLevel="4" spans="1:36">
      <c r="A1598" s="59">
        <v>4</v>
      </c>
      <c r="B1598" s="60" t="s">
        <v>178</v>
      </c>
      <c r="C1598" s="56" t="s">
        <v>187</v>
      </c>
      <c r="D1598" s="57" t="s">
        <v>5407</v>
      </c>
      <c r="E1598" s="58" t="s">
        <v>5497</v>
      </c>
      <c r="F1598" s="59" t="s">
        <v>554</v>
      </c>
      <c r="G1598" s="59" t="s">
        <v>110</v>
      </c>
      <c r="H1598" s="59">
        <v>430822</v>
      </c>
      <c r="I1598" s="59" t="str">
        <f t="shared" si="166"/>
        <v>430822</v>
      </c>
      <c r="J1598" s="59">
        <f t="shared" si="167"/>
        <v>0</v>
      </c>
      <c r="K1598" s="70">
        <v>2.728</v>
      </c>
      <c r="L1598" s="55" t="s">
        <v>5498</v>
      </c>
      <c r="M1598" s="71" t="s">
        <v>5499</v>
      </c>
      <c r="N1598" s="59"/>
      <c r="O1598" s="70"/>
      <c r="P1598" s="59"/>
      <c r="Q1598" s="70"/>
      <c r="R1598" s="73" t="s">
        <v>5499</v>
      </c>
      <c r="S1598" s="70">
        <v>2.728</v>
      </c>
      <c r="T1598" s="59">
        <v>18</v>
      </c>
      <c r="U1598" s="82">
        <v>204.6</v>
      </c>
      <c r="V1598" s="83">
        <v>49.104</v>
      </c>
      <c r="W1598" s="83">
        <v>35.464</v>
      </c>
      <c r="X1598" s="83">
        <v>13.64</v>
      </c>
      <c r="Y1598" s="82">
        <f t="shared" si="168"/>
        <v>155.496</v>
      </c>
      <c r="Z1598" s="82"/>
      <c r="AA1598" s="91"/>
      <c r="AB1598" s="91"/>
      <c r="AC1598" s="82"/>
      <c r="AD1598" s="82"/>
      <c r="AE1598" s="82"/>
      <c r="AF1598" s="82"/>
      <c r="AG1598" s="59" t="s">
        <v>5456</v>
      </c>
      <c r="AH1598" s="59">
        <v>1</v>
      </c>
      <c r="AI1598" s="58"/>
      <c r="AJ1598" s="27"/>
    </row>
    <row r="1599" ht="20.15" customHeight="1" outlineLevel="2" spans="1:36">
      <c r="A1599" s="59"/>
      <c r="B1599" s="50" t="s">
        <v>189</v>
      </c>
      <c r="C1599" s="56"/>
      <c r="D1599" s="57"/>
      <c r="E1599" s="58"/>
      <c r="F1599" s="59"/>
      <c r="G1599" s="59"/>
      <c r="H1599" s="59"/>
      <c r="I1599" s="59"/>
      <c r="J1599" s="59"/>
      <c r="K1599" s="70">
        <f>SUBTOTAL(9,K1601:K1793)</f>
        <v>658.695</v>
      </c>
      <c r="L1599" s="55"/>
      <c r="M1599" s="71"/>
      <c r="N1599" s="59"/>
      <c r="O1599" s="70"/>
      <c r="P1599" s="73"/>
      <c r="Q1599" s="70"/>
      <c r="R1599" s="59"/>
      <c r="S1599" s="70"/>
      <c r="T1599" s="59"/>
      <c r="U1599" s="82">
        <f>SUBTOTAL(9,U1601:U1793)</f>
        <v>23750.6307285714</v>
      </c>
      <c r="V1599" s="83">
        <f>SUBTOTAL(9,V1601:V1793)</f>
        <v>11376.585</v>
      </c>
      <c r="W1599" s="83">
        <f>SUBTOTAL(9,W1601:W1793)</f>
        <v>8083.11</v>
      </c>
      <c r="X1599" s="83">
        <f>SUBTOTAL(9,X1601:X1793)</f>
        <v>3293.475</v>
      </c>
      <c r="Y1599" s="82">
        <f>SUBTOTAL(9,Y1601:Y1793)</f>
        <v>12374.0457285714</v>
      </c>
      <c r="Z1599" s="82">
        <f t="shared" ref="Z1599:AF1599" si="169">SUBTOTAL(9,Z1600:Z1793)</f>
        <v>600</v>
      </c>
      <c r="AA1599" s="82">
        <f t="shared" si="169"/>
        <v>20131</v>
      </c>
      <c r="AB1599" s="82">
        <f t="shared" si="169"/>
        <v>3619.63072857141</v>
      </c>
      <c r="AC1599" s="82">
        <f t="shared" si="169"/>
        <v>9425</v>
      </c>
      <c r="AD1599" s="82">
        <f t="shared" si="169"/>
        <v>1951.625</v>
      </c>
      <c r="AE1599" s="82">
        <f t="shared" si="169"/>
        <v>10706</v>
      </c>
      <c r="AF1599" s="82">
        <f t="shared" si="169"/>
        <v>10706</v>
      </c>
      <c r="AG1599" s="59"/>
      <c r="AH1599" s="59"/>
      <c r="AI1599" s="58"/>
      <c r="AJ1599" s="27"/>
    </row>
    <row r="1600" ht="20.15" customHeight="1" outlineLevel="3" collapsed="1" spans="1:36">
      <c r="A1600" s="59"/>
      <c r="B1600" s="60"/>
      <c r="C1600" s="51" t="s">
        <v>192</v>
      </c>
      <c r="D1600" s="57"/>
      <c r="E1600" s="58"/>
      <c r="F1600" s="59"/>
      <c r="G1600" s="59"/>
      <c r="H1600" s="59"/>
      <c r="I1600" s="59"/>
      <c r="J1600" s="59"/>
      <c r="K1600" s="70">
        <f>SUBTOTAL(9,K1601:K1605)</f>
        <v>15.785</v>
      </c>
      <c r="L1600" s="55"/>
      <c r="M1600" s="71"/>
      <c r="N1600" s="59"/>
      <c r="O1600" s="70"/>
      <c r="P1600" s="73"/>
      <c r="Q1600" s="70"/>
      <c r="R1600" s="59"/>
      <c r="S1600" s="70"/>
      <c r="T1600" s="59"/>
      <c r="U1600" s="82">
        <f>SUBTOTAL(9,U1601:U1605)</f>
        <v>561.2183</v>
      </c>
      <c r="V1600" s="83">
        <f>SUBTOTAL(9,V1601:V1605)</f>
        <v>236.775</v>
      </c>
      <c r="W1600" s="83">
        <f>SUBTOTAL(9,W1601:W1605)</f>
        <v>157.85</v>
      </c>
      <c r="X1600" s="83">
        <f>SUBTOTAL(9,X1601:X1605)</f>
        <v>78.925</v>
      </c>
      <c r="Y1600" s="82">
        <f>SUBTOTAL(9,Y1601:Y1605)</f>
        <v>324.4433</v>
      </c>
      <c r="Z1600" s="82">
        <v>6</v>
      </c>
      <c r="AA1600" s="91">
        <v>476</v>
      </c>
      <c r="AB1600" s="82">
        <f>U1600-AA1600</f>
        <v>85.2183</v>
      </c>
      <c r="AC1600" s="82">
        <v>44</v>
      </c>
      <c r="AD1600" s="82">
        <f>V1600-AC1600</f>
        <v>192.775</v>
      </c>
      <c r="AE1600" s="82">
        <v>432</v>
      </c>
      <c r="AF1600" s="82">
        <v>432</v>
      </c>
      <c r="AG1600" s="59"/>
      <c r="AH1600" s="59"/>
      <c r="AI1600" s="58"/>
      <c r="AJ1600" s="27"/>
    </row>
    <row r="1601" ht="20.15" customHeight="1" outlineLevel="4" spans="1:36">
      <c r="A1601" s="59">
        <v>1</v>
      </c>
      <c r="B1601" s="60" t="s">
        <v>190</v>
      </c>
      <c r="C1601" s="56" t="s">
        <v>191</v>
      </c>
      <c r="D1601" s="57" t="s">
        <v>5500</v>
      </c>
      <c r="E1601" s="58" t="s">
        <v>5501</v>
      </c>
      <c r="F1601" s="59" t="s">
        <v>354</v>
      </c>
      <c r="G1601" s="59" t="s">
        <v>355</v>
      </c>
      <c r="H1601" s="59">
        <v>430902</v>
      </c>
      <c r="I1601" s="59" t="str">
        <f>RIGHT(M1601,6)</f>
        <v>430902</v>
      </c>
      <c r="J1601" s="59">
        <f>H1601-I1601</f>
        <v>0</v>
      </c>
      <c r="K1601" s="70">
        <v>4.009</v>
      </c>
      <c r="L1601" s="55" t="s">
        <v>5502</v>
      </c>
      <c r="M1601" s="71" t="s">
        <v>5503</v>
      </c>
      <c r="N1601" s="59"/>
      <c r="O1601" s="70"/>
      <c r="P1601" s="73" t="s">
        <v>5503</v>
      </c>
      <c r="Q1601" s="70">
        <v>4.009</v>
      </c>
      <c r="R1601" s="59"/>
      <c r="S1601" s="70"/>
      <c r="T1601" s="59">
        <v>15</v>
      </c>
      <c r="U1601" s="82">
        <v>160.36</v>
      </c>
      <c r="V1601" s="83">
        <v>60.135</v>
      </c>
      <c r="W1601" s="83">
        <v>40.09</v>
      </c>
      <c r="X1601" s="83">
        <v>20.045</v>
      </c>
      <c r="Y1601" s="82">
        <f>U1601-V1601</f>
        <v>100.225</v>
      </c>
      <c r="Z1601" s="82"/>
      <c r="AA1601" s="91"/>
      <c r="AB1601" s="91"/>
      <c r="AC1601" s="82"/>
      <c r="AD1601" s="82"/>
      <c r="AE1601" s="82"/>
      <c r="AF1601" s="82"/>
      <c r="AG1601" s="59" t="s">
        <v>5456</v>
      </c>
      <c r="AH1601" s="59">
        <v>1</v>
      </c>
      <c r="AI1601" s="58"/>
      <c r="AJ1601" s="27"/>
    </row>
    <row r="1602" ht="20.15" customHeight="1" outlineLevel="4" spans="1:36">
      <c r="A1602" s="59">
        <v>1</v>
      </c>
      <c r="B1602" s="60" t="s">
        <v>190</v>
      </c>
      <c r="C1602" s="56" t="s">
        <v>191</v>
      </c>
      <c r="D1602" s="57" t="s">
        <v>5504</v>
      </c>
      <c r="E1602" s="58" t="s">
        <v>5505</v>
      </c>
      <c r="F1602" s="59" t="s">
        <v>354</v>
      </c>
      <c r="G1602" s="59" t="s">
        <v>355</v>
      </c>
      <c r="H1602" s="59">
        <v>430902</v>
      </c>
      <c r="I1602" s="59" t="str">
        <f>RIGHT(M1602,6)</f>
        <v>430902</v>
      </c>
      <c r="J1602" s="59">
        <f>H1602-I1602</f>
        <v>0</v>
      </c>
      <c r="K1602" s="70">
        <v>1.36</v>
      </c>
      <c r="L1602" s="55" t="s">
        <v>5506</v>
      </c>
      <c r="M1602" s="71" t="s">
        <v>5507</v>
      </c>
      <c r="N1602" s="59"/>
      <c r="O1602" s="70"/>
      <c r="P1602" s="73" t="s">
        <v>5507</v>
      </c>
      <c r="Q1602" s="70">
        <v>1.36</v>
      </c>
      <c r="R1602" s="59"/>
      <c r="S1602" s="70"/>
      <c r="T1602" s="59">
        <v>15</v>
      </c>
      <c r="U1602" s="82">
        <v>54.4</v>
      </c>
      <c r="V1602" s="83">
        <v>20.4</v>
      </c>
      <c r="W1602" s="83">
        <v>13.6</v>
      </c>
      <c r="X1602" s="83">
        <v>6.8</v>
      </c>
      <c r="Y1602" s="82">
        <f>U1602-V1602</f>
        <v>34</v>
      </c>
      <c r="Z1602" s="82"/>
      <c r="AA1602" s="91"/>
      <c r="AB1602" s="91"/>
      <c r="AC1602" s="82"/>
      <c r="AD1602" s="82"/>
      <c r="AE1602" s="82"/>
      <c r="AF1602" s="82"/>
      <c r="AG1602" s="59" t="s">
        <v>5508</v>
      </c>
      <c r="AH1602" s="59">
        <v>1</v>
      </c>
      <c r="AI1602" s="58"/>
      <c r="AJ1602" s="27"/>
    </row>
    <row r="1603" ht="20.15" customHeight="1" outlineLevel="4" spans="1:36">
      <c r="A1603" s="59">
        <v>1</v>
      </c>
      <c r="B1603" s="60" t="s">
        <v>190</v>
      </c>
      <c r="C1603" s="56" t="s">
        <v>191</v>
      </c>
      <c r="D1603" s="57" t="s">
        <v>5504</v>
      </c>
      <c r="E1603" s="58" t="s">
        <v>5509</v>
      </c>
      <c r="F1603" s="59" t="s">
        <v>354</v>
      </c>
      <c r="G1603" s="59" t="s">
        <v>355</v>
      </c>
      <c r="H1603" s="59">
        <v>430902</v>
      </c>
      <c r="I1603" s="59" t="str">
        <f>RIGHT(M1603,6)</f>
        <v>430902</v>
      </c>
      <c r="J1603" s="59">
        <f>H1603-I1603</f>
        <v>0</v>
      </c>
      <c r="K1603" s="70">
        <v>3.469</v>
      </c>
      <c r="L1603" s="55" t="s">
        <v>5510</v>
      </c>
      <c r="M1603" s="71" t="s">
        <v>5511</v>
      </c>
      <c r="N1603" s="59"/>
      <c r="O1603" s="70"/>
      <c r="P1603" s="73" t="s">
        <v>5511</v>
      </c>
      <c r="Q1603" s="70">
        <v>3.469</v>
      </c>
      <c r="R1603" s="59"/>
      <c r="S1603" s="70"/>
      <c r="T1603" s="59">
        <v>15</v>
      </c>
      <c r="U1603" s="82">
        <v>138.76</v>
      </c>
      <c r="V1603" s="83">
        <v>52.035</v>
      </c>
      <c r="W1603" s="83">
        <v>34.69</v>
      </c>
      <c r="X1603" s="83">
        <v>17.345</v>
      </c>
      <c r="Y1603" s="82">
        <f>U1603-V1603</f>
        <v>86.725</v>
      </c>
      <c r="Z1603" s="82"/>
      <c r="AA1603" s="91"/>
      <c r="AB1603" s="91"/>
      <c r="AC1603" s="82"/>
      <c r="AD1603" s="82"/>
      <c r="AE1603" s="82"/>
      <c r="AF1603" s="82"/>
      <c r="AG1603" s="59" t="s">
        <v>5508</v>
      </c>
      <c r="AH1603" s="59">
        <v>1</v>
      </c>
      <c r="AI1603" s="58"/>
      <c r="AJ1603" s="27"/>
    </row>
    <row r="1604" ht="20.15" customHeight="1" outlineLevel="4" spans="1:36">
      <c r="A1604" s="59"/>
      <c r="B1604" s="60" t="s">
        <v>190</v>
      </c>
      <c r="C1604" s="56" t="s">
        <v>191</v>
      </c>
      <c r="D1604" s="57" t="s">
        <v>5512</v>
      </c>
      <c r="E1604" s="58" t="s">
        <v>5513</v>
      </c>
      <c r="F1604" s="59" t="s">
        <v>354</v>
      </c>
      <c r="G1604" s="59" t="s">
        <v>355</v>
      </c>
      <c r="H1604" s="59">
        <v>430902</v>
      </c>
      <c r="I1604" s="59" t="str">
        <f>RIGHT(M1604,6)</f>
        <v>430902</v>
      </c>
      <c r="J1604" s="59">
        <f>H1604-I1604</f>
        <v>0</v>
      </c>
      <c r="K1604" s="70">
        <v>2</v>
      </c>
      <c r="L1604" s="55" t="s">
        <v>5514</v>
      </c>
      <c r="M1604" s="71" t="s">
        <v>5515</v>
      </c>
      <c r="N1604" s="59"/>
      <c r="O1604" s="70"/>
      <c r="P1604" s="73" t="s">
        <v>5515</v>
      </c>
      <c r="Q1604" s="70">
        <v>2</v>
      </c>
      <c r="R1604" s="59"/>
      <c r="S1604" s="70"/>
      <c r="T1604" s="59">
        <v>15</v>
      </c>
      <c r="U1604" s="82">
        <v>60.92</v>
      </c>
      <c r="V1604" s="83">
        <v>30</v>
      </c>
      <c r="W1604" s="83">
        <f>K1604*10</f>
        <v>20</v>
      </c>
      <c r="X1604" s="83">
        <f>K1604*5</f>
        <v>10</v>
      </c>
      <c r="Y1604" s="82">
        <f>U1604-V1604</f>
        <v>30.92</v>
      </c>
      <c r="Z1604" s="82"/>
      <c r="AA1604" s="91"/>
      <c r="AB1604" s="91"/>
      <c r="AC1604" s="82"/>
      <c r="AD1604" s="82"/>
      <c r="AE1604" s="82"/>
      <c r="AF1604" s="82"/>
      <c r="AG1604" s="59" t="s">
        <v>5508</v>
      </c>
      <c r="AH1604" s="59">
        <v>1</v>
      </c>
      <c r="AI1604" s="58"/>
      <c r="AJ1604" s="27"/>
    </row>
    <row r="1605" ht="20.15" customHeight="1" outlineLevel="4" spans="1:36">
      <c r="A1605" s="59"/>
      <c r="B1605" s="60" t="s">
        <v>190</v>
      </c>
      <c r="C1605" s="56" t="s">
        <v>191</v>
      </c>
      <c r="D1605" s="57" t="s">
        <v>5500</v>
      </c>
      <c r="E1605" s="58" t="s">
        <v>5516</v>
      </c>
      <c r="F1605" s="59" t="s">
        <v>354</v>
      </c>
      <c r="G1605" s="59" t="s">
        <v>355</v>
      </c>
      <c r="H1605" s="59">
        <v>430902</v>
      </c>
      <c r="I1605" s="59" t="str">
        <f>RIGHT(M1605,6)</f>
        <v>430902</v>
      </c>
      <c r="J1605" s="59">
        <f>H1605-I1605</f>
        <v>0</v>
      </c>
      <c r="K1605" s="70">
        <v>4.947</v>
      </c>
      <c r="L1605" s="55" t="s">
        <v>5517</v>
      </c>
      <c r="M1605" s="71" t="s">
        <v>5518</v>
      </c>
      <c r="N1605" s="59"/>
      <c r="O1605" s="70"/>
      <c r="P1605" s="73" t="s">
        <v>5518</v>
      </c>
      <c r="Q1605" s="70">
        <v>4.947</v>
      </c>
      <c r="R1605" s="59"/>
      <c r="S1605" s="70"/>
      <c r="T1605" s="59">
        <v>15</v>
      </c>
      <c r="U1605" s="82">
        <v>146.7783</v>
      </c>
      <c r="V1605" s="83">
        <v>74.205</v>
      </c>
      <c r="W1605" s="83">
        <f>K1605*10</f>
        <v>49.47</v>
      </c>
      <c r="X1605" s="83">
        <f>K1605*5</f>
        <v>24.735</v>
      </c>
      <c r="Y1605" s="82">
        <f>U1605-V1605</f>
        <v>72.5733</v>
      </c>
      <c r="Z1605" s="82"/>
      <c r="AA1605" s="91"/>
      <c r="AB1605" s="91"/>
      <c r="AC1605" s="82"/>
      <c r="AD1605" s="82"/>
      <c r="AE1605" s="82"/>
      <c r="AF1605" s="82"/>
      <c r="AG1605" s="59" t="s">
        <v>5508</v>
      </c>
      <c r="AH1605" s="59">
        <v>1</v>
      </c>
      <c r="AI1605" s="58"/>
      <c r="AJ1605" s="27"/>
    </row>
    <row r="1606" ht="20.15" customHeight="1" outlineLevel="3" collapsed="1" spans="1:36">
      <c r="A1606" s="59"/>
      <c r="B1606" s="60"/>
      <c r="C1606" s="51" t="s">
        <v>194</v>
      </c>
      <c r="D1606" s="57"/>
      <c r="E1606" s="58"/>
      <c r="F1606" s="59"/>
      <c r="G1606" s="59"/>
      <c r="H1606" s="59"/>
      <c r="I1606" s="59"/>
      <c r="J1606" s="59"/>
      <c r="K1606" s="70">
        <f>SUBTOTAL(9,K1607:K1620)</f>
        <v>24.387</v>
      </c>
      <c r="L1606" s="55"/>
      <c r="M1606" s="71"/>
      <c r="N1606" s="59"/>
      <c r="O1606" s="70"/>
      <c r="P1606" s="59"/>
      <c r="Q1606" s="70"/>
      <c r="R1606" s="73"/>
      <c r="S1606" s="70"/>
      <c r="T1606" s="59"/>
      <c r="U1606" s="82">
        <f>SUBTOTAL(9,U1607:U1620)</f>
        <v>740.15</v>
      </c>
      <c r="V1606" s="83">
        <f>SUBTOTAL(9,V1607:V1620)</f>
        <v>365.805</v>
      </c>
      <c r="W1606" s="83">
        <f>SUBTOTAL(9,W1607:W1620)</f>
        <v>243.87</v>
      </c>
      <c r="X1606" s="83">
        <f>SUBTOTAL(9,X1607:X1620)</f>
        <v>121.935</v>
      </c>
      <c r="Y1606" s="82">
        <f>SUBTOTAL(9,Y1607:Y1620)</f>
        <v>374.345</v>
      </c>
      <c r="Z1606" s="82">
        <v>17</v>
      </c>
      <c r="AA1606" s="91">
        <v>627</v>
      </c>
      <c r="AB1606" s="82">
        <f>U1606-AA1606</f>
        <v>113.15</v>
      </c>
      <c r="AC1606" s="82">
        <v>68</v>
      </c>
      <c r="AD1606" s="82">
        <f>V1606-AC1606</f>
        <v>297.805</v>
      </c>
      <c r="AE1606" s="82">
        <v>559</v>
      </c>
      <c r="AF1606" s="82">
        <v>559</v>
      </c>
      <c r="AG1606" s="59"/>
      <c r="AH1606" s="59"/>
      <c r="AI1606" s="58"/>
      <c r="AJ1606" s="27"/>
    </row>
    <row r="1607" ht="20.15" customHeight="1" outlineLevel="4" spans="1:36">
      <c r="A1607" s="59">
        <v>1</v>
      </c>
      <c r="B1607" s="60" t="s">
        <v>190</v>
      </c>
      <c r="C1607" s="56" t="s">
        <v>193</v>
      </c>
      <c r="D1607" s="57" t="s">
        <v>5519</v>
      </c>
      <c r="E1607" s="58" t="s">
        <v>5520</v>
      </c>
      <c r="F1607" s="59" t="s">
        <v>354</v>
      </c>
      <c r="G1607" s="59" t="s">
        <v>355</v>
      </c>
      <c r="H1607" s="59">
        <v>430903</v>
      </c>
      <c r="I1607" s="59" t="str">
        <f t="shared" ref="I1607:I1620" si="170">RIGHT(M1607,6)</f>
        <v>430903</v>
      </c>
      <c r="J1607" s="59">
        <f t="shared" ref="J1607:J1620" si="171">H1607-I1607</f>
        <v>0</v>
      </c>
      <c r="K1607" s="70">
        <v>1.592</v>
      </c>
      <c r="L1607" s="55" t="s">
        <v>5521</v>
      </c>
      <c r="M1607" s="71" t="s">
        <v>5522</v>
      </c>
      <c r="N1607" s="59"/>
      <c r="O1607" s="70"/>
      <c r="P1607" s="59"/>
      <c r="Q1607" s="70"/>
      <c r="R1607" s="73" t="s">
        <v>5522</v>
      </c>
      <c r="S1607" s="70">
        <v>1.592</v>
      </c>
      <c r="T1607" s="59">
        <v>15</v>
      </c>
      <c r="U1607" s="82">
        <v>47.76</v>
      </c>
      <c r="V1607" s="83">
        <v>23.88</v>
      </c>
      <c r="W1607" s="83">
        <v>15.92</v>
      </c>
      <c r="X1607" s="83">
        <v>7.96</v>
      </c>
      <c r="Y1607" s="82">
        <f t="shared" ref="Y1607:Y1620" si="172">U1607-V1607</f>
        <v>23.88</v>
      </c>
      <c r="Z1607" s="82"/>
      <c r="AA1607" s="91"/>
      <c r="AB1607" s="91"/>
      <c r="AC1607" s="82"/>
      <c r="AD1607" s="82"/>
      <c r="AE1607" s="82"/>
      <c r="AF1607" s="82"/>
      <c r="AG1607" s="59" t="s">
        <v>5508</v>
      </c>
      <c r="AH1607" s="59">
        <v>1</v>
      </c>
      <c r="AI1607" s="58"/>
      <c r="AJ1607" s="27"/>
    </row>
    <row r="1608" ht="20.15" customHeight="1" outlineLevel="4" spans="1:36">
      <c r="A1608" s="59">
        <v>1</v>
      </c>
      <c r="B1608" s="60" t="s">
        <v>190</v>
      </c>
      <c r="C1608" s="56" t="s">
        <v>193</v>
      </c>
      <c r="D1608" s="57" t="s">
        <v>5523</v>
      </c>
      <c r="E1608" s="58" t="s">
        <v>5524</v>
      </c>
      <c r="F1608" s="59" t="s">
        <v>354</v>
      </c>
      <c r="G1608" s="59" t="s">
        <v>355</v>
      </c>
      <c r="H1608" s="59">
        <v>430903</v>
      </c>
      <c r="I1608" s="59" t="str">
        <f t="shared" si="170"/>
        <v>430903</v>
      </c>
      <c r="J1608" s="59">
        <f t="shared" si="171"/>
        <v>0</v>
      </c>
      <c r="K1608" s="70">
        <v>2.588</v>
      </c>
      <c r="L1608" s="55" t="s">
        <v>5525</v>
      </c>
      <c r="M1608" s="71" t="s">
        <v>5526</v>
      </c>
      <c r="N1608" s="59"/>
      <c r="O1608" s="70"/>
      <c r="P1608" s="59"/>
      <c r="Q1608" s="70"/>
      <c r="R1608" s="73" t="s">
        <v>5526</v>
      </c>
      <c r="S1608" s="70">
        <v>2.588</v>
      </c>
      <c r="T1608" s="59">
        <v>15</v>
      </c>
      <c r="U1608" s="82">
        <v>77.64</v>
      </c>
      <c r="V1608" s="83">
        <v>38.82</v>
      </c>
      <c r="W1608" s="83">
        <v>25.88</v>
      </c>
      <c r="X1608" s="83">
        <v>12.94</v>
      </c>
      <c r="Y1608" s="82">
        <f t="shared" si="172"/>
        <v>38.82</v>
      </c>
      <c r="Z1608" s="82"/>
      <c r="AA1608" s="91"/>
      <c r="AB1608" s="91"/>
      <c r="AC1608" s="82"/>
      <c r="AD1608" s="82"/>
      <c r="AE1608" s="82"/>
      <c r="AF1608" s="82"/>
      <c r="AG1608" s="59" t="s">
        <v>5508</v>
      </c>
      <c r="AH1608" s="59">
        <v>1</v>
      </c>
      <c r="AI1608" s="58"/>
      <c r="AJ1608" s="27"/>
    </row>
    <row r="1609" ht="20.15" customHeight="1" outlineLevel="4" spans="1:36">
      <c r="A1609" s="59">
        <v>1</v>
      </c>
      <c r="B1609" s="60" t="s">
        <v>190</v>
      </c>
      <c r="C1609" s="56" t="s">
        <v>193</v>
      </c>
      <c r="D1609" s="57" t="s">
        <v>5527</v>
      </c>
      <c r="E1609" s="58" t="s">
        <v>5528</v>
      </c>
      <c r="F1609" s="59" t="s">
        <v>354</v>
      </c>
      <c r="G1609" s="59" t="s">
        <v>355</v>
      </c>
      <c r="H1609" s="59">
        <v>430903</v>
      </c>
      <c r="I1609" s="59" t="str">
        <f t="shared" si="170"/>
        <v>430903</v>
      </c>
      <c r="J1609" s="59">
        <f t="shared" si="171"/>
        <v>0</v>
      </c>
      <c r="K1609" s="70">
        <v>2.504</v>
      </c>
      <c r="L1609" s="55" t="s">
        <v>5529</v>
      </c>
      <c r="M1609" s="71" t="s">
        <v>5530</v>
      </c>
      <c r="N1609" s="59"/>
      <c r="O1609" s="70"/>
      <c r="P1609" s="59"/>
      <c r="Q1609" s="70"/>
      <c r="R1609" s="73" t="s">
        <v>5530</v>
      </c>
      <c r="S1609" s="70">
        <v>2.504</v>
      </c>
      <c r="T1609" s="59">
        <v>15</v>
      </c>
      <c r="U1609" s="82">
        <v>75.12</v>
      </c>
      <c r="V1609" s="83">
        <v>37.56</v>
      </c>
      <c r="W1609" s="83">
        <v>25.04</v>
      </c>
      <c r="X1609" s="83">
        <v>12.52</v>
      </c>
      <c r="Y1609" s="82">
        <f t="shared" si="172"/>
        <v>37.56</v>
      </c>
      <c r="Z1609" s="82"/>
      <c r="AA1609" s="91"/>
      <c r="AB1609" s="91"/>
      <c r="AC1609" s="82"/>
      <c r="AD1609" s="82"/>
      <c r="AE1609" s="82"/>
      <c r="AF1609" s="82"/>
      <c r="AG1609" s="59" t="s">
        <v>5508</v>
      </c>
      <c r="AH1609" s="59">
        <v>1</v>
      </c>
      <c r="AI1609" s="58"/>
      <c r="AJ1609" s="27"/>
    </row>
    <row r="1610" ht="20.15" customHeight="1" outlineLevel="4" spans="1:36">
      <c r="A1610" s="59">
        <v>1</v>
      </c>
      <c r="B1610" s="60" t="s">
        <v>190</v>
      </c>
      <c r="C1610" s="56" t="s">
        <v>193</v>
      </c>
      <c r="D1610" s="57" t="s">
        <v>5531</v>
      </c>
      <c r="E1610" s="58" t="s">
        <v>5532</v>
      </c>
      <c r="F1610" s="59" t="s">
        <v>354</v>
      </c>
      <c r="G1610" s="59" t="s">
        <v>355</v>
      </c>
      <c r="H1610" s="59">
        <v>430903</v>
      </c>
      <c r="I1610" s="59" t="str">
        <f t="shared" si="170"/>
        <v>430903</v>
      </c>
      <c r="J1610" s="59">
        <f t="shared" si="171"/>
        <v>0</v>
      </c>
      <c r="K1610" s="70">
        <v>0.891</v>
      </c>
      <c r="L1610" s="55" t="s">
        <v>5533</v>
      </c>
      <c r="M1610" s="71" t="s">
        <v>5534</v>
      </c>
      <c r="N1610" s="59"/>
      <c r="O1610" s="70"/>
      <c r="P1610" s="59"/>
      <c r="Q1610" s="70"/>
      <c r="R1610" s="73" t="s">
        <v>5534</v>
      </c>
      <c r="S1610" s="70">
        <v>0.891</v>
      </c>
      <c r="T1610" s="59">
        <v>15</v>
      </c>
      <c r="U1610" s="82">
        <v>26.73</v>
      </c>
      <c r="V1610" s="83">
        <v>13.365</v>
      </c>
      <c r="W1610" s="83">
        <v>8.91</v>
      </c>
      <c r="X1610" s="83">
        <v>4.455</v>
      </c>
      <c r="Y1610" s="82">
        <f t="shared" si="172"/>
        <v>13.365</v>
      </c>
      <c r="Z1610" s="82"/>
      <c r="AA1610" s="91"/>
      <c r="AB1610" s="91"/>
      <c r="AC1610" s="82"/>
      <c r="AD1610" s="82"/>
      <c r="AE1610" s="82"/>
      <c r="AF1610" s="82"/>
      <c r="AG1610" s="59" t="s">
        <v>5508</v>
      </c>
      <c r="AH1610" s="59">
        <v>1</v>
      </c>
      <c r="AI1610" s="58"/>
      <c r="AJ1610" s="27"/>
    </row>
    <row r="1611" ht="20.15" customHeight="1" outlineLevel="4" spans="1:36">
      <c r="A1611" s="59">
        <v>1</v>
      </c>
      <c r="B1611" s="60" t="s">
        <v>190</v>
      </c>
      <c r="C1611" s="56" t="s">
        <v>193</v>
      </c>
      <c r="D1611" s="57" t="s">
        <v>5535</v>
      </c>
      <c r="E1611" s="58" t="s">
        <v>5536</v>
      </c>
      <c r="F1611" s="59" t="s">
        <v>354</v>
      </c>
      <c r="G1611" s="59" t="s">
        <v>355</v>
      </c>
      <c r="H1611" s="59">
        <v>430903</v>
      </c>
      <c r="I1611" s="59" t="str">
        <f t="shared" si="170"/>
        <v>430903</v>
      </c>
      <c r="J1611" s="59">
        <f t="shared" si="171"/>
        <v>0</v>
      </c>
      <c r="K1611" s="70">
        <v>2.156</v>
      </c>
      <c r="L1611" s="55" t="s">
        <v>5537</v>
      </c>
      <c r="M1611" s="71" t="s">
        <v>5538</v>
      </c>
      <c r="N1611" s="59"/>
      <c r="O1611" s="70"/>
      <c r="P1611" s="59"/>
      <c r="Q1611" s="70"/>
      <c r="R1611" s="73" t="s">
        <v>5538</v>
      </c>
      <c r="S1611" s="70">
        <v>2.156</v>
      </c>
      <c r="T1611" s="59">
        <v>15</v>
      </c>
      <c r="U1611" s="82">
        <v>64.68</v>
      </c>
      <c r="V1611" s="83">
        <v>32.34</v>
      </c>
      <c r="W1611" s="83">
        <v>21.56</v>
      </c>
      <c r="X1611" s="83">
        <v>10.78</v>
      </c>
      <c r="Y1611" s="82">
        <f t="shared" si="172"/>
        <v>32.34</v>
      </c>
      <c r="Z1611" s="82"/>
      <c r="AA1611" s="91"/>
      <c r="AB1611" s="91"/>
      <c r="AC1611" s="82"/>
      <c r="AD1611" s="82"/>
      <c r="AE1611" s="82"/>
      <c r="AF1611" s="82"/>
      <c r="AG1611" s="59" t="s">
        <v>5508</v>
      </c>
      <c r="AH1611" s="59">
        <v>1</v>
      </c>
      <c r="AI1611" s="58"/>
      <c r="AJ1611" s="27"/>
    </row>
    <row r="1612" ht="20.15" customHeight="1" outlineLevel="4" spans="1:36">
      <c r="A1612" s="59">
        <v>1</v>
      </c>
      <c r="B1612" s="60" t="s">
        <v>190</v>
      </c>
      <c r="C1612" s="56" t="s">
        <v>193</v>
      </c>
      <c r="D1612" s="57" t="s">
        <v>5539</v>
      </c>
      <c r="E1612" s="58" t="s">
        <v>5540</v>
      </c>
      <c r="F1612" s="59" t="s">
        <v>354</v>
      </c>
      <c r="G1612" s="59" t="s">
        <v>355</v>
      </c>
      <c r="H1612" s="59">
        <v>430903</v>
      </c>
      <c r="I1612" s="59" t="str">
        <f t="shared" si="170"/>
        <v>430903</v>
      </c>
      <c r="J1612" s="59">
        <f t="shared" si="171"/>
        <v>0</v>
      </c>
      <c r="K1612" s="70">
        <v>2.021</v>
      </c>
      <c r="L1612" s="55" t="s">
        <v>5541</v>
      </c>
      <c r="M1612" s="71" t="s">
        <v>5542</v>
      </c>
      <c r="N1612" s="59"/>
      <c r="O1612" s="70"/>
      <c r="P1612" s="59"/>
      <c r="Q1612" s="70"/>
      <c r="R1612" s="73" t="s">
        <v>5542</v>
      </c>
      <c r="S1612" s="70">
        <v>2.021</v>
      </c>
      <c r="T1612" s="59">
        <v>15</v>
      </c>
      <c r="U1612" s="82">
        <v>60.63</v>
      </c>
      <c r="V1612" s="83">
        <v>30.315</v>
      </c>
      <c r="W1612" s="83">
        <v>20.21</v>
      </c>
      <c r="X1612" s="83">
        <v>10.105</v>
      </c>
      <c r="Y1612" s="82">
        <f t="shared" si="172"/>
        <v>30.315</v>
      </c>
      <c r="Z1612" s="82"/>
      <c r="AA1612" s="91"/>
      <c r="AB1612" s="91"/>
      <c r="AC1612" s="82"/>
      <c r="AD1612" s="82"/>
      <c r="AE1612" s="82"/>
      <c r="AF1612" s="82"/>
      <c r="AG1612" s="59" t="s">
        <v>5508</v>
      </c>
      <c r="AH1612" s="59">
        <v>1</v>
      </c>
      <c r="AI1612" s="58"/>
      <c r="AJ1612" s="27"/>
    </row>
    <row r="1613" ht="20.15" customHeight="1" outlineLevel="4" spans="1:36">
      <c r="A1613" s="59">
        <v>1</v>
      </c>
      <c r="B1613" s="60" t="s">
        <v>190</v>
      </c>
      <c r="C1613" s="56" t="s">
        <v>193</v>
      </c>
      <c r="D1613" s="57" t="s">
        <v>5543</v>
      </c>
      <c r="E1613" s="58" t="s">
        <v>5544</v>
      </c>
      <c r="F1613" s="59" t="s">
        <v>354</v>
      </c>
      <c r="G1613" s="59" t="s">
        <v>355</v>
      </c>
      <c r="H1613" s="59">
        <v>430903</v>
      </c>
      <c r="I1613" s="59" t="str">
        <f t="shared" si="170"/>
        <v>430903</v>
      </c>
      <c r="J1613" s="59">
        <f t="shared" si="171"/>
        <v>0</v>
      </c>
      <c r="K1613" s="70">
        <v>0.854</v>
      </c>
      <c r="L1613" s="55" t="s">
        <v>5545</v>
      </c>
      <c r="M1613" s="71" t="s">
        <v>5546</v>
      </c>
      <c r="N1613" s="73" t="s">
        <v>5546</v>
      </c>
      <c r="O1613" s="70">
        <v>0.854</v>
      </c>
      <c r="P1613" s="59"/>
      <c r="Q1613" s="70"/>
      <c r="R1613" s="59"/>
      <c r="S1613" s="70"/>
      <c r="T1613" s="59">
        <v>15</v>
      </c>
      <c r="U1613" s="82">
        <v>34.16</v>
      </c>
      <c r="V1613" s="83">
        <v>12.81</v>
      </c>
      <c r="W1613" s="83">
        <v>8.54</v>
      </c>
      <c r="X1613" s="83">
        <v>4.27</v>
      </c>
      <c r="Y1613" s="82">
        <f t="shared" si="172"/>
        <v>21.35</v>
      </c>
      <c r="Z1613" s="82"/>
      <c r="AA1613" s="91"/>
      <c r="AB1613" s="91"/>
      <c r="AC1613" s="82"/>
      <c r="AD1613" s="82"/>
      <c r="AE1613" s="82"/>
      <c r="AF1613" s="82"/>
      <c r="AG1613" s="59" t="s">
        <v>5547</v>
      </c>
      <c r="AH1613" s="59">
        <v>1</v>
      </c>
      <c r="AI1613" s="58"/>
      <c r="AJ1613" s="27"/>
    </row>
    <row r="1614" ht="20.15" customHeight="1" outlineLevel="4" spans="1:36">
      <c r="A1614" s="59">
        <v>2</v>
      </c>
      <c r="B1614" s="60" t="s">
        <v>190</v>
      </c>
      <c r="C1614" s="56" t="s">
        <v>193</v>
      </c>
      <c r="D1614" s="57" t="s">
        <v>5548</v>
      </c>
      <c r="E1614" s="58" t="s">
        <v>3350</v>
      </c>
      <c r="F1614" s="59" t="s">
        <v>354</v>
      </c>
      <c r="G1614" s="59" t="s">
        <v>355</v>
      </c>
      <c r="H1614" s="59">
        <v>430903</v>
      </c>
      <c r="I1614" s="59" t="str">
        <f t="shared" si="170"/>
        <v>430903</v>
      </c>
      <c r="J1614" s="59">
        <f t="shared" si="171"/>
        <v>0</v>
      </c>
      <c r="K1614" s="70">
        <v>3.333</v>
      </c>
      <c r="L1614" s="55" t="s">
        <v>5549</v>
      </c>
      <c r="M1614" s="71" t="s">
        <v>5550</v>
      </c>
      <c r="N1614" s="59"/>
      <c r="O1614" s="70"/>
      <c r="P1614" s="73" t="s">
        <v>5550</v>
      </c>
      <c r="Q1614" s="70">
        <v>3.333</v>
      </c>
      <c r="R1614" s="59"/>
      <c r="S1614" s="70"/>
      <c r="T1614" s="59">
        <v>15</v>
      </c>
      <c r="U1614" s="82">
        <v>99.99</v>
      </c>
      <c r="V1614" s="83">
        <v>49.995</v>
      </c>
      <c r="W1614" s="83">
        <v>33.33</v>
      </c>
      <c r="X1614" s="83">
        <v>16.665</v>
      </c>
      <c r="Y1614" s="82">
        <f t="shared" si="172"/>
        <v>49.995</v>
      </c>
      <c r="Z1614" s="82"/>
      <c r="AA1614" s="91"/>
      <c r="AB1614" s="91"/>
      <c r="AC1614" s="82"/>
      <c r="AD1614" s="82"/>
      <c r="AE1614" s="82"/>
      <c r="AF1614" s="82"/>
      <c r="AG1614" s="59" t="s">
        <v>5547</v>
      </c>
      <c r="AH1614" s="59">
        <v>1</v>
      </c>
      <c r="AI1614" s="58"/>
      <c r="AJ1614" s="27"/>
    </row>
    <row r="1615" ht="20.15" customHeight="1" outlineLevel="4" spans="1:36">
      <c r="A1615" s="59">
        <v>2</v>
      </c>
      <c r="B1615" s="60" t="s">
        <v>190</v>
      </c>
      <c r="C1615" s="56" t="s">
        <v>193</v>
      </c>
      <c r="D1615" s="57" t="s">
        <v>5551</v>
      </c>
      <c r="E1615" s="58" t="s">
        <v>5552</v>
      </c>
      <c r="F1615" s="59" t="s">
        <v>354</v>
      </c>
      <c r="G1615" s="59" t="s">
        <v>355</v>
      </c>
      <c r="H1615" s="59">
        <v>430903</v>
      </c>
      <c r="I1615" s="59" t="str">
        <f t="shared" si="170"/>
        <v>430903</v>
      </c>
      <c r="J1615" s="59">
        <f t="shared" si="171"/>
        <v>0</v>
      </c>
      <c r="K1615" s="70">
        <v>1.111</v>
      </c>
      <c r="L1615" s="55" t="s">
        <v>5553</v>
      </c>
      <c r="M1615" s="71" t="s">
        <v>5554</v>
      </c>
      <c r="N1615" s="59"/>
      <c r="O1615" s="70"/>
      <c r="P1615" s="59"/>
      <c r="Q1615" s="70"/>
      <c r="R1615" s="73" t="s">
        <v>5554</v>
      </c>
      <c r="S1615" s="70">
        <v>1.111</v>
      </c>
      <c r="T1615" s="59">
        <v>15</v>
      </c>
      <c r="U1615" s="82">
        <v>33.33</v>
      </c>
      <c r="V1615" s="83">
        <v>16.665</v>
      </c>
      <c r="W1615" s="83">
        <v>11.11</v>
      </c>
      <c r="X1615" s="83">
        <v>5.555</v>
      </c>
      <c r="Y1615" s="82">
        <f t="shared" si="172"/>
        <v>16.665</v>
      </c>
      <c r="Z1615" s="82"/>
      <c r="AA1615" s="91"/>
      <c r="AB1615" s="91"/>
      <c r="AC1615" s="82"/>
      <c r="AD1615" s="82"/>
      <c r="AE1615" s="82"/>
      <c r="AF1615" s="82"/>
      <c r="AG1615" s="59" t="s">
        <v>5547</v>
      </c>
      <c r="AH1615" s="59">
        <v>1</v>
      </c>
      <c r="AI1615" s="58"/>
      <c r="AJ1615" s="27"/>
    </row>
    <row r="1616" ht="20.15" customHeight="1" outlineLevel="4" spans="1:36">
      <c r="A1616" s="59">
        <v>2</v>
      </c>
      <c r="B1616" s="60" t="s">
        <v>190</v>
      </c>
      <c r="C1616" s="56" t="s">
        <v>193</v>
      </c>
      <c r="D1616" s="57" t="s">
        <v>5551</v>
      </c>
      <c r="E1616" s="58" t="s">
        <v>5555</v>
      </c>
      <c r="F1616" s="59" t="s">
        <v>354</v>
      </c>
      <c r="G1616" s="59" t="s">
        <v>355</v>
      </c>
      <c r="H1616" s="59">
        <v>430903</v>
      </c>
      <c r="I1616" s="59" t="str">
        <f t="shared" si="170"/>
        <v>430903</v>
      </c>
      <c r="J1616" s="59">
        <f t="shared" si="171"/>
        <v>0</v>
      </c>
      <c r="K1616" s="70">
        <v>0.815</v>
      </c>
      <c r="L1616" s="55" t="s">
        <v>5556</v>
      </c>
      <c r="M1616" s="71" t="s">
        <v>5557</v>
      </c>
      <c r="N1616" s="59"/>
      <c r="O1616" s="70"/>
      <c r="P1616" s="59"/>
      <c r="Q1616" s="70"/>
      <c r="R1616" s="73" t="s">
        <v>5557</v>
      </c>
      <c r="S1616" s="70">
        <v>0.815</v>
      </c>
      <c r="T1616" s="59">
        <v>15</v>
      </c>
      <c r="U1616" s="82">
        <v>24.45</v>
      </c>
      <c r="V1616" s="83">
        <v>12.225</v>
      </c>
      <c r="W1616" s="83">
        <v>8.15</v>
      </c>
      <c r="X1616" s="83">
        <v>4.075</v>
      </c>
      <c r="Y1616" s="82">
        <f t="shared" si="172"/>
        <v>12.225</v>
      </c>
      <c r="Z1616" s="82"/>
      <c r="AA1616" s="91"/>
      <c r="AB1616" s="91"/>
      <c r="AC1616" s="82"/>
      <c r="AD1616" s="82"/>
      <c r="AE1616" s="82"/>
      <c r="AF1616" s="82"/>
      <c r="AG1616" s="59" t="s">
        <v>5547</v>
      </c>
      <c r="AH1616" s="59">
        <v>1</v>
      </c>
      <c r="AI1616" s="58"/>
      <c r="AJ1616" s="27"/>
    </row>
    <row r="1617" ht="20.15" customHeight="1" outlineLevel="4" spans="1:36">
      <c r="A1617" s="59">
        <v>2</v>
      </c>
      <c r="B1617" s="60" t="s">
        <v>190</v>
      </c>
      <c r="C1617" s="56" t="s">
        <v>193</v>
      </c>
      <c r="D1617" s="57" t="s">
        <v>5551</v>
      </c>
      <c r="E1617" s="58" t="s">
        <v>5558</v>
      </c>
      <c r="F1617" s="59" t="s">
        <v>354</v>
      </c>
      <c r="G1617" s="59" t="s">
        <v>355</v>
      </c>
      <c r="H1617" s="59">
        <v>430903</v>
      </c>
      <c r="I1617" s="59" t="str">
        <f t="shared" si="170"/>
        <v>430903</v>
      </c>
      <c r="J1617" s="59">
        <f t="shared" si="171"/>
        <v>0</v>
      </c>
      <c r="K1617" s="70">
        <v>0.43</v>
      </c>
      <c r="L1617" s="55" t="s">
        <v>5559</v>
      </c>
      <c r="M1617" s="71" t="s">
        <v>5560</v>
      </c>
      <c r="N1617" s="59"/>
      <c r="O1617" s="70"/>
      <c r="P1617" s="59"/>
      <c r="Q1617" s="70"/>
      <c r="R1617" s="73" t="s">
        <v>5560</v>
      </c>
      <c r="S1617" s="70">
        <v>0.43</v>
      </c>
      <c r="T1617" s="59">
        <v>15</v>
      </c>
      <c r="U1617" s="82">
        <v>12.9</v>
      </c>
      <c r="V1617" s="83">
        <v>6.45</v>
      </c>
      <c r="W1617" s="83">
        <v>4.3</v>
      </c>
      <c r="X1617" s="83">
        <v>2.15</v>
      </c>
      <c r="Y1617" s="82">
        <f t="shared" si="172"/>
        <v>6.45</v>
      </c>
      <c r="Z1617" s="82"/>
      <c r="AA1617" s="91"/>
      <c r="AB1617" s="91"/>
      <c r="AC1617" s="82"/>
      <c r="AD1617" s="82"/>
      <c r="AE1617" s="82"/>
      <c r="AF1617" s="82"/>
      <c r="AG1617" s="59" t="s">
        <v>5547</v>
      </c>
      <c r="AH1617" s="59">
        <v>1</v>
      </c>
      <c r="AI1617" s="58"/>
      <c r="AJ1617" s="27"/>
    </row>
    <row r="1618" ht="20.15" customHeight="1" outlineLevel="4" spans="1:36">
      <c r="A1618" s="59">
        <v>2</v>
      </c>
      <c r="B1618" s="60" t="s">
        <v>190</v>
      </c>
      <c r="C1618" s="56" t="s">
        <v>193</v>
      </c>
      <c r="D1618" s="57" t="s">
        <v>5527</v>
      </c>
      <c r="E1618" s="58" t="s">
        <v>5561</v>
      </c>
      <c r="F1618" s="59" t="s">
        <v>354</v>
      </c>
      <c r="G1618" s="59" t="s">
        <v>355</v>
      </c>
      <c r="H1618" s="59">
        <v>430903</v>
      </c>
      <c r="I1618" s="59" t="str">
        <f t="shared" si="170"/>
        <v>430903</v>
      </c>
      <c r="J1618" s="59">
        <f t="shared" si="171"/>
        <v>0</v>
      </c>
      <c r="K1618" s="70">
        <v>2.118</v>
      </c>
      <c r="L1618" s="55" t="s">
        <v>5562</v>
      </c>
      <c r="M1618" s="71" t="s">
        <v>5563</v>
      </c>
      <c r="N1618" s="59"/>
      <c r="O1618" s="70"/>
      <c r="P1618" s="59"/>
      <c r="Q1618" s="70"/>
      <c r="R1618" s="73" t="s">
        <v>5563</v>
      </c>
      <c r="S1618" s="70">
        <v>2.118</v>
      </c>
      <c r="T1618" s="59">
        <v>15</v>
      </c>
      <c r="U1618" s="82">
        <v>63.54</v>
      </c>
      <c r="V1618" s="83">
        <v>31.77</v>
      </c>
      <c r="W1618" s="83">
        <v>21.18</v>
      </c>
      <c r="X1618" s="83">
        <v>10.59</v>
      </c>
      <c r="Y1618" s="82">
        <f t="shared" si="172"/>
        <v>31.77</v>
      </c>
      <c r="Z1618" s="82"/>
      <c r="AA1618" s="91"/>
      <c r="AB1618" s="91"/>
      <c r="AC1618" s="82"/>
      <c r="AD1618" s="82"/>
      <c r="AE1618" s="82"/>
      <c r="AF1618" s="82"/>
      <c r="AG1618" s="59" t="s">
        <v>5547</v>
      </c>
      <c r="AH1618" s="59">
        <v>1</v>
      </c>
      <c r="AI1618" s="58"/>
      <c r="AJ1618" s="27"/>
    </row>
    <row r="1619" ht="20.15" customHeight="1" outlineLevel="4" spans="1:36">
      <c r="A1619" s="59">
        <v>2</v>
      </c>
      <c r="B1619" s="60" t="s">
        <v>190</v>
      </c>
      <c r="C1619" s="56" t="s">
        <v>193</v>
      </c>
      <c r="D1619" s="57" t="s">
        <v>5564</v>
      </c>
      <c r="E1619" s="58" t="s">
        <v>5565</v>
      </c>
      <c r="F1619" s="59" t="s">
        <v>354</v>
      </c>
      <c r="G1619" s="59" t="s">
        <v>355</v>
      </c>
      <c r="H1619" s="59">
        <v>430903</v>
      </c>
      <c r="I1619" s="59" t="str">
        <f t="shared" si="170"/>
        <v>430903</v>
      </c>
      <c r="J1619" s="59">
        <f t="shared" si="171"/>
        <v>0</v>
      </c>
      <c r="K1619" s="70">
        <v>3.246</v>
      </c>
      <c r="L1619" s="55" t="s">
        <v>5566</v>
      </c>
      <c r="M1619" s="71" t="s">
        <v>5567</v>
      </c>
      <c r="N1619" s="59"/>
      <c r="O1619" s="70"/>
      <c r="P1619" s="59"/>
      <c r="Q1619" s="70"/>
      <c r="R1619" s="73" t="s">
        <v>5567</v>
      </c>
      <c r="S1619" s="70">
        <v>3.246</v>
      </c>
      <c r="T1619" s="59">
        <v>15</v>
      </c>
      <c r="U1619" s="82">
        <v>97.38</v>
      </c>
      <c r="V1619" s="83">
        <v>48.69</v>
      </c>
      <c r="W1619" s="83">
        <v>32.46</v>
      </c>
      <c r="X1619" s="83">
        <v>16.23</v>
      </c>
      <c r="Y1619" s="82">
        <f t="shared" si="172"/>
        <v>48.69</v>
      </c>
      <c r="Z1619" s="82"/>
      <c r="AA1619" s="91"/>
      <c r="AB1619" s="91"/>
      <c r="AC1619" s="82"/>
      <c r="AD1619" s="82"/>
      <c r="AE1619" s="82"/>
      <c r="AF1619" s="82"/>
      <c r="AG1619" s="59" t="s">
        <v>5547</v>
      </c>
      <c r="AH1619" s="59">
        <v>1</v>
      </c>
      <c r="AI1619" s="58"/>
      <c r="AJ1619" s="27"/>
    </row>
    <row r="1620" ht="20.15" customHeight="1" outlineLevel="4" spans="1:36">
      <c r="A1620" s="59">
        <v>2</v>
      </c>
      <c r="B1620" s="60" t="s">
        <v>190</v>
      </c>
      <c r="C1620" s="56" t="s">
        <v>193</v>
      </c>
      <c r="D1620" s="57" t="s">
        <v>5527</v>
      </c>
      <c r="E1620" s="58" t="s">
        <v>5568</v>
      </c>
      <c r="F1620" s="59" t="s">
        <v>354</v>
      </c>
      <c r="G1620" s="59" t="s">
        <v>355</v>
      </c>
      <c r="H1620" s="59">
        <v>430903</v>
      </c>
      <c r="I1620" s="59" t="str">
        <f t="shared" si="170"/>
        <v>430903</v>
      </c>
      <c r="J1620" s="59">
        <f t="shared" si="171"/>
        <v>0</v>
      </c>
      <c r="K1620" s="70">
        <v>0.728</v>
      </c>
      <c r="L1620" s="55" t="s">
        <v>5569</v>
      </c>
      <c r="M1620" s="71" t="s">
        <v>5570</v>
      </c>
      <c r="N1620" s="59"/>
      <c r="O1620" s="70"/>
      <c r="P1620" s="59"/>
      <c r="Q1620" s="70"/>
      <c r="R1620" s="73" t="s">
        <v>5570</v>
      </c>
      <c r="S1620" s="70">
        <v>0.728</v>
      </c>
      <c r="T1620" s="59">
        <v>15</v>
      </c>
      <c r="U1620" s="82">
        <v>21.84</v>
      </c>
      <c r="V1620" s="83">
        <v>10.92</v>
      </c>
      <c r="W1620" s="83">
        <v>7.28</v>
      </c>
      <c r="X1620" s="83">
        <v>3.64</v>
      </c>
      <c r="Y1620" s="82">
        <f t="shared" si="172"/>
        <v>10.92</v>
      </c>
      <c r="Z1620" s="82"/>
      <c r="AA1620" s="91"/>
      <c r="AB1620" s="91"/>
      <c r="AC1620" s="82"/>
      <c r="AD1620" s="82"/>
      <c r="AE1620" s="82"/>
      <c r="AF1620" s="82"/>
      <c r="AG1620" s="59" t="s">
        <v>5547</v>
      </c>
      <c r="AH1620" s="59">
        <v>1</v>
      </c>
      <c r="AI1620" s="58"/>
      <c r="AJ1620" s="27"/>
    </row>
    <row r="1621" ht="20.15" customHeight="1" outlineLevel="3" collapsed="1" spans="1:36">
      <c r="A1621" s="59"/>
      <c r="B1621" s="60"/>
      <c r="C1621" s="51" t="s">
        <v>196</v>
      </c>
      <c r="D1621" s="57"/>
      <c r="E1621" s="58"/>
      <c r="F1621" s="59"/>
      <c r="G1621" s="59"/>
      <c r="H1621" s="59"/>
      <c r="I1621" s="59"/>
      <c r="J1621" s="59"/>
      <c r="K1621" s="70">
        <f>SUBTOTAL(9,K1622:K1631)</f>
        <v>32.714</v>
      </c>
      <c r="L1621" s="55"/>
      <c r="M1621" s="71"/>
      <c r="N1621" s="59"/>
      <c r="O1621" s="70"/>
      <c r="P1621" s="59"/>
      <c r="Q1621" s="70"/>
      <c r="R1621" s="73"/>
      <c r="S1621" s="70"/>
      <c r="T1621" s="59"/>
      <c r="U1621" s="82">
        <f>SUBTOTAL(9,U1622:U1631)</f>
        <v>981.42</v>
      </c>
      <c r="V1621" s="83">
        <f>SUBTOTAL(9,V1622:V1631)</f>
        <v>490.71</v>
      </c>
      <c r="W1621" s="83">
        <f>SUBTOTAL(9,W1622:W1631)</f>
        <v>327.14</v>
      </c>
      <c r="X1621" s="83">
        <f>SUBTOTAL(9,X1622:X1631)</f>
        <v>163.57</v>
      </c>
      <c r="Y1621" s="82">
        <f>SUBTOTAL(9,Y1622:Y1631)</f>
        <v>490.71</v>
      </c>
      <c r="Z1621" s="82">
        <v>24</v>
      </c>
      <c r="AA1621" s="91">
        <v>832</v>
      </c>
      <c r="AB1621" s="82">
        <f>U1621-AA1621</f>
        <v>149.42</v>
      </c>
      <c r="AC1621" s="82">
        <v>92</v>
      </c>
      <c r="AD1621" s="82">
        <f>V1621-AC1621</f>
        <v>398.71</v>
      </c>
      <c r="AE1621" s="82">
        <v>740</v>
      </c>
      <c r="AF1621" s="82">
        <v>740</v>
      </c>
      <c r="AG1621" s="59"/>
      <c r="AH1621" s="59"/>
      <c r="AI1621" s="58"/>
      <c r="AJ1621" s="27"/>
    </row>
    <row r="1622" ht="20.15" customHeight="1" outlineLevel="4" spans="1:36">
      <c r="A1622" s="59">
        <v>2</v>
      </c>
      <c r="B1622" s="60" t="s">
        <v>190</v>
      </c>
      <c r="C1622" s="56" t="s">
        <v>195</v>
      </c>
      <c r="D1622" s="57" t="s">
        <v>5571</v>
      </c>
      <c r="E1622" s="58" t="s">
        <v>5572</v>
      </c>
      <c r="F1622" s="59" t="s">
        <v>354</v>
      </c>
      <c r="G1622" s="59" t="s">
        <v>355</v>
      </c>
      <c r="H1622" s="59">
        <v>430921</v>
      </c>
      <c r="I1622" s="59" t="str">
        <f t="shared" ref="I1622:I1631" si="173">RIGHT(M1622,6)</f>
        <v>430921</v>
      </c>
      <c r="J1622" s="59">
        <f t="shared" ref="J1622:J1631" si="174">H1622-I1622</f>
        <v>0</v>
      </c>
      <c r="K1622" s="70">
        <v>0.852</v>
      </c>
      <c r="L1622" s="55" t="s">
        <v>5573</v>
      </c>
      <c r="M1622" s="71" t="s">
        <v>5574</v>
      </c>
      <c r="N1622" s="59"/>
      <c r="O1622" s="70"/>
      <c r="P1622" s="59"/>
      <c r="Q1622" s="70"/>
      <c r="R1622" s="73" t="s">
        <v>5574</v>
      </c>
      <c r="S1622" s="70">
        <v>0.852</v>
      </c>
      <c r="T1622" s="59">
        <v>15</v>
      </c>
      <c r="U1622" s="82">
        <v>25.56</v>
      </c>
      <c r="V1622" s="83">
        <v>12.78</v>
      </c>
      <c r="W1622" s="83">
        <v>8.52</v>
      </c>
      <c r="X1622" s="83">
        <v>4.26</v>
      </c>
      <c r="Y1622" s="82">
        <f t="shared" ref="Y1622:Y1631" si="175">U1622-V1622</f>
        <v>12.78</v>
      </c>
      <c r="Z1622" s="82"/>
      <c r="AA1622" s="91"/>
      <c r="AB1622" s="91"/>
      <c r="AC1622" s="82"/>
      <c r="AD1622" s="82"/>
      <c r="AE1622" s="82"/>
      <c r="AF1622" s="82"/>
      <c r="AG1622" s="59" t="s">
        <v>5547</v>
      </c>
      <c r="AH1622" s="59">
        <v>1</v>
      </c>
      <c r="AI1622" s="58"/>
      <c r="AJ1622" s="27"/>
    </row>
    <row r="1623" ht="20.15" customHeight="1" outlineLevel="4" spans="1:36">
      <c r="A1623" s="59">
        <v>2</v>
      </c>
      <c r="B1623" s="60" t="s">
        <v>190</v>
      </c>
      <c r="C1623" s="56" t="s">
        <v>195</v>
      </c>
      <c r="D1623" s="57" t="s">
        <v>5575</v>
      </c>
      <c r="E1623" s="58" t="s">
        <v>5576</v>
      </c>
      <c r="F1623" s="59" t="s">
        <v>354</v>
      </c>
      <c r="G1623" s="59" t="s">
        <v>355</v>
      </c>
      <c r="H1623" s="59">
        <v>430921</v>
      </c>
      <c r="I1623" s="59" t="str">
        <f t="shared" si="173"/>
        <v>430921</v>
      </c>
      <c r="J1623" s="59">
        <f t="shared" si="174"/>
        <v>0</v>
      </c>
      <c r="K1623" s="70">
        <v>3.764</v>
      </c>
      <c r="L1623" s="55" t="s">
        <v>5577</v>
      </c>
      <c r="M1623" s="71" t="s">
        <v>5578</v>
      </c>
      <c r="N1623" s="59"/>
      <c r="O1623" s="70"/>
      <c r="P1623" s="59"/>
      <c r="Q1623" s="70"/>
      <c r="R1623" s="73" t="s">
        <v>5578</v>
      </c>
      <c r="S1623" s="70">
        <v>3.764</v>
      </c>
      <c r="T1623" s="59">
        <v>15</v>
      </c>
      <c r="U1623" s="82">
        <v>112.92</v>
      </c>
      <c r="V1623" s="83">
        <v>56.46</v>
      </c>
      <c r="W1623" s="83">
        <v>37.64</v>
      </c>
      <c r="X1623" s="83">
        <v>18.82</v>
      </c>
      <c r="Y1623" s="82">
        <f t="shared" si="175"/>
        <v>56.46</v>
      </c>
      <c r="Z1623" s="82"/>
      <c r="AA1623" s="91"/>
      <c r="AB1623" s="91"/>
      <c r="AC1623" s="82"/>
      <c r="AD1623" s="82"/>
      <c r="AE1623" s="82"/>
      <c r="AF1623" s="82"/>
      <c r="AG1623" s="59" t="s">
        <v>5547</v>
      </c>
      <c r="AH1623" s="59">
        <v>1</v>
      </c>
      <c r="AI1623" s="58"/>
      <c r="AJ1623" s="27"/>
    </row>
    <row r="1624" ht="20.15" customHeight="1" outlineLevel="4" spans="1:36">
      <c r="A1624" s="59">
        <v>2</v>
      </c>
      <c r="B1624" s="60" t="s">
        <v>190</v>
      </c>
      <c r="C1624" s="56" t="s">
        <v>195</v>
      </c>
      <c r="D1624" s="57" t="s">
        <v>5579</v>
      </c>
      <c r="E1624" s="58" t="s">
        <v>5580</v>
      </c>
      <c r="F1624" s="59" t="s">
        <v>354</v>
      </c>
      <c r="G1624" s="59" t="s">
        <v>355</v>
      </c>
      <c r="H1624" s="59">
        <v>430921</v>
      </c>
      <c r="I1624" s="59" t="str">
        <f t="shared" si="173"/>
        <v>430921</v>
      </c>
      <c r="J1624" s="59">
        <f t="shared" si="174"/>
        <v>0</v>
      </c>
      <c r="K1624" s="70">
        <v>1.645</v>
      </c>
      <c r="L1624" s="55" t="s">
        <v>5581</v>
      </c>
      <c r="M1624" s="71" t="s">
        <v>5582</v>
      </c>
      <c r="N1624" s="59"/>
      <c r="O1624" s="70"/>
      <c r="P1624" s="59"/>
      <c r="Q1624" s="70"/>
      <c r="R1624" s="73" t="s">
        <v>5582</v>
      </c>
      <c r="S1624" s="70">
        <v>1.645</v>
      </c>
      <c r="T1624" s="59">
        <v>15</v>
      </c>
      <c r="U1624" s="82">
        <v>49.35</v>
      </c>
      <c r="V1624" s="83">
        <v>24.675</v>
      </c>
      <c r="W1624" s="83">
        <v>16.45</v>
      </c>
      <c r="X1624" s="83">
        <v>8.225</v>
      </c>
      <c r="Y1624" s="82">
        <f t="shared" si="175"/>
        <v>24.675</v>
      </c>
      <c r="Z1624" s="82"/>
      <c r="AA1624" s="91"/>
      <c r="AB1624" s="91"/>
      <c r="AC1624" s="82"/>
      <c r="AD1624" s="82"/>
      <c r="AE1624" s="82"/>
      <c r="AF1624" s="82"/>
      <c r="AG1624" s="59" t="s">
        <v>5547</v>
      </c>
      <c r="AH1624" s="59">
        <v>1</v>
      </c>
      <c r="AI1624" s="58"/>
      <c r="AJ1624" s="27"/>
    </row>
    <row r="1625" ht="20.15" customHeight="1" outlineLevel="4" spans="1:36">
      <c r="A1625" s="59">
        <v>2</v>
      </c>
      <c r="B1625" s="60" t="s">
        <v>190</v>
      </c>
      <c r="C1625" s="56" t="s">
        <v>195</v>
      </c>
      <c r="D1625" s="57" t="s">
        <v>5579</v>
      </c>
      <c r="E1625" s="58" t="s">
        <v>5583</v>
      </c>
      <c r="F1625" s="59" t="s">
        <v>354</v>
      </c>
      <c r="G1625" s="59" t="s">
        <v>355</v>
      </c>
      <c r="H1625" s="59">
        <v>430921</v>
      </c>
      <c r="I1625" s="59" t="str">
        <f t="shared" si="173"/>
        <v>430921</v>
      </c>
      <c r="J1625" s="59">
        <f t="shared" si="174"/>
        <v>0</v>
      </c>
      <c r="K1625" s="70">
        <v>3.305</v>
      </c>
      <c r="L1625" s="55" t="s">
        <v>5584</v>
      </c>
      <c r="M1625" s="71" t="s">
        <v>5585</v>
      </c>
      <c r="N1625" s="59"/>
      <c r="O1625" s="70"/>
      <c r="P1625" s="59"/>
      <c r="Q1625" s="70"/>
      <c r="R1625" s="73" t="s">
        <v>5585</v>
      </c>
      <c r="S1625" s="70">
        <v>3.305</v>
      </c>
      <c r="T1625" s="59">
        <v>15</v>
      </c>
      <c r="U1625" s="82">
        <v>99.15</v>
      </c>
      <c r="V1625" s="83">
        <v>49.575</v>
      </c>
      <c r="W1625" s="83">
        <v>33.05</v>
      </c>
      <c r="X1625" s="83">
        <v>16.525</v>
      </c>
      <c r="Y1625" s="82">
        <f t="shared" si="175"/>
        <v>49.575</v>
      </c>
      <c r="Z1625" s="82"/>
      <c r="AA1625" s="91"/>
      <c r="AB1625" s="91"/>
      <c r="AC1625" s="82"/>
      <c r="AD1625" s="82"/>
      <c r="AE1625" s="82"/>
      <c r="AF1625" s="82"/>
      <c r="AG1625" s="59" t="s">
        <v>5547</v>
      </c>
      <c r="AH1625" s="59">
        <v>1</v>
      </c>
      <c r="AI1625" s="58"/>
      <c r="AJ1625" s="27"/>
    </row>
    <row r="1626" ht="20.15" customHeight="1" outlineLevel="4" spans="1:36">
      <c r="A1626" s="59">
        <v>2</v>
      </c>
      <c r="B1626" s="60" t="s">
        <v>190</v>
      </c>
      <c r="C1626" s="56" t="s">
        <v>195</v>
      </c>
      <c r="D1626" s="57" t="s">
        <v>5579</v>
      </c>
      <c r="E1626" s="58" t="s">
        <v>5586</v>
      </c>
      <c r="F1626" s="59" t="s">
        <v>354</v>
      </c>
      <c r="G1626" s="59" t="s">
        <v>355</v>
      </c>
      <c r="H1626" s="59">
        <v>430921</v>
      </c>
      <c r="I1626" s="59" t="str">
        <f t="shared" si="173"/>
        <v>430921</v>
      </c>
      <c r="J1626" s="59">
        <f t="shared" si="174"/>
        <v>0</v>
      </c>
      <c r="K1626" s="70">
        <v>3.451</v>
      </c>
      <c r="L1626" s="55" t="s">
        <v>5587</v>
      </c>
      <c r="M1626" s="71" t="s">
        <v>5588</v>
      </c>
      <c r="N1626" s="59"/>
      <c r="O1626" s="70"/>
      <c r="P1626" s="59"/>
      <c r="Q1626" s="70"/>
      <c r="R1626" s="73" t="s">
        <v>5588</v>
      </c>
      <c r="S1626" s="70">
        <v>3.451</v>
      </c>
      <c r="T1626" s="59">
        <v>15</v>
      </c>
      <c r="U1626" s="82">
        <v>103.53</v>
      </c>
      <c r="V1626" s="83">
        <v>51.765</v>
      </c>
      <c r="W1626" s="83">
        <v>34.51</v>
      </c>
      <c r="X1626" s="83">
        <v>17.255</v>
      </c>
      <c r="Y1626" s="82">
        <f t="shared" si="175"/>
        <v>51.765</v>
      </c>
      <c r="Z1626" s="82"/>
      <c r="AA1626" s="91"/>
      <c r="AB1626" s="91"/>
      <c r="AC1626" s="82"/>
      <c r="AD1626" s="82"/>
      <c r="AE1626" s="82"/>
      <c r="AF1626" s="82"/>
      <c r="AG1626" s="59" t="s">
        <v>5547</v>
      </c>
      <c r="AH1626" s="59">
        <v>1</v>
      </c>
      <c r="AI1626" s="58"/>
      <c r="AJ1626" s="27"/>
    </row>
    <row r="1627" ht="20.15" customHeight="1" outlineLevel="4" spans="1:36">
      <c r="A1627" s="59">
        <v>2</v>
      </c>
      <c r="B1627" s="60" t="s">
        <v>190</v>
      </c>
      <c r="C1627" s="56" t="s">
        <v>195</v>
      </c>
      <c r="D1627" s="57" t="s">
        <v>5571</v>
      </c>
      <c r="E1627" s="58" t="s">
        <v>5589</v>
      </c>
      <c r="F1627" s="59" t="s">
        <v>354</v>
      </c>
      <c r="G1627" s="59" t="s">
        <v>355</v>
      </c>
      <c r="H1627" s="59">
        <v>430921</v>
      </c>
      <c r="I1627" s="59" t="str">
        <f t="shared" si="173"/>
        <v>430921</v>
      </c>
      <c r="J1627" s="59">
        <f t="shared" si="174"/>
        <v>0</v>
      </c>
      <c r="K1627" s="70">
        <v>2.657</v>
      </c>
      <c r="L1627" s="55" t="s">
        <v>5590</v>
      </c>
      <c r="M1627" s="71" t="s">
        <v>5591</v>
      </c>
      <c r="N1627" s="59"/>
      <c r="O1627" s="70"/>
      <c r="P1627" s="59"/>
      <c r="Q1627" s="70"/>
      <c r="R1627" s="73" t="s">
        <v>5591</v>
      </c>
      <c r="S1627" s="70">
        <v>2.657</v>
      </c>
      <c r="T1627" s="59">
        <v>15</v>
      </c>
      <c r="U1627" s="82">
        <v>79.71</v>
      </c>
      <c r="V1627" s="83">
        <v>39.855</v>
      </c>
      <c r="W1627" s="83">
        <v>26.57</v>
      </c>
      <c r="X1627" s="83">
        <v>13.285</v>
      </c>
      <c r="Y1627" s="82">
        <f t="shared" si="175"/>
        <v>39.855</v>
      </c>
      <c r="Z1627" s="82"/>
      <c r="AA1627" s="91"/>
      <c r="AB1627" s="91"/>
      <c r="AC1627" s="82"/>
      <c r="AD1627" s="82"/>
      <c r="AE1627" s="82"/>
      <c r="AF1627" s="82"/>
      <c r="AG1627" s="59" t="s">
        <v>5547</v>
      </c>
      <c r="AH1627" s="59">
        <v>1</v>
      </c>
      <c r="AI1627" s="58"/>
      <c r="AJ1627" s="27"/>
    </row>
    <row r="1628" ht="20.15" customHeight="1" outlineLevel="4" spans="1:36">
      <c r="A1628" s="59">
        <v>1</v>
      </c>
      <c r="B1628" s="60" t="s">
        <v>190</v>
      </c>
      <c r="C1628" s="56" t="s">
        <v>195</v>
      </c>
      <c r="D1628" s="57" t="s">
        <v>5592</v>
      </c>
      <c r="E1628" s="58" t="s">
        <v>3446</v>
      </c>
      <c r="F1628" s="59" t="s">
        <v>354</v>
      </c>
      <c r="G1628" s="59" t="s">
        <v>355</v>
      </c>
      <c r="H1628" s="59">
        <v>430921</v>
      </c>
      <c r="I1628" s="59" t="str">
        <f t="shared" si="173"/>
        <v>430921</v>
      </c>
      <c r="J1628" s="59">
        <f t="shared" si="174"/>
        <v>0</v>
      </c>
      <c r="K1628" s="70">
        <v>3.162</v>
      </c>
      <c r="L1628" s="55" t="s">
        <v>5593</v>
      </c>
      <c r="M1628" s="71" t="s">
        <v>5594</v>
      </c>
      <c r="N1628" s="59"/>
      <c r="O1628" s="70"/>
      <c r="P1628" s="73" t="s">
        <v>5594</v>
      </c>
      <c r="Q1628" s="70">
        <v>3.162</v>
      </c>
      <c r="R1628" s="59"/>
      <c r="S1628" s="70"/>
      <c r="T1628" s="59">
        <v>15</v>
      </c>
      <c r="U1628" s="82">
        <v>94.86</v>
      </c>
      <c r="V1628" s="83">
        <v>47.43</v>
      </c>
      <c r="W1628" s="83">
        <v>31.62</v>
      </c>
      <c r="X1628" s="83">
        <v>15.81</v>
      </c>
      <c r="Y1628" s="82">
        <f t="shared" si="175"/>
        <v>47.43</v>
      </c>
      <c r="Z1628" s="82"/>
      <c r="AA1628" s="91"/>
      <c r="AB1628" s="91"/>
      <c r="AC1628" s="82"/>
      <c r="AD1628" s="82"/>
      <c r="AE1628" s="82"/>
      <c r="AF1628" s="82"/>
      <c r="AG1628" s="59" t="s">
        <v>5547</v>
      </c>
      <c r="AH1628" s="59">
        <v>1</v>
      </c>
      <c r="AI1628" s="58"/>
      <c r="AJ1628" s="27"/>
    </row>
    <row r="1629" ht="20.15" customHeight="1" outlineLevel="4" spans="1:36">
      <c r="A1629" s="59">
        <v>3</v>
      </c>
      <c r="B1629" s="60" t="s">
        <v>190</v>
      </c>
      <c r="C1629" s="56" t="s">
        <v>195</v>
      </c>
      <c r="D1629" s="57" t="s">
        <v>5595</v>
      </c>
      <c r="E1629" s="58" t="s">
        <v>5596</v>
      </c>
      <c r="F1629" s="59" t="s">
        <v>354</v>
      </c>
      <c r="G1629" s="59" t="s">
        <v>355</v>
      </c>
      <c r="H1629" s="59">
        <v>430921</v>
      </c>
      <c r="I1629" s="59" t="str">
        <f t="shared" si="173"/>
        <v>430921</v>
      </c>
      <c r="J1629" s="59">
        <f t="shared" si="174"/>
        <v>0</v>
      </c>
      <c r="K1629" s="70">
        <v>3.726</v>
      </c>
      <c r="L1629" s="55" t="s">
        <v>5597</v>
      </c>
      <c r="M1629" s="71" t="s">
        <v>5598</v>
      </c>
      <c r="N1629" s="59"/>
      <c r="O1629" s="70"/>
      <c r="P1629" s="73" t="s">
        <v>5598</v>
      </c>
      <c r="Q1629" s="70">
        <v>3.726</v>
      </c>
      <c r="R1629" s="59"/>
      <c r="S1629" s="70"/>
      <c r="T1629" s="59">
        <v>15</v>
      </c>
      <c r="U1629" s="82">
        <v>111.78</v>
      </c>
      <c r="V1629" s="83">
        <v>55.89</v>
      </c>
      <c r="W1629" s="83">
        <v>37.26</v>
      </c>
      <c r="X1629" s="83">
        <v>18.63</v>
      </c>
      <c r="Y1629" s="82">
        <f t="shared" si="175"/>
        <v>55.89</v>
      </c>
      <c r="Z1629" s="82"/>
      <c r="AA1629" s="91"/>
      <c r="AB1629" s="91"/>
      <c r="AC1629" s="82"/>
      <c r="AD1629" s="82"/>
      <c r="AE1629" s="82"/>
      <c r="AF1629" s="82"/>
      <c r="AG1629" s="59" t="s">
        <v>5547</v>
      </c>
      <c r="AH1629" s="59">
        <v>1</v>
      </c>
      <c r="AI1629" s="58"/>
      <c r="AJ1629" s="27"/>
    </row>
    <row r="1630" ht="20.15" customHeight="1" outlineLevel="4" spans="1:36">
      <c r="A1630" s="59">
        <v>3</v>
      </c>
      <c r="B1630" s="60" t="s">
        <v>190</v>
      </c>
      <c r="C1630" s="56" t="s">
        <v>195</v>
      </c>
      <c r="D1630" s="57" t="s">
        <v>5599</v>
      </c>
      <c r="E1630" s="58" t="s">
        <v>5600</v>
      </c>
      <c r="F1630" s="59" t="s">
        <v>354</v>
      </c>
      <c r="G1630" s="59" t="s">
        <v>355</v>
      </c>
      <c r="H1630" s="59">
        <v>430921</v>
      </c>
      <c r="I1630" s="59" t="str">
        <f t="shared" si="173"/>
        <v>430921</v>
      </c>
      <c r="J1630" s="59">
        <f t="shared" si="174"/>
        <v>0</v>
      </c>
      <c r="K1630" s="70">
        <v>6.46</v>
      </c>
      <c r="L1630" s="55" t="s">
        <v>5601</v>
      </c>
      <c r="M1630" s="71" t="s">
        <v>5602</v>
      </c>
      <c r="N1630" s="73" t="s">
        <v>5602</v>
      </c>
      <c r="O1630" s="70">
        <v>6.46</v>
      </c>
      <c r="P1630" s="59"/>
      <c r="Q1630" s="70"/>
      <c r="R1630" s="59"/>
      <c r="S1630" s="70"/>
      <c r="T1630" s="59">
        <v>15</v>
      </c>
      <c r="U1630" s="82">
        <v>193.8</v>
      </c>
      <c r="V1630" s="83">
        <v>96.9</v>
      </c>
      <c r="W1630" s="83">
        <v>64.6</v>
      </c>
      <c r="X1630" s="83">
        <v>32.3</v>
      </c>
      <c r="Y1630" s="82">
        <f t="shared" si="175"/>
        <v>96.9</v>
      </c>
      <c r="Z1630" s="82"/>
      <c r="AA1630" s="91"/>
      <c r="AB1630" s="91"/>
      <c r="AC1630" s="82"/>
      <c r="AD1630" s="82"/>
      <c r="AE1630" s="82"/>
      <c r="AF1630" s="82"/>
      <c r="AG1630" s="59" t="s">
        <v>5547</v>
      </c>
      <c r="AH1630" s="59">
        <v>1</v>
      </c>
      <c r="AI1630" s="58"/>
      <c r="AJ1630" s="27"/>
    </row>
    <row r="1631" ht="20.15" customHeight="1" outlineLevel="4" spans="1:36">
      <c r="A1631" s="59">
        <v>1</v>
      </c>
      <c r="B1631" s="60" t="s">
        <v>190</v>
      </c>
      <c r="C1631" s="56" t="s">
        <v>195</v>
      </c>
      <c r="D1631" s="57" t="s">
        <v>5603</v>
      </c>
      <c r="E1631" s="58" t="s">
        <v>1712</v>
      </c>
      <c r="F1631" s="59" t="s">
        <v>354</v>
      </c>
      <c r="G1631" s="59" t="s">
        <v>355</v>
      </c>
      <c r="H1631" s="59">
        <v>430921</v>
      </c>
      <c r="I1631" s="59" t="str">
        <f t="shared" si="173"/>
        <v>430921</v>
      </c>
      <c r="J1631" s="59">
        <f t="shared" si="174"/>
        <v>0</v>
      </c>
      <c r="K1631" s="70">
        <v>3.692</v>
      </c>
      <c r="L1631" s="55" t="s">
        <v>5604</v>
      </c>
      <c r="M1631" s="71" t="s">
        <v>5605</v>
      </c>
      <c r="N1631" s="73" t="s">
        <v>5605</v>
      </c>
      <c r="O1631" s="70">
        <v>3.692</v>
      </c>
      <c r="P1631" s="59"/>
      <c r="Q1631" s="70"/>
      <c r="R1631" s="59"/>
      <c r="S1631" s="70"/>
      <c r="T1631" s="59">
        <v>15</v>
      </c>
      <c r="U1631" s="82">
        <v>110.76</v>
      </c>
      <c r="V1631" s="83">
        <v>55.38</v>
      </c>
      <c r="W1631" s="83">
        <v>36.92</v>
      </c>
      <c r="X1631" s="83">
        <v>18.46</v>
      </c>
      <c r="Y1631" s="82">
        <f t="shared" si="175"/>
        <v>55.38</v>
      </c>
      <c r="Z1631" s="82"/>
      <c r="AA1631" s="91"/>
      <c r="AB1631" s="91"/>
      <c r="AC1631" s="82"/>
      <c r="AD1631" s="82"/>
      <c r="AE1631" s="82"/>
      <c r="AF1631" s="82"/>
      <c r="AG1631" s="59" t="s">
        <v>5606</v>
      </c>
      <c r="AH1631" s="59">
        <v>1</v>
      </c>
      <c r="AI1631" s="58"/>
      <c r="AJ1631" s="27"/>
    </row>
    <row r="1632" ht="20.15" customHeight="1" outlineLevel="3" collapsed="1" spans="1:36">
      <c r="A1632" s="59"/>
      <c r="B1632" s="60"/>
      <c r="C1632" s="51" t="s">
        <v>198</v>
      </c>
      <c r="D1632" s="57"/>
      <c r="E1632" s="58"/>
      <c r="F1632" s="59"/>
      <c r="G1632" s="59"/>
      <c r="H1632" s="109"/>
      <c r="I1632" s="59"/>
      <c r="J1632" s="59"/>
      <c r="K1632" s="70">
        <f>SUBTOTAL(9,K1633:K1634)</f>
        <v>8.683</v>
      </c>
      <c r="L1632" s="55"/>
      <c r="M1632" s="71"/>
      <c r="N1632" s="59"/>
      <c r="O1632" s="70"/>
      <c r="P1632" s="73"/>
      <c r="Q1632" s="70"/>
      <c r="R1632" s="59"/>
      <c r="S1632" s="70"/>
      <c r="T1632" s="59"/>
      <c r="U1632" s="82">
        <f>SUBTOTAL(9,U1633:U1634)</f>
        <v>239.946428571429</v>
      </c>
      <c r="V1632" s="83">
        <f>SUBTOTAL(9,V1633:V1634)</f>
        <v>130.245</v>
      </c>
      <c r="W1632" s="83">
        <f>SUBTOTAL(9,W1633:W1634)</f>
        <v>86.83</v>
      </c>
      <c r="X1632" s="83">
        <f>SUBTOTAL(9,X1633:X1634)</f>
        <v>43.415</v>
      </c>
      <c r="Y1632" s="82">
        <f>SUBTOTAL(9,Y1633:Y1634)</f>
        <v>109.701428571429</v>
      </c>
      <c r="Z1632" s="82">
        <v>6</v>
      </c>
      <c r="AA1632" s="91">
        <v>203</v>
      </c>
      <c r="AB1632" s="82">
        <f>U1632-AA1632</f>
        <v>36.946428571429</v>
      </c>
      <c r="AC1632" s="82">
        <v>24</v>
      </c>
      <c r="AD1632" s="82">
        <f>V1632-AC1632</f>
        <v>106.245</v>
      </c>
      <c r="AE1632" s="82">
        <v>179</v>
      </c>
      <c r="AF1632" s="82">
        <v>179</v>
      </c>
      <c r="AG1632" s="59"/>
      <c r="AH1632" s="59"/>
      <c r="AI1632" s="58"/>
      <c r="AJ1632" s="27"/>
    </row>
    <row r="1633" ht="20.15" customHeight="1" outlineLevel="4" spans="1:36">
      <c r="A1633" s="59">
        <v>1</v>
      </c>
      <c r="B1633" s="60" t="s">
        <v>190</v>
      </c>
      <c r="C1633" s="56" t="s">
        <v>197</v>
      </c>
      <c r="D1633" s="57" t="s">
        <v>5607</v>
      </c>
      <c r="E1633" s="58" t="s">
        <v>5608</v>
      </c>
      <c r="F1633" s="59" t="s">
        <v>354</v>
      </c>
      <c r="G1633" s="59" t="s">
        <v>355</v>
      </c>
      <c r="H1633" s="109">
        <v>430921</v>
      </c>
      <c r="I1633" s="59" t="str">
        <f>RIGHT(M1633,6)</f>
        <v>430921</v>
      </c>
      <c r="J1633" s="59">
        <f>H1633-I1633</f>
        <v>0</v>
      </c>
      <c r="K1633" s="70">
        <v>7.031</v>
      </c>
      <c r="L1633" s="55" t="s">
        <v>5609</v>
      </c>
      <c r="M1633" s="71" t="s">
        <v>5610</v>
      </c>
      <c r="N1633" s="59"/>
      <c r="O1633" s="70"/>
      <c r="P1633" s="73" t="s">
        <v>5610</v>
      </c>
      <c r="Q1633" s="70">
        <v>7.031</v>
      </c>
      <c r="R1633" s="59"/>
      <c r="S1633" s="70"/>
      <c r="T1633" s="59">
        <v>15</v>
      </c>
      <c r="U1633" s="82">
        <v>195.696428571429</v>
      </c>
      <c r="V1633" s="83">
        <v>105.465</v>
      </c>
      <c r="W1633" s="83">
        <v>70.31</v>
      </c>
      <c r="X1633" s="83">
        <v>35.155</v>
      </c>
      <c r="Y1633" s="82">
        <f>U1633-V1633</f>
        <v>90.231428571429</v>
      </c>
      <c r="Z1633" s="82"/>
      <c r="AA1633" s="91"/>
      <c r="AB1633" s="91"/>
      <c r="AC1633" s="82"/>
      <c r="AD1633" s="82"/>
      <c r="AE1633" s="82"/>
      <c r="AF1633" s="82"/>
      <c r="AG1633" s="59" t="s">
        <v>5606</v>
      </c>
      <c r="AH1633" s="59">
        <v>1</v>
      </c>
      <c r="AI1633" s="58"/>
      <c r="AJ1633" s="27"/>
    </row>
    <row r="1634" ht="20.15" customHeight="1" outlineLevel="4" spans="1:36">
      <c r="A1634" s="59">
        <v>2</v>
      </c>
      <c r="B1634" s="60" t="s">
        <v>190</v>
      </c>
      <c r="C1634" s="56" t="s">
        <v>197</v>
      </c>
      <c r="D1634" s="57" t="s">
        <v>5611</v>
      </c>
      <c r="E1634" s="58" t="s">
        <v>5612</v>
      </c>
      <c r="F1634" s="59" t="s">
        <v>354</v>
      </c>
      <c r="G1634" s="59" t="s">
        <v>355</v>
      </c>
      <c r="H1634" s="109">
        <v>430921</v>
      </c>
      <c r="I1634" s="59" t="str">
        <f>RIGHT(M1634,6)</f>
        <v>430921</v>
      </c>
      <c r="J1634" s="59">
        <f>H1634-I1634</f>
        <v>0</v>
      </c>
      <c r="K1634" s="70">
        <v>1.652</v>
      </c>
      <c r="L1634" s="55" t="s">
        <v>5613</v>
      </c>
      <c r="M1634" s="71" t="s">
        <v>5614</v>
      </c>
      <c r="N1634" s="59"/>
      <c r="O1634" s="70"/>
      <c r="P1634" s="73" t="s">
        <v>5614</v>
      </c>
      <c r="Q1634" s="70">
        <v>1.652</v>
      </c>
      <c r="R1634" s="59"/>
      <c r="S1634" s="70"/>
      <c r="T1634" s="59">
        <v>15</v>
      </c>
      <c r="U1634" s="82">
        <v>44.25</v>
      </c>
      <c r="V1634" s="83">
        <v>24.78</v>
      </c>
      <c r="W1634" s="83">
        <v>16.52</v>
      </c>
      <c r="X1634" s="83">
        <v>8.26</v>
      </c>
      <c r="Y1634" s="82">
        <f>U1634-V1634</f>
        <v>19.47</v>
      </c>
      <c r="Z1634" s="82"/>
      <c r="AA1634" s="91"/>
      <c r="AB1634" s="91"/>
      <c r="AC1634" s="82"/>
      <c r="AD1634" s="82"/>
      <c r="AE1634" s="82"/>
      <c r="AF1634" s="82"/>
      <c r="AG1634" s="59" t="s">
        <v>5606</v>
      </c>
      <c r="AH1634" s="59">
        <v>1</v>
      </c>
      <c r="AI1634" s="58"/>
      <c r="AJ1634" s="27"/>
    </row>
    <row r="1635" ht="20.15" customHeight="1" outlineLevel="3" spans="1:36">
      <c r="A1635" s="59"/>
      <c r="B1635" s="60"/>
      <c r="C1635" s="51" t="s">
        <v>200</v>
      </c>
      <c r="D1635" s="57"/>
      <c r="E1635" s="58"/>
      <c r="F1635" s="59"/>
      <c r="G1635" s="59"/>
      <c r="H1635" s="59"/>
      <c r="I1635" s="59"/>
      <c r="J1635" s="59"/>
      <c r="K1635" s="70">
        <f>SUBTOTAL(9,K1636:K1652)</f>
        <v>48.389</v>
      </c>
      <c r="L1635" s="55"/>
      <c r="M1635" s="71"/>
      <c r="N1635" s="59"/>
      <c r="O1635" s="70"/>
      <c r="P1635" s="59"/>
      <c r="Q1635" s="70"/>
      <c r="R1635" s="73"/>
      <c r="S1635" s="70"/>
      <c r="T1635" s="59"/>
      <c r="U1635" s="82">
        <f>SUBTOTAL(9,U1636:U1652)</f>
        <v>1366.72</v>
      </c>
      <c r="V1635" s="83">
        <f>SUBTOTAL(9,V1636:V1652)</f>
        <v>725.835</v>
      </c>
      <c r="W1635" s="83">
        <f>SUBTOTAL(9,W1636:W1652)</f>
        <v>483.89</v>
      </c>
      <c r="X1635" s="83">
        <f>SUBTOTAL(9,X1636:X1652)</f>
        <v>241.945</v>
      </c>
      <c r="Y1635" s="82">
        <f>SUBTOTAL(9,Y1636:Y1652)</f>
        <v>640.885</v>
      </c>
      <c r="Z1635" s="82">
        <v>35</v>
      </c>
      <c r="AA1635" s="91">
        <v>1158</v>
      </c>
      <c r="AB1635" s="82">
        <f>U1635-AA1635</f>
        <v>208.72</v>
      </c>
      <c r="AC1635" s="82">
        <v>136</v>
      </c>
      <c r="AD1635" s="82">
        <f>V1635-AC1635</f>
        <v>589.835</v>
      </c>
      <c r="AE1635" s="82">
        <v>1022</v>
      </c>
      <c r="AF1635" s="82">
        <v>1022</v>
      </c>
      <c r="AG1635" s="59"/>
      <c r="AH1635" s="59"/>
      <c r="AI1635" s="58"/>
      <c r="AJ1635" s="27"/>
    </row>
    <row r="1636" ht="20.15" customHeight="1" outlineLevel="4" spans="1:36">
      <c r="A1636" s="59">
        <v>1</v>
      </c>
      <c r="B1636" s="60" t="s">
        <v>190</v>
      </c>
      <c r="C1636" s="56" t="s">
        <v>199</v>
      </c>
      <c r="D1636" s="57" t="s">
        <v>5615</v>
      </c>
      <c r="E1636" s="58" t="s">
        <v>5616</v>
      </c>
      <c r="F1636" s="59" t="s">
        <v>354</v>
      </c>
      <c r="G1636" s="59" t="s">
        <v>355</v>
      </c>
      <c r="H1636" s="59">
        <v>430922</v>
      </c>
      <c r="I1636" s="59" t="str">
        <f t="shared" ref="I1636:I1652" si="176">RIGHT(M1636,6)</f>
        <v>430922</v>
      </c>
      <c r="J1636" s="59">
        <f t="shared" ref="J1636:J1652" si="177">H1636-I1636</f>
        <v>0</v>
      </c>
      <c r="K1636" s="70">
        <v>2.27</v>
      </c>
      <c r="L1636" s="55" t="s">
        <v>5617</v>
      </c>
      <c r="M1636" s="71" t="s">
        <v>5618</v>
      </c>
      <c r="N1636" s="59"/>
      <c r="O1636" s="70"/>
      <c r="P1636" s="59"/>
      <c r="Q1636" s="70"/>
      <c r="R1636" s="73" t="s">
        <v>5618</v>
      </c>
      <c r="S1636" s="70">
        <v>2.27</v>
      </c>
      <c r="T1636" s="59">
        <v>15</v>
      </c>
      <c r="U1636" s="82">
        <v>60.8</v>
      </c>
      <c r="V1636" s="83">
        <v>34.05</v>
      </c>
      <c r="W1636" s="83">
        <v>22.7</v>
      </c>
      <c r="X1636" s="83">
        <v>11.35</v>
      </c>
      <c r="Y1636" s="82">
        <f t="shared" ref="Y1636:Y1652" si="178">U1636-V1636</f>
        <v>26.75</v>
      </c>
      <c r="Z1636" s="82"/>
      <c r="AA1636" s="91"/>
      <c r="AB1636" s="91"/>
      <c r="AC1636" s="82"/>
      <c r="AD1636" s="82"/>
      <c r="AE1636" s="82"/>
      <c r="AF1636" s="82"/>
      <c r="AG1636" s="59" t="s">
        <v>5606</v>
      </c>
      <c r="AH1636" s="59">
        <v>1</v>
      </c>
      <c r="AI1636" s="58"/>
      <c r="AJ1636" s="27"/>
    </row>
    <row r="1637" ht="20.15" customHeight="1" outlineLevel="4" spans="1:36">
      <c r="A1637" s="59">
        <v>1</v>
      </c>
      <c r="B1637" s="60" t="s">
        <v>190</v>
      </c>
      <c r="C1637" s="56" t="s">
        <v>199</v>
      </c>
      <c r="D1637" s="57" t="s">
        <v>5615</v>
      </c>
      <c r="E1637" s="58" t="s">
        <v>5619</v>
      </c>
      <c r="F1637" s="59" t="s">
        <v>354</v>
      </c>
      <c r="G1637" s="59" t="s">
        <v>355</v>
      </c>
      <c r="H1637" s="59">
        <v>430922</v>
      </c>
      <c r="I1637" s="59" t="str">
        <f t="shared" si="176"/>
        <v>430922</v>
      </c>
      <c r="J1637" s="59">
        <f t="shared" si="177"/>
        <v>0</v>
      </c>
      <c r="K1637" s="70">
        <v>2.238</v>
      </c>
      <c r="L1637" s="55" t="s">
        <v>5620</v>
      </c>
      <c r="M1637" s="71" t="s">
        <v>5621</v>
      </c>
      <c r="N1637" s="59"/>
      <c r="O1637" s="70"/>
      <c r="P1637" s="59"/>
      <c r="Q1637" s="70"/>
      <c r="R1637" s="73" t="s">
        <v>5621</v>
      </c>
      <c r="S1637" s="70">
        <v>2.238</v>
      </c>
      <c r="T1637" s="59">
        <v>15</v>
      </c>
      <c r="U1637" s="82">
        <v>59.95</v>
      </c>
      <c r="V1637" s="83">
        <v>33.57</v>
      </c>
      <c r="W1637" s="83">
        <v>22.38</v>
      </c>
      <c r="X1637" s="83">
        <v>11.19</v>
      </c>
      <c r="Y1637" s="82">
        <f t="shared" si="178"/>
        <v>26.38</v>
      </c>
      <c r="Z1637" s="82"/>
      <c r="AA1637" s="91"/>
      <c r="AB1637" s="91"/>
      <c r="AC1637" s="82"/>
      <c r="AD1637" s="82"/>
      <c r="AE1637" s="82"/>
      <c r="AF1637" s="82"/>
      <c r="AG1637" s="59" t="s">
        <v>5606</v>
      </c>
      <c r="AH1637" s="59">
        <v>1</v>
      </c>
      <c r="AI1637" s="58"/>
      <c r="AJ1637" s="27"/>
    </row>
    <row r="1638" ht="20.15" customHeight="1" outlineLevel="4" spans="1:36">
      <c r="A1638" s="59">
        <v>1</v>
      </c>
      <c r="B1638" s="60" t="s">
        <v>190</v>
      </c>
      <c r="C1638" s="56" t="s">
        <v>199</v>
      </c>
      <c r="D1638" s="57" t="s">
        <v>5615</v>
      </c>
      <c r="E1638" s="58" t="s">
        <v>5622</v>
      </c>
      <c r="F1638" s="59" t="s">
        <v>354</v>
      </c>
      <c r="G1638" s="59" t="s">
        <v>355</v>
      </c>
      <c r="H1638" s="59">
        <v>430922</v>
      </c>
      <c r="I1638" s="59" t="str">
        <f t="shared" si="176"/>
        <v>430922</v>
      </c>
      <c r="J1638" s="59">
        <f t="shared" si="177"/>
        <v>0</v>
      </c>
      <c r="K1638" s="70">
        <v>3.918</v>
      </c>
      <c r="L1638" s="55" t="s">
        <v>5623</v>
      </c>
      <c r="M1638" s="71" t="s">
        <v>5624</v>
      </c>
      <c r="N1638" s="73" t="s">
        <v>5624</v>
      </c>
      <c r="O1638" s="70">
        <v>3.918</v>
      </c>
      <c r="P1638" s="59"/>
      <c r="Q1638" s="70"/>
      <c r="R1638" s="59"/>
      <c r="S1638" s="70"/>
      <c r="T1638" s="59">
        <v>15</v>
      </c>
      <c r="U1638" s="82">
        <v>117.54</v>
      </c>
      <c r="V1638" s="83">
        <v>58.77</v>
      </c>
      <c r="W1638" s="83">
        <v>39.18</v>
      </c>
      <c r="X1638" s="83">
        <v>19.59</v>
      </c>
      <c r="Y1638" s="82">
        <f t="shared" si="178"/>
        <v>58.77</v>
      </c>
      <c r="Z1638" s="82"/>
      <c r="AA1638" s="91"/>
      <c r="AB1638" s="91"/>
      <c r="AC1638" s="82"/>
      <c r="AD1638" s="82"/>
      <c r="AE1638" s="82"/>
      <c r="AF1638" s="82"/>
      <c r="AG1638" s="59" t="s">
        <v>5606</v>
      </c>
      <c r="AH1638" s="59">
        <v>1</v>
      </c>
      <c r="AI1638" s="58"/>
      <c r="AJ1638" s="27"/>
    </row>
    <row r="1639" ht="20.15" customHeight="1" outlineLevel="4" spans="1:36">
      <c r="A1639" s="59">
        <v>1</v>
      </c>
      <c r="B1639" s="60" t="s">
        <v>190</v>
      </c>
      <c r="C1639" s="56" t="s">
        <v>199</v>
      </c>
      <c r="D1639" s="57" t="s">
        <v>5615</v>
      </c>
      <c r="E1639" s="58" t="s">
        <v>2516</v>
      </c>
      <c r="F1639" s="59" t="s">
        <v>354</v>
      </c>
      <c r="G1639" s="59" t="s">
        <v>355</v>
      </c>
      <c r="H1639" s="59">
        <v>430922</v>
      </c>
      <c r="I1639" s="59" t="str">
        <f t="shared" si="176"/>
        <v>430922</v>
      </c>
      <c r="J1639" s="59">
        <f t="shared" si="177"/>
        <v>0</v>
      </c>
      <c r="K1639" s="70">
        <v>4.751</v>
      </c>
      <c r="L1639" s="55" t="s">
        <v>5625</v>
      </c>
      <c r="M1639" s="71" t="s">
        <v>5626</v>
      </c>
      <c r="N1639" s="59"/>
      <c r="O1639" s="70"/>
      <c r="P1639" s="73" t="s">
        <v>5626</v>
      </c>
      <c r="Q1639" s="70">
        <v>4.751</v>
      </c>
      <c r="R1639" s="59"/>
      <c r="S1639" s="70"/>
      <c r="T1639" s="59">
        <v>15</v>
      </c>
      <c r="U1639" s="82">
        <v>127.26</v>
      </c>
      <c r="V1639" s="83">
        <v>71.265</v>
      </c>
      <c r="W1639" s="83">
        <v>47.51</v>
      </c>
      <c r="X1639" s="83">
        <v>23.755</v>
      </c>
      <c r="Y1639" s="82">
        <f t="shared" si="178"/>
        <v>55.995</v>
      </c>
      <c r="Z1639" s="82"/>
      <c r="AA1639" s="91"/>
      <c r="AB1639" s="91"/>
      <c r="AC1639" s="82"/>
      <c r="AD1639" s="82"/>
      <c r="AE1639" s="82"/>
      <c r="AF1639" s="82"/>
      <c r="AG1639" s="59" t="s">
        <v>5606</v>
      </c>
      <c r="AH1639" s="59">
        <v>1</v>
      </c>
      <c r="AI1639" s="58"/>
      <c r="AJ1639" s="27"/>
    </row>
    <row r="1640" ht="20.15" customHeight="1" outlineLevel="4" spans="1:36">
      <c r="A1640" s="59">
        <v>1</v>
      </c>
      <c r="B1640" s="60" t="s">
        <v>190</v>
      </c>
      <c r="C1640" s="56" t="s">
        <v>199</v>
      </c>
      <c r="D1640" s="57" t="s">
        <v>5615</v>
      </c>
      <c r="E1640" s="58" t="s">
        <v>5627</v>
      </c>
      <c r="F1640" s="59" t="s">
        <v>354</v>
      </c>
      <c r="G1640" s="59" t="s">
        <v>355</v>
      </c>
      <c r="H1640" s="59">
        <v>430922</v>
      </c>
      <c r="I1640" s="59" t="str">
        <f t="shared" si="176"/>
        <v>430922</v>
      </c>
      <c r="J1640" s="59">
        <f t="shared" si="177"/>
        <v>0</v>
      </c>
      <c r="K1640" s="70">
        <v>1.369</v>
      </c>
      <c r="L1640" s="55" t="s">
        <v>5628</v>
      </c>
      <c r="M1640" s="71" t="s">
        <v>5629</v>
      </c>
      <c r="N1640" s="73" t="s">
        <v>5629</v>
      </c>
      <c r="O1640" s="70">
        <v>1.369</v>
      </c>
      <c r="P1640" s="59"/>
      <c r="Q1640" s="70"/>
      <c r="R1640" s="59"/>
      <c r="S1640" s="70"/>
      <c r="T1640" s="59">
        <v>15</v>
      </c>
      <c r="U1640" s="82">
        <v>41.07</v>
      </c>
      <c r="V1640" s="83">
        <v>20.535</v>
      </c>
      <c r="W1640" s="83">
        <v>13.69</v>
      </c>
      <c r="X1640" s="83">
        <v>6.845</v>
      </c>
      <c r="Y1640" s="82">
        <f t="shared" si="178"/>
        <v>20.535</v>
      </c>
      <c r="Z1640" s="82"/>
      <c r="AA1640" s="91"/>
      <c r="AB1640" s="91"/>
      <c r="AC1640" s="82"/>
      <c r="AD1640" s="82"/>
      <c r="AE1640" s="82"/>
      <c r="AF1640" s="82"/>
      <c r="AG1640" s="59" t="s">
        <v>5606</v>
      </c>
      <c r="AH1640" s="59">
        <v>1</v>
      </c>
      <c r="AI1640" s="58"/>
      <c r="AJ1640" s="27"/>
    </row>
    <row r="1641" ht="20.15" customHeight="1" outlineLevel="4" spans="1:36">
      <c r="A1641" s="59">
        <v>1</v>
      </c>
      <c r="B1641" s="60" t="s">
        <v>190</v>
      </c>
      <c r="C1641" s="56" t="s">
        <v>199</v>
      </c>
      <c r="D1641" s="57" t="s">
        <v>5615</v>
      </c>
      <c r="E1641" s="58" t="s">
        <v>5630</v>
      </c>
      <c r="F1641" s="59" t="s">
        <v>354</v>
      </c>
      <c r="G1641" s="59" t="s">
        <v>355</v>
      </c>
      <c r="H1641" s="59">
        <v>430922</v>
      </c>
      <c r="I1641" s="59" t="str">
        <f t="shared" si="176"/>
        <v>430922</v>
      </c>
      <c r="J1641" s="59">
        <f t="shared" si="177"/>
        <v>0</v>
      </c>
      <c r="K1641" s="70">
        <v>1.155</v>
      </c>
      <c r="L1641" s="55" t="s">
        <v>5631</v>
      </c>
      <c r="M1641" s="71" t="s">
        <v>5632</v>
      </c>
      <c r="N1641" s="59"/>
      <c r="O1641" s="70"/>
      <c r="P1641" s="59"/>
      <c r="Q1641" s="70"/>
      <c r="R1641" s="73" t="s">
        <v>5632</v>
      </c>
      <c r="S1641" s="70">
        <v>1.155</v>
      </c>
      <c r="T1641" s="59">
        <v>15</v>
      </c>
      <c r="U1641" s="82">
        <v>30.94</v>
      </c>
      <c r="V1641" s="83">
        <v>17.325</v>
      </c>
      <c r="W1641" s="83">
        <v>11.55</v>
      </c>
      <c r="X1641" s="83">
        <v>5.775</v>
      </c>
      <c r="Y1641" s="82">
        <f t="shared" si="178"/>
        <v>13.615</v>
      </c>
      <c r="Z1641" s="82"/>
      <c r="AA1641" s="91"/>
      <c r="AB1641" s="91"/>
      <c r="AC1641" s="82"/>
      <c r="AD1641" s="82"/>
      <c r="AE1641" s="82"/>
      <c r="AF1641" s="82"/>
      <c r="AG1641" s="59" t="s">
        <v>5606</v>
      </c>
      <c r="AH1641" s="59">
        <v>1</v>
      </c>
      <c r="AI1641" s="58"/>
      <c r="AJ1641" s="27"/>
    </row>
    <row r="1642" ht="20.15" customHeight="1" outlineLevel="4" spans="1:36">
      <c r="A1642" s="59">
        <v>1</v>
      </c>
      <c r="B1642" s="60" t="s">
        <v>190</v>
      </c>
      <c r="C1642" s="56" t="s">
        <v>199</v>
      </c>
      <c r="D1642" s="57" t="s">
        <v>5633</v>
      </c>
      <c r="E1642" s="58" t="s">
        <v>5634</v>
      </c>
      <c r="F1642" s="59" t="s">
        <v>354</v>
      </c>
      <c r="G1642" s="59" t="s">
        <v>355</v>
      </c>
      <c r="H1642" s="59">
        <v>430922</v>
      </c>
      <c r="I1642" s="59" t="str">
        <f t="shared" si="176"/>
        <v>430922</v>
      </c>
      <c r="J1642" s="59">
        <f t="shared" si="177"/>
        <v>0</v>
      </c>
      <c r="K1642" s="70">
        <v>3.817</v>
      </c>
      <c r="L1642" s="55" t="s">
        <v>5635</v>
      </c>
      <c r="M1642" s="71" t="s">
        <v>5636</v>
      </c>
      <c r="N1642" s="59"/>
      <c r="O1642" s="70"/>
      <c r="P1642" s="59"/>
      <c r="Q1642" s="70"/>
      <c r="R1642" s="73" t="s">
        <v>5636</v>
      </c>
      <c r="S1642" s="70">
        <v>3.817</v>
      </c>
      <c r="T1642" s="59">
        <v>15</v>
      </c>
      <c r="U1642" s="82">
        <v>102.24</v>
      </c>
      <c r="V1642" s="83">
        <v>57.255</v>
      </c>
      <c r="W1642" s="83">
        <v>38.17</v>
      </c>
      <c r="X1642" s="83">
        <v>19.085</v>
      </c>
      <c r="Y1642" s="82">
        <f t="shared" si="178"/>
        <v>44.985</v>
      </c>
      <c r="Z1642" s="82"/>
      <c r="AA1642" s="91"/>
      <c r="AB1642" s="91"/>
      <c r="AC1642" s="82"/>
      <c r="AD1642" s="82"/>
      <c r="AE1642" s="82"/>
      <c r="AF1642" s="82"/>
      <c r="AG1642" s="59" t="s">
        <v>5606</v>
      </c>
      <c r="AH1642" s="59">
        <v>1</v>
      </c>
      <c r="AI1642" s="58"/>
      <c r="AJ1642" s="27"/>
    </row>
    <row r="1643" ht="20.15" customHeight="1" outlineLevel="4" spans="1:36">
      <c r="A1643" s="59">
        <v>1</v>
      </c>
      <c r="B1643" s="60" t="s">
        <v>190</v>
      </c>
      <c r="C1643" s="56" t="s">
        <v>199</v>
      </c>
      <c r="D1643" s="57" t="s">
        <v>5637</v>
      </c>
      <c r="E1643" s="58" t="s">
        <v>5638</v>
      </c>
      <c r="F1643" s="59" t="s">
        <v>354</v>
      </c>
      <c r="G1643" s="59" t="s">
        <v>355</v>
      </c>
      <c r="H1643" s="59">
        <v>430922</v>
      </c>
      <c r="I1643" s="59" t="str">
        <f t="shared" si="176"/>
        <v>430922</v>
      </c>
      <c r="J1643" s="59">
        <f t="shared" si="177"/>
        <v>0</v>
      </c>
      <c r="K1643" s="70">
        <v>2.272</v>
      </c>
      <c r="L1643" s="55" t="s">
        <v>5639</v>
      </c>
      <c r="M1643" s="71" t="s">
        <v>5640</v>
      </c>
      <c r="N1643" s="59"/>
      <c r="O1643" s="70"/>
      <c r="P1643" s="59"/>
      <c r="Q1643" s="70"/>
      <c r="R1643" s="73" t="s">
        <v>5640</v>
      </c>
      <c r="S1643" s="70">
        <v>2.272</v>
      </c>
      <c r="T1643" s="59">
        <v>15</v>
      </c>
      <c r="U1643" s="82">
        <v>60.86</v>
      </c>
      <c r="V1643" s="83">
        <v>34.08</v>
      </c>
      <c r="W1643" s="83">
        <v>22.72</v>
      </c>
      <c r="X1643" s="83">
        <v>11.36</v>
      </c>
      <c r="Y1643" s="82">
        <f t="shared" si="178"/>
        <v>26.78</v>
      </c>
      <c r="Z1643" s="82"/>
      <c r="AA1643" s="91"/>
      <c r="AB1643" s="91"/>
      <c r="AC1643" s="82"/>
      <c r="AD1643" s="82"/>
      <c r="AE1643" s="82"/>
      <c r="AF1643" s="82"/>
      <c r="AG1643" s="59" t="s">
        <v>5606</v>
      </c>
      <c r="AH1643" s="59">
        <v>1</v>
      </c>
      <c r="AI1643" s="58"/>
      <c r="AJ1643" s="27"/>
    </row>
    <row r="1644" ht="20.15" customHeight="1" outlineLevel="4" spans="1:36">
      <c r="A1644" s="59">
        <v>1</v>
      </c>
      <c r="B1644" s="60" t="s">
        <v>190</v>
      </c>
      <c r="C1644" s="56" t="s">
        <v>199</v>
      </c>
      <c r="D1644" s="57" t="s">
        <v>5637</v>
      </c>
      <c r="E1644" s="58" t="s">
        <v>5641</v>
      </c>
      <c r="F1644" s="59" t="s">
        <v>354</v>
      </c>
      <c r="G1644" s="59" t="s">
        <v>355</v>
      </c>
      <c r="H1644" s="59">
        <v>430922</v>
      </c>
      <c r="I1644" s="59" t="str">
        <f t="shared" si="176"/>
        <v>430922</v>
      </c>
      <c r="J1644" s="59">
        <f t="shared" si="177"/>
        <v>0</v>
      </c>
      <c r="K1644" s="70">
        <v>2.714</v>
      </c>
      <c r="L1644" s="55" t="s">
        <v>5642</v>
      </c>
      <c r="M1644" s="71" t="s">
        <v>5643</v>
      </c>
      <c r="N1644" s="59"/>
      <c r="O1644" s="70"/>
      <c r="P1644" s="59"/>
      <c r="Q1644" s="70"/>
      <c r="R1644" s="73" t="s">
        <v>5643</v>
      </c>
      <c r="S1644" s="70">
        <v>2.714</v>
      </c>
      <c r="T1644" s="59">
        <v>15</v>
      </c>
      <c r="U1644" s="82">
        <v>72.7</v>
      </c>
      <c r="V1644" s="83">
        <v>40.71</v>
      </c>
      <c r="W1644" s="83">
        <v>27.14</v>
      </c>
      <c r="X1644" s="83">
        <v>13.57</v>
      </c>
      <c r="Y1644" s="82">
        <f t="shared" si="178"/>
        <v>31.99</v>
      </c>
      <c r="Z1644" s="82"/>
      <c r="AA1644" s="91"/>
      <c r="AB1644" s="91"/>
      <c r="AC1644" s="82"/>
      <c r="AD1644" s="82"/>
      <c r="AE1644" s="82"/>
      <c r="AF1644" s="82"/>
      <c r="AG1644" s="59" t="s">
        <v>5606</v>
      </c>
      <c r="AH1644" s="59">
        <v>1</v>
      </c>
      <c r="AI1644" s="58"/>
      <c r="AJ1644" s="27"/>
    </row>
    <row r="1645" ht="20.15" customHeight="1" outlineLevel="4" spans="1:36">
      <c r="A1645" s="59">
        <v>1</v>
      </c>
      <c r="B1645" s="60" t="s">
        <v>190</v>
      </c>
      <c r="C1645" s="56" t="s">
        <v>199</v>
      </c>
      <c r="D1645" s="57" t="s">
        <v>5644</v>
      </c>
      <c r="E1645" s="58" t="s">
        <v>5645</v>
      </c>
      <c r="F1645" s="59" t="s">
        <v>354</v>
      </c>
      <c r="G1645" s="59" t="s">
        <v>355</v>
      </c>
      <c r="H1645" s="59">
        <v>430922</v>
      </c>
      <c r="I1645" s="59" t="str">
        <f t="shared" si="176"/>
        <v>430922</v>
      </c>
      <c r="J1645" s="59">
        <f t="shared" si="177"/>
        <v>0</v>
      </c>
      <c r="K1645" s="70">
        <v>0.579</v>
      </c>
      <c r="L1645" s="55" t="s">
        <v>5646</v>
      </c>
      <c r="M1645" s="71" t="s">
        <v>5647</v>
      </c>
      <c r="N1645" s="59"/>
      <c r="O1645" s="70"/>
      <c r="P1645" s="73" t="s">
        <v>5647</v>
      </c>
      <c r="Q1645" s="70">
        <v>0.579</v>
      </c>
      <c r="R1645" s="59"/>
      <c r="S1645" s="70"/>
      <c r="T1645" s="59">
        <v>15</v>
      </c>
      <c r="U1645" s="82">
        <v>15.51</v>
      </c>
      <c r="V1645" s="83">
        <v>8.685</v>
      </c>
      <c r="W1645" s="83">
        <v>5.79</v>
      </c>
      <c r="X1645" s="83">
        <v>2.895</v>
      </c>
      <c r="Y1645" s="82">
        <f t="shared" si="178"/>
        <v>6.825</v>
      </c>
      <c r="Z1645" s="82"/>
      <c r="AA1645" s="91"/>
      <c r="AB1645" s="91"/>
      <c r="AC1645" s="82"/>
      <c r="AD1645" s="82"/>
      <c r="AE1645" s="82"/>
      <c r="AF1645" s="82"/>
      <c r="AG1645" s="59" t="s">
        <v>5606</v>
      </c>
      <c r="AH1645" s="59">
        <v>1</v>
      </c>
      <c r="AI1645" s="58"/>
      <c r="AJ1645" s="27"/>
    </row>
    <row r="1646" ht="20.15" customHeight="1" outlineLevel="4" spans="1:36">
      <c r="A1646" s="59">
        <v>1</v>
      </c>
      <c r="B1646" s="60" t="s">
        <v>190</v>
      </c>
      <c r="C1646" s="56" t="s">
        <v>199</v>
      </c>
      <c r="D1646" s="57" t="s">
        <v>5648</v>
      </c>
      <c r="E1646" s="58" t="s">
        <v>5649</v>
      </c>
      <c r="F1646" s="59" t="s">
        <v>354</v>
      </c>
      <c r="G1646" s="59" t="s">
        <v>355</v>
      </c>
      <c r="H1646" s="59">
        <v>430922</v>
      </c>
      <c r="I1646" s="59" t="str">
        <f t="shared" si="176"/>
        <v>430922</v>
      </c>
      <c r="J1646" s="59">
        <f t="shared" si="177"/>
        <v>0</v>
      </c>
      <c r="K1646" s="70">
        <v>3.864</v>
      </c>
      <c r="L1646" s="55" t="s">
        <v>5650</v>
      </c>
      <c r="M1646" s="71" t="s">
        <v>5651</v>
      </c>
      <c r="N1646" s="59"/>
      <c r="O1646" s="70"/>
      <c r="P1646" s="73" t="s">
        <v>5651</v>
      </c>
      <c r="Q1646" s="70">
        <v>3.864</v>
      </c>
      <c r="R1646" s="59"/>
      <c r="S1646" s="70"/>
      <c r="T1646" s="59">
        <v>15</v>
      </c>
      <c r="U1646" s="82">
        <v>103.5</v>
      </c>
      <c r="V1646" s="83">
        <v>57.96</v>
      </c>
      <c r="W1646" s="83">
        <v>38.64</v>
      </c>
      <c r="X1646" s="83">
        <v>19.32</v>
      </c>
      <c r="Y1646" s="82">
        <f t="shared" si="178"/>
        <v>45.54</v>
      </c>
      <c r="Z1646" s="82"/>
      <c r="AA1646" s="91"/>
      <c r="AB1646" s="91"/>
      <c r="AC1646" s="82"/>
      <c r="AD1646" s="82"/>
      <c r="AE1646" s="82"/>
      <c r="AF1646" s="82"/>
      <c r="AG1646" s="59" t="s">
        <v>5606</v>
      </c>
      <c r="AH1646" s="59">
        <v>1</v>
      </c>
      <c r="AI1646" s="58"/>
      <c r="AJ1646" s="27"/>
    </row>
    <row r="1647" ht="20.15" customHeight="1" outlineLevel="4" spans="1:36">
      <c r="A1647" s="59">
        <v>1</v>
      </c>
      <c r="B1647" s="60" t="s">
        <v>190</v>
      </c>
      <c r="C1647" s="56" t="s">
        <v>199</v>
      </c>
      <c r="D1647" s="57" t="s">
        <v>5652</v>
      </c>
      <c r="E1647" s="58" t="s">
        <v>5653</v>
      </c>
      <c r="F1647" s="59" t="s">
        <v>354</v>
      </c>
      <c r="G1647" s="59" t="s">
        <v>355</v>
      </c>
      <c r="H1647" s="59">
        <v>430922</v>
      </c>
      <c r="I1647" s="59" t="str">
        <f t="shared" si="176"/>
        <v>430922</v>
      </c>
      <c r="J1647" s="59">
        <f t="shared" si="177"/>
        <v>0</v>
      </c>
      <c r="K1647" s="70">
        <v>3.687</v>
      </c>
      <c r="L1647" s="55" t="s">
        <v>5654</v>
      </c>
      <c r="M1647" s="71" t="s">
        <v>5655</v>
      </c>
      <c r="N1647" s="59"/>
      <c r="O1647" s="70"/>
      <c r="P1647" s="73" t="s">
        <v>5655</v>
      </c>
      <c r="Q1647" s="70">
        <v>3.687</v>
      </c>
      <c r="R1647" s="59"/>
      <c r="S1647" s="70"/>
      <c r="T1647" s="59">
        <v>15</v>
      </c>
      <c r="U1647" s="82">
        <v>152.33</v>
      </c>
      <c r="V1647" s="83">
        <v>55.305</v>
      </c>
      <c r="W1647" s="83">
        <v>36.87</v>
      </c>
      <c r="X1647" s="83">
        <v>18.435</v>
      </c>
      <c r="Y1647" s="82">
        <f t="shared" si="178"/>
        <v>97.025</v>
      </c>
      <c r="Z1647" s="82"/>
      <c r="AA1647" s="91"/>
      <c r="AB1647" s="91"/>
      <c r="AC1647" s="82"/>
      <c r="AD1647" s="82"/>
      <c r="AE1647" s="82"/>
      <c r="AF1647" s="82"/>
      <c r="AG1647" s="59" t="s">
        <v>5606</v>
      </c>
      <c r="AH1647" s="59">
        <v>1</v>
      </c>
      <c r="AI1647" s="58"/>
      <c r="AJ1647" s="27"/>
    </row>
    <row r="1648" ht="20.15" customHeight="1" outlineLevel="4" spans="1:36">
      <c r="A1648" s="59">
        <v>1</v>
      </c>
      <c r="B1648" s="60" t="s">
        <v>190</v>
      </c>
      <c r="C1648" s="56" t="s">
        <v>199</v>
      </c>
      <c r="D1648" s="57" t="s">
        <v>5633</v>
      </c>
      <c r="E1648" s="58" t="s">
        <v>5656</v>
      </c>
      <c r="F1648" s="59" t="s">
        <v>354</v>
      </c>
      <c r="G1648" s="59" t="s">
        <v>355</v>
      </c>
      <c r="H1648" s="59">
        <v>430922</v>
      </c>
      <c r="I1648" s="59" t="str">
        <f t="shared" si="176"/>
        <v>430922</v>
      </c>
      <c r="J1648" s="59">
        <f t="shared" si="177"/>
        <v>0</v>
      </c>
      <c r="K1648" s="70">
        <v>1.532</v>
      </c>
      <c r="L1648" s="55" t="s">
        <v>5657</v>
      </c>
      <c r="M1648" s="71" t="s">
        <v>5658</v>
      </c>
      <c r="N1648" s="59"/>
      <c r="O1648" s="70"/>
      <c r="P1648" s="73" t="s">
        <v>5658</v>
      </c>
      <c r="Q1648" s="70">
        <v>1.532</v>
      </c>
      <c r="R1648" s="59"/>
      <c r="S1648" s="70"/>
      <c r="T1648" s="59">
        <v>15</v>
      </c>
      <c r="U1648" s="82">
        <v>41.04</v>
      </c>
      <c r="V1648" s="83">
        <v>22.98</v>
      </c>
      <c r="W1648" s="83">
        <v>15.32</v>
      </c>
      <c r="X1648" s="83">
        <v>7.66</v>
      </c>
      <c r="Y1648" s="82">
        <f t="shared" si="178"/>
        <v>18.06</v>
      </c>
      <c r="Z1648" s="82"/>
      <c r="AA1648" s="91"/>
      <c r="AB1648" s="91"/>
      <c r="AC1648" s="82"/>
      <c r="AD1648" s="82"/>
      <c r="AE1648" s="82"/>
      <c r="AF1648" s="82"/>
      <c r="AG1648" s="59" t="s">
        <v>5606</v>
      </c>
      <c r="AH1648" s="59">
        <v>1</v>
      </c>
      <c r="AI1648" s="58"/>
      <c r="AJ1648" s="27"/>
    </row>
    <row r="1649" ht="20.15" customHeight="1" outlineLevel="4" spans="1:36">
      <c r="A1649" s="59">
        <v>1</v>
      </c>
      <c r="B1649" s="60" t="s">
        <v>190</v>
      </c>
      <c r="C1649" s="56" t="s">
        <v>199</v>
      </c>
      <c r="D1649" s="57" t="s">
        <v>5633</v>
      </c>
      <c r="E1649" s="58" t="s">
        <v>5659</v>
      </c>
      <c r="F1649" s="59" t="s">
        <v>354</v>
      </c>
      <c r="G1649" s="59" t="s">
        <v>355</v>
      </c>
      <c r="H1649" s="59">
        <v>430922</v>
      </c>
      <c r="I1649" s="59" t="str">
        <f t="shared" si="176"/>
        <v>430922</v>
      </c>
      <c r="J1649" s="59">
        <f t="shared" si="177"/>
        <v>0</v>
      </c>
      <c r="K1649" s="70">
        <v>0.872</v>
      </c>
      <c r="L1649" s="55" t="s">
        <v>5660</v>
      </c>
      <c r="M1649" s="71" t="s">
        <v>5661</v>
      </c>
      <c r="N1649" s="59"/>
      <c r="O1649" s="70"/>
      <c r="P1649" s="73" t="s">
        <v>5661</v>
      </c>
      <c r="Q1649" s="70">
        <v>0.872</v>
      </c>
      <c r="R1649" s="59"/>
      <c r="S1649" s="70"/>
      <c r="T1649" s="59">
        <v>15</v>
      </c>
      <c r="U1649" s="82">
        <v>23.36</v>
      </c>
      <c r="V1649" s="83">
        <v>13.08</v>
      </c>
      <c r="W1649" s="83">
        <v>8.72</v>
      </c>
      <c r="X1649" s="83">
        <v>4.36</v>
      </c>
      <c r="Y1649" s="82">
        <f t="shared" si="178"/>
        <v>10.28</v>
      </c>
      <c r="Z1649" s="82"/>
      <c r="AA1649" s="91"/>
      <c r="AB1649" s="91"/>
      <c r="AC1649" s="82"/>
      <c r="AD1649" s="82"/>
      <c r="AE1649" s="82"/>
      <c r="AF1649" s="82"/>
      <c r="AG1649" s="59" t="s">
        <v>5606</v>
      </c>
      <c r="AH1649" s="59">
        <v>1</v>
      </c>
      <c r="AI1649" s="58"/>
      <c r="AJ1649" s="27"/>
    </row>
    <row r="1650" ht="20.15" customHeight="1" outlineLevel="4" spans="1:36">
      <c r="A1650" s="59">
        <v>1</v>
      </c>
      <c r="B1650" s="60" t="s">
        <v>190</v>
      </c>
      <c r="C1650" s="56" t="s">
        <v>199</v>
      </c>
      <c r="D1650" s="57" t="s">
        <v>5662</v>
      </c>
      <c r="E1650" s="58" t="s">
        <v>5663</v>
      </c>
      <c r="F1650" s="59" t="s">
        <v>354</v>
      </c>
      <c r="G1650" s="59" t="s">
        <v>355</v>
      </c>
      <c r="H1650" s="59">
        <v>430922</v>
      </c>
      <c r="I1650" s="59" t="str">
        <f t="shared" si="176"/>
        <v>430922</v>
      </c>
      <c r="J1650" s="59">
        <f t="shared" si="177"/>
        <v>0</v>
      </c>
      <c r="K1650" s="70">
        <v>4.113</v>
      </c>
      <c r="L1650" s="55" t="s">
        <v>5664</v>
      </c>
      <c r="M1650" s="71" t="s">
        <v>5665</v>
      </c>
      <c r="N1650" s="59"/>
      <c r="O1650" s="70"/>
      <c r="P1650" s="73" t="s">
        <v>5665</v>
      </c>
      <c r="Q1650" s="70">
        <v>4.113</v>
      </c>
      <c r="R1650" s="59"/>
      <c r="S1650" s="70"/>
      <c r="T1650" s="59">
        <v>15</v>
      </c>
      <c r="U1650" s="82">
        <v>110.17</v>
      </c>
      <c r="V1650" s="83">
        <v>61.695</v>
      </c>
      <c r="W1650" s="83">
        <v>41.13</v>
      </c>
      <c r="X1650" s="83">
        <v>20.565</v>
      </c>
      <c r="Y1650" s="82">
        <f t="shared" si="178"/>
        <v>48.475</v>
      </c>
      <c r="Z1650" s="82"/>
      <c r="AA1650" s="91"/>
      <c r="AB1650" s="91"/>
      <c r="AC1650" s="82"/>
      <c r="AD1650" s="82"/>
      <c r="AE1650" s="82"/>
      <c r="AF1650" s="82"/>
      <c r="AG1650" s="59" t="s">
        <v>5606</v>
      </c>
      <c r="AH1650" s="59">
        <v>1</v>
      </c>
      <c r="AI1650" s="58"/>
      <c r="AJ1650" s="27"/>
    </row>
    <row r="1651" ht="20.15" customHeight="1" outlineLevel="4" spans="1:36">
      <c r="A1651" s="59">
        <v>1</v>
      </c>
      <c r="B1651" s="60" t="s">
        <v>190</v>
      </c>
      <c r="C1651" s="56" t="s">
        <v>199</v>
      </c>
      <c r="D1651" s="57" t="s">
        <v>5662</v>
      </c>
      <c r="E1651" s="58" t="s">
        <v>5666</v>
      </c>
      <c r="F1651" s="59" t="s">
        <v>354</v>
      </c>
      <c r="G1651" s="59" t="s">
        <v>355</v>
      </c>
      <c r="H1651" s="59">
        <v>430922</v>
      </c>
      <c r="I1651" s="59" t="str">
        <f t="shared" si="176"/>
        <v>430922</v>
      </c>
      <c r="J1651" s="59">
        <f t="shared" si="177"/>
        <v>0</v>
      </c>
      <c r="K1651" s="70">
        <v>4.338</v>
      </c>
      <c r="L1651" s="55" t="s">
        <v>5667</v>
      </c>
      <c r="M1651" s="71" t="s">
        <v>5668</v>
      </c>
      <c r="N1651" s="59"/>
      <c r="O1651" s="70"/>
      <c r="P1651" s="73" t="s">
        <v>5668</v>
      </c>
      <c r="Q1651" s="70">
        <v>4.338</v>
      </c>
      <c r="R1651" s="59"/>
      <c r="S1651" s="70"/>
      <c r="T1651" s="59">
        <v>15</v>
      </c>
      <c r="U1651" s="82">
        <v>116.2</v>
      </c>
      <c r="V1651" s="83">
        <v>65.07</v>
      </c>
      <c r="W1651" s="83">
        <v>43.38</v>
      </c>
      <c r="X1651" s="83">
        <v>21.69</v>
      </c>
      <c r="Y1651" s="82">
        <f t="shared" si="178"/>
        <v>51.13</v>
      </c>
      <c r="Z1651" s="82"/>
      <c r="AA1651" s="91"/>
      <c r="AB1651" s="91"/>
      <c r="AC1651" s="82"/>
      <c r="AD1651" s="82"/>
      <c r="AE1651" s="82"/>
      <c r="AF1651" s="82"/>
      <c r="AG1651" s="59" t="s">
        <v>5606</v>
      </c>
      <c r="AH1651" s="59">
        <v>1</v>
      </c>
      <c r="AI1651" s="58"/>
      <c r="AJ1651" s="27"/>
    </row>
    <row r="1652" ht="20.15" customHeight="1" outlineLevel="4" spans="1:36">
      <c r="A1652" s="59">
        <v>1</v>
      </c>
      <c r="B1652" s="60" t="s">
        <v>190</v>
      </c>
      <c r="C1652" s="56" t="s">
        <v>199</v>
      </c>
      <c r="D1652" s="57" t="s">
        <v>5637</v>
      </c>
      <c r="E1652" s="58" t="s">
        <v>2120</v>
      </c>
      <c r="F1652" s="59" t="s">
        <v>354</v>
      </c>
      <c r="G1652" s="59" t="s">
        <v>355</v>
      </c>
      <c r="H1652" s="59">
        <v>430922</v>
      </c>
      <c r="I1652" s="59" t="str">
        <f t="shared" si="176"/>
        <v>430922</v>
      </c>
      <c r="J1652" s="59">
        <f t="shared" si="177"/>
        <v>0</v>
      </c>
      <c r="K1652" s="70">
        <v>4.9</v>
      </c>
      <c r="L1652" s="55" t="s">
        <v>5669</v>
      </c>
      <c r="M1652" s="71" t="s">
        <v>5670</v>
      </c>
      <c r="N1652" s="59"/>
      <c r="O1652" s="70"/>
      <c r="P1652" s="73" t="s">
        <v>5670</v>
      </c>
      <c r="Q1652" s="70">
        <v>4.9</v>
      </c>
      <c r="R1652" s="59"/>
      <c r="S1652" s="70"/>
      <c r="T1652" s="59">
        <v>15</v>
      </c>
      <c r="U1652" s="82">
        <v>131.25</v>
      </c>
      <c r="V1652" s="83">
        <v>73.5</v>
      </c>
      <c r="W1652" s="83">
        <v>49</v>
      </c>
      <c r="X1652" s="83">
        <v>24.5</v>
      </c>
      <c r="Y1652" s="82">
        <f t="shared" si="178"/>
        <v>57.75</v>
      </c>
      <c r="Z1652" s="82"/>
      <c r="AA1652" s="91"/>
      <c r="AB1652" s="91"/>
      <c r="AC1652" s="82"/>
      <c r="AD1652" s="82"/>
      <c r="AE1652" s="82"/>
      <c r="AF1652" s="82"/>
      <c r="AG1652" s="59" t="s">
        <v>5606</v>
      </c>
      <c r="AH1652" s="59">
        <v>1</v>
      </c>
      <c r="AI1652" s="58"/>
      <c r="AJ1652" s="27"/>
    </row>
    <row r="1653" ht="20.15" customHeight="1" outlineLevel="3" spans="1:36">
      <c r="A1653" s="59"/>
      <c r="B1653" s="60"/>
      <c r="C1653" s="51" t="s">
        <v>202</v>
      </c>
      <c r="D1653" s="57"/>
      <c r="E1653" s="58"/>
      <c r="F1653" s="59"/>
      <c r="G1653" s="59"/>
      <c r="H1653" s="59"/>
      <c r="I1653" s="59"/>
      <c r="J1653" s="59"/>
      <c r="K1653" s="70">
        <f>SUBTOTAL(9,K1654:K1784)</f>
        <v>498.72</v>
      </c>
      <c r="L1653" s="55"/>
      <c r="M1653" s="71"/>
      <c r="N1653" s="59"/>
      <c r="O1653" s="70"/>
      <c r="P1653" s="73"/>
      <c r="Q1653" s="70"/>
      <c r="R1653" s="59"/>
      <c r="S1653" s="70"/>
      <c r="T1653" s="59"/>
      <c r="U1653" s="82">
        <f>SUBTOTAL(9,U1654:U1784)</f>
        <v>18951.36</v>
      </c>
      <c r="V1653" s="83">
        <f>SUBTOTAL(9,V1654:V1784)</f>
        <v>8976.96</v>
      </c>
      <c r="W1653" s="83">
        <f>SUBTOTAL(9,W1654:W1784)</f>
        <v>6483.36</v>
      </c>
      <c r="X1653" s="83">
        <f>SUBTOTAL(9,X1654:X1784)</f>
        <v>2493.6</v>
      </c>
      <c r="Y1653" s="82">
        <f>SUBTOTAL(9,Y1654:Y1784)</f>
        <v>9974.4</v>
      </c>
      <c r="Z1653" s="82">
        <v>490</v>
      </c>
      <c r="AA1653" s="91">
        <v>16064</v>
      </c>
      <c r="AB1653" s="82">
        <f>U1653-AA1653</f>
        <v>2887.35999999999</v>
      </c>
      <c r="AC1653" s="82">
        <v>8977</v>
      </c>
      <c r="AD1653" s="82">
        <v>0</v>
      </c>
      <c r="AE1653" s="82">
        <v>7087</v>
      </c>
      <c r="AF1653" s="82">
        <v>7087</v>
      </c>
      <c r="AG1653" s="59"/>
      <c r="AH1653" s="59"/>
      <c r="AI1653" s="58" t="s">
        <v>2458</v>
      </c>
      <c r="AJ1653" s="27" t="s">
        <v>119</v>
      </c>
    </row>
    <row r="1654" ht="20.15" customHeight="1" outlineLevel="4" spans="1:36">
      <c r="A1654" s="59">
        <v>4</v>
      </c>
      <c r="B1654" s="60" t="s">
        <v>190</v>
      </c>
      <c r="C1654" s="56" t="s">
        <v>201</v>
      </c>
      <c r="D1654" s="57" t="s">
        <v>5671</v>
      </c>
      <c r="E1654" s="58" t="s">
        <v>5672</v>
      </c>
      <c r="F1654" s="59" t="s">
        <v>554</v>
      </c>
      <c r="G1654" s="59" t="s">
        <v>2461</v>
      </c>
      <c r="H1654" s="59">
        <v>430923</v>
      </c>
      <c r="I1654" s="59" t="str">
        <f t="shared" ref="I1654:I1717" si="179">RIGHT(M1654,6)</f>
        <v>430922</v>
      </c>
      <c r="J1654" s="59">
        <f t="shared" ref="J1654:J1717" si="180">H1654-I1654</f>
        <v>1</v>
      </c>
      <c r="K1654" s="70">
        <v>2.393</v>
      </c>
      <c r="L1654" s="55" t="s">
        <v>5673</v>
      </c>
      <c r="M1654" s="71" t="s">
        <v>5674</v>
      </c>
      <c r="N1654" s="59"/>
      <c r="O1654" s="70"/>
      <c r="P1654" s="73" t="s">
        <v>5674</v>
      </c>
      <c r="Q1654" s="70">
        <v>2.393</v>
      </c>
      <c r="R1654" s="59"/>
      <c r="S1654" s="70"/>
      <c r="T1654" s="59">
        <v>18</v>
      </c>
      <c r="U1654" s="82">
        <v>90.934</v>
      </c>
      <c r="V1654" s="83">
        <v>43.074</v>
      </c>
      <c r="W1654" s="83">
        <v>31.109</v>
      </c>
      <c r="X1654" s="83">
        <v>11.965</v>
      </c>
      <c r="Y1654" s="82">
        <f t="shared" ref="Y1654:Y1717" si="181">U1654-V1654</f>
        <v>47.86</v>
      </c>
      <c r="Z1654" s="82"/>
      <c r="AA1654" s="91"/>
      <c r="AB1654" s="91"/>
      <c r="AC1654" s="82"/>
      <c r="AD1654" s="82"/>
      <c r="AE1654" s="82"/>
      <c r="AF1654" s="82"/>
      <c r="AG1654" s="59" t="s">
        <v>5606</v>
      </c>
      <c r="AH1654" s="59">
        <v>1</v>
      </c>
      <c r="AI1654" s="58"/>
      <c r="AJ1654" s="27"/>
    </row>
    <row r="1655" ht="20.15" customHeight="1" outlineLevel="4" spans="1:36">
      <c r="A1655" s="59">
        <v>3</v>
      </c>
      <c r="B1655" s="60" t="s">
        <v>190</v>
      </c>
      <c r="C1655" s="56" t="s">
        <v>201</v>
      </c>
      <c r="D1655" s="57" t="s">
        <v>5675</v>
      </c>
      <c r="E1655" s="58" t="s">
        <v>5676</v>
      </c>
      <c r="F1655" s="59" t="s">
        <v>554</v>
      </c>
      <c r="G1655" s="59" t="s">
        <v>2461</v>
      </c>
      <c r="H1655" s="59">
        <v>430923</v>
      </c>
      <c r="I1655" s="59" t="str">
        <f t="shared" si="179"/>
        <v>430923</v>
      </c>
      <c r="J1655" s="59">
        <f t="shared" si="180"/>
        <v>0</v>
      </c>
      <c r="K1655" s="70">
        <v>2.181</v>
      </c>
      <c r="L1655" s="55" t="s">
        <v>5677</v>
      </c>
      <c r="M1655" s="71" t="s">
        <v>5678</v>
      </c>
      <c r="N1655" s="59"/>
      <c r="O1655" s="70"/>
      <c r="P1655" s="59"/>
      <c r="Q1655" s="70"/>
      <c r="R1655" s="73" t="s">
        <v>5678</v>
      </c>
      <c r="S1655" s="70">
        <v>2.181</v>
      </c>
      <c r="T1655" s="59">
        <v>18</v>
      </c>
      <c r="U1655" s="82">
        <v>82.878</v>
      </c>
      <c r="V1655" s="83">
        <v>39.258</v>
      </c>
      <c r="W1655" s="83">
        <v>28.353</v>
      </c>
      <c r="X1655" s="83">
        <v>10.905</v>
      </c>
      <c r="Y1655" s="82">
        <f t="shared" si="181"/>
        <v>43.62</v>
      </c>
      <c r="Z1655" s="82"/>
      <c r="AA1655" s="91"/>
      <c r="AB1655" s="91"/>
      <c r="AC1655" s="82"/>
      <c r="AD1655" s="82"/>
      <c r="AE1655" s="82"/>
      <c r="AF1655" s="82"/>
      <c r="AG1655" s="59" t="s">
        <v>5606</v>
      </c>
      <c r="AH1655" s="59">
        <v>1</v>
      </c>
      <c r="AI1655" s="58"/>
      <c r="AJ1655" s="27"/>
    </row>
    <row r="1656" ht="20.15" customHeight="1" outlineLevel="4" spans="1:36">
      <c r="A1656" s="59">
        <v>1</v>
      </c>
      <c r="B1656" s="60" t="s">
        <v>190</v>
      </c>
      <c r="C1656" s="56" t="s">
        <v>201</v>
      </c>
      <c r="D1656" s="57" t="s">
        <v>5679</v>
      </c>
      <c r="E1656" s="58" t="s">
        <v>5680</v>
      </c>
      <c r="F1656" s="59" t="s">
        <v>554</v>
      </c>
      <c r="G1656" s="59" t="s">
        <v>2461</v>
      </c>
      <c r="H1656" s="59">
        <v>430923</v>
      </c>
      <c r="I1656" s="59" t="str">
        <f t="shared" si="179"/>
        <v>430923</v>
      </c>
      <c r="J1656" s="59">
        <f t="shared" si="180"/>
        <v>0</v>
      </c>
      <c r="K1656" s="70">
        <v>2.953</v>
      </c>
      <c r="L1656" s="55" t="s">
        <v>5681</v>
      </c>
      <c r="M1656" s="71" t="s">
        <v>5682</v>
      </c>
      <c r="N1656" s="59"/>
      <c r="O1656" s="70"/>
      <c r="P1656" s="59"/>
      <c r="Q1656" s="70"/>
      <c r="R1656" s="73" t="s">
        <v>5682</v>
      </c>
      <c r="S1656" s="70">
        <v>2.953</v>
      </c>
      <c r="T1656" s="59">
        <v>18</v>
      </c>
      <c r="U1656" s="82">
        <v>112.214</v>
      </c>
      <c r="V1656" s="83">
        <v>53.154</v>
      </c>
      <c r="W1656" s="83">
        <v>38.389</v>
      </c>
      <c r="X1656" s="83">
        <v>14.765</v>
      </c>
      <c r="Y1656" s="82">
        <f t="shared" si="181"/>
        <v>59.06</v>
      </c>
      <c r="Z1656" s="82"/>
      <c r="AA1656" s="91"/>
      <c r="AB1656" s="91"/>
      <c r="AC1656" s="82"/>
      <c r="AD1656" s="82"/>
      <c r="AE1656" s="82"/>
      <c r="AF1656" s="82"/>
      <c r="AG1656" s="59" t="s">
        <v>5606</v>
      </c>
      <c r="AH1656" s="59">
        <v>1</v>
      </c>
      <c r="AI1656" s="58"/>
      <c r="AJ1656" s="27"/>
    </row>
    <row r="1657" ht="20.15" customHeight="1" outlineLevel="4" spans="1:36">
      <c r="A1657" s="59">
        <v>3</v>
      </c>
      <c r="B1657" s="60" t="s">
        <v>190</v>
      </c>
      <c r="C1657" s="56" t="s">
        <v>201</v>
      </c>
      <c r="D1657" s="57" t="s">
        <v>5679</v>
      </c>
      <c r="E1657" s="58" t="s">
        <v>5683</v>
      </c>
      <c r="F1657" s="59" t="s">
        <v>554</v>
      </c>
      <c r="G1657" s="59" t="s">
        <v>2461</v>
      </c>
      <c r="H1657" s="59">
        <v>430923</v>
      </c>
      <c r="I1657" s="59" t="str">
        <f t="shared" si="179"/>
        <v>430923</v>
      </c>
      <c r="J1657" s="59">
        <f t="shared" si="180"/>
        <v>0</v>
      </c>
      <c r="K1657" s="70">
        <v>2.973</v>
      </c>
      <c r="L1657" s="55" t="s">
        <v>5684</v>
      </c>
      <c r="M1657" s="71" t="s">
        <v>5685</v>
      </c>
      <c r="N1657" s="59"/>
      <c r="O1657" s="70"/>
      <c r="P1657" s="59"/>
      <c r="Q1657" s="70"/>
      <c r="R1657" s="73" t="s">
        <v>5685</v>
      </c>
      <c r="S1657" s="70">
        <v>2.973</v>
      </c>
      <c r="T1657" s="59">
        <v>18</v>
      </c>
      <c r="U1657" s="82">
        <v>112.974</v>
      </c>
      <c r="V1657" s="83">
        <v>53.514</v>
      </c>
      <c r="W1657" s="83">
        <v>38.649</v>
      </c>
      <c r="X1657" s="83">
        <v>14.865</v>
      </c>
      <c r="Y1657" s="82">
        <f t="shared" si="181"/>
        <v>59.46</v>
      </c>
      <c r="Z1657" s="82"/>
      <c r="AA1657" s="91"/>
      <c r="AB1657" s="91"/>
      <c r="AC1657" s="82"/>
      <c r="AD1657" s="82"/>
      <c r="AE1657" s="82"/>
      <c r="AF1657" s="82"/>
      <c r="AG1657" s="59" t="s">
        <v>5606</v>
      </c>
      <c r="AH1657" s="59">
        <v>1</v>
      </c>
      <c r="AI1657" s="58"/>
      <c r="AJ1657" s="27"/>
    </row>
    <row r="1658" ht="20.15" customHeight="1" outlineLevel="4" spans="1:36">
      <c r="A1658" s="59">
        <v>1</v>
      </c>
      <c r="B1658" s="60" t="s">
        <v>190</v>
      </c>
      <c r="C1658" s="56" t="s">
        <v>201</v>
      </c>
      <c r="D1658" s="57" t="s">
        <v>5686</v>
      </c>
      <c r="E1658" s="58" t="s">
        <v>5687</v>
      </c>
      <c r="F1658" s="59" t="s">
        <v>554</v>
      </c>
      <c r="G1658" s="59" t="s">
        <v>2461</v>
      </c>
      <c r="H1658" s="59">
        <v>430923</v>
      </c>
      <c r="I1658" s="59" t="str">
        <f t="shared" si="179"/>
        <v>430923</v>
      </c>
      <c r="J1658" s="59">
        <f t="shared" si="180"/>
        <v>0</v>
      </c>
      <c r="K1658" s="70">
        <v>3.235</v>
      </c>
      <c r="L1658" s="55" t="s">
        <v>5688</v>
      </c>
      <c r="M1658" s="71" t="s">
        <v>5689</v>
      </c>
      <c r="N1658" s="59"/>
      <c r="O1658" s="70"/>
      <c r="P1658" s="59"/>
      <c r="Q1658" s="70"/>
      <c r="R1658" s="73" t="s">
        <v>5689</v>
      </c>
      <c r="S1658" s="70">
        <v>3.235</v>
      </c>
      <c r="T1658" s="59">
        <v>18</v>
      </c>
      <c r="U1658" s="82">
        <v>122.93</v>
      </c>
      <c r="V1658" s="83">
        <v>58.23</v>
      </c>
      <c r="W1658" s="83">
        <v>42.055</v>
      </c>
      <c r="X1658" s="83">
        <v>16.175</v>
      </c>
      <c r="Y1658" s="82">
        <f t="shared" si="181"/>
        <v>64.7</v>
      </c>
      <c r="Z1658" s="82"/>
      <c r="AA1658" s="91"/>
      <c r="AB1658" s="91"/>
      <c r="AC1658" s="82"/>
      <c r="AD1658" s="82"/>
      <c r="AE1658" s="82"/>
      <c r="AF1658" s="82"/>
      <c r="AG1658" s="59" t="s">
        <v>5606</v>
      </c>
      <c r="AH1658" s="59">
        <v>1</v>
      </c>
      <c r="AI1658" s="58"/>
      <c r="AJ1658" s="27"/>
    </row>
    <row r="1659" ht="20.15" customHeight="1" outlineLevel="4" spans="1:36">
      <c r="A1659" s="59">
        <v>3</v>
      </c>
      <c r="B1659" s="60" t="s">
        <v>190</v>
      </c>
      <c r="C1659" s="56" t="s">
        <v>201</v>
      </c>
      <c r="D1659" s="57" t="s">
        <v>5686</v>
      </c>
      <c r="E1659" s="58" t="s">
        <v>5690</v>
      </c>
      <c r="F1659" s="59" t="s">
        <v>554</v>
      </c>
      <c r="G1659" s="59" t="s">
        <v>2461</v>
      </c>
      <c r="H1659" s="59">
        <v>430923</v>
      </c>
      <c r="I1659" s="59" t="str">
        <f t="shared" si="179"/>
        <v>430923</v>
      </c>
      <c r="J1659" s="59">
        <f t="shared" si="180"/>
        <v>0</v>
      </c>
      <c r="K1659" s="70">
        <v>1.441</v>
      </c>
      <c r="L1659" s="55" t="s">
        <v>5691</v>
      </c>
      <c r="M1659" s="71" t="s">
        <v>5692</v>
      </c>
      <c r="N1659" s="59"/>
      <c r="O1659" s="70"/>
      <c r="P1659" s="59"/>
      <c r="Q1659" s="70"/>
      <c r="R1659" s="73" t="s">
        <v>5692</v>
      </c>
      <c r="S1659" s="70">
        <v>1.441</v>
      </c>
      <c r="T1659" s="59">
        <v>18</v>
      </c>
      <c r="U1659" s="82">
        <v>54.758</v>
      </c>
      <c r="V1659" s="83">
        <v>25.938</v>
      </c>
      <c r="W1659" s="83">
        <v>18.733</v>
      </c>
      <c r="X1659" s="83">
        <v>7.205</v>
      </c>
      <c r="Y1659" s="82">
        <f t="shared" si="181"/>
        <v>28.82</v>
      </c>
      <c r="Z1659" s="82"/>
      <c r="AA1659" s="91"/>
      <c r="AB1659" s="91"/>
      <c r="AC1659" s="82"/>
      <c r="AD1659" s="82"/>
      <c r="AE1659" s="82"/>
      <c r="AF1659" s="82"/>
      <c r="AG1659" s="59" t="s">
        <v>5606</v>
      </c>
      <c r="AH1659" s="59">
        <v>1</v>
      </c>
      <c r="AI1659" s="58"/>
      <c r="AJ1659" s="27"/>
    </row>
    <row r="1660" ht="20.15" customHeight="1" outlineLevel="4" spans="1:36">
      <c r="A1660" s="59">
        <v>1</v>
      </c>
      <c r="B1660" s="60" t="s">
        <v>190</v>
      </c>
      <c r="C1660" s="56" t="s">
        <v>201</v>
      </c>
      <c r="D1660" s="57" t="s">
        <v>5686</v>
      </c>
      <c r="E1660" s="58" t="s">
        <v>5693</v>
      </c>
      <c r="F1660" s="59" t="s">
        <v>554</v>
      </c>
      <c r="G1660" s="59" t="s">
        <v>2461</v>
      </c>
      <c r="H1660" s="59">
        <v>430923</v>
      </c>
      <c r="I1660" s="59" t="str">
        <f t="shared" si="179"/>
        <v>430923</v>
      </c>
      <c r="J1660" s="59">
        <f t="shared" si="180"/>
        <v>0</v>
      </c>
      <c r="K1660" s="70">
        <v>6.641</v>
      </c>
      <c r="L1660" s="55" t="s">
        <v>5694</v>
      </c>
      <c r="M1660" s="71" t="s">
        <v>5695</v>
      </c>
      <c r="N1660" s="59"/>
      <c r="O1660" s="70"/>
      <c r="P1660" s="59"/>
      <c r="Q1660" s="70"/>
      <c r="R1660" s="73" t="s">
        <v>5695</v>
      </c>
      <c r="S1660" s="70">
        <v>6.641</v>
      </c>
      <c r="T1660" s="59">
        <v>18</v>
      </c>
      <c r="U1660" s="82">
        <v>252.358</v>
      </c>
      <c r="V1660" s="83">
        <v>119.538</v>
      </c>
      <c r="W1660" s="83">
        <v>86.333</v>
      </c>
      <c r="X1660" s="83">
        <v>33.205</v>
      </c>
      <c r="Y1660" s="82">
        <f t="shared" si="181"/>
        <v>132.82</v>
      </c>
      <c r="Z1660" s="82"/>
      <c r="AA1660" s="91"/>
      <c r="AB1660" s="91"/>
      <c r="AC1660" s="82"/>
      <c r="AD1660" s="82"/>
      <c r="AE1660" s="82"/>
      <c r="AF1660" s="82"/>
      <c r="AG1660" s="59" t="s">
        <v>5606</v>
      </c>
      <c r="AH1660" s="59">
        <v>1</v>
      </c>
      <c r="AI1660" s="58"/>
      <c r="AJ1660" s="27"/>
    </row>
    <row r="1661" ht="20.15" customHeight="1" outlineLevel="4" spans="1:36">
      <c r="A1661" s="59">
        <v>2</v>
      </c>
      <c r="B1661" s="60" t="s">
        <v>190</v>
      </c>
      <c r="C1661" s="56" t="s">
        <v>201</v>
      </c>
      <c r="D1661" s="57" t="s">
        <v>5696</v>
      </c>
      <c r="E1661" s="58" t="s">
        <v>5697</v>
      </c>
      <c r="F1661" s="59" t="s">
        <v>554</v>
      </c>
      <c r="G1661" s="59" t="s">
        <v>2461</v>
      </c>
      <c r="H1661" s="59">
        <v>430923</v>
      </c>
      <c r="I1661" s="59" t="str">
        <f t="shared" si="179"/>
        <v>430923</v>
      </c>
      <c r="J1661" s="59">
        <f t="shared" si="180"/>
        <v>0</v>
      </c>
      <c r="K1661" s="70">
        <v>7.859</v>
      </c>
      <c r="L1661" s="55" t="s">
        <v>5698</v>
      </c>
      <c r="M1661" s="71" t="s">
        <v>5699</v>
      </c>
      <c r="N1661" s="59"/>
      <c r="O1661" s="70"/>
      <c r="P1661" s="59"/>
      <c r="Q1661" s="70"/>
      <c r="R1661" s="73" t="s">
        <v>5699</v>
      </c>
      <c r="S1661" s="70">
        <v>7.859</v>
      </c>
      <c r="T1661" s="59">
        <v>18</v>
      </c>
      <c r="U1661" s="82">
        <v>298.642</v>
      </c>
      <c r="V1661" s="83">
        <v>141.462</v>
      </c>
      <c r="W1661" s="83">
        <v>102.167</v>
      </c>
      <c r="X1661" s="83">
        <v>39.295</v>
      </c>
      <c r="Y1661" s="82">
        <f t="shared" si="181"/>
        <v>157.18</v>
      </c>
      <c r="Z1661" s="82"/>
      <c r="AA1661" s="91"/>
      <c r="AB1661" s="91"/>
      <c r="AC1661" s="82"/>
      <c r="AD1661" s="82"/>
      <c r="AE1661" s="82"/>
      <c r="AF1661" s="82"/>
      <c r="AG1661" s="59" t="s">
        <v>5606</v>
      </c>
      <c r="AH1661" s="59">
        <v>1</v>
      </c>
      <c r="AI1661" s="58"/>
      <c r="AJ1661" s="27"/>
    </row>
    <row r="1662" ht="20.15" customHeight="1" outlineLevel="4" spans="1:36">
      <c r="A1662" s="59">
        <v>3</v>
      </c>
      <c r="B1662" s="60" t="s">
        <v>190</v>
      </c>
      <c r="C1662" s="56" t="s">
        <v>201</v>
      </c>
      <c r="D1662" s="57" t="s">
        <v>5696</v>
      </c>
      <c r="E1662" s="58" t="s">
        <v>5700</v>
      </c>
      <c r="F1662" s="59" t="s">
        <v>554</v>
      </c>
      <c r="G1662" s="59" t="s">
        <v>2461</v>
      </c>
      <c r="H1662" s="59">
        <v>430923</v>
      </c>
      <c r="I1662" s="59" t="str">
        <f t="shared" si="179"/>
        <v>430923</v>
      </c>
      <c r="J1662" s="59">
        <f t="shared" si="180"/>
        <v>0</v>
      </c>
      <c r="K1662" s="70">
        <v>1.998</v>
      </c>
      <c r="L1662" s="55" t="s">
        <v>5701</v>
      </c>
      <c r="M1662" s="71" t="s">
        <v>5702</v>
      </c>
      <c r="N1662" s="59"/>
      <c r="O1662" s="70"/>
      <c r="P1662" s="59"/>
      <c r="Q1662" s="70"/>
      <c r="R1662" s="73" t="s">
        <v>5702</v>
      </c>
      <c r="S1662" s="70">
        <v>1.998</v>
      </c>
      <c r="T1662" s="59">
        <v>18</v>
      </c>
      <c r="U1662" s="82">
        <v>75.924</v>
      </c>
      <c r="V1662" s="83">
        <v>35.964</v>
      </c>
      <c r="W1662" s="83">
        <v>25.974</v>
      </c>
      <c r="X1662" s="83">
        <v>9.99</v>
      </c>
      <c r="Y1662" s="82">
        <f t="shared" si="181"/>
        <v>39.96</v>
      </c>
      <c r="Z1662" s="82"/>
      <c r="AA1662" s="91"/>
      <c r="AB1662" s="91"/>
      <c r="AC1662" s="82"/>
      <c r="AD1662" s="82"/>
      <c r="AE1662" s="82"/>
      <c r="AF1662" s="82"/>
      <c r="AG1662" s="59" t="s">
        <v>5606</v>
      </c>
      <c r="AH1662" s="59">
        <v>1</v>
      </c>
      <c r="AI1662" s="58"/>
      <c r="AJ1662" s="27"/>
    </row>
    <row r="1663" ht="20.15" customHeight="1" outlineLevel="4" spans="1:36">
      <c r="A1663" s="59">
        <v>3</v>
      </c>
      <c r="B1663" s="60" t="s">
        <v>190</v>
      </c>
      <c r="C1663" s="56" t="s">
        <v>201</v>
      </c>
      <c r="D1663" s="57" t="s">
        <v>5696</v>
      </c>
      <c r="E1663" s="58" t="s">
        <v>5703</v>
      </c>
      <c r="F1663" s="59" t="s">
        <v>554</v>
      </c>
      <c r="G1663" s="59" t="s">
        <v>2461</v>
      </c>
      <c r="H1663" s="59">
        <v>430923</v>
      </c>
      <c r="I1663" s="59" t="str">
        <f t="shared" si="179"/>
        <v>430923</v>
      </c>
      <c r="J1663" s="59">
        <f t="shared" si="180"/>
        <v>0</v>
      </c>
      <c r="K1663" s="70">
        <v>1.948</v>
      </c>
      <c r="L1663" s="55" t="s">
        <v>5704</v>
      </c>
      <c r="M1663" s="71" t="s">
        <v>5705</v>
      </c>
      <c r="N1663" s="59"/>
      <c r="O1663" s="70"/>
      <c r="P1663" s="59"/>
      <c r="Q1663" s="70"/>
      <c r="R1663" s="73" t="s">
        <v>5705</v>
      </c>
      <c r="S1663" s="70">
        <v>1.948</v>
      </c>
      <c r="T1663" s="59">
        <v>18</v>
      </c>
      <c r="U1663" s="82">
        <v>74.024</v>
      </c>
      <c r="V1663" s="83">
        <v>35.064</v>
      </c>
      <c r="W1663" s="83">
        <v>25.324</v>
      </c>
      <c r="X1663" s="83">
        <v>9.74</v>
      </c>
      <c r="Y1663" s="82">
        <f t="shared" si="181"/>
        <v>38.96</v>
      </c>
      <c r="Z1663" s="82"/>
      <c r="AA1663" s="91"/>
      <c r="AB1663" s="91"/>
      <c r="AC1663" s="82"/>
      <c r="AD1663" s="82"/>
      <c r="AE1663" s="82"/>
      <c r="AF1663" s="82"/>
      <c r="AG1663" s="59" t="s">
        <v>5606</v>
      </c>
      <c r="AH1663" s="59">
        <v>1</v>
      </c>
      <c r="AI1663" s="58"/>
      <c r="AJ1663" s="27"/>
    </row>
    <row r="1664" ht="20.15" customHeight="1" outlineLevel="4" spans="1:36">
      <c r="A1664" s="59">
        <v>3</v>
      </c>
      <c r="B1664" s="60" t="s">
        <v>190</v>
      </c>
      <c r="C1664" s="56" t="s">
        <v>201</v>
      </c>
      <c r="D1664" s="57" t="s">
        <v>5696</v>
      </c>
      <c r="E1664" s="58" t="s">
        <v>5706</v>
      </c>
      <c r="F1664" s="59" t="s">
        <v>554</v>
      </c>
      <c r="G1664" s="59" t="s">
        <v>2461</v>
      </c>
      <c r="H1664" s="59">
        <v>430923</v>
      </c>
      <c r="I1664" s="59" t="str">
        <f t="shared" si="179"/>
        <v>430923</v>
      </c>
      <c r="J1664" s="59">
        <f t="shared" si="180"/>
        <v>0</v>
      </c>
      <c r="K1664" s="70">
        <v>2.182</v>
      </c>
      <c r="L1664" s="55" t="s">
        <v>5707</v>
      </c>
      <c r="M1664" s="71" t="s">
        <v>5708</v>
      </c>
      <c r="N1664" s="59"/>
      <c r="O1664" s="70"/>
      <c r="P1664" s="59"/>
      <c r="Q1664" s="70"/>
      <c r="R1664" s="73" t="s">
        <v>5708</v>
      </c>
      <c r="S1664" s="70">
        <v>2.182</v>
      </c>
      <c r="T1664" s="59">
        <v>18</v>
      </c>
      <c r="U1664" s="82">
        <v>82.916</v>
      </c>
      <c r="V1664" s="83">
        <v>39.276</v>
      </c>
      <c r="W1664" s="83">
        <v>28.366</v>
      </c>
      <c r="X1664" s="83">
        <v>10.91</v>
      </c>
      <c r="Y1664" s="82">
        <f t="shared" si="181"/>
        <v>43.64</v>
      </c>
      <c r="Z1664" s="82"/>
      <c r="AA1664" s="91"/>
      <c r="AB1664" s="91"/>
      <c r="AC1664" s="82"/>
      <c r="AD1664" s="82"/>
      <c r="AE1664" s="82"/>
      <c r="AF1664" s="82"/>
      <c r="AG1664" s="59" t="s">
        <v>5606</v>
      </c>
      <c r="AH1664" s="59">
        <v>1</v>
      </c>
      <c r="AI1664" s="58"/>
      <c r="AJ1664" s="27"/>
    </row>
    <row r="1665" ht="20.15" customHeight="1" outlineLevel="4" spans="1:36">
      <c r="A1665" s="59">
        <v>3</v>
      </c>
      <c r="B1665" s="60" t="s">
        <v>190</v>
      </c>
      <c r="C1665" s="56" t="s">
        <v>201</v>
      </c>
      <c r="D1665" s="57" t="s">
        <v>5675</v>
      </c>
      <c r="E1665" s="58" t="s">
        <v>5709</v>
      </c>
      <c r="F1665" s="59" t="s">
        <v>554</v>
      </c>
      <c r="G1665" s="59" t="s">
        <v>2461</v>
      </c>
      <c r="H1665" s="59">
        <v>430923</v>
      </c>
      <c r="I1665" s="59" t="str">
        <f t="shared" si="179"/>
        <v>430923</v>
      </c>
      <c r="J1665" s="59">
        <f t="shared" si="180"/>
        <v>0</v>
      </c>
      <c r="K1665" s="70">
        <v>2.437</v>
      </c>
      <c r="L1665" s="55" t="s">
        <v>5710</v>
      </c>
      <c r="M1665" s="71" t="s">
        <v>5711</v>
      </c>
      <c r="N1665" s="59"/>
      <c r="O1665" s="70"/>
      <c r="P1665" s="59"/>
      <c r="Q1665" s="70"/>
      <c r="R1665" s="73" t="s">
        <v>5711</v>
      </c>
      <c r="S1665" s="70">
        <v>2.437</v>
      </c>
      <c r="T1665" s="59">
        <v>18</v>
      </c>
      <c r="U1665" s="82">
        <v>92.606</v>
      </c>
      <c r="V1665" s="83">
        <v>43.866</v>
      </c>
      <c r="W1665" s="83">
        <v>31.681</v>
      </c>
      <c r="X1665" s="83">
        <v>12.185</v>
      </c>
      <c r="Y1665" s="82">
        <f t="shared" si="181"/>
        <v>48.74</v>
      </c>
      <c r="Z1665" s="82"/>
      <c r="AA1665" s="91"/>
      <c r="AB1665" s="91"/>
      <c r="AC1665" s="82"/>
      <c r="AD1665" s="82"/>
      <c r="AE1665" s="82"/>
      <c r="AF1665" s="82"/>
      <c r="AG1665" s="59" t="s">
        <v>5606</v>
      </c>
      <c r="AH1665" s="59">
        <v>1</v>
      </c>
      <c r="AI1665" s="58"/>
      <c r="AJ1665" s="27"/>
    </row>
    <row r="1666" ht="20.15" customHeight="1" outlineLevel="4" spans="1:36">
      <c r="A1666" s="59">
        <v>1</v>
      </c>
      <c r="B1666" s="60" t="s">
        <v>190</v>
      </c>
      <c r="C1666" s="56" t="s">
        <v>201</v>
      </c>
      <c r="D1666" s="57" t="s">
        <v>5675</v>
      </c>
      <c r="E1666" s="58" t="s">
        <v>5712</v>
      </c>
      <c r="F1666" s="59" t="s">
        <v>554</v>
      </c>
      <c r="G1666" s="59" t="s">
        <v>2461</v>
      </c>
      <c r="H1666" s="59">
        <v>430923</v>
      </c>
      <c r="I1666" s="59" t="str">
        <f t="shared" si="179"/>
        <v>430923</v>
      </c>
      <c r="J1666" s="59">
        <f t="shared" si="180"/>
        <v>0</v>
      </c>
      <c r="K1666" s="70">
        <v>4.921</v>
      </c>
      <c r="L1666" s="55" t="s">
        <v>5713</v>
      </c>
      <c r="M1666" s="71" t="s">
        <v>5714</v>
      </c>
      <c r="N1666" s="59"/>
      <c r="O1666" s="70"/>
      <c r="P1666" s="59"/>
      <c r="Q1666" s="70"/>
      <c r="R1666" s="73" t="s">
        <v>5714</v>
      </c>
      <c r="S1666" s="70">
        <v>4.921</v>
      </c>
      <c r="T1666" s="59">
        <v>18</v>
      </c>
      <c r="U1666" s="82">
        <v>186.998</v>
      </c>
      <c r="V1666" s="83">
        <v>88.578</v>
      </c>
      <c r="W1666" s="83">
        <v>63.973</v>
      </c>
      <c r="X1666" s="83">
        <v>24.605</v>
      </c>
      <c r="Y1666" s="82">
        <f t="shared" si="181"/>
        <v>98.42</v>
      </c>
      <c r="Z1666" s="82"/>
      <c r="AA1666" s="91"/>
      <c r="AB1666" s="91"/>
      <c r="AC1666" s="82"/>
      <c r="AD1666" s="82"/>
      <c r="AE1666" s="82"/>
      <c r="AF1666" s="82"/>
      <c r="AG1666" s="59" t="s">
        <v>5606</v>
      </c>
      <c r="AH1666" s="59">
        <v>1</v>
      </c>
      <c r="AI1666" s="58"/>
      <c r="AJ1666" s="27"/>
    </row>
    <row r="1667" ht="20.15" customHeight="1" outlineLevel="4" spans="1:36">
      <c r="A1667" s="59">
        <v>1</v>
      </c>
      <c r="B1667" s="60" t="s">
        <v>190</v>
      </c>
      <c r="C1667" s="56" t="s">
        <v>201</v>
      </c>
      <c r="D1667" s="57" t="s">
        <v>5675</v>
      </c>
      <c r="E1667" s="58" t="s">
        <v>5712</v>
      </c>
      <c r="F1667" s="59" t="s">
        <v>554</v>
      </c>
      <c r="G1667" s="59" t="s">
        <v>2461</v>
      </c>
      <c r="H1667" s="59">
        <v>430923</v>
      </c>
      <c r="I1667" s="59" t="str">
        <f t="shared" si="179"/>
        <v>430923</v>
      </c>
      <c r="J1667" s="59">
        <f t="shared" si="180"/>
        <v>0</v>
      </c>
      <c r="K1667" s="70">
        <v>0.342</v>
      </c>
      <c r="L1667" s="55" t="s">
        <v>5715</v>
      </c>
      <c r="M1667" s="71" t="s">
        <v>5716</v>
      </c>
      <c r="N1667" s="59"/>
      <c r="O1667" s="70"/>
      <c r="P1667" s="59"/>
      <c r="Q1667" s="70"/>
      <c r="R1667" s="73" t="s">
        <v>5716</v>
      </c>
      <c r="S1667" s="70">
        <v>0.342</v>
      </c>
      <c r="T1667" s="59">
        <v>18</v>
      </c>
      <c r="U1667" s="82">
        <v>12.996</v>
      </c>
      <c r="V1667" s="83">
        <v>6.156</v>
      </c>
      <c r="W1667" s="83">
        <v>4.446</v>
      </c>
      <c r="X1667" s="83">
        <v>1.71</v>
      </c>
      <c r="Y1667" s="82">
        <f t="shared" si="181"/>
        <v>6.84</v>
      </c>
      <c r="Z1667" s="82"/>
      <c r="AA1667" s="91"/>
      <c r="AB1667" s="91"/>
      <c r="AC1667" s="82"/>
      <c r="AD1667" s="82"/>
      <c r="AE1667" s="82"/>
      <c r="AF1667" s="82"/>
      <c r="AG1667" s="59" t="s">
        <v>5606</v>
      </c>
      <c r="AH1667" s="59">
        <v>1</v>
      </c>
      <c r="AI1667" s="58"/>
      <c r="AJ1667" s="27"/>
    </row>
    <row r="1668" ht="20.15" customHeight="1" outlineLevel="4" spans="1:36">
      <c r="A1668" s="59">
        <v>3</v>
      </c>
      <c r="B1668" s="60" t="s">
        <v>190</v>
      </c>
      <c r="C1668" s="56" t="s">
        <v>201</v>
      </c>
      <c r="D1668" s="57" t="s">
        <v>5675</v>
      </c>
      <c r="E1668" s="58" t="s">
        <v>4124</v>
      </c>
      <c r="F1668" s="59" t="s">
        <v>554</v>
      </c>
      <c r="G1668" s="59" t="s">
        <v>2461</v>
      </c>
      <c r="H1668" s="59">
        <v>430923</v>
      </c>
      <c r="I1668" s="59" t="str">
        <f t="shared" si="179"/>
        <v>430923</v>
      </c>
      <c r="J1668" s="59">
        <f t="shared" si="180"/>
        <v>0</v>
      </c>
      <c r="K1668" s="70">
        <v>0.14</v>
      </c>
      <c r="L1668" s="55" t="s">
        <v>5717</v>
      </c>
      <c r="M1668" s="71" t="s">
        <v>5718</v>
      </c>
      <c r="N1668" s="59"/>
      <c r="O1668" s="70"/>
      <c r="P1668" s="59"/>
      <c r="Q1668" s="70"/>
      <c r="R1668" s="73" t="s">
        <v>5718</v>
      </c>
      <c r="S1668" s="70">
        <v>0.14</v>
      </c>
      <c r="T1668" s="59">
        <v>18</v>
      </c>
      <c r="U1668" s="82">
        <v>5.32</v>
      </c>
      <c r="V1668" s="83">
        <v>2.52</v>
      </c>
      <c r="W1668" s="83">
        <v>1.82</v>
      </c>
      <c r="X1668" s="83">
        <v>0.7</v>
      </c>
      <c r="Y1668" s="82">
        <f t="shared" si="181"/>
        <v>2.8</v>
      </c>
      <c r="Z1668" s="82"/>
      <c r="AA1668" s="91"/>
      <c r="AB1668" s="91"/>
      <c r="AC1668" s="82"/>
      <c r="AD1668" s="82"/>
      <c r="AE1668" s="82"/>
      <c r="AF1668" s="82"/>
      <c r="AG1668" s="59" t="s">
        <v>5606</v>
      </c>
      <c r="AH1668" s="59">
        <v>1</v>
      </c>
      <c r="AI1668" s="58"/>
      <c r="AJ1668" s="27"/>
    </row>
    <row r="1669" ht="20.15" customHeight="1" outlineLevel="4" spans="1:36">
      <c r="A1669" s="59">
        <v>3</v>
      </c>
      <c r="B1669" s="60" t="s">
        <v>190</v>
      </c>
      <c r="C1669" s="56" t="s">
        <v>201</v>
      </c>
      <c r="D1669" s="57" t="s">
        <v>5675</v>
      </c>
      <c r="E1669" s="58" t="s">
        <v>4124</v>
      </c>
      <c r="F1669" s="59" t="s">
        <v>554</v>
      </c>
      <c r="G1669" s="59" t="s">
        <v>2461</v>
      </c>
      <c r="H1669" s="59">
        <v>430923</v>
      </c>
      <c r="I1669" s="59" t="str">
        <f t="shared" si="179"/>
        <v>430923</v>
      </c>
      <c r="J1669" s="59">
        <f t="shared" si="180"/>
        <v>0</v>
      </c>
      <c r="K1669" s="70">
        <v>5.509</v>
      </c>
      <c r="L1669" s="55" t="s">
        <v>5719</v>
      </c>
      <c r="M1669" s="71" t="s">
        <v>5720</v>
      </c>
      <c r="N1669" s="59"/>
      <c r="O1669" s="70"/>
      <c r="P1669" s="73" t="s">
        <v>5720</v>
      </c>
      <c r="Q1669" s="70">
        <v>5.509</v>
      </c>
      <c r="R1669" s="59"/>
      <c r="S1669" s="70"/>
      <c r="T1669" s="59">
        <v>18</v>
      </c>
      <c r="U1669" s="82">
        <v>209.342</v>
      </c>
      <c r="V1669" s="83">
        <v>99.162</v>
      </c>
      <c r="W1669" s="83">
        <v>71.617</v>
      </c>
      <c r="X1669" s="83">
        <v>27.545</v>
      </c>
      <c r="Y1669" s="82">
        <f t="shared" si="181"/>
        <v>110.18</v>
      </c>
      <c r="Z1669" s="82"/>
      <c r="AA1669" s="91"/>
      <c r="AB1669" s="91"/>
      <c r="AC1669" s="82"/>
      <c r="AD1669" s="82"/>
      <c r="AE1669" s="82"/>
      <c r="AF1669" s="82"/>
      <c r="AG1669" s="59" t="s">
        <v>5606</v>
      </c>
      <c r="AH1669" s="59">
        <v>1</v>
      </c>
      <c r="AI1669" s="58"/>
      <c r="AJ1669" s="27"/>
    </row>
    <row r="1670" ht="20.15" customHeight="1" outlineLevel="4" spans="1:36">
      <c r="A1670" s="59">
        <v>3</v>
      </c>
      <c r="B1670" s="60" t="s">
        <v>190</v>
      </c>
      <c r="C1670" s="56" t="s">
        <v>201</v>
      </c>
      <c r="D1670" s="57" t="s">
        <v>5675</v>
      </c>
      <c r="E1670" s="58" t="s">
        <v>5721</v>
      </c>
      <c r="F1670" s="59" t="s">
        <v>554</v>
      </c>
      <c r="G1670" s="59" t="s">
        <v>2461</v>
      </c>
      <c r="H1670" s="59">
        <v>430923</v>
      </c>
      <c r="I1670" s="59" t="str">
        <f t="shared" si="179"/>
        <v>430923</v>
      </c>
      <c r="J1670" s="59">
        <f t="shared" si="180"/>
        <v>0</v>
      </c>
      <c r="K1670" s="70">
        <v>8.904</v>
      </c>
      <c r="L1670" s="55" t="s">
        <v>5722</v>
      </c>
      <c r="M1670" s="71" t="s">
        <v>5723</v>
      </c>
      <c r="N1670" s="59"/>
      <c r="O1670" s="70"/>
      <c r="P1670" s="73" t="s">
        <v>5723</v>
      </c>
      <c r="Q1670" s="70">
        <v>8.904</v>
      </c>
      <c r="R1670" s="59"/>
      <c r="S1670" s="70"/>
      <c r="T1670" s="59">
        <v>18</v>
      </c>
      <c r="U1670" s="82">
        <v>338.352</v>
      </c>
      <c r="V1670" s="83">
        <v>160.272</v>
      </c>
      <c r="W1670" s="83">
        <v>115.752</v>
      </c>
      <c r="X1670" s="83">
        <v>44.52</v>
      </c>
      <c r="Y1670" s="82">
        <f t="shared" si="181"/>
        <v>178.08</v>
      </c>
      <c r="Z1670" s="82"/>
      <c r="AA1670" s="91"/>
      <c r="AB1670" s="91"/>
      <c r="AC1670" s="82"/>
      <c r="AD1670" s="82"/>
      <c r="AE1670" s="82"/>
      <c r="AF1670" s="82"/>
      <c r="AG1670" s="59" t="s">
        <v>5606</v>
      </c>
      <c r="AH1670" s="59">
        <v>1</v>
      </c>
      <c r="AI1670" s="58"/>
      <c r="AJ1670" s="27"/>
    </row>
    <row r="1671" ht="20.15" customHeight="1" outlineLevel="4" spans="1:36">
      <c r="A1671" s="59">
        <v>3</v>
      </c>
      <c r="B1671" s="60" t="s">
        <v>190</v>
      </c>
      <c r="C1671" s="56" t="s">
        <v>201</v>
      </c>
      <c r="D1671" s="57" t="s">
        <v>5724</v>
      </c>
      <c r="E1671" s="58" t="s">
        <v>5725</v>
      </c>
      <c r="F1671" s="59" t="s">
        <v>554</v>
      </c>
      <c r="G1671" s="59" t="s">
        <v>2461</v>
      </c>
      <c r="H1671" s="59">
        <v>430923</v>
      </c>
      <c r="I1671" s="59" t="str">
        <f t="shared" si="179"/>
        <v>430923</v>
      </c>
      <c r="J1671" s="59">
        <f t="shared" si="180"/>
        <v>0</v>
      </c>
      <c r="K1671" s="70">
        <v>8.401</v>
      </c>
      <c r="L1671" s="55" t="s">
        <v>5726</v>
      </c>
      <c r="M1671" s="71" t="s">
        <v>5727</v>
      </c>
      <c r="N1671" s="59"/>
      <c r="O1671" s="70"/>
      <c r="P1671" s="73" t="s">
        <v>5727</v>
      </c>
      <c r="Q1671" s="70">
        <v>8.401</v>
      </c>
      <c r="R1671" s="59"/>
      <c r="S1671" s="70"/>
      <c r="T1671" s="59">
        <v>18</v>
      </c>
      <c r="U1671" s="82">
        <v>319.238</v>
      </c>
      <c r="V1671" s="83">
        <v>151.218</v>
      </c>
      <c r="W1671" s="83">
        <v>109.213</v>
      </c>
      <c r="X1671" s="83">
        <v>42.005</v>
      </c>
      <c r="Y1671" s="82">
        <f t="shared" si="181"/>
        <v>168.02</v>
      </c>
      <c r="Z1671" s="82"/>
      <c r="AA1671" s="91"/>
      <c r="AB1671" s="91"/>
      <c r="AC1671" s="82"/>
      <c r="AD1671" s="82"/>
      <c r="AE1671" s="82"/>
      <c r="AF1671" s="82"/>
      <c r="AG1671" s="59" t="s">
        <v>5606</v>
      </c>
      <c r="AH1671" s="59">
        <v>1</v>
      </c>
      <c r="AI1671" s="58"/>
      <c r="AJ1671" s="27"/>
    </row>
    <row r="1672" ht="20.15" customHeight="1" outlineLevel="4" spans="1:36">
      <c r="A1672" s="59">
        <v>3</v>
      </c>
      <c r="B1672" s="60" t="s">
        <v>190</v>
      </c>
      <c r="C1672" s="56" t="s">
        <v>201</v>
      </c>
      <c r="D1672" s="57" t="s">
        <v>5724</v>
      </c>
      <c r="E1672" s="58" t="s">
        <v>5728</v>
      </c>
      <c r="F1672" s="59" t="s">
        <v>554</v>
      </c>
      <c r="G1672" s="59" t="s">
        <v>2461</v>
      </c>
      <c r="H1672" s="59">
        <v>430923</v>
      </c>
      <c r="I1672" s="59" t="str">
        <f t="shared" si="179"/>
        <v>430923</v>
      </c>
      <c r="J1672" s="59">
        <f t="shared" si="180"/>
        <v>0</v>
      </c>
      <c r="K1672" s="70">
        <v>6.705</v>
      </c>
      <c r="L1672" s="55" t="s">
        <v>5729</v>
      </c>
      <c r="M1672" s="71" t="s">
        <v>5730</v>
      </c>
      <c r="N1672" s="59"/>
      <c r="O1672" s="70"/>
      <c r="P1672" s="59"/>
      <c r="Q1672" s="70"/>
      <c r="R1672" s="73" t="s">
        <v>5730</v>
      </c>
      <c r="S1672" s="70">
        <v>6.705</v>
      </c>
      <c r="T1672" s="59">
        <v>18</v>
      </c>
      <c r="U1672" s="82">
        <v>254.79</v>
      </c>
      <c r="V1672" s="83">
        <v>120.69</v>
      </c>
      <c r="W1672" s="83">
        <v>87.165</v>
      </c>
      <c r="X1672" s="83">
        <v>33.525</v>
      </c>
      <c r="Y1672" s="82">
        <f t="shared" si="181"/>
        <v>134.1</v>
      </c>
      <c r="Z1672" s="82"/>
      <c r="AA1672" s="91"/>
      <c r="AB1672" s="91"/>
      <c r="AC1672" s="82"/>
      <c r="AD1672" s="82"/>
      <c r="AE1672" s="82"/>
      <c r="AF1672" s="82"/>
      <c r="AG1672" s="59" t="s">
        <v>5606</v>
      </c>
      <c r="AH1672" s="59">
        <v>1</v>
      </c>
      <c r="AI1672" s="58"/>
      <c r="AJ1672" s="27"/>
    </row>
    <row r="1673" ht="20.15" customHeight="1" outlineLevel="4" spans="1:36">
      <c r="A1673" s="59">
        <v>2</v>
      </c>
      <c r="B1673" s="60" t="s">
        <v>190</v>
      </c>
      <c r="C1673" s="56" t="s">
        <v>201</v>
      </c>
      <c r="D1673" s="57" t="s">
        <v>5724</v>
      </c>
      <c r="E1673" s="58" t="s">
        <v>5731</v>
      </c>
      <c r="F1673" s="59" t="s">
        <v>554</v>
      </c>
      <c r="G1673" s="59" t="s">
        <v>2461</v>
      </c>
      <c r="H1673" s="59">
        <v>430923</v>
      </c>
      <c r="I1673" s="59" t="str">
        <f t="shared" si="179"/>
        <v>430923</v>
      </c>
      <c r="J1673" s="59">
        <f t="shared" si="180"/>
        <v>0</v>
      </c>
      <c r="K1673" s="70">
        <v>5.802</v>
      </c>
      <c r="L1673" s="55" t="s">
        <v>5732</v>
      </c>
      <c r="M1673" s="71" t="s">
        <v>5733</v>
      </c>
      <c r="N1673" s="59"/>
      <c r="O1673" s="70"/>
      <c r="P1673" s="59"/>
      <c r="Q1673" s="70"/>
      <c r="R1673" s="73" t="s">
        <v>5733</v>
      </c>
      <c r="S1673" s="70">
        <v>5.802</v>
      </c>
      <c r="T1673" s="59">
        <v>18</v>
      </c>
      <c r="U1673" s="82">
        <v>220.476</v>
      </c>
      <c r="V1673" s="83">
        <v>104.436</v>
      </c>
      <c r="W1673" s="83">
        <v>75.426</v>
      </c>
      <c r="X1673" s="83">
        <v>29.01</v>
      </c>
      <c r="Y1673" s="82">
        <f t="shared" si="181"/>
        <v>116.04</v>
      </c>
      <c r="Z1673" s="82"/>
      <c r="AA1673" s="91"/>
      <c r="AB1673" s="91"/>
      <c r="AC1673" s="82"/>
      <c r="AD1673" s="82"/>
      <c r="AE1673" s="82"/>
      <c r="AF1673" s="82"/>
      <c r="AG1673" s="59" t="s">
        <v>5606</v>
      </c>
      <c r="AH1673" s="59">
        <v>1</v>
      </c>
      <c r="AI1673" s="58"/>
      <c r="AJ1673" s="27"/>
    </row>
    <row r="1674" ht="20.15" customHeight="1" outlineLevel="4" spans="1:36">
      <c r="A1674" s="59">
        <v>2</v>
      </c>
      <c r="B1674" s="60" t="s">
        <v>190</v>
      </c>
      <c r="C1674" s="56" t="s">
        <v>201</v>
      </c>
      <c r="D1674" s="57" t="s">
        <v>5724</v>
      </c>
      <c r="E1674" s="58" t="s">
        <v>5734</v>
      </c>
      <c r="F1674" s="59" t="s">
        <v>554</v>
      </c>
      <c r="G1674" s="59" t="s">
        <v>2461</v>
      </c>
      <c r="H1674" s="59">
        <v>430923</v>
      </c>
      <c r="I1674" s="59" t="str">
        <f t="shared" si="179"/>
        <v>430923</v>
      </c>
      <c r="J1674" s="59">
        <f t="shared" si="180"/>
        <v>0</v>
      </c>
      <c r="K1674" s="70">
        <v>4.222</v>
      </c>
      <c r="L1674" s="55" t="s">
        <v>5735</v>
      </c>
      <c r="M1674" s="71" t="s">
        <v>5736</v>
      </c>
      <c r="N1674" s="59"/>
      <c r="O1674" s="70"/>
      <c r="P1674" s="59"/>
      <c r="Q1674" s="70"/>
      <c r="R1674" s="73" t="s">
        <v>5736</v>
      </c>
      <c r="S1674" s="70">
        <v>4.222</v>
      </c>
      <c r="T1674" s="59">
        <v>18</v>
      </c>
      <c r="U1674" s="82">
        <v>160.436</v>
      </c>
      <c r="V1674" s="83">
        <v>75.996</v>
      </c>
      <c r="W1674" s="83">
        <v>54.886</v>
      </c>
      <c r="X1674" s="83">
        <v>21.11</v>
      </c>
      <c r="Y1674" s="82">
        <f t="shared" si="181"/>
        <v>84.44</v>
      </c>
      <c r="Z1674" s="82"/>
      <c r="AA1674" s="91"/>
      <c r="AB1674" s="91"/>
      <c r="AC1674" s="82"/>
      <c r="AD1674" s="82"/>
      <c r="AE1674" s="82"/>
      <c r="AF1674" s="82"/>
      <c r="AG1674" s="59" t="s">
        <v>5606</v>
      </c>
      <c r="AH1674" s="59">
        <v>1</v>
      </c>
      <c r="AI1674" s="58"/>
      <c r="AJ1674" s="27"/>
    </row>
    <row r="1675" ht="20.15" customHeight="1" outlineLevel="4" spans="1:36">
      <c r="A1675" s="59">
        <v>3</v>
      </c>
      <c r="B1675" s="60" t="s">
        <v>190</v>
      </c>
      <c r="C1675" s="56" t="s">
        <v>201</v>
      </c>
      <c r="D1675" s="57" t="s">
        <v>5724</v>
      </c>
      <c r="E1675" s="58" t="s">
        <v>5734</v>
      </c>
      <c r="F1675" s="59" t="s">
        <v>554</v>
      </c>
      <c r="G1675" s="59" t="s">
        <v>2461</v>
      </c>
      <c r="H1675" s="59">
        <v>430923</v>
      </c>
      <c r="I1675" s="59" t="str">
        <f t="shared" si="179"/>
        <v>430923</v>
      </c>
      <c r="J1675" s="59">
        <f t="shared" si="180"/>
        <v>0</v>
      </c>
      <c r="K1675" s="70">
        <v>3.135</v>
      </c>
      <c r="L1675" s="55" t="s">
        <v>5737</v>
      </c>
      <c r="M1675" s="71" t="s">
        <v>5738</v>
      </c>
      <c r="N1675" s="59"/>
      <c r="O1675" s="70"/>
      <c r="P1675" s="59"/>
      <c r="Q1675" s="70"/>
      <c r="R1675" s="73" t="s">
        <v>5738</v>
      </c>
      <c r="S1675" s="70">
        <v>3.135</v>
      </c>
      <c r="T1675" s="59">
        <v>18</v>
      </c>
      <c r="U1675" s="82">
        <v>119.13</v>
      </c>
      <c r="V1675" s="83">
        <v>56.43</v>
      </c>
      <c r="W1675" s="83">
        <v>40.755</v>
      </c>
      <c r="X1675" s="83">
        <v>15.675</v>
      </c>
      <c r="Y1675" s="82">
        <f t="shared" si="181"/>
        <v>62.7</v>
      </c>
      <c r="Z1675" s="82"/>
      <c r="AA1675" s="91"/>
      <c r="AB1675" s="91"/>
      <c r="AC1675" s="82"/>
      <c r="AD1675" s="82"/>
      <c r="AE1675" s="82"/>
      <c r="AF1675" s="82"/>
      <c r="AG1675" s="59" t="s">
        <v>5606</v>
      </c>
      <c r="AH1675" s="59">
        <v>1</v>
      </c>
      <c r="AI1675" s="58"/>
      <c r="AJ1675" s="27"/>
    </row>
    <row r="1676" ht="20.15" customHeight="1" outlineLevel="4" spans="1:36">
      <c r="A1676" s="59">
        <v>1</v>
      </c>
      <c r="B1676" s="60" t="s">
        <v>190</v>
      </c>
      <c r="C1676" s="56" t="s">
        <v>201</v>
      </c>
      <c r="D1676" s="57" t="s">
        <v>5724</v>
      </c>
      <c r="E1676" s="58" t="s">
        <v>5739</v>
      </c>
      <c r="F1676" s="59" t="s">
        <v>554</v>
      </c>
      <c r="G1676" s="59" t="s">
        <v>2461</v>
      </c>
      <c r="H1676" s="59">
        <v>430923</v>
      </c>
      <c r="I1676" s="59" t="str">
        <f t="shared" si="179"/>
        <v>430923</v>
      </c>
      <c r="J1676" s="59">
        <f t="shared" si="180"/>
        <v>0</v>
      </c>
      <c r="K1676" s="70">
        <v>2.562</v>
      </c>
      <c r="L1676" s="55" t="s">
        <v>5740</v>
      </c>
      <c r="M1676" s="71" t="s">
        <v>5741</v>
      </c>
      <c r="N1676" s="59"/>
      <c r="O1676" s="70"/>
      <c r="P1676" s="59"/>
      <c r="Q1676" s="70"/>
      <c r="R1676" s="73" t="s">
        <v>5741</v>
      </c>
      <c r="S1676" s="70">
        <v>2.562</v>
      </c>
      <c r="T1676" s="59">
        <v>18</v>
      </c>
      <c r="U1676" s="82">
        <v>97.356</v>
      </c>
      <c r="V1676" s="83">
        <v>46.116</v>
      </c>
      <c r="W1676" s="83">
        <v>33.306</v>
      </c>
      <c r="X1676" s="83">
        <v>12.81</v>
      </c>
      <c r="Y1676" s="82">
        <f t="shared" si="181"/>
        <v>51.24</v>
      </c>
      <c r="Z1676" s="82"/>
      <c r="AA1676" s="91"/>
      <c r="AB1676" s="91"/>
      <c r="AC1676" s="82"/>
      <c r="AD1676" s="82"/>
      <c r="AE1676" s="82"/>
      <c r="AF1676" s="82"/>
      <c r="AG1676" s="59" t="s">
        <v>5606</v>
      </c>
      <c r="AH1676" s="59">
        <v>1</v>
      </c>
      <c r="AI1676" s="58"/>
      <c r="AJ1676" s="27"/>
    </row>
    <row r="1677" ht="20.15" customHeight="1" outlineLevel="4" spans="1:36">
      <c r="A1677" s="59">
        <v>1</v>
      </c>
      <c r="B1677" s="60" t="s">
        <v>190</v>
      </c>
      <c r="C1677" s="56" t="s">
        <v>201</v>
      </c>
      <c r="D1677" s="57" t="s">
        <v>5724</v>
      </c>
      <c r="E1677" s="58" t="s">
        <v>5742</v>
      </c>
      <c r="F1677" s="59" t="s">
        <v>554</v>
      </c>
      <c r="G1677" s="59" t="s">
        <v>2461</v>
      </c>
      <c r="H1677" s="59">
        <v>430923</v>
      </c>
      <c r="I1677" s="59" t="str">
        <f t="shared" si="179"/>
        <v>430923</v>
      </c>
      <c r="J1677" s="59">
        <f t="shared" si="180"/>
        <v>0</v>
      </c>
      <c r="K1677" s="70">
        <v>0.54</v>
      </c>
      <c r="L1677" s="55" t="s">
        <v>5743</v>
      </c>
      <c r="M1677" s="71" t="s">
        <v>5744</v>
      </c>
      <c r="N1677" s="59"/>
      <c r="O1677" s="70"/>
      <c r="P1677" s="59"/>
      <c r="Q1677" s="70"/>
      <c r="R1677" s="73" t="s">
        <v>5744</v>
      </c>
      <c r="S1677" s="70">
        <v>0.54</v>
      </c>
      <c r="T1677" s="59">
        <v>18</v>
      </c>
      <c r="U1677" s="82">
        <v>20.52</v>
      </c>
      <c r="V1677" s="83">
        <v>9.72</v>
      </c>
      <c r="W1677" s="83">
        <v>7.02</v>
      </c>
      <c r="X1677" s="83">
        <v>2.7</v>
      </c>
      <c r="Y1677" s="82">
        <f t="shared" si="181"/>
        <v>10.8</v>
      </c>
      <c r="Z1677" s="82"/>
      <c r="AA1677" s="91"/>
      <c r="AB1677" s="91"/>
      <c r="AC1677" s="82"/>
      <c r="AD1677" s="82"/>
      <c r="AE1677" s="82"/>
      <c r="AF1677" s="82"/>
      <c r="AG1677" s="59" t="s">
        <v>5606</v>
      </c>
      <c r="AH1677" s="59">
        <v>1</v>
      </c>
      <c r="AI1677" s="58"/>
      <c r="AJ1677" s="27"/>
    </row>
    <row r="1678" ht="20.15" customHeight="1" outlineLevel="4" spans="1:36">
      <c r="A1678" s="59">
        <v>2</v>
      </c>
      <c r="B1678" s="60" t="s">
        <v>190</v>
      </c>
      <c r="C1678" s="56" t="s">
        <v>201</v>
      </c>
      <c r="D1678" s="57" t="s">
        <v>5724</v>
      </c>
      <c r="E1678" s="58" t="s">
        <v>5745</v>
      </c>
      <c r="F1678" s="59" t="s">
        <v>554</v>
      </c>
      <c r="G1678" s="59" t="s">
        <v>2461</v>
      </c>
      <c r="H1678" s="59">
        <v>430923</v>
      </c>
      <c r="I1678" s="59" t="str">
        <f t="shared" si="179"/>
        <v>430923</v>
      </c>
      <c r="J1678" s="59">
        <f t="shared" si="180"/>
        <v>0</v>
      </c>
      <c r="K1678" s="70">
        <v>3.897</v>
      </c>
      <c r="L1678" s="55" t="s">
        <v>5746</v>
      </c>
      <c r="M1678" s="71" t="s">
        <v>5747</v>
      </c>
      <c r="N1678" s="59"/>
      <c r="O1678" s="70"/>
      <c r="P1678" s="59"/>
      <c r="Q1678" s="70"/>
      <c r="R1678" s="73" t="s">
        <v>5747</v>
      </c>
      <c r="S1678" s="70">
        <v>3.897</v>
      </c>
      <c r="T1678" s="59">
        <v>18</v>
      </c>
      <c r="U1678" s="82">
        <v>148.086</v>
      </c>
      <c r="V1678" s="83">
        <v>70.146</v>
      </c>
      <c r="W1678" s="83">
        <v>50.661</v>
      </c>
      <c r="X1678" s="83">
        <v>19.485</v>
      </c>
      <c r="Y1678" s="82">
        <f t="shared" si="181"/>
        <v>77.94</v>
      </c>
      <c r="Z1678" s="82"/>
      <c r="AA1678" s="91"/>
      <c r="AB1678" s="91"/>
      <c r="AC1678" s="82"/>
      <c r="AD1678" s="82"/>
      <c r="AE1678" s="82"/>
      <c r="AF1678" s="82"/>
      <c r="AG1678" s="59" t="s">
        <v>5606</v>
      </c>
      <c r="AH1678" s="59">
        <v>1</v>
      </c>
      <c r="AI1678" s="58"/>
      <c r="AJ1678" s="27"/>
    </row>
    <row r="1679" ht="20.15" customHeight="1" outlineLevel="4" spans="1:36">
      <c r="A1679" s="59">
        <v>3</v>
      </c>
      <c r="B1679" s="60" t="s">
        <v>190</v>
      </c>
      <c r="C1679" s="56" t="s">
        <v>201</v>
      </c>
      <c r="D1679" s="57" t="s">
        <v>5724</v>
      </c>
      <c r="E1679" s="58" t="s">
        <v>5748</v>
      </c>
      <c r="F1679" s="59" t="s">
        <v>554</v>
      </c>
      <c r="G1679" s="59" t="s">
        <v>2461</v>
      </c>
      <c r="H1679" s="59">
        <v>430923</v>
      </c>
      <c r="I1679" s="59" t="str">
        <f t="shared" si="179"/>
        <v>430923</v>
      </c>
      <c r="J1679" s="59">
        <f t="shared" si="180"/>
        <v>0</v>
      </c>
      <c r="K1679" s="70">
        <v>7.165</v>
      </c>
      <c r="L1679" s="55" t="s">
        <v>5749</v>
      </c>
      <c r="M1679" s="71" t="s">
        <v>5750</v>
      </c>
      <c r="N1679" s="59"/>
      <c r="O1679" s="70"/>
      <c r="P1679" s="73" t="s">
        <v>5750</v>
      </c>
      <c r="Q1679" s="70">
        <v>7.165</v>
      </c>
      <c r="R1679" s="59"/>
      <c r="S1679" s="70"/>
      <c r="T1679" s="59">
        <v>18</v>
      </c>
      <c r="U1679" s="82">
        <v>272.27</v>
      </c>
      <c r="V1679" s="83">
        <v>128.97</v>
      </c>
      <c r="W1679" s="83">
        <v>93.145</v>
      </c>
      <c r="X1679" s="83">
        <v>35.825</v>
      </c>
      <c r="Y1679" s="82">
        <f t="shared" si="181"/>
        <v>143.3</v>
      </c>
      <c r="Z1679" s="82"/>
      <c r="AA1679" s="91"/>
      <c r="AB1679" s="91"/>
      <c r="AC1679" s="82"/>
      <c r="AD1679" s="82"/>
      <c r="AE1679" s="82"/>
      <c r="AF1679" s="82"/>
      <c r="AG1679" s="59" t="s">
        <v>5606</v>
      </c>
      <c r="AH1679" s="59">
        <v>1</v>
      </c>
      <c r="AI1679" s="58"/>
      <c r="AJ1679" s="27"/>
    </row>
    <row r="1680" ht="20.15" customHeight="1" outlineLevel="4" spans="1:36">
      <c r="A1680" s="59">
        <v>2</v>
      </c>
      <c r="B1680" s="60" t="s">
        <v>190</v>
      </c>
      <c r="C1680" s="56" t="s">
        <v>201</v>
      </c>
      <c r="D1680" s="57" t="s">
        <v>5751</v>
      </c>
      <c r="E1680" s="58" t="s">
        <v>5752</v>
      </c>
      <c r="F1680" s="59" t="s">
        <v>554</v>
      </c>
      <c r="G1680" s="59" t="s">
        <v>2461</v>
      </c>
      <c r="H1680" s="59">
        <v>430923</v>
      </c>
      <c r="I1680" s="59" t="str">
        <f t="shared" si="179"/>
        <v>430923</v>
      </c>
      <c r="J1680" s="59">
        <f t="shared" si="180"/>
        <v>0</v>
      </c>
      <c r="K1680" s="70">
        <v>3.485</v>
      </c>
      <c r="L1680" s="55" t="s">
        <v>5753</v>
      </c>
      <c r="M1680" s="71" t="s">
        <v>5754</v>
      </c>
      <c r="N1680" s="59"/>
      <c r="O1680" s="70"/>
      <c r="P1680" s="59"/>
      <c r="Q1680" s="70"/>
      <c r="R1680" s="73" t="s">
        <v>5754</v>
      </c>
      <c r="S1680" s="70">
        <v>3.485</v>
      </c>
      <c r="T1680" s="59">
        <v>18</v>
      </c>
      <c r="U1680" s="82">
        <v>132.43</v>
      </c>
      <c r="V1680" s="83">
        <v>62.73</v>
      </c>
      <c r="W1680" s="83">
        <v>45.305</v>
      </c>
      <c r="X1680" s="83">
        <v>17.425</v>
      </c>
      <c r="Y1680" s="82">
        <f t="shared" si="181"/>
        <v>69.7</v>
      </c>
      <c r="Z1680" s="82"/>
      <c r="AA1680" s="91"/>
      <c r="AB1680" s="91"/>
      <c r="AC1680" s="82"/>
      <c r="AD1680" s="82"/>
      <c r="AE1680" s="82"/>
      <c r="AF1680" s="82"/>
      <c r="AG1680" s="59" t="s">
        <v>5606</v>
      </c>
      <c r="AH1680" s="59">
        <v>1</v>
      </c>
      <c r="AI1680" s="58"/>
      <c r="AJ1680" s="27"/>
    </row>
    <row r="1681" ht="20.15" customHeight="1" outlineLevel="4" spans="1:36">
      <c r="A1681" s="59">
        <v>2</v>
      </c>
      <c r="B1681" s="60" t="s">
        <v>190</v>
      </c>
      <c r="C1681" s="56" t="s">
        <v>201</v>
      </c>
      <c r="D1681" s="57" t="s">
        <v>5751</v>
      </c>
      <c r="E1681" s="58" t="s">
        <v>5755</v>
      </c>
      <c r="F1681" s="59" t="s">
        <v>554</v>
      </c>
      <c r="G1681" s="59" t="s">
        <v>2461</v>
      </c>
      <c r="H1681" s="59">
        <v>430923</v>
      </c>
      <c r="I1681" s="59" t="str">
        <f t="shared" si="179"/>
        <v>430923</v>
      </c>
      <c r="J1681" s="59">
        <f t="shared" si="180"/>
        <v>0</v>
      </c>
      <c r="K1681" s="70">
        <v>2.071</v>
      </c>
      <c r="L1681" s="55" t="s">
        <v>5756</v>
      </c>
      <c r="M1681" s="71" t="s">
        <v>5757</v>
      </c>
      <c r="N1681" s="59"/>
      <c r="O1681" s="70"/>
      <c r="P1681" s="59"/>
      <c r="Q1681" s="70"/>
      <c r="R1681" s="73" t="s">
        <v>5757</v>
      </c>
      <c r="S1681" s="70">
        <v>2.071</v>
      </c>
      <c r="T1681" s="59">
        <v>18</v>
      </c>
      <c r="U1681" s="82">
        <v>78.698</v>
      </c>
      <c r="V1681" s="83">
        <v>37.278</v>
      </c>
      <c r="W1681" s="83">
        <v>26.923</v>
      </c>
      <c r="X1681" s="83">
        <v>10.355</v>
      </c>
      <c r="Y1681" s="82">
        <f t="shared" si="181"/>
        <v>41.42</v>
      </c>
      <c r="Z1681" s="82"/>
      <c r="AA1681" s="91"/>
      <c r="AB1681" s="91"/>
      <c r="AC1681" s="82"/>
      <c r="AD1681" s="82"/>
      <c r="AE1681" s="82"/>
      <c r="AF1681" s="82"/>
      <c r="AG1681" s="59" t="s">
        <v>5606</v>
      </c>
      <c r="AH1681" s="59">
        <v>1</v>
      </c>
      <c r="AI1681" s="58"/>
      <c r="AJ1681" s="27"/>
    </row>
    <row r="1682" ht="20.15" customHeight="1" outlineLevel="4" spans="1:36">
      <c r="A1682" s="59">
        <v>3</v>
      </c>
      <c r="B1682" s="60" t="s">
        <v>190</v>
      </c>
      <c r="C1682" s="56" t="s">
        <v>201</v>
      </c>
      <c r="D1682" s="57" t="s">
        <v>5751</v>
      </c>
      <c r="E1682" s="58" t="s">
        <v>5758</v>
      </c>
      <c r="F1682" s="59" t="s">
        <v>554</v>
      </c>
      <c r="G1682" s="59" t="s">
        <v>2461</v>
      </c>
      <c r="H1682" s="59">
        <v>430923</v>
      </c>
      <c r="I1682" s="59" t="str">
        <f t="shared" si="179"/>
        <v>430923</v>
      </c>
      <c r="J1682" s="59">
        <f t="shared" si="180"/>
        <v>0</v>
      </c>
      <c r="K1682" s="70">
        <v>2.069</v>
      </c>
      <c r="L1682" s="55" t="s">
        <v>5759</v>
      </c>
      <c r="M1682" s="71" t="s">
        <v>5760</v>
      </c>
      <c r="N1682" s="59"/>
      <c r="O1682" s="70"/>
      <c r="P1682" s="59"/>
      <c r="Q1682" s="70"/>
      <c r="R1682" s="73" t="s">
        <v>5760</v>
      </c>
      <c r="S1682" s="70">
        <v>2.069</v>
      </c>
      <c r="T1682" s="59">
        <v>18</v>
      </c>
      <c r="U1682" s="82">
        <v>78.622</v>
      </c>
      <c r="V1682" s="83">
        <v>37.242</v>
      </c>
      <c r="W1682" s="83">
        <v>26.897</v>
      </c>
      <c r="X1682" s="83">
        <v>10.345</v>
      </c>
      <c r="Y1682" s="82">
        <f t="shared" si="181"/>
        <v>41.38</v>
      </c>
      <c r="Z1682" s="82"/>
      <c r="AA1682" s="91"/>
      <c r="AB1682" s="91"/>
      <c r="AC1682" s="82"/>
      <c r="AD1682" s="82"/>
      <c r="AE1682" s="82"/>
      <c r="AF1682" s="82"/>
      <c r="AG1682" s="59" t="s">
        <v>5606</v>
      </c>
      <c r="AH1682" s="59">
        <v>1</v>
      </c>
      <c r="AI1682" s="58"/>
      <c r="AJ1682" s="27"/>
    </row>
    <row r="1683" ht="20.15" customHeight="1" outlineLevel="4" spans="1:36">
      <c r="A1683" s="59">
        <v>2</v>
      </c>
      <c r="B1683" s="60" t="s">
        <v>190</v>
      </c>
      <c r="C1683" s="56" t="s">
        <v>201</v>
      </c>
      <c r="D1683" s="57" t="s">
        <v>5751</v>
      </c>
      <c r="E1683" s="58" t="s">
        <v>5752</v>
      </c>
      <c r="F1683" s="59" t="s">
        <v>554</v>
      </c>
      <c r="G1683" s="59" t="s">
        <v>2461</v>
      </c>
      <c r="H1683" s="59">
        <v>430923</v>
      </c>
      <c r="I1683" s="59" t="str">
        <f t="shared" si="179"/>
        <v>430923</v>
      </c>
      <c r="J1683" s="59">
        <f t="shared" si="180"/>
        <v>0</v>
      </c>
      <c r="K1683" s="70">
        <v>2.887</v>
      </c>
      <c r="L1683" s="55" t="s">
        <v>5761</v>
      </c>
      <c r="M1683" s="71" t="s">
        <v>5762</v>
      </c>
      <c r="N1683" s="59"/>
      <c r="O1683" s="70"/>
      <c r="P1683" s="73" t="s">
        <v>5762</v>
      </c>
      <c r="Q1683" s="70">
        <v>2.887</v>
      </c>
      <c r="R1683" s="59"/>
      <c r="S1683" s="70"/>
      <c r="T1683" s="59">
        <v>18</v>
      </c>
      <c r="U1683" s="82">
        <v>109.706</v>
      </c>
      <c r="V1683" s="83">
        <v>51.966</v>
      </c>
      <c r="W1683" s="83">
        <v>37.531</v>
      </c>
      <c r="X1683" s="83">
        <v>14.435</v>
      </c>
      <c r="Y1683" s="82">
        <f t="shared" si="181"/>
        <v>57.74</v>
      </c>
      <c r="Z1683" s="82"/>
      <c r="AA1683" s="91"/>
      <c r="AB1683" s="91"/>
      <c r="AC1683" s="82"/>
      <c r="AD1683" s="82"/>
      <c r="AE1683" s="82"/>
      <c r="AF1683" s="82"/>
      <c r="AG1683" s="59" t="s">
        <v>5606</v>
      </c>
      <c r="AH1683" s="59">
        <v>1</v>
      </c>
      <c r="AI1683" s="58"/>
      <c r="AJ1683" s="27"/>
    </row>
    <row r="1684" ht="20.15" customHeight="1" outlineLevel="4" spans="1:36">
      <c r="A1684" s="59">
        <v>3</v>
      </c>
      <c r="B1684" s="60" t="s">
        <v>190</v>
      </c>
      <c r="C1684" s="56" t="s">
        <v>201</v>
      </c>
      <c r="D1684" s="57" t="s">
        <v>2442</v>
      </c>
      <c r="E1684" s="58" t="s">
        <v>5763</v>
      </c>
      <c r="F1684" s="59" t="s">
        <v>554</v>
      </c>
      <c r="G1684" s="59" t="s">
        <v>2461</v>
      </c>
      <c r="H1684" s="59">
        <v>430923</v>
      </c>
      <c r="I1684" s="59" t="str">
        <f t="shared" si="179"/>
        <v>430923</v>
      </c>
      <c r="J1684" s="59">
        <f t="shared" si="180"/>
        <v>0</v>
      </c>
      <c r="K1684" s="70">
        <v>9.552</v>
      </c>
      <c r="L1684" s="55" t="s">
        <v>5764</v>
      </c>
      <c r="M1684" s="71" t="s">
        <v>5765</v>
      </c>
      <c r="N1684" s="59"/>
      <c r="O1684" s="70"/>
      <c r="P1684" s="59"/>
      <c r="Q1684" s="70"/>
      <c r="R1684" s="73" t="s">
        <v>5765</v>
      </c>
      <c r="S1684" s="70">
        <v>9.552</v>
      </c>
      <c r="T1684" s="59">
        <v>18</v>
      </c>
      <c r="U1684" s="82">
        <v>362.976</v>
      </c>
      <c r="V1684" s="83">
        <v>171.936</v>
      </c>
      <c r="W1684" s="83">
        <v>124.176</v>
      </c>
      <c r="X1684" s="83">
        <v>47.76</v>
      </c>
      <c r="Y1684" s="82">
        <f t="shared" si="181"/>
        <v>191.04</v>
      </c>
      <c r="Z1684" s="82"/>
      <c r="AA1684" s="91"/>
      <c r="AB1684" s="91"/>
      <c r="AC1684" s="82"/>
      <c r="AD1684" s="82"/>
      <c r="AE1684" s="82"/>
      <c r="AF1684" s="82"/>
      <c r="AG1684" s="59" t="s">
        <v>5606</v>
      </c>
      <c r="AH1684" s="59">
        <v>1</v>
      </c>
      <c r="AI1684" s="58"/>
      <c r="AJ1684" s="27"/>
    </row>
    <row r="1685" ht="20.15" customHeight="1" outlineLevel="4" spans="1:36">
      <c r="A1685" s="59">
        <v>1</v>
      </c>
      <c r="B1685" s="60" t="s">
        <v>190</v>
      </c>
      <c r="C1685" s="56" t="s">
        <v>201</v>
      </c>
      <c r="D1685" s="57" t="s">
        <v>2442</v>
      </c>
      <c r="E1685" s="58" t="s">
        <v>5766</v>
      </c>
      <c r="F1685" s="59" t="s">
        <v>554</v>
      </c>
      <c r="G1685" s="59" t="s">
        <v>2461</v>
      </c>
      <c r="H1685" s="59">
        <v>430923</v>
      </c>
      <c r="I1685" s="59" t="str">
        <f t="shared" si="179"/>
        <v>430923</v>
      </c>
      <c r="J1685" s="59">
        <f t="shared" si="180"/>
        <v>0</v>
      </c>
      <c r="K1685" s="70">
        <v>3.593</v>
      </c>
      <c r="L1685" s="55" t="s">
        <v>5767</v>
      </c>
      <c r="M1685" s="71" t="s">
        <v>5768</v>
      </c>
      <c r="N1685" s="59"/>
      <c r="O1685" s="70"/>
      <c r="P1685" s="59"/>
      <c r="Q1685" s="70"/>
      <c r="R1685" s="73" t="s">
        <v>5768</v>
      </c>
      <c r="S1685" s="70">
        <v>3.593</v>
      </c>
      <c r="T1685" s="59">
        <v>18</v>
      </c>
      <c r="U1685" s="82">
        <v>136.534</v>
      </c>
      <c r="V1685" s="83">
        <v>64.674</v>
      </c>
      <c r="W1685" s="83">
        <v>46.709</v>
      </c>
      <c r="X1685" s="83">
        <v>17.965</v>
      </c>
      <c r="Y1685" s="82">
        <f t="shared" si="181"/>
        <v>71.86</v>
      </c>
      <c r="Z1685" s="82"/>
      <c r="AA1685" s="91"/>
      <c r="AB1685" s="91"/>
      <c r="AC1685" s="82"/>
      <c r="AD1685" s="82"/>
      <c r="AE1685" s="82"/>
      <c r="AF1685" s="82"/>
      <c r="AG1685" s="59" t="s">
        <v>5606</v>
      </c>
      <c r="AH1685" s="59">
        <v>1</v>
      </c>
      <c r="AI1685" s="58"/>
      <c r="AJ1685" s="27"/>
    </row>
    <row r="1686" ht="20.15" customHeight="1" outlineLevel="4" spans="1:36">
      <c r="A1686" s="59">
        <v>2</v>
      </c>
      <c r="B1686" s="60" t="s">
        <v>190</v>
      </c>
      <c r="C1686" s="56" t="s">
        <v>201</v>
      </c>
      <c r="D1686" s="57" t="s">
        <v>5769</v>
      </c>
      <c r="E1686" s="58" t="s">
        <v>5770</v>
      </c>
      <c r="F1686" s="59" t="s">
        <v>554</v>
      </c>
      <c r="G1686" s="59" t="s">
        <v>2461</v>
      </c>
      <c r="H1686" s="59">
        <v>430923</v>
      </c>
      <c r="I1686" s="59" t="str">
        <f t="shared" si="179"/>
        <v>430923</v>
      </c>
      <c r="J1686" s="59">
        <f t="shared" si="180"/>
        <v>0</v>
      </c>
      <c r="K1686" s="70">
        <v>3.338</v>
      </c>
      <c r="L1686" s="55" t="s">
        <v>5771</v>
      </c>
      <c r="M1686" s="71" t="s">
        <v>5772</v>
      </c>
      <c r="N1686" s="59"/>
      <c r="O1686" s="70"/>
      <c r="P1686" s="59"/>
      <c r="Q1686" s="70"/>
      <c r="R1686" s="73" t="s">
        <v>5772</v>
      </c>
      <c r="S1686" s="70">
        <v>3.338</v>
      </c>
      <c r="T1686" s="59">
        <v>18</v>
      </c>
      <c r="U1686" s="82">
        <v>126.844</v>
      </c>
      <c r="V1686" s="83">
        <v>60.084</v>
      </c>
      <c r="W1686" s="83">
        <v>43.394</v>
      </c>
      <c r="X1686" s="83">
        <v>16.69</v>
      </c>
      <c r="Y1686" s="82">
        <f t="shared" si="181"/>
        <v>66.76</v>
      </c>
      <c r="Z1686" s="82"/>
      <c r="AA1686" s="91"/>
      <c r="AB1686" s="91"/>
      <c r="AC1686" s="82"/>
      <c r="AD1686" s="82"/>
      <c r="AE1686" s="82"/>
      <c r="AF1686" s="82"/>
      <c r="AG1686" s="59" t="s">
        <v>5606</v>
      </c>
      <c r="AH1686" s="59">
        <v>1</v>
      </c>
      <c r="AI1686" s="58"/>
      <c r="AJ1686" s="27"/>
    </row>
    <row r="1687" ht="20.15" customHeight="1" outlineLevel="4" spans="1:36">
      <c r="A1687" s="59">
        <v>3</v>
      </c>
      <c r="B1687" s="60" t="s">
        <v>190</v>
      </c>
      <c r="C1687" s="56" t="s">
        <v>201</v>
      </c>
      <c r="D1687" s="57" t="s">
        <v>5769</v>
      </c>
      <c r="E1687" s="58" t="s">
        <v>5773</v>
      </c>
      <c r="F1687" s="59" t="s">
        <v>554</v>
      </c>
      <c r="G1687" s="59" t="s">
        <v>2461</v>
      </c>
      <c r="H1687" s="59">
        <v>430923</v>
      </c>
      <c r="I1687" s="59" t="str">
        <f t="shared" si="179"/>
        <v>430923</v>
      </c>
      <c r="J1687" s="59">
        <f t="shared" si="180"/>
        <v>0</v>
      </c>
      <c r="K1687" s="70">
        <v>4.245</v>
      </c>
      <c r="L1687" s="55" t="s">
        <v>5774</v>
      </c>
      <c r="M1687" s="71" t="s">
        <v>5775</v>
      </c>
      <c r="N1687" s="59"/>
      <c r="O1687" s="70"/>
      <c r="P1687" s="59"/>
      <c r="Q1687" s="70"/>
      <c r="R1687" s="73" t="s">
        <v>5775</v>
      </c>
      <c r="S1687" s="70">
        <v>4.245</v>
      </c>
      <c r="T1687" s="59">
        <v>18</v>
      </c>
      <c r="U1687" s="82">
        <v>161.31</v>
      </c>
      <c r="V1687" s="83">
        <v>76.41</v>
      </c>
      <c r="W1687" s="83">
        <v>55.185</v>
      </c>
      <c r="X1687" s="83">
        <v>21.225</v>
      </c>
      <c r="Y1687" s="82">
        <f t="shared" si="181"/>
        <v>84.9</v>
      </c>
      <c r="Z1687" s="82"/>
      <c r="AA1687" s="91"/>
      <c r="AB1687" s="91"/>
      <c r="AC1687" s="82"/>
      <c r="AD1687" s="82"/>
      <c r="AE1687" s="82"/>
      <c r="AF1687" s="82"/>
      <c r="AG1687" s="59" t="s">
        <v>5606</v>
      </c>
      <c r="AH1687" s="59">
        <v>1</v>
      </c>
      <c r="AI1687" s="58"/>
      <c r="AJ1687" s="27"/>
    </row>
    <row r="1688" ht="20.15" customHeight="1" outlineLevel="4" spans="1:36">
      <c r="A1688" s="59">
        <v>3</v>
      </c>
      <c r="B1688" s="60" t="s">
        <v>190</v>
      </c>
      <c r="C1688" s="56" t="s">
        <v>201</v>
      </c>
      <c r="D1688" s="57" t="s">
        <v>5769</v>
      </c>
      <c r="E1688" s="58" t="s">
        <v>5776</v>
      </c>
      <c r="F1688" s="59" t="s">
        <v>554</v>
      </c>
      <c r="G1688" s="59" t="s">
        <v>2461</v>
      </c>
      <c r="H1688" s="59">
        <v>430923</v>
      </c>
      <c r="I1688" s="59" t="str">
        <f t="shared" si="179"/>
        <v>430923</v>
      </c>
      <c r="J1688" s="59">
        <f t="shared" si="180"/>
        <v>0</v>
      </c>
      <c r="K1688" s="70">
        <v>2.81</v>
      </c>
      <c r="L1688" s="55" t="s">
        <v>5777</v>
      </c>
      <c r="M1688" s="71" t="s">
        <v>5778</v>
      </c>
      <c r="N1688" s="59"/>
      <c r="O1688" s="70"/>
      <c r="P1688" s="59"/>
      <c r="Q1688" s="70"/>
      <c r="R1688" s="73" t="s">
        <v>5778</v>
      </c>
      <c r="S1688" s="70">
        <v>2.81</v>
      </c>
      <c r="T1688" s="59">
        <v>18</v>
      </c>
      <c r="U1688" s="82">
        <v>106.78</v>
      </c>
      <c r="V1688" s="83">
        <v>50.58</v>
      </c>
      <c r="W1688" s="83">
        <v>36.53</v>
      </c>
      <c r="X1688" s="83">
        <v>14.05</v>
      </c>
      <c r="Y1688" s="82">
        <f t="shared" si="181"/>
        <v>56.2</v>
      </c>
      <c r="Z1688" s="82"/>
      <c r="AA1688" s="91"/>
      <c r="AB1688" s="91"/>
      <c r="AC1688" s="82"/>
      <c r="AD1688" s="82"/>
      <c r="AE1688" s="82"/>
      <c r="AF1688" s="82"/>
      <c r="AG1688" s="59" t="s">
        <v>5606</v>
      </c>
      <c r="AH1688" s="59">
        <v>1</v>
      </c>
      <c r="AI1688" s="58"/>
      <c r="AJ1688" s="27"/>
    </row>
    <row r="1689" ht="20.15" customHeight="1" outlineLevel="4" spans="1:36">
      <c r="A1689" s="59">
        <v>2</v>
      </c>
      <c r="B1689" s="60" t="s">
        <v>190</v>
      </c>
      <c r="C1689" s="56" t="s">
        <v>201</v>
      </c>
      <c r="D1689" s="57" t="s">
        <v>5769</v>
      </c>
      <c r="E1689" s="58" t="s">
        <v>5779</v>
      </c>
      <c r="F1689" s="59" t="s">
        <v>554</v>
      </c>
      <c r="G1689" s="59" t="s">
        <v>2461</v>
      </c>
      <c r="H1689" s="59">
        <v>430923</v>
      </c>
      <c r="I1689" s="59" t="str">
        <f t="shared" si="179"/>
        <v>430923</v>
      </c>
      <c r="J1689" s="59">
        <f t="shared" si="180"/>
        <v>0</v>
      </c>
      <c r="K1689" s="70">
        <v>4.309</v>
      </c>
      <c r="L1689" s="55" t="s">
        <v>5780</v>
      </c>
      <c r="M1689" s="71" t="s">
        <v>5781</v>
      </c>
      <c r="N1689" s="59"/>
      <c r="O1689" s="70"/>
      <c r="P1689" s="59"/>
      <c r="Q1689" s="70"/>
      <c r="R1689" s="73" t="s">
        <v>5781</v>
      </c>
      <c r="S1689" s="70">
        <v>4.309</v>
      </c>
      <c r="T1689" s="59">
        <v>18</v>
      </c>
      <c r="U1689" s="82">
        <v>163.742</v>
      </c>
      <c r="V1689" s="83">
        <v>77.562</v>
      </c>
      <c r="W1689" s="83">
        <v>56.017</v>
      </c>
      <c r="X1689" s="83">
        <v>21.545</v>
      </c>
      <c r="Y1689" s="82">
        <f t="shared" si="181"/>
        <v>86.18</v>
      </c>
      <c r="Z1689" s="82"/>
      <c r="AA1689" s="91"/>
      <c r="AB1689" s="91"/>
      <c r="AC1689" s="82"/>
      <c r="AD1689" s="82"/>
      <c r="AE1689" s="82"/>
      <c r="AF1689" s="82"/>
      <c r="AG1689" s="59" t="s">
        <v>5606</v>
      </c>
      <c r="AH1689" s="59">
        <v>1</v>
      </c>
      <c r="AI1689" s="58"/>
      <c r="AJ1689" s="27"/>
    </row>
    <row r="1690" ht="20.15" customHeight="1" outlineLevel="4" spans="1:36">
      <c r="A1690" s="59">
        <v>3</v>
      </c>
      <c r="B1690" s="60" t="s">
        <v>190</v>
      </c>
      <c r="C1690" s="56" t="s">
        <v>201</v>
      </c>
      <c r="D1690" s="57" t="s">
        <v>5769</v>
      </c>
      <c r="E1690" s="58" t="s">
        <v>5782</v>
      </c>
      <c r="F1690" s="59" t="s">
        <v>554</v>
      </c>
      <c r="G1690" s="59" t="s">
        <v>2461</v>
      </c>
      <c r="H1690" s="59">
        <v>430923</v>
      </c>
      <c r="I1690" s="59" t="str">
        <f t="shared" si="179"/>
        <v>430923</v>
      </c>
      <c r="J1690" s="59">
        <f t="shared" si="180"/>
        <v>0</v>
      </c>
      <c r="K1690" s="70">
        <v>0.967</v>
      </c>
      <c r="L1690" s="55" t="s">
        <v>5783</v>
      </c>
      <c r="M1690" s="71" t="s">
        <v>5784</v>
      </c>
      <c r="N1690" s="59"/>
      <c r="O1690" s="70"/>
      <c r="P1690" s="59"/>
      <c r="Q1690" s="70"/>
      <c r="R1690" s="73" t="s">
        <v>5784</v>
      </c>
      <c r="S1690" s="70">
        <v>0.967</v>
      </c>
      <c r="T1690" s="59">
        <v>18</v>
      </c>
      <c r="U1690" s="82">
        <v>36.746</v>
      </c>
      <c r="V1690" s="83">
        <v>17.406</v>
      </c>
      <c r="W1690" s="83">
        <v>12.571</v>
      </c>
      <c r="X1690" s="83">
        <v>4.835</v>
      </c>
      <c r="Y1690" s="82">
        <f t="shared" si="181"/>
        <v>19.34</v>
      </c>
      <c r="Z1690" s="82"/>
      <c r="AA1690" s="91"/>
      <c r="AB1690" s="91"/>
      <c r="AC1690" s="82"/>
      <c r="AD1690" s="82"/>
      <c r="AE1690" s="82"/>
      <c r="AF1690" s="82"/>
      <c r="AG1690" s="59" t="s">
        <v>5606</v>
      </c>
      <c r="AH1690" s="59">
        <v>1</v>
      </c>
      <c r="AI1690" s="58"/>
      <c r="AJ1690" s="27"/>
    </row>
    <row r="1691" ht="20.15" customHeight="1" outlineLevel="4" spans="1:36">
      <c r="A1691" s="59">
        <v>2</v>
      </c>
      <c r="B1691" s="60" t="s">
        <v>190</v>
      </c>
      <c r="C1691" s="56" t="s">
        <v>201</v>
      </c>
      <c r="D1691" s="57" t="s">
        <v>5769</v>
      </c>
      <c r="E1691" s="58" t="s">
        <v>5785</v>
      </c>
      <c r="F1691" s="59" t="s">
        <v>554</v>
      </c>
      <c r="G1691" s="59" t="s">
        <v>2461</v>
      </c>
      <c r="H1691" s="59">
        <v>430923</v>
      </c>
      <c r="I1691" s="59" t="str">
        <f t="shared" si="179"/>
        <v>430923</v>
      </c>
      <c r="J1691" s="59">
        <f t="shared" si="180"/>
        <v>0</v>
      </c>
      <c r="K1691" s="70">
        <v>11.443</v>
      </c>
      <c r="L1691" s="55" t="s">
        <v>5786</v>
      </c>
      <c r="M1691" s="71" t="s">
        <v>5787</v>
      </c>
      <c r="N1691" s="59"/>
      <c r="O1691" s="70"/>
      <c r="P1691" s="73" t="s">
        <v>5787</v>
      </c>
      <c r="Q1691" s="70">
        <v>11.443</v>
      </c>
      <c r="R1691" s="59"/>
      <c r="S1691" s="70"/>
      <c r="T1691" s="59">
        <v>18</v>
      </c>
      <c r="U1691" s="82">
        <v>434.834</v>
      </c>
      <c r="V1691" s="83">
        <v>205.974</v>
      </c>
      <c r="W1691" s="83">
        <v>148.759</v>
      </c>
      <c r="X1691" s="83">
        <v>57.215</v>
      </c>
      <c r="Y1691" s="82">
        <f t="shared" si="181"/>
        <v>228.86</v>
      </c>
      <c r="Z1691" s="82"/>
      <c r="AA1691" s="91"/>
      <c r="AB1691" s="91"/>
      <c r="AC1691" s="82"/>
      <c r="AD1691" s="82"/>
      <c r="AE1691" s="82"/>
      <c r="AF1691" s="82"/>
      <c r="AG1691" s="59" t="s">
        <v>5606</v>
      </c>
      <c r="AH1691" s="59">
        <v>1</v>
      </c>
      <c r="AI1691" s="58"/>
      <c r="AJ1691" s="27"/>
    </row>
    <row r="1692" ht="20.15" customHeight="1" outlineLevel="4" spans="1:36">
      <c r="A1692" s="59">
        <v>2</v>
      </c>
      <c r="B1692" s="60" t="s">
        <v>190</v>
      </c>
      <c r="C1692" s="56" t="s">
        <v>201</v>
      </c>
      <c r="D1692" s="57" t="s">
        <v>5769</v>
      </c>
      <c r="E1692" s="58" t="s">
        <v>5788</v>
      </c>
      <c r="F1692" s="59" t="s">
        <v>554</v>
      </c>
      <c r="G1692" s="59" t="s">
        <v>2461</v>
      </c>
      <c r="H1692" s="59">
        <v>430923</v>
      </c>
      <c r="I1692" s="59" t="str">
        <f t="shared" si="179"/>
        <v>430923</v>
      </c>
      <c r="J1692" s="59">
        <f t="shared" si="180"/>
        <v>0</v>
      </c>
      <c r="K1692" s="70">
        <v>3.186</v>
      </c>
      <c r="L1692" s="55" t="s">
        <v>5789</v>
      </c>
      <c r="M1692" s="71" t="s">
        <v>5790</v>
      </c>
      <c r="N1692" s="59"/>
      <c r="O1692" s="70"/>
      <c r="P1692" s="73" t="s">
        <v>5790</v>
      </c>
      <c r="Q1692" s="70">
        <v>3.186</v>
      </c>
      <c r="R1692" s="59"/>
      <c r="S1692" s="70"/>
      <c r="T1692" s="59">
        <v>18</v>
      </c>
      <c r="U1692" s="82">
        <v>121.068</v>
      </c>
      <c r="V1692" s="83">
        <v>57.348</v>
      </c>
      <c r="W1692" s="83">
        <v>41.418</v>
      </c>
      <c r="X1692" s="83">
        <v>15.93</v>
      </c>
      <c r="Y1692" s="82">
        <f t="shared" si="181"/>
        <v>63.72</v>
      </c>
      <c r="Z1692" s="82"/>
      <c r="AA1692" s="91"/>
      <c r="AB1692" s="91"/>
      <c r="AC1692" s="82"/>
      <c r="AD1692" s="82"/>
      <c r="AE1692" s="82"/>
      <c r="AF1692" s="82"/>
      <c r="AG1692" s="59" t="s">
        <v>5606</v>
      </c>
      <c r="AH1692" s="59">
        <v>1</v>
      </c>
      <c r="AI1692" s="58"/>
      <c r="AJ1692" s="27"/>
    </row>
    <row r="1693" ht="20.15" customHeight="1" outlineLevel="4" spans="1:36">
      <c r="A1693" s="59">
        <v>3</v>
      </c>
      <c r="B1693" s="60" t="s">
        <v>190</v>
      </c>
      <c r="C1693" s="56" t="s">
        <v>201</v>
      </c>
      <c r="D1693" s="57" t="s">
        <v>5791</v>
      </c>
      <c r="E1693" s="58" t="s">
        <v>5792</v>
      </c>
      <c r="F1693" s="59" t="s">
        <v>554</v>
      </c>
      <c r="G1693" s="59" t="s">
        <v>2461</v>
      </c>
      <c r="H1693" s="59">
        <v>430923</v>
      </c>
      <c r="I1693" s="59" t="str">
        <f t="shared" si="179"/>
        <v>430923</v>
      </c>
      <c r="J1693" s="59">
        <f t="shared" si="180"/>
        <v>0</v>
      </c>
      <c r="K1693" s="70">
        <v>1.612</v>
      </c>
      <c r="L1693" s="55" t="s">
        <v>5793</v>
      </c>
      <c r="M1693" s="71" t="s">
        <v>5794</v>
      </c>
      <c r="N1693" s="59"/>
      <c r="O1693" s="70"/>
      <c r="P1693" s="59"/>
      <c r="Q1693" s="70"/>
      <c r="R1693" s="73" t="s">
        <v>5794</v>
      </c>
      <c r="S1693" s="70">
        <v>1.612</v>
      </c>
      <c r="T1693" s="59">
        <v>18</v>
      </c>
      <c r="U1693" s="82">
        <v>61.256</v>
      </c>
      <c r="V1693" s="83">
        <v>29.016</v>
      </c>
      <c r="W1693" s="83">
        <v>20.956</v>
      </c>
      <c r="X1693" s="83">
        <v>8.06</v>
      </c>
      <c r="Y1693" s="82">
        <f t="shared" si="181"/>
        <v>32.24</v>
      </c>
      <c r="Z1693" s="82"/>
      <c r="AA1693" s="91"/>
      <c r="AB1693" s="91"/>
      <c r="AC1693" s="82"/>
      <c r="AD1693" s="82"/>
      <c r="AE1693" s="82"/>
      <c r="AF1693" s="82"/>
      <c r="AG1693" s="59" t="s">
        <v>5606</v>
      </c>
      <c r="AH1693" s="59">
        <v>1</v>
      </c>
      <c r="AI1693" s="58"/>
      <c r="AJ1693" s="27"/>
    </row>
    <row r="1694" ht="20.15" customHeight="1" outlineLevel="4" spans="1:36">
      <c r="A1694" s="59">
        <v>3</v>
      </c>
      <c r="B1694" s="60" t="s">
        <v>190</v>
      </c>
      <c r="C1694" s="56" t="s">
        <v>201</v>
      </c>
      <c r="D1694" s="57" t="s">
        <v>5791</v>
      </c>
      <c r="E1694" s="58" t="s">
        <v>5795</v>
      </c>
      <c r="F1694" s="59" t="s">
        <v>554</v>
      </c>
      <c r="G1694" s="59" t="s">
        <v>2461</v>
      </c>
      <c r="H1694" s="59">
        <v>430923</v>
      </c>
      <c r="I1694" s="59" t="str">
        <f t="shared" si="179"/>
        <v>430923</v>
      </c>
      <c r="J1694" s="59">
        <f t="shared" si="180"/>
        <v>0</v>
      </c>
      <c r="K1694" s="70">
        <v>5.451</v>
      </c>
      <c r="L1694" s="55" t="s">
        <v>5796</v>
      </c>
      <c r="M1694" s="71" t="s">
        <v>5797</v>
      </c>
      <c r="N1694" s="59"/>
      <c r="O1694" s="70"/>
      <c r="P1694" s="59"/>
      <c r="Q1694" s="70"/>
      <c r="R1694" s="73" t="s">
        <v>5797</v>
      </c>
      <c r="S1694" s="70">
        <v>5.451</v>
      </c>
      <c r="T1694" s="59">
        <v>18</v>
      </c>
      <c r="U1694" s="82">
        <v>207.138</v>
      </c>
      <c r="V1694" s="83">
        <v>98.118</v>
      </c>
      <c r="W1694" s="83">
        <v>70.863</v>
      </c>
      <c r="X1694" s="83">
        <v>27.255</v>
      </c>
      <c r="Y1694" s="82">
        <f t="shared" si="181"/>
        <v>109.02</v>
      </c>
      <c r="Z1694" s="82"/>
      <c r="AA1694" s="91"/>
      <c r="AB1694" s="91"/>
      <c r="AC1694" s="82"/>
      <c r="AD1694" s="82"/>
      <c r="AE1694" s="82"/>
      <c r="AF1694" s="82"/>
      <c r="AG1694" s="59" t="s">
        <v>5606</v>
      </c>
      <c r="AH1694" s="59">
        <v>1</v>
      </c>
      <c r="AI1694" s="58"/>
      <c r="AJ1694" s="27"/>
    </row>
    <row r="1695" ht="20.15" customHeight="1" outlineLevel="4" spans="1:36">
      <c r="A1695" s="59">
        <v>1</v>
      </c>
      <c r="B1695" s="60" t="s">
        <v>190</v>
      </c>
      <c r="C1695" s="56" t="s">
        <v>201</v>
      </c>
      <c r="D1695" s="57" t="s">
        <v>5798</v>
      </c>
      <c r="E1695" s="58" t="s">
        <v>5799</v>
      </c>
      <c r="F1695" s="59" t="s">
        <v>554</v>
      </c>
      <c r="G1695" s="59" t="s">
        <v>2461</v>
      </c>
      <c r="H1695" s="59">
        <v>430923</v>
      </c>
      <c r="I1695" s="59" t="str">
        <f t="shared" si="179"/>
        <v>430923</v>
      </c>
      <c r="J1695" s="59">
        <f t="shared" si="180"/>
        <v>0</v>
      </c>
      <c r="K1695" s="70">
        <v>2.298</v>
      </c>
      <c r="L1695" s="55" t="s">
        <v>5800</v>
      </c>
      <c r="M1695" s="71" t="s">
        <v>5801</v>
      </c>
      <c r="N1695" s="59"/>
      <c r="O1695" s="70"/>
      <c r="P1695" s="59"/>
      <c r="Q1695" s="70"/>
      <c r="R1695" s="73" t="s">
        <v>5801</v>
      </c>
      <c r="S1695" s="70">
        <v>2.298</v>
      </c>
      <c r="T1695" s="59">
        <v>18</v>
      </c>
      <c r="U1695" s="82">
        <v>87.324</v>
      </c>
      <c r="V1695" s="83">
        <v>41.364</v>
      </c>
      <c r="W1695" s="83">
        <v>29.874</v>
      </c>
      <c r="X1695" s="83">
        <v>11.49</v>
      </c>
      <c r="Y1695" s="82">
        <f t="shared" si="181"/>
        <v>45.96</v>
      </c>
      <c r="Z1695" s="82"/>
      <c r="AA1695" s="91"/>
      <c r="AB1695" s="91"/>
      <c r="AC1695" s="82"/>
      <c r="AD1695" s="82"/>
      <c r="AE1695" s="82"/>
      <c r="AF1695" s="82"/>
      <c r="AG1695" s="59" t="s">
        <v>5606</v>
      </c>
      <c r="AH1695" s="59">
        <v>1</v>
      </c>
      <c r="AI1695" s="58"/>
      <c r="AJ1695" s="27"/>
    </row>
    <row r="1696" ht="20.15" customHeight="1" outlineLevel="4" spans="1:36">
      <c r="A1696" s="59">
        <v>2</v>
      </c>
      <c r="B1696" s="60" t="s">
        <v>190</v>
      </c>
      <c r="C1696" s="56" t="s">
        <v>201</v>
      </c>
      <c r="D1696" s="57" t="s">
        <v>5798</v>
      </c>
      <c r="E1696" s="58" t="s">
        <v>5802</v>
      </c>
      <c r="F1696" s="59" t="s">
        <v>554</v>
      </c>
      <c r="G1696" s="59" t="s">
        <v>2461</v>
      </c>
      <c r="H1696" s="59">
        <v>430923</v>
      </c>
      <c r="I1696" s="59" t="str">
        <f t="shared" si="179"/>
        <v>430923</v>
      </c>
      <c r="J1696" s="59">
        <f t="shared" si="180"/>
        <v>0</v>
      </c>
      <c r="K1696" s="70">
        <v>2.119</v>
      </c>
      <c r="L1696" s="55" t="s">
        <v>5803</v>
      </c>
      <c r="M1696" s="71" t="s">
        <v>5804</v>
      </c>
      <c r="N1696" s="59"/>
      <c r="O1696" s="70"/>
      <c r="P1696" s="59"/>
      <c r="Q1696" s="70"/>
      <c r="R1696" s="73" t="s">
        <v>5804</v>
      </c>
      <c r="S1696" s="70">
        <v>2.119</v>
      </c>
      <c r="T1696" s="59">
        <v>18</v>
      </c>
      <c r="U1696" s="82">
        <v>80.522</v>
      </c>
      <c r="V1696" s="83">
        <v>38.142</v>
      </c>
      <c r="W1696" s="83">
        <v>27.547</v>
      </c>
      <c r="X1696" s="83">
        <v>10.595</v>
      </c>
      <c r="Y1696" s="82">
        <f t="shared" si="181"/>
        <v>42.38</v>
      </c>
      <c r="Z1696" s="82"/>
      <c r="AA1696" s="91"/>
      <c r="AB1696" s="91"/>
      <c r="AC1696" s="82"/>
      <c r="AD1696" s="82"/>
      <c r="AE1696" s="82"/>
      <c r="AF1696" s="82"/>
      <c r="AG1696" s="59" t="s">
        <v>5606</v>
      </c>
      <c r="AH1696" s="59">
        <v>1</v>
      </c>
      <c r="AI1696" s="58"/>
      <c r="AJ1696" s="27"/>
    </row>
    <row r="1697" ht="20.15" customHeight="1" outlineLevel="4" spans="1:36">
      <c r="A1697" s="59">
        <v>2</v>
      </c>
      <c r="B1697" s="60" t="s">
        <v>190</v>
      </c>
      <c r="C1697" s="56" t="s">
        <v>201</v>
      </c>
      <c r="D1697" s="57" t="s">
        <v>5798</v>
      </c>
      <c r="E1697" s="58" t="s">
        <v>5805</v>
      </c>
      <c r="F1697" s="59" t="s">
        <v>554</v>
      </c>
      <c r="G1697" s="59" t="s">
        <v>2461</v>
      </c>
      <c r="H1697" s="59">
        <v>430923</v>
      </c>
      <c r="I1697" s="59" t="str">
        <f t="shared" si="179"/>
        <v>430923</v>
      </c>
      <c r="J1697" s="59">
        <f t="shared" si="180"/>
        <v>0</v>
      </c>
      <c r="K1697" s="70">
        <v>2.429</v>
      </c>
      <c r="L1697" s="55" t="s">
        <v>5806</v>
      </c>
      <c r="M1697" s="71" t="s">
        <v>5807</v>
      </c>
      <c r="N1697" s="59"/>
      <c r="O1697" s="70"/>
      <c r="P1697" s="59"/>
      <c r="Q1697" s="70"/>
      <c r="R1697" s="73" t="s">
        <v>5807</v>
      </c>
      <c r="S1697" s="70">
        <v>2.429</v>
      </c>
      <c r="T1697" s="59">
        <v>18</v>
      </c>
      <c r="U1697" s="82">
        <v>92.302</v>
      </c>
      <c r="V1697" s="83">
        <v>43.722</v>
      </c>
      <c r="W1697" s="83">
        <v>31.577</v>
      </c>
      <c r="X1697" s="83">
        <v>12.145</v>
      </c>
      <c r="Y1697" s="82">
        <f t="shared" si="181"/>
        <v>48.58</v>
      </c>
      <c r="Z1697" s="82"/>
      <c r="AA1697" s="91"/>
      <c r="AB1697" s="91"/>
      <c r="AC1697" s="82"/>
      <c r="AD1697" s="82"/>
      <c r="AE1697" s="82"/>
      <c r="AF1697" s="82"/>
      <c r="AG1697" s="59" t="s">
        <v>5606</v>
      </c>
      <c r="AH1697" s="59">
        <v>1</v>
      </c>
      <c r="AI1697" s="58"/>
      <c r="AJ1697" s="27"/>
    </row>
    <row r="1698" ht="20.15" customHeight="1" outlineLevel="4" spans="1:36">
      <c r="A1698" s="59">
        <v>1</v>
      </c>
      <c r="B1698" s="60" t="s">
        <v>190</v>
      </c>
      <c r="C1698" s="56" t="s">
        <v>201</v>
      </c>
      <c r="D1698" s="57" t="s">
        <v>5798</v>
      </c>
      <c r="E1698" s="58" t="s">
        <v>5808</v>
      </c>
      <c r="F1698" s="59" t="s">
        <v>554</v>
      </c>
      <c r="G1698" s="59" t="s">
        <v>2461</v>
      </c>
      <c r="H1698" s="59">
        <v>430923</v>
      </c>
      <c r="I1698" s="59" t="str">
        <f t="shared" si="179"/>
        <v>430923</v>
      </c>
      <c r="J1698" s="59">
        <f t="shared" si="180"/>
        <v>0</v>
      </c>
      <c r="K1698" s="70">
        <v>3.507</v>
      </c>
      <c r="L1698" s="55" t="s">
        <v>5809</v>
      </c>
      <c r="M1698" s="71" t="s">
        <v>5810</v>
      </c>
      <c r="N1698" s="59"/>
      <c r="O1698" s="70"/>
      <c r="P1698" s="59"/>
      <c r="Q1698" s="70"/>
      <c r="R1698" s="73" t="s">
        <v>5810</v>
      </c>
      <c r="S1698" s="70">
        <v>3.507</v>
      </c>
      <c r="T1698" s="59">
        <v>18</v>
      </c>
      <c r="U1698" s="82">
        <v>133.266</v>
      </c>
      <c r="V1698" s="83">
        <v>63.126</v>
      </c>
      <c r="W1698" s="83">
        <v>45.591</v>
      </c>
      <c r="X1698" s="83">
        <v>17.535</v>
      </c>
      <c r="Y1698" s="82">
        <f t="shared" si="181"/>
        <v>70.14</v>
      </c>
      <c r="Z1698" s="82"/>
      <c r="AA1698" s="91"/>
      <c r="AB1698" s="91"/>
      <c r="AC1698" s="82"/>
      <c r="AD1698" s="82"/>
      <c r="AE1698" s="82"/>
      <c r="AF1698" s="82"/>
      <c r="AG1698" s="59" t="s">
        <v>5606</v>
      </c>
      <c r="AH1698" s="59">
        <v>1</v>
      </c>
      <c r="AI1698" s="58"/>
      <c r="AJ1698" s="27"/>
    </row>
    <row r="1699" ht="20.15" customHeight="1" outlineLevel="4" spans="1:36">
      <c r="A1699" s="59">
        <v>1</v>
      </c>
      <c r="B1699" s="60" t="s">
        <v>190</v>
      </c>
      <c r="C1699" s="56" t="s">
        <v>201</v>
      </c>
      <c r="D1699" s="57" t="s">
        <v>5798</v>
      </c>
      <c r="E1699" s="58" t="s">
        <v>5811</v>
      </c>
      <c r="F1699" s="59" t="s">
        <v>554</v>
      </c>
      <c r="G1699" s="59" t="s">
        <v>2461</v>
      </c>
      <c r="H1699" s="59">
        <v>430923</v>
      </c>
      <c r="I1699" s="59" t="str">
        <f t="shared" si="179"/>
        <v>430923</v>
      </c>
      <c r="J1699" s="59">
        <f t="shared" si="180"/>
        <v>0</v>
      </c>
      <c r="K1699" s="70">
        <v>2.787</v>
      </c>
      <c r="L1699" s="55" t="s">
        <v>5812</v>
      </c>
      <c r="M1699" s="71" t="s">
        <v>5813</v>
      </c>
      <c r="N1699" s="59"/>
      <c r="O1699" s="70"/>
      <c r="P1699" s="59"/>
      <c r="Q1699" s="70"/>
      <c r="R1699" s="73" t="s">
        <v>5813</v>
      </c>
      <c r="S1699" s="70">
        <v>2.787</v>
      </c>
      <c r="T1699" s="59">
        <v>18</v>
      </c>
      <c r="U1699" s="82">
        <v>105.906</v>
      </c>
      <c r="V1699" s="83">
        <v>50.166</v>
      </c>
      <c r="W1699" s="83">
        <v>36.231</v>
      </c>
      <c r="X1699" s="83">
        <v>13.935</v>
      </c>
      <c r="Y1699" s="82">
        <f t="shared" si="181"/>
        <v>55.74</v>
      </c>
      <c r="Z1699" s="82"/>
      <c r="AA1699" s="91"/>
      <c r="AB1699" s="91"/>
      <c r="AC1699" s="82"/>
      <c r="AD1699" s="82"/>
      <c r="AE1699" s="82"/>
      <c r="AF1699" s="82"/>
      <c r="AG1699" s="59" t="s">
        <v>5606</v>
      </c>
      <c r="AH1699" s="59">
        <v>1</v>
      </c>
      <c r="AI1699" s="58"/>
      <c r="AJ1699" s="27"/>
    </row>
    <row r="1700" ht="20.15" customHeight="1" outlineLevel="4" spans="1:36">
      <c r="A1700" s="59">
        <v>3</v>
      </c>
      <c r="B1700" s="60" t="s">
        <v>190</v>
      </c>
      <c r="C1700" s="56" t="s">
        <v>201</v>
      </c>
      <c r="D1700" s="57" t="s">
        <v>5798</v>
      </c>
      <c r="E1700" s="58" t="s">
        <v>5814</v>
      </c>
      <c r="F1700" s="59" t="s">
        <v>554</v>
      </c>
      <c r="G1700" s="59" t="s">
        <v>2461</v>
      </c>
      <c r="H1700" s="59">
        <v>430923</v>
      </c>
      <c r="I1700" s="59" t="str">
        <f t="shared" si="179"/>
        <v>430923</v>
      </c>
      <c r="J1700" s="59">
        <f t="shared" si="180"/>
        <v>0</v>
      </c>
      <c r="K1700" s="70">
        <v>2.533</v>
      </c>
      <c r="L1700" s="55" t="s">
        <v>5815</v>
      </c>
      <c r="M1700" s="71" t="s">
        <v>5816</v>
      </c>
      <c r="N1700" s="59"/>
      <c r="O1700" s="70"/>
      <c r="P1700" s="59"/>
      <c r="Q1700" s="70"/>
      <c r="R1700" s="73" t="s">
        <v>5816</v>
      </c>
      <c r="S1700" s="70">
        <v>2.533</v>
      </c>
      <c r="T1700" s="59">
        <v>18</v>
      </c>
      <c r="U1700" s="82">
        <v>96.254</v>
      </c>
      <c r="V1700" s="83">
        <v>45.594</v>
      </c>
      <c r="W1700" s="83">
        <v>32.929</v>
      </c>
      <c r="X1700" s="83">
        <v>12.665</v>
      </c>
      <c r="Y1700" s="82">
        <f t="shared" si="181"/>
        <v>50.66</v>
      </c>
      <c r="Z1700" s="82"/>
      <c r="AA1700" s="91"/>
      <c r="AB1700" s="91"/>
      <c r="AC1700" s="82"/>
      <c r="AD1700" s="82"/>
      <c r="AE1700" s="82"/>
      <c r="AF1700" s="82"/>
      <c r="AG1700" s="59" t="s">
        <v>5606</v>
      </c>
      <c r="AH1700" s="59">
        <v>1</v>
      </c>
      <c r="AI1700" s="58"/>
      <c r="AJ1700" s="27"/>
    </row>
    <row r="1701" ht="20.15" customHeight="1" outlineLevel="4" spans="1:36">
      <c r="A1701" s="59">
        <v>3</v>
      </c>
      <c r="B1701" s="60" t="s">
        <v>190</v>
      </c>
      <c r="C1701" s="56" t="s">
        <v>201</v>
      </c>
      <c r="D1701" s="57" t="s">
        <v>5798</v>
      </c>
      <c r="E1701" s="58" t="s">
        <v>5817</v>
      </c>
      <c r="F1701" s="59" t="s">
        <v>554</v>
      </c>
      <c r="G1701" s="59" t="s">
        <v>2461</v>
      </c>
      <c r="H1701" s="59">
        <v>430923</v>
      </c>
      <c r="I1701" s="59" t="str">
        <f t="shared" si="179"/>
        <v>430923</v>
      </c>
      <c r="J1701" s="59">
        <f t="shared" si="180"/>
        <v>0</v>
      </c>
      <c r="K1701" s="70">
        <v>1.599</v>
      </c>
      <c r="L1701" s="55" t="s">
        <v>5818</v>
      </c>
      <c r="M1701" s="71" t="s">
        <v>5819</v>
      </c>
      <c r="N1701" s="59"/>
      <c r="O1701" s="70"/>
      <c r="P1701" s="73" t="s">
        <v>5819</v>
      </c>
      <c r="Q1701" s="70">
        <v>1.599</v>
      </c>
      <c r="R1701" s="59"/>
      <c r="S1701" s="70"/>
      <c r="T1701" s="59">
        <v>18</v>
      </c>
      <c r="U1701" s="82">
        <v>60.762</v>
      </c>
      <c r="V1701" s="83">
        <v>28.782</v>
      </c>
      <c r="W1701" s="83">
        <v>20.787</v>
      </c>
      <c r="X1701" s="83">
        <v>7.995</v>
      </c>
      <c r="Y1701" s="82">
        <f t="shared" si="181"/>
        <v>31.98</v>
      </c>
      <c r="Z1701" s="82"/>
      <c r="AA1701" s="91"/>
      <c r="AB1701" s="91"/>
      <c r="AC1701" s="82"/>
      <c r="AD1701" s="82"/>
      <c r="AE1701" s="82"/>
      <c r="AF1701" s="82"/>
      <c r="AG1701" s="59" t="s">
        <v>5606</v>
      </c>
      <c r="AH1701" s="59">
        <v>1</v>
      </c>
      <c r="AI1701" s="58"/>
      <c r="AJ1701" s="27"/>
    </row>
    <row r="1702" ht="20.15" customHeight="1" outlineLevel="4" spans="1:36">
      <c r="A1702" s="59">
        <v>2</v>
      </c>
      <c r="B1702" s="60" t="s">
        <v>190</v>
      </c>
      <c r="C1702" s="56" t="s">
        <v>201</v>
      </c>
      <c r="D1702" s="57" t="s">
        <v>5820</v>
      </c>
      <c r="E1702" s="58" t="s">
        <v>5821</v>
      </c>
      <c r="F1702" s="59" t="s">
        <v>554</v>
      </c>
      <c r="G1702" s="59" t="s">
        <v>2461</v>
      </c>
      <c r="H1702" s="59">
        <v>430923</v>
      </c>
      <c r="I1702" s="59" t="str">
        <f t="shared" si="179"/>
        <v>430923</v>
      </c>
      <c r="J1702" s="59">
        <f t="shared" si="180"/>
        <v>0</v>
      </c>
      <c r="K1702" s="70">
        <v>2.786</v>
      </c>
      <c r="L1702" s="55" t="s">
        <v>5822</v>
      </c>
      <c r="M1702" s="71" t="s">
        <v>5823</v>
      </c>
      <c r="N1702" s="59"/>
      <c r="O1702" s="70"/>
      <c r="P1702" s="59"/>
      <c r="Q1702" s="70"/>
      <c r="R1702" s="73" t="s">
        <v>5823</v>
      </c>
      <c r="S1702" s="70">
        <v>2.786</v>
      </c>
      <c r="T1702" s="59">
        <v>18</v>
      </c>
      <c r="U1702" s="82">
        <v>105.868</v>
      </c>
      <c r="V1702" s="83">
        <v>50.148</v>
      </c>
      <c r="W1702" s="83">
        <v>36.218</v>
      </c>
      <c r="X1702" s="83">
        <v>13.93</v>
      </c>
      <c r="Y1702" s="82">
        <f t="shared" si="181"/>
        <v>55.72</v>
      </c>
      <c r="Z1702" s="82"/>
      <c r="AA1702" s="91"/>
      <c r="AB1702" s="91"/>
      <c r="AC1702" s="82"/>
      <c r="AD1702" s="82"/>
      <c r="AE1702" s="82"/>
      <c r="AF1702" s="82"/>
      <c r="AG1702" s="59" t="s">
        <v>5606</v>
      </c>
      <c r="AH1702" s="59">
        <v>1</v>
      </c>
      <c r="AI1702" s="58"/>
      <c r="AJ1702" s="27"/>
    </row>
    <row r="1703" ht="20.15" customHeight="1" outlineLevel="4" spans="1:36">
      <c r="A1703" s="59">
        <v>3</v>
      </c>
      <c r="B1703" s="60" t="s">
        <v>190</v>
      </c>
      <c r="C1703" s="56" t="s">
        <v>201</v>
      </c>
      <c r="D1703" s="57" t="s">
        <v>5820</v>
      </c>
      <c r="E1703" s="58" t="s">
        <v>5824</v>
      </c>
      <c r="F1703" s="59" t="s">
        <v>554</v>
      </c>
      <c r="G1703" s="59" t="s">
        <v>2461</v>
      </c>
      <c r="H1703" s="59">
        <v>430923</v>
      </c>
      <c r="I1703" s="59" t="str">
        <f t="shared" si="179"/>
        <v>430923</v>
      </c>
      <c r="J1703" s="59">
        <f t="shared" si="180"/>
        <v>0</v>
      </c>
      <c r="K1703" s="70">
        <v>3.437</v>
      </c>
      <c r="L1703" s="55" t="s">
        <v>5825</v>
      </c>
      <c r="M1703" s="71" t="s">
        <v>5826</v>
      </c>
      <c r="N1703" s="59"/>
      <c r="O1703" s="70"/>
      <c r="P1703" s="59"/>
      <c r="Q1703" s="70"/>
      <c r="R1703" s="73" t="s">
        <v>5826</v>
      </c>
      <c r="S1703" s="70">
        <v>3.437</v>
      </c>
      <c r="T1703" s="59">
        <v>18</v>
      </c>
      <c r="U1703" s="82">
        <v>130.606</v>
      </c>
      <c r="V1703" s="83">
        <v>61.866</v>
      </c>
      <c r="W1703" s="83">
        <v>44.681</v>
      </c>
      <c r="X1703" s="83">
        <v>17.185</v>
      </c>
      <c r="Y1703" s="82">
        <f t="shared" si="181"/>
        <v>68.74</v>
      </c>
      <c r="Z1703" s="82"/>
      <c r="AA1703" s="91"/>
      <c r="AB1703" s="91"/>
      <c r="AC1703" s="82"/>
      <c r="AD1703" s="82"/>
      <c r="AE1703" s="82"/>
      <c r="AF1703" s="82"/>
      <c r="AG1703" s="59" t="s">
        <v>5606</v>
      </c>
      <c r="AH1703" s="59">
        <v>1</v>
      </c>
      <c r="AI1703" s="58"/>
      <c r="AJ1703" s="27"/>
    </row>
    <row r="1704" ht="20.15" customHeight="1" outlineLevel="4" spans="1:36">
      <c r="A1704" s="59">
        <v>2</v>
      </c>
      <c r="B1704" s="60" t="s">
        <v>190</v>
      </c>
      <c r="C1704" s="56" t="s">
        <v>201</v>
      </c>
      <c r="D1704" s="57" t="s">
        <v>5820</v>
      </c>
      <c r="E1704" s="58" t="s">
        <v>5827</v>
      </c>
      <c r="F1704" s="59" t="s">
        <v>554</v>
      </c>
      <c r="G1704" s="59" t="s">
        <v>2461</v>
      </c>
      <c r="H1704" s="59">
        <v>430923</v>
      </c>
      <c r="I1704" s="59" t="str">
        <f t="shared" si="179"/>
        <v>430923</v>
      </c>
      <c r="J1704" s="59">
        <f t="shared" si="180"/>
        <v>0</v>
      </c>
      <c r="K1704" s="70">
        <v>1.059</v>
      </c>
      <c r="L1704" s="55" t="s">
        <v>5828</v>
      </c>
      <c r="M1704" s="71" t="s">
        <v>5829</v>
      </c>
      <c r="N1704" s="59"/>
      <c r="O1704" s="70"/>
      <c r="P1704" s="59"/>
      <c r="Q1704" s="70"/>
      <c r="R1704" s="73" t="s">
        <v>5829</v>
      </c>
      <c r="S1704" s="70">
        <v>1.059</v>
      </c>
      <c r="T1704" s="59">
        <v>18</v>
      </c>
      <c r="U1704" s="82">
        <v>40.242</v>
      </c>
      <c r="V1704" s="83">
        <v>19.062</v>
      </c>
      <c r="W1704" s="83">
        <v>13.767</v>
      </c>
      <c r="X1704" s="83">
        <v>5.295</v>
      </c>
      <c r="Y1704" s="82">
        <f t="shared" si="181"/>
        <v>21.18</v>
      </c>
      <c r="Z1704" s="82"/>
      <c r="AA1704" s="91"/>
      <c r="AB1704" s="91"/>
      <c r="AC1704" s="82"/>
      <c r="AD1704" s="82"/>
      <c r="AE1704" s="82"/>
      <c r="AF1704" s="82"/>
      <c r="AG1704" s="59" t="s">
        <v>5606</v>
      </c>
      <c r="AH1704" s="59">
        <v>1</v>
      </c>
      <c r="AI1704" s="58"/>
      <c r="AJ1704" s="27"/>
    </row>
    <row r="1705" ht="20.15" customHeight="1" outlineLevel="4" spans="1:36">
      <c r="A1705" s="59">
        <v>3</v>
      </c>
      <c r="B1705" s="60" t="s">
        <v>190</v>
      </c>
      <c r="C1705" s="56" t="s">
        <v>201</v>
      </c>
      <c r="D1705" s="57" t="s">
        <v>5820</v>
      </c>
      <c r="E1705" s="58" t="s">
        <v>5830</v>
      </c>
      <c r="F1705" s="59" t="s">
        <v>554</v>
      </c>
      <c r="G1705" s="59" t="s">
        <v>2461</v>
      </c>
      <c r="H1705" s="59">
        <v>430923</v>
      </c>
      <c r="I1705" s="59" t="str">
        <f t="shared" si="179"/>
        <v>430923</v>
      </c>
      <c r="J1705" s="59">
        <f t="shared" si="180"/>
        <v>0</v>
      </c>
      <c r="K1705" s="70">
        <v>3.128</v>
      </c>
      <c r="L1705" s="55" t="s">
        <v>5831</v>
      </c>
      <c r="M1705" s="71" t="s">
        <v>5832</v>
      </c>
      <c r="N1705" s="59"/>
      <c r="O1705" s="70"/>
      <c r="P1705" s="73" t="s">
        <v>5832</v>
      </c>
      <c r="Q1705" s="70">
        <v>3.128</v>
      </c>
      <c r="R1705" s="59"/>
      <c r="S1705" s="70"/>
      <c r="T1705" s="59">
        <v>18</v>
      </c>
      <c r="U1705" s="82">
        <v>118.864</v>
      </c>
      <c r="V1705" s="83">
        <v>56.304</v>
      </c>
      <c r="W1705" s="83">
        <v>40.664</v>
      </c>
      <c r="X1705" s="83">
        <v>15.64</v>
      </c>
      <c r="Y1705" s="82">
        <f t="shared" si="181"/>
        <v>62.56</v>
      </c>
      <c r="Z1705" s="82"/>
      <c r="AA1705" s="91"/>
      <c r="AB1705" s="91"/>
      <c r="AC1705" s="82"/>
      <c r="AD1705" s="82"/>
      <c r="AE1705" s="82"/>
      <c r="AF1705" s="82"/>
      <c r="AG1705" s="59" t="s">
        <v>5606</v>
      </c>
      <c r="AH1705" s="59">
        <v>1</v>
      </c>
      <c r="AI1705" s="58"/>
      <c r="AJ1705" s="27"/>
    </row>
    <row r="1706" ht="20.15" customHeight="1" outlineLevel="4" spans="1:36">
      <c r="A1706" s="59">
        <v>3</v>
      </c>
      <c r="B1706" s="60" t="s">
        <v>190</v>
      </c>
      <c r="C1706" s="56" t="s">
        <v>201</v>
      </c>
      <c r="D1706" s="57" t="s">
        <v>5820</v>
      </c>
      <c r="E1706" s="58" t="s">
        <v>5833</v>
      </c>
      <c r="F1706" s="59" t="s">
        <v>554</v>
      </c>
      <c r="G1706" s="59" t="s">
        <v>2461</v>
      </c>
      <c r="H1706" s="59">
        <v>430923</v>
      </c>
      <c r="I1706" s="59" t="str">
        <f t="shared" si="179"/>
        <v>430923</v>
      </c>
      <c r="J1706" s="59">
        <f t="shared" si="180"/>
        <v>0</v>
      </c>
      <c r="K1706" s="70">
        <v>2.466</v>
      </c>
      <c r="L1706" s="55" t="s">
        <v>5834</v>
      </c>
      <c r="M1706" s="71" t="s">
        <v>5835</v>
      </c>
      <c r="N1706" s="59"/>
      <c r="O1706" s="70"/>
      <c r="P1706" s="73" t="s">
        <v>5835</v>
      </c>
      <c r="Q1706" s="70">
        <v>2.466</v>
      </c>
      <c r="R1706" s="59"/>
      <c r="S1706" s="70"/>
      <c r="T1706" s="59">
        <v>18</v>
      </c>
      <c r="U1706" s="82">
        <v>93.708</v>
      </c>
      <c r="V1706" s="83">
        <v>44.388</v>
      </c>
      <c r="W1706" s="83">
        <v>32.058</v>
      </c>
      <c r="X1706" s="83">
        <v>12.33</v>
      </c>
      <c r="Y1706" s="82">
        <f t="shared" si="181"/>
        <v>49.32</v>
      </c>
      <c r="Z1706" s="82"/>
      <c r="AA1706" s="91"/>
      <c r="AB1706" s="91"/>
      <c r="AC1706" s="82"/>
      <c r="AD1706" s="82"/>
      <c r="AE1706" s="82"/>
      <c r="AF1706" s="82"/>
      <c r="AG1706" s="59" t="s">
        <v>5606</v>
      </c>
      <c r="AH1706" s="59">
        <v>1</v>
      </c>
      <c r="AI1706" s="58"/>
      <c r="AJ1706" s="27"/>
    </row>
    <row r="1707" ht="20.15" customHeight="1" outlineLevel="4" spans="1:36">
      <c r="A1707" s="59">
        <v>2</v>
      </c>
      <c r="B1707" s="60" t="s">
        <v>190</v>
      </c>
      <c r="C1707" s="56" t="s">
        <v>201</v>
      </c>
      <c r="D1707" s="57" t="s">
        <v>5836</v>
      </c>
      <c r="E1707" s="58" t="s">
        <v>5837</v>
      </c>
      <c r="F1707" s="59" t="s">
        <v>554</v>
      </c>
      <c r="G1707" s="59" t="s">
        <v>2461</v>
      </c>
      <c r="H1707" s="59">
        <v>430923</v>
      </c>
      <c r="I1707" s="59" t="str">
        <f t="shared" si="179"/>
        <v>430923</v>
      </c>
      <c r="J1707" s="59">
        <f t="shared" si="180"/>
        <v>0</v>
      </c>
      <c r="K1707" s="70">
        <v>5.16</v>
      </c>
      <c r="L1707" s="55" t="s">
        <v>5838</v>
      </c>
      <c r="M1707" s="71" t="s">
        <v>5839</v>
      </c>
      <c r="N1707" s="59"/>
      <c r="O1707" s="70"/>
      <c r="P1707" s="59"/>
      <c r="Q1707" s="70"/>
      <c r="R1707" s="73" t="s">
        <v>5839</v>
      </c>
      <c r="S1707" s="70">
        <v>5.16</v>
      </c>
      <c r="T1707" s="59">
        <v>18</v>
      </c>
      <c r="U1707" s="82">
        <v>196.08</v>
      </c>
      <c r="V1707" s="83">
        <v>92.88</v>
      </c>
      <c r="W1707" s="83">
        <v>67.08</v>
      </c>
      <c r="X1707" s="83">
        <v>25.8</v>
      </c>
      <c r="Y1707" s="82">
        <f t="shared" si="181"/>
        <v>103.2</v>
      </c>
      <c r="Z1707" s="82"/>
      <c r="AA1707" s="91"/>
      <c r="AB1707" s="91"/>
      <c r="AC1707" s="82"/>
      <c r="AD1707" s="82"/>
      <c r="AE1707" s="82"/>
      <c r="AF1707" s="82"/>
      <c r="AG1707" s="59" t="s">
        <v>5606</v>
      </c>
      <c r="AH1707" s="59">
        <v>1</v>
      </c>
      <c r="AI1707" s="58"/>
      <c r="AJ1707" s="27"/>
    </row>
    <row r="1708" ht="20.15" customHeight="1" outlineLevel="4" spans="1:36">
      <c r="A1708" s="59">
        <v>3</v>
      </c>
      <c r="B1708" s="60" t="s">
        <v>190</v>
      </c>
      <c r="C1708" s="56" t="s">
        <v>201</v>
      </c>
      <c r="D1708" s="57" t="s">
        <v>5836</v>
      </c>
      <c r="E1708" s="58" t="s">
        <v>5840</v>
      </c>
      <c r="F1708" s="59" t="s">
        <v>554</v>
      </c>
      <c r="G1708" s="59" t="s">
        <v>2461</v>
      </c>
      <c r="H1708" s="59">
        <v>430923</v>
      </c>
      <c r="I1708" s="59" t="str">
        <f t="shared" si="179"/>
        <v>430923</v>
      </c>
      <c r="J1708" s="59">
        <f t="shared" si="180"/>
        <v>0</v>
      </c>
      <c r="K1708" s="70">
        <v>0.094</v>
      </c>
      <c r="L1708" s="55" t="s">
        <v>3810</v>
      </c>
      <c r="M1708" s="71" t="s">
        <v>5841</v>
      </c>
      <c r="N1708" s="59"/>
      <c r="O1708" s="70"/>
      <c r="P1708" s="59"/>
      <c r="Q1708" s="70"/>
      <c r="R1708" s="73" t="s">
        <v>5841</v>
      </c>
      <c r="S1708" s="70">
        <v>0.094</v>
      </c>
      <c r="T1708" s="59">
        <v>18</v>
      </c>
      <c r="U1708" s="82">
        <v>3.572</v>
      </c>
      <c r="V1708" s="83">
        <v>1.692</v>
      </c>
      <c r="W1708" s="83">
        <v>1.222</v>
      </c>
      <c r="X1708" s="83">
        <v>0.47</v>
      </c>
      <c r="Y1708" s="82">
        <f t="shared" si="181"/>
        <v>1.88</v>
      </c>
      <c r="Z1708" s="82"/>
      <c r="AA1708" s="91"/>
      <c r="AB1708" s="91"/>
      <c r="AC1708" s="82"/>
      <c r="AD1708" s="82"/>
      <c r="AE1708" s="82"/>
      <c r="AF1708" s="82"/>
      <c r="AG1708" s="59" t="s">
        <v>5606</v>
      </c>
      <c r="AH1708" s="59">
        <v>1</v>
      </c>
      <c r="AI1708" s="58"/>
      <c r="AJ1708" s="27"/>
    </row>
    <row r="1709" ht="20.15" customHeight="1" outlineLevel="4" spans="1:36">
      <c r="A1709" s="59">
        <v>2</v>
      </c>
      <c r="B1709" s="60" t="s">
        <v>190</v>
      </c>
      <c r="C1709" s="56" t="s">
        <v>201</v>
      </c>
      <c r="D1709" s="57" t="s">
        <v>5836</v>
      </c>
      <c r="E1709" s="58" t="s">
        <v>5842</v>
      </c>
      <c r="F1709" s="59" t="s">
        <v>554</v>
      </c>
      <c r="G1709" s="59" t="s">
        <v>2461</v>
      </c>
      <c r="H1709" s="59">
        <v>430923</v>
      </c>
      <c r="I1709" s="59" t="str">
        <f t="shared" si="179"/>
        <v>430923</v>
      </c>
      <c r="J1709" s="59">
        <f t="shared" si="180"/>
        <v>0</v>
      </c>
      <c r="K1709" s="70">
        <v>3.297</v>
      </c>
      <c r="L1709" s="55" t="s">
        <v>3810</v>
      </c>
      <c r="M1709" s="71" t="s">
        <v>5843</v>
      </c>
      <c r="N1709" s="59"/>
      <c r="O1709" s="70"/>
      <c r="P1709" s="59"/>
      <c r="Q1709" s="70"/>
      <c r="R1709" s="73" t="s">
        <v>5843</v>
      </c>
      <c r="S1709" s="70">
        <v>3.297</v>
      </c>
      <c r="T1709" s="59">
        <v>18</v>
      </c>
      <c r="U1709" s="82">
        <v>125.286</v>
      </c>
      <c r="V1709" s="83">
        <v>59.346</v>
      </c>
      <c r="W1709" s="83">
        <v>42.861</v>
      </c>
      <c r="X1709" s="83">
        <v>16.485</v>
      </c>
      <c r="Y1709" s="82">
        <f t="shared" si="181"/>
        <v>65.94</v>
      </c>
      <c r="Z1709" s="82"/>
      <c r="AA1709" s="91"/>
      <c r="AB1709" s="91"/>
      <c r="AC1709" s="82"/>
      <c r="AD1709" s="82"/>
      <c r="AE1709" s="82"/>
      <c r="AF1709" s="82"/>
      <c r="AG1709" s="59" t="s">
        <v>5606</v>
      </c>
      <c r="AH1709" s="59">
        <v>1</v>
      </c>
      <c r="AI1709" s="58"/>
      <c r="AJ1709" s="27"/>
    </row>
    <row r="1710" ht="20.15" customHeight="1" outlineLevel="4" spans="1:36">
      <c r="A1710" s="59">
        <v>2</v>
      </c>
      <c r="B1710" s="60" t="s">
        <v>190</v>
      </c>
      <c r="C1710" s="56" t="s">
        <v>201</v>
      </c>
      <c r="D1710" s="57" t="s">
        <v>5836</v>
      </c>
      <c r="E1710" s="58" t="s">
        <v>5844</v>
      </c>
      <c r="F1710" s="59" t="s">
        <v>554</v>
      </c>
      <c r="G1710" s="59" t="s">
        <v>2461</v>
      </c>
      <c r="H1710" s="59">
        <v>430923</v>
      </c>
      <c r="I1710" s="59" t="str">
        <f t="shared" si="179"/>
        <v>430923</v>
      </c>
      <c r="J1710" s="59">
        <f t="shared" si="180"/>
        <v>0</v>
      </c>
      <c r="K1710" s="70">
        <v>1.486</v>
      </c>
      <c r="L1710" s="55" t="s">
        <v>5684</v>
      </c>
      <c r="M1710" s="71" t="s">
        <v>5845</v>
      </c>
      <c r="N1710" s="59"/>
      <c r="O1710" s="70"/>
      <c r="P1710" s="59"/>
      <c r="Q1710" s="70"/>
      <c r="R1710" s="73" t="s">
        <v>5845</v>
      </c>
      <c r="S1710" s="70">
        <v>1.486</v>
      </c>
      <c r="T1710" s="59">
        <v>18</v>
      </c>
      <c r="U1710" s="82">
        <v>56.468</v>
      </c>
      <c r="V1710" s="83">
        <v>26.748</v>
      </c>
      <c r="W1710" s="83">
        <v>19.318</v>
      </c>
      <c r="X1710" s="83">
        <v>7.43</v>
      </c>
      <c r="Y1710" s="82">
        <f t="shared" si="181"/>
        <v>29.72</v>
      </c>
      <c r="Z1710" s="82"/>
      <c r="AA1710" s="91"/>
      <c r="AB1710" s="91"/>
      <c r="AC1710" s="82"/>
      <c r="AD1710" s="82"/>
      <c r="AE1710" s="82"/>
      <c r="AF1710" s="82"/>
      <c r="AG1710" s="59" t="s">
        <v>5606</v>
      </c>
      <c r="AH1710" s="59">
        <v>1</v>
      </c>
      <c r="AI1710" s="58"/>
      <c r="AJ1710" s="27"/>
    </row>
    <row r="1711" ht="20.15" customHeight="1" outlineLevel="4" spans="1:36">
      <c r="A1711" s="59">
        <v>2</v>
      </c>
      <c r="B1711" s="60" t="s">
        <v>190</v>
      </c>
      <c r="C1711" s="56" t="s">
        <v>201</v>
      </c>
      <c r="D1711" s="57" t="s">
        <v>5836</v>
      </c>
      <c r="E1711" s="58" t="s">
        <v>5846</v>
      </c>
      <c r="F1711" s="59" t="s">
        <v>554</v>
      </c>
      <c r="G1711" s="59" t="s">
        <v>2461</v>
      </c>
      <c r="H1711" s="59">
        <v>430923</v>
      </c>
      <c r="I1711" s="59" t="str">
        <f t="shared" si="179"/>
        <v>430923</v>
      </c>
      <c r="J1711" s="59">
        <f t="shared" si="180"/>
        <v>0</v>
      </c>
      <c r="K1711" s="70">
        <v>6.385</v>
      </c>
      <c r="L1711" s="55" t="s">
        <v>5847</v>
      </c>
      <c r="M1711" s="71" t="s">
        <v>5848</v>
      </c>
      <c r="N1711" s="59"/>
      <c r="O1711" s="70"/>
      <c r="P1711" s="73" t="s">
        <v>5848</v>
      </c>
      <c r="Q1711" s="70">
        <v>6.385</v>
      </c>
      <c r="R1711" s="59"/>
      <c r="S1711" s="70"/>
      <c r="T1711" s="59">
        <v>18</v>
      </c>
      <c r="U1711" s="82">
        <v>242.63</v>
      </c>
      <c r="V1711" s="83">
        <v>114.93</v>
      </c>
      <c r="W1711" s="83">
        <v>83.005</v>
      </c>
      <c r="X1711" s="83">
        <v>31.925</v>
      </c>
      <c r="Y1711" s="82">
        <f t="shared" si="181"/>
        <v>127.7</v>
      </c>
      <c r="Z1711" s="82"/>
      <c r="AA1711" s="91"/>
      <c r="AB1711" s="91"/>
      <c r="AC1711" s="82"/>
      <c r="AD1711" s="82"/>
      <c r="AE1711" s="82"/>
      <c r="AF1711" s="82"/>
      <c r="AG1711" s="59" t="s">
        <v>5606</v>
      </c>
      <c r="AH1711" s="59">
        <v>1</v>
      </c>
      <c r="AI1711" s="58"/>
      <c r="AJ1711" s="27"/>
    </row>
    <row r="1712" ht="20.15" customHeight="1" outlineLevel="4" spans="1:36">
      <c r="A1712" s="59">
        <v>2</v>
      </c>
      <c r="B1712" s="60" t="s">
        <v>190</v>
      </c>
      <c r="C1712" s="56" t="s">
        <v>201</v>
      </c>
      <c r="D1712" s="57" t="s">
        <v>5836</v>
      </c>
      <c r="E1712" s="58" t="s">
        <v>5849</v>
      </c>
      <c r="F1712" s="59" t="s">
        <v>554</v>
      </c>
      <c r="G1712" s="59" t="s">
        <v>2461</v>
      </c>
      <c r="H1712" s="59">
        <v>430923</v>
      </c>
      <c r="I1712" s="59" t="str">
        <f t="shared" si="179"/>
        <v>430923</v>
      </c>
      <c r="J1712" s="59">
        <f t="shared" si="180"/>
        <v>0</v>
      </c>
      <c r="K1712" s="70">
        <v>4.994</v>
      </c>
      <c r="L1712" s="55" t="s">
        <v>5850</v>
      </c>
      <c r="M1712" s="71" t="s">
        <v>5851</v>
      </c>
      <c r="N1712" s="59"/>
      <c r="O1712" s="70"/>
      <c r="P1712" s="73" t="s">
        <v>5851</v>
      </c>
      <c r="Q1712" s="70">
        <v>4.994</v>
      </c>
      <c r="R1712" s="59"/>
      <c r="S1712" s="70"/>
      <c r="T1712" s="59">
        <v>18</v>
      </c>
      <c r="U1712" s="82">
        <v>189.772</v>
      </c>
      <c r="V1712" s="83">
        <v>89.892</v>
      </c>
      <c r="W1712" s="83">
        <v>64.922</v>
      </c>
      <c r="X1712" s="83">
        <v>24.97</v>
      </c>
      <c r="Y1712" s="82">
        <f t="shared" si="181"/>
        <v>99.88</v>
      </c>
      <c r="Z1712" s="82"/>
      <c r="AA1712" s="91"/>
      <c r="AB1712" s="91"/>
      <c r="AC1712" s="82"/>
      <c r="AD1712" s="82"/>
      <c r="AE1712" s="82"/>
      <c r="AF1712" s="82"/>
      <c r="AG1712" s="59" t="s">
        <v>5606</v>
      </c>
      <c r="AH1712" s="59">
        <v>1</v>
      </c>
      <c r="AI1712" s="58"/>
      <c r="AJ1712" s="27"/>
    </row>
    <row r="1713" ht="20.15" customHeight="1" outlineLevel="4" spans="1:36">
      <c r="A1713" s="59">
        <v>3</v>
      </c>
      <c r="B1713" s="60" t="s">
        <v>190</v>
      </c>
      <c r="C1713" s="56" t="s">
        <v>201</v>
      </c>
      <c r="D1713" s="57" t="s">
        <v>5836</v>
      </c>
      <c r="E1713" s="58" t="s">
        <v>5840</v>
      </c>
      <c r="F1713" s="59" t="s">
        <v>554</v>
      </c>
      <c r="G1713" s="59" t="s">
        <v>2461</v>
      </c>
      <c r="H1713" s="59">
        <v>430923</v>
      </c>
      <c r="I1713" s="59" t="str">
        <f t="shared" si="179"/>
        <v>430923</v>
      </c>
      <c r="J1713" s="59">
        <f t="shared" si="180"/>
        <v>0</v>
      </c>
      <c r="K1713" s="70">
        <v>2.685</v>
      </c>
      <c r="L1713" s="55" t="s">
        <v>5852</v>
      </c>
      <c r="M1713" s="71" t="s">
        <v>5853</v>
      </c>
      <c r="N1713" s="59"/>
      <c r="O1713" s="70"/>
      <c r="P1713" s="73" t="s">
        <v>5853</v>
      </c>
      <c r="Q1713" s="70">
        <v>2.685</v>
      </c>
      <c r="R1713" s="59"/>
      <c r="S1713" s="70"/>
      <c r="T1713" s="59">
        <v>18</v>
      </c>
      <c r="U1713" s="82">
        <v>102.03</v>
      </c>
      <c r="V1713" s="83">
        <v>48.33</v>
      </c>
      <c r="W1713" s="83">
        <v>34.905</v>
      </c>
      <c r="X1713" s="83">
        <v>13.425</v>
      </c>
      <c r="Y1713" s="82">
        <f t="shared" si="181"/>
        <v>53.7</v>
      </c>
      <c r="Z1713" s="82"/>
      <c r="AA1713" s="91"/>
      <c r="AB1713" s="91"/>
      <c r="AC1713" s="82"/>
      <c r="AD1713" s="82"/>
      <c r="AE1713" s="82"/>
      <c r="AF1713" s="82"/>
      <c r="AG1713" s="59" t="s">
        <v>5606</v>
      </c>
      <c r="AH1713" s="59">
        <v>1</v>
      </c>
      <c r="AI1713" s="58"/>
      <c r="AJ1713" s="27"/>
    </row>
    <row r="1714" ht="20.15" customHeight="1" outlineLevel="4" spans="1:36">
      <c r="A1714" s="59">
        <v>3</v>
      </c>
      <c r="B1714" s="60" t="s">
        <v>190</v>
      </c>
      <c r="C1714" s="56" t="s">
        <v>201</v>
      </c>
      <c r="D1714" s="57" t="s">
        <v>5854</v>
      </c>
      <c r="E1714" s="58" t="s">
        <v>5855</v>
      </c>
      <c r="F1714" s="59" t="s">
        <v>554</v>
      </c>
      <c r="G1714" s="59" t="s">
        <v>2461</v>
      </c>
      <c r="H1714" s="59">
        <v>430923</v>
      </c>
      <c r="I1714" s="59" t="str">
        <f t="shared" si="179"/>
        <v>430923</v>
      </c>
      <c r="J1714" s="59">
        <f t="shared" si="180"/>
        <v>0</v>
      </c>
      <c r="K1714" s="70">
        <v>0.696</v>
      </c>
      <c r="L1714" s="55" t="s">
        <v>5856</v>
      </c>
      <c r="M1714" s="71" t="s">
        <v>5857</v>
      </c>
      <c r="N1714" s="59"/>
      <c r="O1714" s="70"/>
      <c r="P1714" s="59"/>
      <c r="Q1714" s="70"/>
      <c r="R1714" s="73" t="s">
        <v>5857</v>
      </c>
      <c r="S1714" s="70">
        <v>0.696</v>
      </c>
      <c r="T1714" s="59">
        <v>18</v>
      </c>
      <c r="U1714" s="82">
        <v>26.448</v>
      </c>
      <c r="V1714" s="83">
        <v>12.528</v>
      </c>
      <c r="W1714" s="83">
        <v>9.048</v>
      </c>
      <c r="X1714" s="83">
        <v>3.48</v>
      </c>
      <c r="Y1714" s="82">
        <f t="shared" si="181"/>
        <v>13.92</v>
      </c>
      <c r="Z1714" s="82"/>
      <c r="AA1714" s="91"/>
      <c r="AB1714" s="91"/>
      <c r="AC1714" s="82"/>
      <c r="AD1714" s="82"/>
      <c r="AE1714" s="82"/>
      <c r="AF1714" s="82"/>
      <c r="AG1714" s="59" t="s">
        <v>5606</v>
      </c>
      <c r="AH1714" s="59">
        <v>1</v>
      </c>
      <c r="AI1714" s="58"/>
      <c r="AJ1714" s="27"/>
    </row>
    <row r="1715" ht="20.15" customHeight="1" outlineLevel="4" spans="1:36">
      <c r="A1715" s="59">
        <v>2</v>
      </c>
      <c r="B1715" s="60" t="s">
        <v>190</v>
      </c>
      <c r="C1715" s="56" t="s">
        <v>201</v>
      </c>
      <c r="D1715" s="57" t="s">
        <v>5854</v>
      </c>
      <c r="E1715" s="58" t="s">
        <v>5858</v>
      </c>
      <c r="F1715" s="59" t="s">
        <v>554</v>
      </c>
      <c r="G1715" s="59" t="s">
        <v>2461</v>
      </c>
      <c r="H1715" s="59">
        <v>430923</v>
      </c>
      <c r="I1715" s="59" t="str">
        <f t="shared" si="179"/>
        <v>430923</v>
      </c>
      <c r="J1715" s="59">
        <f t="shared" si="180"/>
        <v>0</v>
      </c>
      <c r="K1715" s="70">
        <v>11.747</v>
      </c>
      <c r="L1715" s="55" t="s">
        <v>5859</v>
      </c>
      <c r="M1715" s="71" t="s">
        <v>5860</v>
      </c>
      <c r="N1715" s="73" t="s">
        <v>5860</v>
      </c>
      <c r="O1715" s="70">
        <v>11.747</v>
      </c>
      <c r="P1715" s="59"/>
      <c r="Q1715" s="70"/>
      <c r="R1715" s="59"/>
      <c r="S1715" s="70"/>
      <c r="T1715" s="59">
        <v>18</v>
      </c>
      <c r="U1715" s="82">
        <v>446.386</v>
      </c>
      <c r="V1715" s="83">
        <v>211.446</v>
      </c>
      <c r="W1715" s="83">
        <v>152.711</v>
      </c>
      <c r="X1715" s="83">
        <v>58.735</v>
      </c>
      <c r="Y1715" s="82">
        <f t="shared" si="181"/>
        <v>234.94</v>
      </c>
      <c r="Z1715" s="82"/>
      <c r="AA1715" s="91"/>
      <c r="AB1715" s="91"/>
      <c r="AC1715" s="82"/>
      <c r="AD1715" s="82"/>
      <c r="AE1715" s="82"/>
      <c r="AF1715" s="82"/>
      <c r="AG1715" s="59" t="s">
        <v>5606</v>
      </c>
      <c r="AH1715" s="59">
        <v>1</v>
      </c>
      <c r="AI1715" s="58"/>
      <c r="AJ1715" s="27"/>
    </row>
    <row r="1716" ht="20.15" customHeight="1" outlineLevel="4" spans="1:36">
      <c r="A1716" s="59">
        <v>1</v>
      </c>
      <c r="B1716" s="60" t="s">
        <v>190</v>
      </c>
      <c r="C1716" s="56" t="s">
        <v>201</v>
      </c>
      <c r="D1716" s="57" t="s">
        <v>5854</v>
      </c>
      <c r="E1716" s="58" t="s">
        <v>5861</v>
      </c>
      <c r="F1716" s="59" t="s">
        <v>554</v>
      </c>
      <c r="G1716" s="59" t="s">
        <v>2461</v>
      </c>
      <c r="H1716" s="59">
        <v>430923</v>
      </c>
      <c r="I1716" s="59" t="str">
        <f t="shared" si="179"/>
        <v>430923</v>
      </c>
      <c r="J1716" s="59">
        <f t="shared" si="180"/>
        <v>0</v>
      </c>
      <c r="K1716" s="70">
        <v>6.395</v>
      </c>
      <c r="L1716" s="55" t="s">
        <v>5862</v>
      </c>
      <c r="M1716" s="71" t="s">
        <v>5863</v>
      </c>
      <c r="N1716" s="59"/>
      <c r="O1716" s="70"/>
      <c r="P1716" s="59"/>
      <c r="Q1716" s="70"/>
      <c r="R1716" s="73" t="s">
        <v>5863</v>
      </c>
      <c r="S1716" s="70">
        <v>6.395</v>
      </c>
      <c r="T1716" s="59">
        <v>18</v>
      </c>
      <c r="U1716" s="82">
        <v>243.01</v>
      </c>
      <c r="V1716" s="83">
        <v>115.11</v>
      </c>
      <c r="W1716" s="83">
        <v>83.135</v>
      </c>
      <c r="X1716" s="83">
        <v>31.975</v>
      </c>
      <c r="Y1716" s="82">
        <f t="shared" si="181"/>
        <v>127.9</v>
      </c>
      <c r="Z1716" s="82"/>
      <c r="AA1716" s="91"/>
      <c r="AB1716" s="91"/>
      <c r="AC1716" s="82"/>
      <c r="AD1716" s="82"/>
      <c r="AE1716" s="82"/>
      <c r="AF1716" s="82"/>
      <c r="AG1716" s="59" t="s">
        <v>5606</v>
      </c>
      <c r="AH1716" s="59">
        <v>1</v>
      </c>
      <c r="AI1716" s="58"/>
      <c r="AJ1716" s="27"/>
    </row>
    <row r="1717" ht="20.15" customHeight="1" outlineLevel="4" spans="1:36">
      <c r="A1717" s="59">
        <v>2</v>
      </c>
      <c r="B1717" s="60" t="s">
        <v>190</v>
      </c>
      <c r="C1717" s="56" t="s">
        <v>201</v>
      </c>
      <c r="D1717" s="57" t="s">
        <v>5854</v>
      </c>
      <c r="E1717" s="58" t="s">
        <v>5864</v>
      </c>
      <c r="F1717" s="59" t="s">
        <v>554</v>
      </c>
      <c r="G1717" s="59" t="s">
        <v>2461</v>
      </c>
      <c r="H1717" s="59">
        <v>430923</v>
      </c>
      <c r="I1717" s="59" t="str">
        <f t="shared" si="179"/>
        <v>430923</v>
      </c>
      <c r="J1717" s="59">
        <f t="shared" si="180"/>
        <v>0</v>
      </c>
      <c r="K1717" s="70">
        <v>3.983</v>
      </c>
      <c r="L1717" s="55" t="s">
        <v>5865</v>
      </c>
      <c r="M1717" s="71" t="s">
        <v>5866</v>
      </c>
      <c r="N1717" s="59"/>
      <c r="O1717" s="70"/>
      <c r="P1717" s="59"/>
      <c r="Q1717" s="70"/>
      <c r="R1717" s="73" t="s">
        <v>5866</v>
      </c>
      <c r="S1717" s="70">
        <v>3.983</v>
      </c>
      <c r="T1717" s="59">
        <v>18</v>
      </c>
      <c r="U1717" s="82">
        <v>151.354</v>
      </c>
      <c r="V1717" s="83">
        <v>71.694</v>
      </c>
      <c r="W1717" s="83">
        <v>51.779</v>
      </c>
      <c r="X1717" s="83">
        <v>19.915</v>
      </c>
      <c r="Y1717" s="82">
        <f t="shared" si="181"/>
        <v>79.66</v>
      </c>
      <c r="Z1717" s="82"/>
      <c r="AA1717" s="91"/>
      <c r="AB1717" s="91"/>
      <c r="AC1717" s="82"/>
      <c r="AD1717" s="82"/>
      <c r="AE1717" s="82"/>
      <c r="AF1717" s="82"/>
      <c r="AG1717" s="59" t="s">
        <v>5606</v>
      </c>
      <c r="AH1717" s="59">
        <v>1</v>
      </c>
      <c r="AI1717" s="58"/>
      <c r="AJ1717" s="27"/>
    </row>
    <row r="1718" ht="20.15" customHeight="1" outlineLevel="4" spans="1:36">
      <c r="A1718" s="59">
        <v>1</v>
      </c>
      <c r="B1718" s="60" t="s">
        <v>190</v>
      </c>
      <c r="C1718" s="56" t="s">
        <v>201</v>
      </c>
      <c r="D1718" s="57" t="s">
        <v>5854</v>
      </c>
      <c r="E1718" s="58" t="s">
        <v>5867</v>
      </c>
      <c r="F1718" s="59" t="s">
        <v>554</v>
      </c>
      <c r="G1718" s="59" t="s">
        <v>2461</v>
      </c>
      <c r="H1718" s="59">
        <v>430923</v>
      </c>
      <c r="I1718" s="59" t="str">
        <f t="shared" ref="I1718:I1781" si="182">RIGHT(M1718,6)</f>
        <v>430923</v>
      </c>
      <c r="J1718" s="59">
        <f t="shared" ref="J1718:J1781" si="183">H1718-I1718</f>
        <v>0</v>
      </c>
      <c r="K1718" s="70">
        <v>0.514</v>
      </c>
      <c r="L1718" s="55" t="s">
        <v>5868</v>
      </c>
      <c r="M1718" s="71" t="s">
        <v>5869</v>
      </c>
      <c r="N1718" s="59"/>
      <c r="O1718" s="70"/>
      <c r="P1718" s="59"/>
      <c r="Q1718" s="70"/>
      <c r="R1718" s="73" t="s">
        <v>5869</v>
      </c>
      <c r="S1718" s="70">
        <v>0.514</v>
      </c>
      <c r="T1718" s="59">
        <v>18</v>
      </c>
      <c r="U1718" s="82">
        <v>19.532</v>
      </c>
      <c r="V1718" s="83">
        <v>9.252</v>
      </c>
      <c r="W1718" s="83">
        <v>6.682</v>
      </c>
      <c r="X1718" s="83">
        <v>2.57</v>
      </c>
      <c r="Y1718" s="82">
        <f t="shared" ref="Y1718:Y1781" si="184">U1718-V1718</f>
        <v>10.28</v>
      </c>
      <c r="Z1718" s="82"/>
      <c r="AA1718" s="91"/>
      <c r="AB1718" s="91"/>
      <c r="AC1718" s="82"/>
      <c r="AD1718" s="82"/>
      <c r="AE1718" s="82"/>
      <c r="AF1718" s="82"/>
      <c r="AG1718" s="59" t="s">
        <v>5606</v>
      </c>
      <c r="AH1718" s="59">
        <v>1</v>
      </c>
      <c r="AI1718" s="58"/>
      <c r="AJ1718" s="27"/>
    </row>
    <row r="1719" ht="20.15" customHeight="1" outlineLevel="4" spans="1:36">
      <c r="A1719" s="59">
        <v>2</v>
      </c>
      <c r="B1719" s="60" t="s">
        <v>190</v>
      </c>
      <c r="C1719" s="56" t="s">
        <v>201</v>
      </c>
      <c r="D1719" s="57" t="s">
        <v>5854</v>
      </c>
      <c r="E1719" s="58" t="s">
        <v>5870</v>
      </c>
      <c r="F1719" s="59" t="s">
        <v>554</v>
      </c>
      <c r="G1719" s="59" t="s">
        <v>2461</v>
      </c>
      <c r="H1719" s="59">
        <v>430923</v>
      </c>
      <c r="I1719" s="59" t="str">
        <f t="shared" si="182"/>
        <v>430923</v>
      </c>
      <c r="J1719" s="59">
        <f t="shared" si="183"/>
        <v>0</v>
      </c>
      <c r="K1719" s="70">
        <v>4.133</v>
      </c>
      <c r="L1719" s="55" t="s">
        <v>5871</v>
      </c>
      <c r="M1719" s="71" t="s">
        <v>5872</v>
      </c>
      <c r="N1719" s="59"/>
      <c r="O1719" s="70"/>
      <c r="P1719" s="59"/>
      <c r="Q1719" s="70"/>
      <c r="R1719" s="73" t="s">
        <v>5872</v>
      </c>
      <c r="S1719" s="70">
        <v>4.133</v>
      </c>
      <c r="T1719" s="59">
        <v>18</v>
      </c>
      <c r="U1719" s="82">
        <v>157.054</v>
      </c>
      <c r="V1719" s="83">
        <v>74.394</v>
      </c>
      <c r="W1719" s="83">
        <v>53.729</v>
      </c>
      <c r="X1719" s="83">
        <v>20.665</v>
      </c>
      <c r="Y1719" s="82">
        <f t="shared" si="184"/>
        <v>82.66</v>
      </c>
      <c r="Z1719" s="82"/>
      <c r="AA1719" s="91"/>
      <c r="AB1719" s="91"/>
      <c r="AC1719" s="82"/>
      <c r="AD1719" s="82"/>
      <c r="AE1719" s="82"/>
      <c r="AF1719" s="82"/>
      <c r="AG1719" s="59" t="s">
        <v>5606</v>
      </c>
      <c r="AH1719" s="59">
        <v>1</v>
      </c>
      <c r="AI1719" s="58"/>
      <c r="AJ1719" s="27"/>
    </row>
    <row r="1720" ht="20.15" customHeight="1" outlineLevel="4" spans="1:36">
      <c r="A1720" s="59">
        <v>3</v>
      </c>
      <c r="B1720" s="60" t="s">
        <v>190</v>
      </c>
      <c r="C1720" s="56" t="s">
        <v>201</v>
      </c>
      <c r="D1720" s="57" t="s">
        <v>5854</v>
      </c>
      <c r="E1720" s="58" t="s">
        <v>5873</v>
      </c>
      <c r="F1720" s="59" t="s">
        <v>554</v>
      </c>
      <c r="G1720" s="59" t="s">
        <v>2461</v>
      </c>
      <c r="H1720" s="59">
        <v>430923</v>
      </c>
      <c r="I1720" s="59" t="str">
        <f t="shared" si="182"/>
        <v>430923</v>
      </c>
      <c r="J1720" s="59">
        <f t="shared" si="183"/>
        <v>0</v>
      </c>
      <c r="K1720" s="70">
        <v>4.332</v>
      </c>
      <c r="L1720" s="55" t="s">
        <v>5874</v>
      </c>
      <c r="M1720" s="71" t="s">
        <v>5875</v>
      </c>
      <c r="N1720" s="59"/>
      <c r="O1720" s="70"/>
      <c r="P1720" s="59"/>
      <c r="Q1720" s="70"/>
      <c r="R1720" s="73" t="s">
        <v>5875</v>
      </c>
      <c r="S1720" s="70">
        <v>4.332</v>
      </c>
      <c r="T1720" s="59">
        <v>18</v>
      </c>
      <c r="U1720" s="82">
        <v>164.616</v>
      </c>
      <c r="V1720" s="83">
        <v>77.976</v>
      </c>
      <c r="W1720" s="83">
        <v>56.316</v>
      </c>
      <c r="X1720" s="83">
        <v>21.66</v>
      </c>
      <c r="Y1720" s="82">
        <f t="shared" si="184"/>
        <v>86.64</v>
      </c>
      <c r="Z1720" s="82"/>
      <c r="AA1720" s="91"/>
      <c r="AB1720" s="91"/>
      <c r="AC1720" s="82"/>
      <c r="AD1720" s="82"/>
      <c r="AE1720" s="82"/>
      <c r="AF1720" s="82"/>
      <c r="AG1720" s="59" t="s">
        <v>5606</v>
      </c>
      <c r="AH1720" s="59">
        <v>1</v>
      </c>
      <c r="AI1720" s="58"/>
      <c r="AJ1720" s="27"/>
    </row>
    <row r="1721" ht="20.15" customHeight="1" outlineLevel="4" spans="1:36">
      <c r="A1721" s="59">
        <v>2</v>
      </c>
      <c r="B1721" s="60" t="s">
        <v>190</v>
      </c>
      <c r="C1721" s="56" t="s">
        <v>201</v>
      </c>
      <c r="D1721" s="57" t="s">
        <v>5854</v>
      </c>
      <c r="E1721" s="58" t="s">
        <v>5870</v>
      </c>
      <c r="F1721" s="59" t="s">
        <v>554</v>
      </c>
      <c r="G1721" s="59" t="s">
        <v>2461</v>
      </c>
      <c r="H1721" s="59">
        <v>430923</v>
      </c>
      <c r="I1721" s="59" t="str">
        <f t="shared" si="182"/>
        <v>430923</v>
      </c>
      <c r="J1721" s="59">
        <f t="shared" si="183"/>
        <v>0</v>
      </c>
      <c r="K1721" s="70">
        <v>4.1</v>
      </c>
      <c r="L1721" s="55" t="s">
        <v>5876</v>
      </c>
      <c r="M1721" s="71" t="s">
        <v>5877</v>
      </c>
      <c r="N1721" s="59"/>
      <c r="O1721" s="70"/>
      <c r="P1721" s="59"/>
      <c r="Q1721" s="70"/>
      <c r="R1721" s="73" t="s">
        <v>5877</v>
      </c>
      <c r="S1721" s="70">
        <v>4.1</v>
      </c>
      <c r="T1721" s="59">
        <v>18</v>
      </c>
      <c r="U1721" s="82">
        <v>155.8</v>
      </c>
      <c r="V1721" s="83">
        <v>73.8</v>
      </c>
      <c r="W1721" s="83">
        <v>53.3</v>
      </c>
      <c r="X1721" s="83">
        <v>20.5</v>
      </c>
      <c r="Y1721" s="82">
        <f t="shared" si="184"/>
        <v>82</v>
      </c>
      <c r="Z1721" s="82"/>
      <c r="AA1721" s="91"/>
      <c r="AB1721" s="91"/>
      <c r="AC1721" s="82"/>
      <c r="AD1721" s="82"/>
      <c r="AE1721" s="82"/>
      <c r="AF1721" s="82"/>
      <c r="AG1721" s="59" t="s">
        <v>5606</v>
      </c>
      <c r="AH1721" s="59">
        <v>1</v>
      </c>
      <c r="AI1721" s="58"/>
      <c r="AJ1721" s="27"/>
    </row>
    <row r="1722" ht="20.15" customHeight="1" outlineLevel="4" spans="1:36">
      <c r="A1722" s="59">
        <v>3</v>
      </c>
      <c r="B1722" s="60" t="s">
        <v>190</v>
      </c>
      <c r="C1722" s="56" t="s">
        <v>201</v>
      </c>
      <c r="D1722" s="57" t="s">
        <v>5854</v>
      </c>
      <c r="E1722" s="58" t="s">
        <v>5878</v>
      </c>
      <c r="F1722" s="59" t="s">
        <v>554</v>
      </c>
      <c r="G1722" s="59" t="s">
        <v>2461</v>
      </c>
      <c r="H1722" s="59">
        <v>430923</v>
      </c>
      <c r="I1722" s="59" t="str">
        <f t="shared" si="182"/>
        <v>430923</v>
      </c>
      <c r="J1722" s="59">
        <f t="shared" si="183"/>
        <v>0</v>
      </c>
      <c r="K1722" s="70">
        <v>8.022</v>
      </c>
      <c r="L1722" s="55" t="s">
        <v>5879</v>
      </c>
      <c r="M1722" s="71" t="s">
        <v>5880</v>
      </c>
      <c r="N1722" s="73" t="s">
        <v>5880</v>
      </c>
      <c r="O1722" s="70">
        <v>8.022</v>
      </c>
      <c r="P1722" s="59"/>
      <c r="Q1722" s="70"/>
      <c r="R1722" s="59"/>
      <c r="S1722" s="70"/>
      <c r="T1722" s="59">
        <v>18</v>
      </c>
      <c r="U1722" s="82">
        <v>304.836</v>
      </c>
      <c r="V1722" s="83">
        <v>144.396</v>
      </c>
      <c r="W1722" s="83">
        <v>104.286</v>
      </c>
      <c r="X1722" s="83">
        <v>40.11</v>
      </c>
      <c r="Y1722" s="82">
        <f t="shared" si="184"/>
        <v>160.44</v>
      </c>
      <c r="Z1722" s="82"/>
      <c r="AA1722" s="91"/>
      <c r="AB1722" s="91"/>
      <c r="AC1722" s="82"/>
      <c r="AD1722" s="82"/>
      <c r="AE1722" s="82"/>
      <c r="AF1722" s="82"/>
      <c r="AG1722" s="59" t="s">
        <v>5606</v>
      </c>
      <c r="AH1722" s="59">
        <v>1</v>
      </c>
      <c r="AI1722" s="58"/>
      <c r="AJ1722" s="27"/>
    </row>
    <row r="1723" ht="20.15" customHeight="1" outlineLevel="4" spans="1:36">
      <c r="A1723" s="59">
        <v>2</v>
      </c>
      <c r="B1723" s="60" t="s">
        <v>190</v>
      </c>
      <c r="C1723" s="56" t="s">
        <v>201</v>
      </c>
      <c r="D1723" s="57" t="s">
        <v>5854</v>
      </c>
      <c r="E1723" s="58" t="s">
        <v>5881</v>
      </c>
      <c r="F1723" s="59" t="s">
        <v>554</v>
      </c>
      <c r="G1723" s="59" t="s">
        <v>2461</v>
      </c>
      <c r="H1723" s="59">
        <v>430923</v>
      </c>
      <c r="I1723" s="59" t="str">
        <f t="shared" si="182"/>
        <v>430923</v>
      </c>
      <c r="J1723" s="59">
        <f t="shared" si="183"/>
        <v>0</v>
      </c>
      <c r="K1723" s="70">
        <v>9.175</v>
      </c>
      <c r="L1723" s="55" t="s">
        <v>5882</v>
      </c>
      <c r="M1723" s="71" t="s">
        <v>5883</v>
      </c>
      <c r="N1723" s="73" t="s">
        <v>5883</v>
      </c>
      <c r="O1723" s="70">
        <v>9.175</v>
      </c>
      <c r="P1723" s="59"/>
      <c r="Q1723" s="70"/>
      <c r="R1723" s="59"/>
      <c r="S1723" s="70"/>
      <c r="T1723" s="59">
        <v>18</v>
      </c>
      <c r="U1723" s="82">
        <v>348.65</v>
      </c>
      <c r="V1723" s="83">
        <v>165.15</v>
      </c>
      <c r="W1723" s="83">
        <v>119.275</v>
      </c>
      <c r="X1723" s="83">
        <v>45.875</v>
      </c>
      <c r="Y1723" s="82">
        <f t="shared" si="184"/>
        <v>183.5</v>
      </c>
      <c r="Z1723" s="82"/>
      <c r="AA1723" s="91"/>
      <c r="AB1723" s="91"/>
      <c r="AC1723" s="82"/>
      <c r="AD1723" s="82"/>
      <c r="AE1723" s="82"/>
      <c r="AF1723" s="82"/>
      <c r="AG1723" s="59" t="s">
        <v>5606</v>
      </c>
      <c r="AH1723" s="59">
        <v>1</v>
      </c>
      <c r="AI1723" s="58"/>
      <c r="AJ1723" s="27"/>
    </row>
    <row r="1724" ht="20.15" customHeight="1" outlineLevel="4" spans="1:36">
      <c r="A1724" s="59">
        <v>1</v>
      </c>
      <c r="B1724" s="60" t="s">
        <v>190</v>
      </c>
      <c r="C1724" s="56" t="s">
        <v>201</v>
      </c>
      <c r="D1724" s="57" t="s">
        <v>5854</v>
      </c>
      <c r="E1724" s="58" t="s">
        <v>5884</v>
      </c>
      <c r="F1724" s="59" t="s">
        <v>554</v>
      </c>
      <c r="G1724" s="59" t="s">
        <v>2461</v>
      </c>
      <c r="H1724" s="59">
        <v>430923</v>
      </c>
      <c r="I1724" s="59" t="str">
        <f t="shared" si="182"/>
        <v>430923</v>
      </c>
      <c r="J1724" s="59">
        <f t="shared" si="183"/>
        <v>0</v>
      </c>
      <c r="K1724" s="70">
        <v>3.628</v>
      </c>
      <c r="L1724" s="55" t="s">
        <v>5885</v>
      </c>
      <c r="M1724" s="71" t="s">
        <v>5886</v>
      </c>
      <c r="N1724" s="73" t="s">
        <v>5886</v>
      </c>
      <c r="O1724" s="70">
        <v>3.628</v>
      </c>
      <c r="P1724" s="59"/>
      <c r="Q1724" s="70"/>
      <c r="R1724" s="59"/>
      <c r="S1724" s="70"/>
      <c r="T1724" s="59">
        <v>18</v>
      </c>
      <c r="U1724" s="82">
        <v>137.864</v>
      </c>
      <c r="V1724" s="83">
        <v>65.304</v>
      </c>
      <c r="W1724" s="83">
        <v>47.164</v>
      </c>
      <c r="X1724" s="83">
        <v>18.14</v>
      </c>
      <c r="Y1724" s="82">
        <f t="shared" si="184"/>
        <v>72.56</v>
      </c>
      <c r="Z1724" s="82"/>
      <c r="AA1724" s="91"/>
      <c r="AB1724" s="91"/>
      <c r="AC1724" s="82"/>
      <c r="AD1724" s="82"/>
      <c r="AE1724" s="82"/>
      <c r="AF1724" s="82"/>
      <c r="AG1724" s="59" t="s">
        <v>5606</v>
      </c>
      <c r="AH1724" s="59">
        <v>1</v>
      </c>
      <c r="AI1724" s="58"/>
      <c r="AJ1724" s="27"/>
    </row>
    <row r="1725" ht="20.15" customHeight="1" outlineLevel="4" spans="1:36">
      <c r="A1725" s="59">
        <v>3</v>
      </c>
      <c r="B1725" s="60" t="s">
        <v>190</v>
      </c>
      <c r="C1725" s="56" t="s">
        <v>201</v>
      </c>
      <c r="D1725" s="57" t="s">
        <v>5854</v>
      </c>
      <c r="E1725" s="58" t="s">
        <v>5887</v>
      </c>
      <c r="F1725" s="59" t="s">
        <v>554</v>
      </c>
      <c r="G1725" s="59" t="s">
        <v>2461</v>
      </c>
      <c r="H1725" s="59">
        <v>430923</v>
      </c>
      <c r="I1725" s="59" t="str">
        <f t="shared" si="182"/>
        <v>430923</v>
      </c>
      <c r="J1725" s="59">
        <f t="shared" si="183"/>
        <v>0</v>
      </c>
      <c r="K1725" s="70">
        <v>1.607</v>
      </c>
      <c r="L1725" s="55" t="s">
        <v>5888</v>
      </c>
      <c r="M1725" s="71" t="s">
        <v>5889</v>
      </c>
      <c r="N1725" s="59"/>
      <c r="O1725" s="70"/>
      <c r="P1725" s="73" t="s">
        <v>5889</v>
      </c>
      <c r="Q1725" s="70">
        <v>1.607</v>
      </c>
      <c r="R1725" s="59"/>
      <c r="S1725" s="70"/>
      <c r="T1725" s="59">
        <v>18</v>
      </c>
      <c r="U1725" s="82">
        <v>61.066</v>
      </c>
      <c r="V1725" s="83">
        <v>28.926</v>
      </c>
      <c r="W1725" s="83">
        <v>20.891</v>
      </c>
      <c r="X1725" s="83">
        <v>8.035</v>
      </c>
      <c r="Y1725" s="82">
        <f t="shared" si="184"/>
        <v>32.14</v>
      </c>
      <c r="Z1725" s="82"/>
      <c r="AA1725" s="91"/>
      <c r="AB1725" s="91"/>
      <c r="AC1725" s="82"/>
      <c r="AD1725" s="82"/>
      <c r="AE1725" s="82"/>
      <c r="AF1725" s="82"/>
      <c r="AG1725" s="59" t="s">
        <v>5606</v>
      </c>
      <c r="AH1725" s="59">
        <v>1</v>
      </c>
      <c r="AI1725" s="58"/>
      <c r="AJ1725" s="27"/>
    </row>
    <row r="1726" ht="20.15" customHeight="1" outlineLevel="4" spans="1:36">
      <c r="A1726" s="59">
        <v>2</v>
      </c>
      <c r="B1726" s="60" t="s">
        <v>190</v>
      </c>
      <c r="C1726" s="56" t="s">
        <v>201</v>
      </c>
      <c r="D1726" s="57" t="s">
        <v>5890</v>
      </c>
      <c r="E1726" s="58" t="s">
        <v>5891</v>
      </c>
      <c r="F1726" s="59" t="s">
        <v>554</v>
      </c>
      <c r="G1726" s="59" t="s">
        <v>2461</v>
      </c>
      <c r="H1726" s="59">
        <v>430923</v>
      </c>
      <c r="I1726" s="59" t="str">
        <f t="shared" si="182"/>
        <v>430923</v>
      </c>
      <c r="J1726" s="59">
        <f t="shared" si="183"/>
        <v>0</v>
      </c>
      <c r="K1726" s="70">
        <v>1.762</v>
      </c>
      <c r="L1726" s="55" t="s">
        <v>5892</v>
      </c>
      <c r="M1726" s="71" t="s">
        <v>5893</v>
      </c>
      <c r="N1726" s="59"/>
      <c r="O1726" s="70"/>
      <c r="P1726" s="59"/>
      <c r="Q1726" s="70"/>
      <c r="R1726" s="73" t="s">
        <v>5893</v>
      </c>
      <c r="S1726" s="70">
        <v>1.762</v>
      </c>
      <c r="T1726" s="59">
        <v>18</v>
      </c>
      <c r="U1726" s="82">
        <v>66.956</v>
      </c>
      <c r="V1726" s="83">
        <v>31.716</v>
      </c>
      <c r="W1726" s="83">
        <v>22.906</v>
      </c>
      <c r="X1726" s="83">
        <v>8.81</v>
      </c>
      <c r="Y1726" s="82">
        <f t="shared" si="184"/>
        <v>35.24</v>
      </c>
      <c r="Z1726" s="82"/>
      <c r="AA1726" s="91"/>
      <c r="AB1726" s="91"/>
      <c r="AC1726" s="82"/>
      <c r="AD1726" s="82"/>
      <c r="AE1726" s="82"/>
      <c r="AF1726" s="82"/>
      <c r="AG1726" s="59" t="s">
        <v>5606</v>
      </c>
      <c r="AH1726" s="59">
        <v>1</v>
      </c>
      <c r="AI1726" s="58"/>
      <c r="AJ1726" s="27"/>
    </row>
    <row r="1727" ht="20.15" customHeight="1" outlineLevel="4" spans="1:36">
      <c r="A1727" s="59">
        <v>3</v>
      </c>
      <c r="B1727" s="60" t="s">
        <v>190</v>
      </c>
      <c r="C1727" s="56" t="s">
        <v>201</v>
      </c>
      <c r="D1727" s="57" t="s">
        <v>5890</v>
      </c>
      <c r="E1727" s="58" t="s">
        <v>5894</v>
      </c>
      <c r="F1727" s="59" t="s">
        <v>554</v>
      </c>
      <c r="G1727" s="59" t="s">
        <v>2461</v>
      </c>
      <c r="H1727" s="59">
        <v>430923</v>
      </c>
      <c r="I1727" s="59" t="str">
        <f t="shared" si="182"/>
        <v>430923</v>
      </c>
      <c r="J1727" s="59">
        <f t="shared" si="183"/>
        <v>0</v>
      </c>
      <c r="K1727" s="70">
        <v>3.174</v>
      </c>
      <c r="L1727" s="55" t="s">
        <v>5895</v>
      </c>
      <c r="M1727" s="71" t="s">
        <v>5896</v>
      </c>
      <c r="N1727" s="59"/>
      <c r="O1727" s="70"/>
      <c r="P1727" s="59"/>
      <c r="Q1727" s="70"/>
      <c r="R1727" s="73" t="s">
        <v>5896</v>
      </c>
      <c r="S1727" s="70">
        <v>3.174</v>
      </c>
      <c r="T1727" s="59">
        <v>18</v>
      </c>
      <c r="U1727" s="82">
        <v>120.612</v>
      </c>
      <c r="V1727" s="83">
        <v>57.132</v>
      </c>
      <c r="W1727" s="83">
        <v>41.262</v>
      </c>
      <c r="X1727" s="83">
        <v>15.87</v>
      </c>
      <c r="Y1727" s="82">
        <f t="shared" si="184"/>
        <v>63.48</v>
      </c>
      <c r="Z1727" s="82"/>
      <c r="AA1727" s="91"/>
      <c r="AB1727" s="91"/>
      <c r="AC1727" s="82"/>
      <c r="AD1727" s="82"/>
      <c r="AE1727" s="82"/>
      <c r="AF1727" s="82"/>
      <c r="AG1727" s="59" t="s">
        <v>5606</v>
      </c>
      <c r="AH1727" s="59">
        <v>1</v>
      </c>
      <c r="AI1727" s="58"/>
      <c r="AJ1727" s="27"/>
    </row>
    <row r="1728" ht="20.15" customHeight="1" outlineLevel="4" spans="1:36">
      <c r="A1728" s="59">
        <v>2</v>
      </c>
      <c r="B1728" s="60" t="s">
        <v>190</v>
      </c>
      <c r="C1728" s="56" t="s">
        <v>201</v>
      </c>
      <c r="D1728" s="57" t="s">
        <v>5890</v>
      </c>
      <c r="E1728" s="58" t="s">
        <v>5897</v>
      </c>
      <c r="F1728" s="59" t="s">
        <v>554</v>
      </c>
      <c r="G1728" s="59" t="s">
        <v>2461</v>
      </c>
      <c r="H1728" s="59">
        <v>430923</v>
      </c>
      <c r="I1728" s="59" t="str">
        <f t="shared" si="182"/>
        <v>430923</v>
      </c>
      <c r="J1728" s="59">
        <f t="shared" si="183"/>
        <v>0</v>
      </c>
      <c r="K1728" s="70">
        <v>2.858</v>
      </c>
      <c r="L1728" s="55" t="s">
        <v>5898</v>
      </c>
      <c r="M1728" s="71" t="s">
        <v>5899</v>
      </c>
      <c r="N1728" s="59"/>
      <c r="O1728" s="70"/>
      <c r="P1728" s="59"/>
      <c r="Q1728" s="70"/>
      <c r="R1728" s="73" t="s">
        <v>5899</v>
      </c>
      <c r="S1728" s="70">
        <v>2.858</v>
      </c>
      <c r="T1728" s="59">
        <v>18</v>
      </c>
      <c r="U1728" s="82">
        <v>108.604</v>
      </c>
      <c r="V1728" s="83">
        <v>51.444</v>
      </c>
      <c r="W1728" s="83">
        <v>37.154</v>
      </c>
      <c r="X1728" s="83">
        <v>14.29</v>
      </c>
      <c r="Y1728" s="82">
        <f t="shared" si="184"/>
        <v>57.16</v>
      </c>
      <c r="Z1728" s="82"/>
      <c r="AA1728" s="91"/>
      <c r="AB1728" s="91"/>
      <c r="AC1728" s="82"/>
      <c r="AD1728" s="82"/>
      <c r="AE1728" s="82"/>
      <c r="AF1728" s="82"/>
      <c r="AG1728" s="59" t="s">
        <v>5606</v>
      </c>
      <c r="AH1728" s="59">
        <v>1</v>
      </c>
      <c r="AI1728" s="58"/>
      <c r="AJ1728" s="27"/>
    </row>
    <row r="1729" ht="20.15" customHeight="1" outlineLevel="4" spans="1:36">
      <c r="A1729" s="59">
        <v>3</v>
      </c>
      <c r="B1729" s="60" t="s">
        <v>190</v>
      </c>
      <c r="C1729" s="56" t="s">
        <v>201</v>
      </c>
      <c r="D1729" s="57" t="s">
        <v>5890</v>
      </c>
      <c r="E1729" s="58" t="s">
        <v>5900</v>
      </c>
      <c r="F1729" s="59" t="s">
        <v>554</v>
      </c>
      <c r="G1729" s="59" t="s">
        <v>2461</v>
      </c>
      <c r="H1729" s="59">
        <v>430923</v>
      </c>
      <c r="I1729" s="59" t="str">
        <f t="shared" si="182"/>
        <v>430923</v>
      </c>
      <c r="J1729" s="59">
        <f t="shared" si="183"/>
        <v>0</v>
      </c>
      <c r="K1729" s="70">
        <v>2.467</v>
      </c>
      <c r="L1729" s="55" t="s">
        <v>5901</v>
      </c>
      <c r="M1729" s="71" t="s">
        <v>5902</v>
      </c>
      <c r="N1729" s="59"/>
      <c r="O1729" s="70"/>
      <c r="P1729" s="59"/>
      <c r="Q1729" s="70"/>
      <c r="R1729" s="73" t="s">
        <v>5902</v>
      </c>
      <c r="S1729" s="70">
        <v>2.467</v>
      </c>
      <c r="T1729" s="59">
        <v>18</v>
      </c>
      <c r="U1729" s="82">
        <v>93.746</v>
      </c>
      <c r="V1729" s="83">
        <v>44.406</v>
      </c>
      <c r="W1729" s="83">
        <v>32.071</v>
      </c>
      <c r="X1729" s="83">
        <v>12.335</v>
      </c>
      <c r="Y1729" s="82">
        <f t="shared" si="184"/>
        <v>49.34</v>
      </c>
      <c r="Z1729" s="82"/>
      <c r="AA1729" s="91"/>
      <c r="AB1729" s="91"/>
      <c r="AC1729" s="82"/>
      <c r="AD1729" s="82"/>
      <c r="AE1729" s="82"/>
      <c r="AF1729" s="82"/>
      <c r="AG1729" s="59" t="s">
        <v>5606</v>
      </c>
      <c r="AH1729" s="59">
        <v>1</v>
      </c>
      <c r="AI1729" s="58"/>
      <c r="AJ1729" s="27"/>
    </row>
    <row r="1730" ht="20.15" customHeight="1" outlineLevel="4" spans="1:36">
      <c r="A1730" s="59">
        <v>3</v>
      </c>
      <c r="B1730" s="60" t="s">
        <v>190</v>
      </c>
      <c r="C1730" s="56" t="s">
        <v>201</v>
      </c>
      <c r="D1730" s="57" t="s">
        <v>5890</v>
      </c>
      <c r="E1730" s="58" t="s">
        <v>5903</v>
      </c>
      <c r="F1730" s="59" t="s">
        <v>554</v>
      </c>
      <c r="G1730" s="59" t="s">
        <v>2461</v>
      </c>
      <c r="H1730" s="59">
        <v>430923</v>
      </c>
      <c r="I1730" s="59" t="str">
        <f t="shared" si="182"/>
        <v>430923</v>
      </c>
      <c r="J1730" s="59">
        <f t="shared" si="183"/>
        <v>0</v>
      </c>
      <c r="K1730" s="70">
        <v>1.103</v>
      </c>
      <c r="L1730" s="55" t="s">
        <v>5904</v>
      </c>
      <c r="M1730" s="71" t="s">
        <v>5905</v>
      </c>
      <c r="N1730" s="59"/>
      <c r="O1730" s="70"/>
      <c r="P1730" s="59"/>
      <c r="Q1730" s="70"/>
      <c r="R1730" s="73" t="s">
        <v>5905</v>
      </c>
      <c r="S1730" s="70">
        <v>1.103</v>
      </c>
      <c r="T1730" s="59">
        <v>18</v>
      </c>
      <c r="U1730" s="82">
        <v>41.914</v>
      </c>
      <c r="V1730" s="83">
        <v>19.854</v>
      </c>
      <c r="W1730" s="83">
        <v>14.339</v>
      </c>
      <c r="X1730" s="83">
        <v>5.515</v>
      </c>
      <c r="Y1730" s="82">
        <f t="shared" si="184"/>
        <v>22.06</v>
      </c>
      <c r="Z1730" s="82"/>
      <c r="AA1730" s="91"/>
      <c r="AB1730" s="91"/>
      <c r="AC1730" s="82"/>
      <c r="AD1730" s="82"/>
      <c r="AE1730" s="82"/>
      <c r="AF1730" s="82"/>
      <c r="AG1730" s="59" t="s">
        <v>5606</v>
      </c>
      <c r="AH1730" s="59">
        <v>1</v>
      </c>
      <c r="AI1730" s="58"/>
      <c r="AJ1730" s="27"/>
    </row>
    <row r="1731" ht="20.15" customHeight="1" outlineLevel="4" spans="1:36">
      <c r="A1731" s="59">
        <v>3</v>
      </c>
      <c r="B1731" s="60" t="s">
        <v>190</v>
      </c>
      <c r="C1731" s="56" t="s">
        <v>201</v>
      </c>
      <c r="D1731" s="57" t="s">
        <v>5890</v>
      </c>
      <c r="E1731" s="58" t="s">
        <v>5906</v>
      </c>
      <c r="F1731" s="59" t="s">
        <v>554</v>
      </c>
      <c r="G1731" s="59" t="s">
        <v>2461</v>
      </c>
      <c r="H1731" s="59">
        <v>430923</v>
      </c>
      <c r="I1731" s="59" t="str">
        <f t="shared" si="182"/>
        <v>430923</v>
      </c>
      <c r="J1731" s="59">
        <f t="shared" si="183"/>
        <v>0</v>
      </c>
      <c r="K1731" s="70">
        <v>2.909</v>
      </c>
      <c r="L1731" s="55" t="s">
        <v>5907</v>
      </c>
      <c r="M1731" s="71" t="s">
        <v>5908</v>
      </c>
      <c r="N1731" s="59"/>
      <c r="O1731" s="70"/>
      <c r="P1731" s="59"/>
      <c r="Q1731" s="70"/>
      <c r="R1731" s="73" t="s">
        <v>5908</v>
      </c>
      <c r="S1731" s="70">
        <v>2.909</v>
      </c>
      <c r="T1731" s="59">
        <v>18</v>
      </c>
      <c r="U1731" s="82">
        <v>110.542</v>
      </c>
      <c r="V1731" s="83">
        <v>52.362</v>
      </c>
      <c r="W1731" s="83">
        <v>37.817</v>
      </c>
      <c r="X1731" s="83">
        <v>14.545</v>
      </c>
      <c r="Y1731" s="82">
        <f t="shared" si="184"/>
        <v>58.18</v>
      </c>
      <c r="Z1731" s="82"/>
      <c r="AA1731" s="91"/>
      <c r="AB1731" s="91"/>
      <c r="AC1731" s="82"/>
      <c r="AD1731" s="82"/>
      <c r="AE1731" s="82"/>
      <c r="AF1731" s="82"/>
      <c r="AG1731" s="59" t="s">
        <v>5606</v>
      </c>
      <c r="AH1731" s="59">
        <v>1</v>
      </c>
      <c r="AI1731" s="58"/>
      <c r="AJ1731" s="27"/>
    </row>
    <row r="1732" ht="20.15" customHeight="1" outlineLevel="4" spans="1:36">
      <c r="A1732" s="59">
        <v>3</v>
      </c>
      <c r="B1732" s="60" t="s">
        <v>190</v>
      </c>
      <c r="C1732" s="56" t="s">
        <v>201</v>
      </c>
      <c r="D1732" s="57" t="s">
        <v>5890</v>
      </c>
      <c r="E1732" s="58" t="s">
        <v>5897</v>
      </c>
      <c r="F1732" s="59" t="s">
        <v>554</v>
      </c>
      <c r="G1732" s="59" t="s">
        <v>2461</v>
      </c>
      <c r="H1732" s="59">
        <v>430923</v>
      </c>
      <c r="I1732" s="59" t="str">
        <f t="shared" si="182"/>
        <v>430923</v>
      </c>
      <c r="J1732" s="59">
        <f t="shared" si="183"/>
        <v>0</v>
      </c>
      <c r="K1732" s="70">
        <v>3.446</v>
      </c>
      <c r="L1732" s="55" t="s">
        <v>5909</v>
      </c>
      <c r="M1732" s="71" t="s">
        <v>5910</v>
      </c>
      <c r="N1732" s="59"/>
      <c r="O1732" s="70"/>
      <c r="P1732" s="59"/>
      <c r="Q1732" s="70"/>
      <c r="R1732" s="73" t="s">
        <v>5910</v>
      </c>
      <c r="S1732" s="70">
        <v>3.446</v>
      </c>
      <c r="T1732" s="59">
        <v>18</v>
      </c>
      <c r="U1732" s="82">
        <v>130.948</v>
      </c>
      <c r="V1732" s="83">
        <v>62.028</v>
      </c>
      <c r="W1732" s="83">
        <v>44.798</v>
      </c>
      <c r="X1732" s="83">
        <v>17.23</v>
      </c>
      <c r="Y1732" s="82">
        <f t="shared" si="184"/>
        <v>68.92</v>
      </c>
      <c r="Z1732" s="82"/>
      <c r="AA1732" s="91"/>
      <c r="AB1732" s="91"/>
      <c r="AC1732" s="82"/>
      <c r="AD1732" s="82"/>
      <c r="AE1732" s="82"/>
      <c r="AF1732" s="82"/>
      <c r="AG1732" s="59" t="s">
        <v>5606</v>
      </c>
      <c r="AH1732" s="59">
        <v>1</v>
      </c>
      <c r="AI1732" s="58"/>
      <c r="AJ1732" s="27"/>
    </row>
    <row r="1733" ht="20.15" customHeight="1" outlineLevel="4" spans="1:36">
      <c r="A1733" s="59">
        <v>3</v>
      </c>
      <c r="B1733" s="60" t="s">
        <v>190</v>
      </c>
      <c r="C1733" s="56" t="s">
        <v>201</v>
      </c>
      <c r="D1733" s="57" t="s">
        <v>5890</v>
      </c>
      <c r="E1733" s="58" t="s">
        <v>5911</v>
      </c>
      <c r="F1733" s="59" t="s">
        <v>554</v>
      </c>
      <c r="G1733" s="59" t="s">
        <v>2461</v>
      </c>
      <c r="H1733" s="59">
        <v>430923</v>
      </c>
      <c r="I1733" s="59" t="str">
        <f t="shared" si="182"/>
        <v>430923</v>
      </c>
      <c r="J1733" s="59">
        <f t="shared" si="183"/>
        <v>0</v>
      </c>
      <c r="K1733" s="70">
        <v>2.287</v>
      </c>
      <c r="L1733" s="55" t="s">
        <v>5912</v>
      </c>
      <c r="M1733" s="71" t="s">
        <v>5913</v>
      </c>
      <c r="N1733" s="59"/>
      <c r="O1733" s="70"/>
      <c r="P1733" s="59"/>
      <c r="Q1733" s="70"/>
      <c r="R1733" s="73" t="s">
        <v>5913</v>
      </c>
      <c r="S1733" s="70">
        <v>2.287</v>
      </c>
      <c r="T1733" s="59">
        <v>18</v>
      </c>
      <c r="U1733" s="82">
        <v>86.906</v>
      </c>
      <c r="V1733" s="83">
        <v>41.166</v>
      </c>
      <c r="W1733" s="83">
        <v>29.731</v>
      </c>
      <c r="X1733" s="83">
        <v>11.435</v>
      </c>
      <c r="Y1733" s="82">
        <f t="shared" si="184"/>
        <v>45.74</v>
      </c>
      <c r="Z1733" s="82"/>
      <c r="AA1733" s="91"/>
      <c r="AB1733" s="91"/>
      <c r="AC1733" s="82"/>
      <c r="AD1733" s="82"/>
      <c r="AE1733" s="82"/>
      <c r="AF1733" s="82"/>
      <c r="AG1733" s="59" t="s">
        <v>5606</v>
      </c>
      <c r="AH1733" s="59">
        <v>1</v>
      </c>
      <c r="AI1733" s="58"/>
      <c r="AJ1733" s="27"/>
    </row>
    <row r="1734" ht="20.15" customHeight="1" outlineLevel="4" spans="1:36">
      <c r="A1734" s="59">
        <v>3</v>
      </c>
      <c r="B1734" s="60" t="s">
        <v>190</v>
      </c>
      <c r="C1734" s="56" t="s">
        <v>201</v>
      </c>
      <c r="D1734" s="57" t="s">
        <v>5798</v>
      </c>
      <c r="E1734" s="58" t="s">
        <v>5802</v>
      </c>
      <c r="F1734" s="59" t="s">
        <v>554</v>
      </c>
      <c r="G1734" s="59" t="s">
        <v>2461</v>
      </c>
      <c r="H1734" s="59">
        <v>430923</v>
      </c>
      <c r="I1734" s="59" t="str">
        <f t="shared" si="182"/>
        <v>430923</v>
      </c>
      <c r="J1734" s="59">
        <f t="shared" si="183"/>
        <v>0</v>
      </c>
      <c r="K1734" s="70">
        <v>3.667</v>
      </c>
      <c r="L1734" s="55" t="s">
        <v>5914</v>
      </c>
      <c r="M1734" s="71" t="s">
        <v>5915</v>
      </c>
      <c r="N1734" s="59"/>
      <c r="O1734" s="70"/>
      <c r="P1734" s="73" t="s">
        <v>5915</v>
      </c>
      <c r="Q1734" s="70">
        <v>3.667</v>
      </c>
      <c r="R1734" s="59"/>
      <c r="S1734" s="70"/>
      <c r="T1734" s="59">
        <v>18</v>
      </c>
      <c r="U1734" s="82">
        <v>139.346</v>
      </c>
      <c r="V1734" s="83">
        <v>66.006</v>
      </c>
      <c r="W1734" s="83">
        <v>47.671</v>
      </c>
      <c r="X1734" s="83">
        <v>18.335</v>
      </c>
      <c r="Y1734" s="82">
        <f t="shared" si="184"/>
        <v>73.34</v>
      </c>
      <c r="Z1734" s="82"/>
      <c r="AA1734" s="91"/>
      <c r="AB1734" s="91"/>
      <c r="AC1734" s="82"/>
      <c r="AD1734" s="82"/>
      <c r="AE1734" s="82"/>
      <c r="AF1734" s="82"/>
      <c r="AG1734" s="59" t="s">
        <v>5606</v>
      </c>
      <c r="AH1734" s="59">
        <v>1</v>
      </c>
      <c r="AI1734" s="58"/>
      <c r="AJ1734" s="27"/>
    </row>
    <row r="1735" ht="20.15" customHeight="1" outlineLevel="4" spans="1:36">
      <c r="A1735" s="59">
        <v>3</v>
      </c>
      <c r="B1735" s="60" t="s">
        <v>190</v>
      </c>
      <c r="C1735" s="56" t="s">
        <v>201</v>
      </c>
      <c r="D1735" s="57" t="s">
        <v>5890</v>
      </c>
      <c r="E1735" s="58" t="s">
        <v>5916</v>
      </c>
      <c r="F1735" s="59" t="s">
        <v>554</v>
      </c>
      <c r="G1735" s="59" t="s">
        <v>2461</v>
      </c>
      <c r="H1735" s="59">
        <v>430923</v>
      </c>
      <c r="I1735" s="59" t="str">
        <f t="shared" si="182"/>
        <v>430923</v>
      </c>
      <c r="J1735" s="59">
        <f t="shared" si="183"/>
        <v>0</v>
      </c>
      <c r="K1735" s="70">
        <v>4.093</v>
      </c>
      <c r="L1735" s="55" t="s">
        <v>5917</v>
      </c>
      <c r="M1735" s="71" t="s">
        <v>5918</v>
      </c>
      <c r="N1735" s="59"/>
      <c r="O1735" s="70"/>
      <c r="P1735" s="73" t="s">
        <v>5918</v>
      </c>
      <c r="Q1735" s="70">
        <v>4.093</v>
      </c>
      <c r="R1735" s="59"/>
      <c r="S1735" s="70"/>
      <c r="T1735" s="59">
        <v>18</v>
      </c>
      <c r="U1735" s="82">
        <v>155.534</v>
      </c>
      <c r="V1735" s="83">
        <v>73.674</v>
      </c>
      <c r="W1735" s="83">
        <v>53.209</v>
      </c>
      <c r="X1735" s="83">
        <v>20.465</v>
      </c>
      <c r="Y1735" s="82">
        <f t="shared" si="184"/>
        <v>81.86</v>
      </c>
      <c r="Z1735" s="82"/>
      <c r="AA1735" s="91"/>
      <c r="AB1735" s="91"/>
      <c r="AC1735" s="82"/>
      <c r="AD1735" s="82"/>
      <c r="AE1735" s="82"/>
      <c r="AF1735" s="82"/>
      <c r="AG1735" s="59" t="s">
        <v>5606</v>
      </c>
      <c r="AH1735" s="59">
        <v>1</v>
      </c>
      <c r="AI1735" s="58"/>
      <c r="AJ1735" s="27"/>
    </row>
    <row r="1736" ht="20.15" customHeight="1" outlineLevel="4" spans="1:36">
      <c r="A1736" s="59">
        <v>1</v>
      </c>
      <c r="B1736" s="60" t="s">
        <v>190</v>
      </c>
      <c r="C1736" s="56" t="s">
        <v>201</v>
      </c>
      <c r="D1736" s="57" t="s">
        <v>5919</v>
      </c>
      <c r="E1736" s="58" t="s">
        <v>5920</v>
      </c>
      <c r="F1736" s="59" t="s">
        <v>554</v>
      </c>
      <c r="G1736" s="59" t="s">
        <v>2461</v>
      </c>
      <c r="H1736" s="59">
        <v>430923</v>
      </c>
      <c r="I1736" s="59" t="str">
        <f t="shared" si="182"/>
        <v>430923</v>
      </c>
      <c r="J1736" s="59">
        <f t="shared" si="183"/>
        <v>0</v>
      </c>
      <c r="K1736" s="70">
        <v>2.041</v>
      </c>
      <c r="L1736" s="55" t="s">
        <v>5921</v>
      </c>
      <c r="M1736" s="71" t="s">
        <v>5922</v>
      </c>
      <c r="N1736" s="59"/>
      <c r="O1736" s="70"/>
      <c r="P1736" s="59"/>
      <c r="Q1736" s="70"/>
      <c r="R1736" s="73" t="s">
        <v>5922</v>
      </c>
      <c r="S1736" s="70">
        <v>2.041</v>
      </c>
      <c r="T1736" s="59">
        <v>18</v>
      </c>
      <c r="U1736" s="82">
        <v>77.558</v>
      </c>
      <c r="V1736" s="83">
        <v>36.738</v>
      </c>
      <c r="W1736" s="83">
        <v>26.533</v>
      </c>
      <c r="X1736" s="83">
        <v>10.205</v>
      </c>
      <c r="Y1736" s="82">
        <f t="shared" si="184"/>
        <v>40.82</v>
      </c>
      <c r="Z1736" s="82"/>
      <c r="AA1736" s="91"/>
      <c r="AB1736" s="91"/>
      <c r="AC1736" s="82"/>
      <c r="AD1736" s="82"/>
      <c r="AE1736" s="82"/>
      <c r="AF1736" s="82"/>
      <c r="AG1736" s="59" t="s">
        <v>5606</v>
      </c>
      <c r="AH1736" s="59">
        <v>1</v>
      </c>
      <c r="AI1736" s="58"/>
      <c r="AJ1736" s="27"/>
    </row>
    <row r="1737" ht="20.15" customHeight="1" outlineLevel="4" spans="1:36">
      <c r="A1737" s="59">
        <v>4</v>
      </c>
      <c r="B1737" s="60" t="s">
        <v>190</v>
      </c>
      <c r="C1737" s="56" t="s">
        <v>201</v>
      </c>
      <c r="D1737" s="57" t="s">
        <v>5679</v>
      </c>
      <c r="E1737" s="58" t="s">
        <v>4215</v>
      </c>
      <c r="F1737" s="59" t="s">
        <v>554</v>
      </c>
      <c r="G1737" s="59" t="s">
        <v>2461</v>
      </c>
      <c r="H1737" s="59">
        <v>430923</v>
      </c>
      <c r="I1737" s="59" t="str">
        <f t="shared" si="182"/>
        <v>430923</v>
      </c>
      <c r="J1737" s="59">
        <f t="shared" si="183"/>
        <v>0</v>
      </c>
      <c r="K1737" s="70">
        <v>4.273</v>
      </c>
      <c r="L1737" s="55" t="s">
        <v>5923</v>
      </c>
      <c r="M1737" s="71" t="s">
        <v>5924</v>
      </c>
      <c r="N1737" s="59"/>
      <c r="O1737" s="70"/>
      <c r="P1737" s="73" t="s">
        <v>5924</v>
      </c>
      <c r="Q1737" s="70">
        <v>4.273</v>
      </c>
      <c r="R1737" s="59"/>
      <c r="S1737" s="70"/>
      <c r="T1737" s="59">
        <v>18</v>
      </c>
      <c r="U1737" s="82">
        <v>162.374</v>
      </c>
      <c r="V1737" s="83">
        <v>76.914</v>
      </c>
      <c r="W1737" s="83">
        <v>55.549</v>
      </c>
      <c r="X1737" s="83">
        <v>21.365</v>
      </c>
      <c r="Y1737" s="82">
        <f t="shared" si="184"/>
        <v>85.46</v>
      </c>
      <c r="Z1737" s="82"/>
      <c r="AA1737" s="91"/>
      <c r="AB1737" s="91"/>
      <c r="AC1737" s="82"/>
      <c r="AD1737" s="82"/>
      <c r="AE1737" s="82"/>
      <c r="AF1737" s="82"/>
      <c r="AG1737" s="59" t="s">
        <v>5606</v>
      </c>
      <c r="AH1737" s="59">
        <v>1</v>
      </c>
      <c r="AI1737" s="58"/>
      <c r="AJ1737" s="27"/>
    </row>
    <row r="1738" ht="20.15" customHeight="1" outlineLevel="4" spans="1:36">
      <c r="A1738" s="59">
        <v>4</v>
      </c>
      <c r="B1738" s="60" t="s">
        <v>190</v>
      </c>
      <c r="C1738" s="56" t="s">
        <v>201</v>
      </c>
      <c r="D1738" s="57" t="s">
        <v>5679</v>
      </c>
      <c r="E1738" s="58" t="s">
        <v>5925</v>
      </c>
      <c r="F1738" s="59" t="s">
        <v>554</v>
      </c>
      <c r="G1738" s="59" t="s">
        <v>2461</v>
      </c>
      <c r="H1738" s="59">
        <v>430923</v>
      </c>
      <c r="I1738" s="59" t="str">
        <f t="shared" si="182"/>
        <v>430923</v>
      </c>
      <c r="J1738" s="59">
        <f t="shared" si="183"/>
        <v>0</v>
      </c>
      <c r="K1738" s="70">
        <v>1.26</v>
      </c>
      <c r="L1738" s="55" t="s">
        <v>5926</v>
      </c>
      <c r="M1738" s="71" t="s">
        <v>5927</v>
      </c>
      <c r="N1738" s="59"/>
      <c r="O1738" s="70"/>
      <c r="P1738" s="59"/>
      <c r="Q1738" s="70"/>
      <c r="R1738" s="73" t="s">
        <v>5927</v>
      </c>
      <c r="S1738" s="70">
        <v>1.26</v>
      </c>
      <c r="T1738" s="59">
        <v>18</v>
      </c>
      <c r="U1738" s="82">
        <v>47.88</v>
      </c>
      <c r="V1738" s="83">
        <v>22.68</v>
      </c>
      <c r="W1738" s="83">
        <v>16.38</v>
      </c>
      <c r="X1738" s="83">
        <v>6.3</v>
      </c>
      <c r="Y1738" s="82">
        <f t="shared" si="184"/>
        <v>25.2</v>
      </c>
      <c r="Z1738" s="82"/>
      <c r="AA1738" s="91"/>
      <c r="AB1738" s="91"/>
      <c r="AC1738" s="82"/>
      <c r="AD1738" s="82"/>
      <c r="AE1738" s="82"/>
      <c r="AF1738" s="82"/>
      <c r="AG1738" s="59" t="s">
        <v>5606</v>
      </c>
      <c r="AH1738" s="59">
        <v>1</v>
      </c>
      <c r="AI1738" s="58"/>
      <c r="AJ1738" s="27"/>
    </row>
    <row r="1739" ht="20.15" customHeight="1" outlineLevel="4" spans="1:36">
      <c r="A1739" s="59">
        <v>4</v>
      </c>
      <c r="B1739" s="60" t="s">
        <v>190</v>
      </c>
      <c r="C1739" s="56" t="s">
        <v>201</v>
      </c>
      <c r="D1739" s="57" t="s">
        <v>5679</v>
      </c>
      <c r="E1739" s="58" t="s">
        <v>5928</v>
      </c>
      <c r="F1739" s="59" t="s">
        <v>554</v>
      </c>
      <c r="G1739" s="59" t="s">
        <v>2461</v>
      </c>
      <c r="H1739" s="59">
        <v>430923</v>
      </c>
      <c r="I1739" s="59" t="str">
        <f t="shared" si="182"/>
        <v>430923</v>
      </c>
      <c r="J1739" s="59">
        <f t="shared" si="183"/>
        <v>0</v>
      </c>
      <c r="K1739" s="70">
        <v>2.925</v>
      </c>
      <c r="L1739" s="55" t="s">
        <v>5929</v>
      </c>
      <c r="M1739" s="71" t="s">
        <v>5930</v>
      </c>
      <c r="N1739" s="73" t="s">
        <v>5930</v>
      </c>
      <c r="O1739" s="70">
        <v>2.925</v>
      </c>
      <c r="P1739" s="59"/>
      <c r="Q1739" s="70"/>
      <c r="R1739" s="59"/>
      <c r="S1739" s="70"/>
      <c r="T1739" s="59">
        <v>18</v>
      </c>
      <c r="U1739" s="82">
        <v>111.15</v>
      </c>
      <c r="V1739" s="83">
        <v>52.65</v>
      </c>
      <c r="W1739" s="83">
        <v>38.025</v>
      </c>
      <c r="X1739" s="83">
        <v>14.625</v>
      </c>
      <c r="Y1739" s="82">
        <f t="shared" si="184"/>
        <v>58.5</v>
      </c>
      <c r="Z1739" s="82"/>
      <c r="AA1739" s="91"/>
      <c r="AB1739" s="91"/>
      <c r="AC1739" s="82"/>
      <c r="AD1739" s="82"/>
      <c r="AE1739" s="82"/>
      <c r="AF1739" s="82"/>
      <c r="AG1739" s="59" t="s">
        <v>5606</v>
      </c>
      <c r="AH1739" s="59">
        <v>1</v>
      </c>
      <c r="AI1739" s="58"/>
      <c r="AJ1739" s="27"/>
    </row>
    <row r="1740" ht="20.15" customHeight="1" outlineLevel="4" spans="1:36">
      <c r="A1740" s="59">
        <v>4</v>
      </c>
      <c r="B1740" s="60" t="s">
        <v>190</v>
      </c>
      <c r="C1740" s="56" t="s">
        <v>201</v>
      </c>
      <c r="D1740" s="57" t="s">
        <v>5751</v>
      </c>
      <c r="E1740" s="58" t="s">
        <v>5931</v>
      </c>
      <c r="F1740" s="59" t="s">
        <v>554</v>
      </c>
      <c r="G1740" s="59" t="s">
        <v>2461</v>
      </c>
      <c r="H1740" s="59">
        <v>430923</v>
      </c>
      <c r="I1740" s="59" t="str">
        <f t="shared" si="182"/>
        <v>430923</v>
      </c>
      <c r="J1740" s="59">
        <f t="shared" si="183"/>
        <v>0</v>
      </c>
      <c r="K1740" s="70">
        <v>8.824</v>
      </c>
      <c r="L1740" s="55" t="s">
        <v>5932</v>
      </c>
      <c r="M1740" s="71" t="s">
        <v>5933</v>
      </c>
      <c r="N1740" s="59"/>
      <c r="O1740" s="70"/>
      <c r="P1740" s="73" t="s">
        <v>5933</v>
      </c>
      <c r="Q1740" s="70">
        <v>8.824</v>
      </c>
      <c r="R1740" s="59"/>
      <c r="S1740" s="70"/>
      <c r="T1740" s="59">
        <v>18</v>
      </c>
      <c r="U1740" s="82">
        <v>335.312</v>
      </c>
      <c r="V1740" s="83">
        <v>158.832</v>
      </c>
      <c r="W1740" s="83">
        <v>114.712</v>
      </c>
      <c r="X1740" s="83">
        <v>44.12</v>
      </c>
      <c r="Y1740" s="82">
        <f t="shared" si="184"/>
        <v>176.48</v>
      </c>
      <c r="Z1740" s="82"/>
      <c r="AA1740" s="91"/>
      <c r="AB1740" s="91"/>
      <c r="AC1740" s="82"/>
      <c r="AD1740" s="82"/>
      <c r="AE1740" s="82"/>
      <c r="AF1740" s="82"/>
      <c r="AG1740" s="59" t="s">
        <v>5606</v>
      </c>
      <c r="AH1740" s="59">
        <v>1</v>
      </c>
      <c r="AI1740" s="58"/>
      <c r="AJ1740" s="27"/>
    </row>
    <row r="1741" ht="20.15" customHeight="1" outlineLevel="4" spans="1:36">
      <c r="A1741" s="59">
        <v>3</v>
      </c>
      <c r="B1741" s="60" t="s">
        <v>190</v>
      </c>
      <c r="C1741" s="56" t="s">
        <v>201</v>
      </c>
      <c r="D1741" s="57" t="s">
        <v>5679</v>
      </c>
      <c r="E1741" s="58" t="s">
        <v>5934</v>
      </c>
      <c r="F1741" s="59" t="s">
        <v>554</v>
      </c>
      <c r="G1741" s="59" t="s">
        <v>2461</v>
      </c>
      <c r="H1741" s="59">
        <v>430923</v>
      </c>
      <c r="I1741" s="59" t="str">
        <f t="shared" si="182"/>
        <v>430923</v>
      </c>
      <c r="J1741" s="59">
        <f t="shared" si="183"/>
        <v>0</v>
      </c>
      <c r="K1741" s="70">
        <v>1.8</v>
      </c>
      <c r="L1741" s="55" t="s">
        <v>5935</v>
      </c>
      <c r="M1741" s="71" t="s">
        <v>5936</v>
      </c>
      <c r="N1741" s="59"/>
      <c r="O1741" s="70"/>
      <c r="P1741" s="73" t="s">
        <v>5936</v>
      </c>
      <c r="Q1741" s="70">
        <v>1.8</v>
      </c>
      <c r="R1741" s="59"/>
      <c r="S1741" s="70"/>
      <c r="T1741" s="59">
        <v>18</v>
      </c>
      <c r="U1741" s="82">
        <v>68.4</v>
      </c>
      <c r="V1741" s="83">
        <v>32.4</v>
      </c>
      <c r="W1741" s="83">
        <v>23.4</v>
      </c>
      <c r="X1741" s="83">
        <v>9</v>
      </c>
      <c r="Y1741" s="82">
        <f t="shared" si="184"/>
        <v>36</v>
      </c>
      <c r="Z1741" s="82"/>
      <c r="AA1741" s="91"/>
      <c r="AB1741" s="91"/>
      <c r="AC1741" s="82"/>
      <c r="AD1741" s="82"/>
      <c r="AE1741" s="82"/>
      <c r="AF1741" s="82"/>
      <c r="AG1741" s="59" t="s">
        <v>5606</v>
      </c>
      <c r="AH1741" s="59">
        <v>1</v>
      </c>
      <c r="AI1741" s="58"/>
      <c r="AJ1741" s="27"/>
    </row>
    <row r="1742" ht="20.15" customHeight="1" outlineLevel="4" spans="1:36">
      <c r="A1742" s="59">
        <v>4</v>
      </c>
      <c r="B1742" s="60" t="s">
        <v>190</v>
      </c>
      <c r="C1742" s="56" t="s">
        <v>201</v>
      </c>
      <c r="D1742" s="57" t="s">
        <v>5679</v>
      </c>
      <c r="E1742" s="58" t="s">
        <v>5937</v>
      </c>
      <c r="F1742" s="59" t="s">
        <v>554</v>
      </c>
      <c r="G1742" s="59" t="s">
        <v>2461</v>
      </c>
      <c r="H1742" s="59">
        <v>430923</v>
      </c>
      <c r="I1742" s="59" t="str">
        <f t="shared" si="182"/>
        <v>430923</v>
      </c>
      <c r="J1742" s="59">
        <f t="shared" si="183"/>
        <v>0</v>
      </c>
      <c r="K1742" s="70">
        <v>3.156</v>
      </c>
      <c r="L1742" s="55" t="s">
        <v>5938</v>
      </c>
      <c r="M1742" s="71" t="s">
        <v>5939</v>
      </c>
      <c r="N1742" s="59"/>
      <c r="O1742" s="70"/>
      <c r="P1742" s="73" t="s">
        <v>5939</v>
      </c>
      <c r="Q1742" s="70">
        <v>3.156</v>
      </c>
      <c r="R1742" s="59"/>
      <c r="S1742" s="70"/>
      <c r="T1742" s="59">
        <v>18</v>
      </c>
      <c r="U1742" s="82">
        <v>119.928</v>
      </c>
      <c r="V1742" s="83">
        <v>56.808</v>
      </c>
      <c r="W1742" s="83">
        <v>41.028</v>
      </c>
      <c r="X1742" s="83">
        <v>15.78</v>
      </c>
      <c r="Y1742" s="82">
        <f t="shared" si="184"/>
        <v>63.12</v>
      </c>
      <c r="Z1742" s="82"/>
      <c r="AA1742" s="91"/>
      <c r="AB1742" s="91"/>
      <c r="AC1742" s="82"/>
      <c r="AD1742" s="82"/>
      <c r="AE1742" s="82"/>
      <c r="AF1742" s="82"/>
      <c r="AG1742" s="59" t="s">
        <v>5606</v>
      </c>
      <c r="AH1742" s="59">
        <v>1</v>
      </c>
      <c r="AI1742" s="58"/>
      <c r="AJ1742" s="27"/>
    </row>
    <row r="1743" ht="20.15" customHeight="1" outlineLevel="4" spans="1:36">
      <c r="A1743" s="59">
        <v>4</v>
      </c>
      <c r="B1743" s="60" t="s">
        <v>190</v>
      </c>
      <c r="C1743" s="56" t="s">
        <v>201</v>
      </c>
      <c r="D1743" s="57" t="s">
        <v>5940</v>
      </c>
      <c r="E1743" s="58" t="s">
        <v>5941</v>
      </c>
      <c r="F1743" s="59" t="s">
        <v>554</v>
      </c>
      <c r="G1743" s="59" t="s">
        <v>2461</v>
      </c>
      <c r="H1743" s="59">
        <v>430923</v>
      </c>
      <c r="I1743" s="59" t="str">
        <f t="shared" si="182"/>
        <v>430923</v>
      </c>
      <c r="J1743" s="59">
        <f t="shared" si="183"/>
        <v>0</v>
      </c>
      <c r="K1743" s="70">
        <v>0.587</v>
      </c>
      <c r="L1743" s="55" t="s">
        <v>5942</v>
      </c>
      <c r="M1743" s="71" t="s">
        <v>5943</v>
      </c>
      <c r="N1743" s="59"/>
      <c r="O1743" s="70"/>
      <c r="P1743" s="59"/>
      <c r="Q1743" s="70"/>
      <c r="R1743" s="73" t="s">
        <v>5943</v>
      </c>
      <c r="S1743" s="70">
        <v>0.587</v>
      </c>
      <c r="T1743" s="59">
        <v>18</v>
      </c>
      <c r="U1743" s="82">
        <v>22.306</v>
      </c>
      <c r="V1743" s="83">
        <v>10.566</v>
      </c>
      <c r="W1743" s="83">
        <v>7.631</v>
      </c>
      <c r="X1743" s="83">
        <v>2.935</v>
      </c>
      <c r="Y1743" s="82">
        <f t="shared" si="184"/>
        <v>11.74</v>
      </c>
      <c r="Z1743" s="82"/>
      <c r="AA1743" s="91"/>
      <c r="AB1743" s="91"/>
      <c r="AC1743" s="82"/>
      <c r="AD1743" s="82"/>
      <c r="AE1743" s="82"/>
      <c r="AF1743" s="82"/>
      <c r="AG1743" s="59" t="s">
        <v>5606</v>
      </c>
      <c r="AH1743" s="59">
        <v>1</v>
      </c>
      <c r="AI1743" s="58"/>
      <c r="AJ1743" s="27"/>
    </row>
    <row r="1744" ht="20.15" customHeight="1" outlineLevel="4" spans="1:36">
      <c r="A1744" s="59">
        <v>1</v>
      </c>
      <c r="B1744" s="60" t="s">
        <v>190</v>
      </c>
      <c r="C1744" s="56" t="s">
        <v>201</v>
      </c>
      <c r="D1744" s="57" t="s">
        <v>5940</v>
      </c>
      <c r="E1744" s="58" t="s">
        <v>5944</v>
      </c>
      <c r="F1744" s="59" t="s">
        <v>554</v>
      </c>
      <c r="G1744" s="59" t="s">
        <v>2461</v>
      </c>
      <c r="H1744" s="59">
        <v>430923</v>
      </c>
      <c r="I1744" s="59" t="str">
        <f t="shared" si="182"/>
        <v>430923</v>
      </c>
      <c r="J1744" s="59">
        <f t="shared" si="183"/>
        <v>0</v>
      </c>
      <c r="K1744" s="70">
        <v>4.63</v>
      </c>
      <c r="L1744" s="55" t="s">
        <v>5945</v>
      </c>
      <c r="M1744" s="71" t="s">
        <v>5946</v>
      </c>
      <c r="N1744" s="59"/>
      <c r="O1744" s="70"/>
      <c r="P1744" s="59"/>
      <c r="Q1744" s="70"/>
      <c r="R1744" s="73" t="s">
        <v>5946</v>
      </c>
      <c r="S1744" s="70">
        <v>4.63</v>
      </c>
      <c r="T1744" s="59">
        <v>18</v>
      </c>
      <c r="U1744" s="82">
        <v>175.94</v>
      </c>
      <c r="V1744" s="83">
        <v>83.34</v>
      </c>
      <c r="W1744" s="83">
        <v>60.19</v>
      </c>
      <c r="X1744" s="83">
        <v>23.15</v>
      </c>
      <c r="Y1744" s="82">
        <f t="shared" si="184"/>
        <v>92.6</v>
      </c>
      <c r="Z1744" s="82"/>
      <c r="AA1744" s="91"/>
      <c r="AB1744" s="91"/>
      <c r="AC1744" s="82"/>
      <c r="AD1744" s="82"/>
      <c r="AE1744" s="82"/>
      <c r="AF1744" s="82"/>
      <c r="AG1744" s="59" t="s">
        <v>5606</v>
      </c>
      <c r="AH1744" s="59">
        <v>1</v>
      </c>
      <c r="AI1744" s="58"/>
      <c r="AJ1744" s="27"/>
    </row>
    <row r="1745" ht="20.15" customHeight="1" outlineLevel="4" spans="1:36">
      <c r="A1745" s="59">
        <v>3</v>
      </c>
      <c r="B1745" s="60" t="s">
        <v>190</v>
      </c>
      <c r="C1745" s="56" t="s">
        <v>201</v>
      </c>
      <c r="D1745" s="57" t="s">
        <v>5940</v>
      </c>
      <c r="E1745" s="58" t="s">
        <v>5947</v>
      </c>
      <c r="F1745" s="59" t="s">
        <v>554</v>
      </c>
      <c r="G1745" s="59" t="s">
        <v>2461</v>
      </c>
      <c r="H1745" s="59">
        <v>430923</v>
      </c>
      <c r="I1745" s="59" t="str">
        <f t="shared" si="182"/>
        <v>430923</v>
      </c>
      <c r="J1745" s="59">
        <f t="shared" si="183"/>
        <v>0</v>
      </c>
      <c r="K1745" s="70">
        <v>3.082</v>
      </c>
      <c r="L1745" s="55" t="s">
        <v>5948</v>
      </c>
      <c r="M1745" s="71" t="s">
        <v>5949</v>
      </c>
      <c r="N1745" s="59"/>
      <c r="O1745" s="70"/>
      <c r="P1745" s="73" t="s">
        <v>5949</v>
      </c>
      <c r="Q1745" s="70">
        <v>3.082</v>
      </c>
      <c r="R1745" s="59"/>
      <c r="S1745" s="70"/>
      <c r="T1745" s="59">
        <v>18</v>
      </c>
      <c r="U1745" s="82">
        <v>117.116</v>
      </c>
      <c r="V1745" s="83">
        <v>55.476</v>
      </c>
      <c r="W1745" s="83">
        <v>40.066</v>
      </c>
      <c r="X1745" s="83">
        <v>15.41</v>
      </c>
      <c r="Y1745" s="82">
        <f t="shared" si="184"/>
        <v>61.64</v>
      </c>
      <c r="Z1745" s="82"/>
      <c r="AA1745" s="91"/>
      <c r="AB1745" s="91"/>
      <c r="AC1745" s="82"/>
      <c r="AD1745" s="82"/>
      <c r="AE1745" s="82"/>
      <c r="AF1745" s="82"/>
      <c r="AG1745" s="59" t="s">
        <v>5606</v>
      </c>
      <c r="AH1745" s="59">
        <v>1</v>
      </c>
      <c r="AI1745" s="58"/>
      <c r="AJ1745" s="27"/>
    </row>
    <row r="1746" ht="20.15" customHeight="1" outlineLevel="4" spans="1:36">
      <c r="A1746" s="59">
        <v>4</v>
      </c>
      <c r="B1746" s="60" t="s">
        <v>190</v>
      </c>
      <c r="C1746" s="56" t="s">
        <v>201</v>
      </c>
      <c r="D1746" s="57" t="s">
        <v>5686</v>
      </c>
      <c r="E1746" s="58" t="s">
        <v>5950</v>
      </c>
      <c r="F1746" s="59" t="s">
        <v>554</v>
      </c>
      <c r="G1746" s="59" t="s">
        <v>2461</v>
      </c>
      <c r="H1746" s="59">
        <v>430923</v>
      </c>
      <c r="I1746" s="59" t="str">
        <f t="shared" si="182"/>
        <v>430923</v>
      </c>
      <c r="J1746" s="59">
        <f t="shared" si="183"/>
        <v>0</v>
      </c>
      <c r="K1746" s="70">
        <v>7.405</v>
      </c>
      <c r="L1746" s="55" t="s">
        <v>5951</v>
      </c>
      <c r="M1746" s="71" t="s">
        <v>5952</v>
      </c>
      <c r="N1746" s="59"/>
      <c r="O1746" s="70"/>
      <c r="P1746" s="59"/>
      <c r="Q1746" s="70"/>
      <c r="R1746" s="73" t="s">
        <v>5952</v>
      </c>
      <c r="S1746" s="70">
        <v>7.405</v>
      </c>
      <c r="T1746" s="59">
        <v>18</v>
      </c>
      <c r="U1746" s="82">
        <v>281.39</v>
      </c>
      <c r="V1746" s="83">
        <v>133.29</v>
      </c>
      <c r="W1746" s="83">
        <v>96.265</v>
      </c>
      <c r="X1746" s="83">
        <v>37.025</v>
      </c>
      <c r="Y1746" s="82">
        <f t="shared" si="184"/>
        <v>148.1</v>
      </c>
      <c r="Z1746" s="82"/>
      <c r="AA1746" s="91"/>
      <c r="AB1746" s="91"/>
      <c r="AC1746" s="82"/>
      <c r="AD1746" s="82"/>
      <c r="AE1746" s="82"/>
      <c r="AF1746" s="82"/>
      <c r="AG1746" s="59" t="s">
        <v>5606</v>
      </c>
      <c r="AH1746" s="59">
        <v>1</v>
      </c>
      <c r="AI1746" s="58"/>
      <c r="AJ1746" s="27"/>
    </row>
    <row r="1747" ht="20.15" customHeight="1" outlineLevel="4" spans="1:36">
      <c r="A1747" s="59">
        <v>1</v>
      </c>
      <c r="B1747" s="60" t="s">
        <v>190</v>
      </c>
      <c r="C1747" s="56" t="s">
        <v>201</v>
      </c>
      <c r="D1747" s="57" t="s">
        <v>5686</v>
      </c>
      <c r="E1747" s="58" t="s">
        <v>5953</v>
      </c>
      <c r="F1747" s="59" t="s">
        <v>554</v>
      </c>
      <c r="G1747" s="59" t="s">
        <v>2461</v>
      </c>
      <c r="H1747" s="59">
        <v>430923</v>
      </c>
      <c r="I1747" s="59" t="str">
        <f t="shared" si="182"/>
        <v>430923</v>
      </c>
      <c r="J1747" s="59">
        <f t="shared" si="183"/>
        <v>0</v>
      </c>
      <c r="K1747" s="70">
        <v>5.153</v>
      </c>
      <c r="L1747" s="55" t="s">
        <v>5684</v>
      </c>
      <c r="M1747" s="71" t="s">
        <v>5954</v>
      </c>
      <c r="N1747" s="59"/>
      <c r="O1747" s="70"/>
      <c r="P1747" s="59"/>
      <c r="Q1747" s="70"/>
      <c r="R1747" s="73" t="s">
        <v>5954</v>
      </c>
      <c r="S1747" s="70">
        <v>5.153</v>
      </c>
      <c r="T1747" s="59">
        <v>18</v>
      </c>
      <c r="U1747" s="82">
        <v>195.814</v>
      </c>
      <c r="V1747" s="83">
        <v>92.754</v>
      </c>
      <c r="W1747" s="83">
        <v>66.989</v>
      </c>
      <c r="X1747" s="83">
        <v>25.765</v>
      </c>
      <c r="Y1747" s="82">
        <f t="shared" si="184"/>
        <v>103.06</v>
      </c>
      <c r="Z1747" s="82"/>
      <c r="AA1747" s="91"/>
      <c r="AB1747" s="91"/>
      <c r="AC1747" s="82"/>
      <c r="AD1747" s="82"/>
      <c r="AE1747" s="82"/>
      <c r="AF1747" s="82"/>
      <c r="AG1747" s="59" t="s">
        <v>5606</v>
      </c>
      <c r="AH1747" s="59">
        <v>1</v>
      </c>
      <c r="AI1747" s="58"/>
      <c r="AJ1747" s="27"/>
    </row>
    <row r="1748" ht="20.15" customHeight="1" outlineLevel="4" spans="1:36">
      <c r="A1748" s="59">
        <v>4</v>
      </c>
      <c r="B1748" s="60" t="s">
        <v>190</v>
      </c>
      <c r="C1748" s="56" t="s">
        <v>201</v>
      </c>
      <c r="D1748" s="57" t="s">
        <v>5696</v>
      </c>
      <c r="E1748" s="58" t="s">
        <v>5955</v>
      </c>
      <c r="F1748" s="59" t="s">
        <v>554</v>
      </c>
      <c r="G1748" s="59" t="s">
        <v>2461</v>
      </c>
      <c r="H1748" s="59">
        <v>430923</v>
      </c>
      <c r="I1748" s="59" t="str">
        <f t="shared" si="182"/>
        <v>430923</v>
      </c>
      <c r="J1748" s="59">
        <f t="shared" si="183"/>
        <v>0</v>
      </c>
      <c r="K1748" s="70">
        <v>11.105</v>
      </c>
      <c r="L1748" s="55" t="s">
        <v>5956</v>
      </c>
      <c r="M1748" s="71" t="s">
        <v>5957</v>
      </c>
      <c r="N1748" s="59"/>
      <c r="O1748" s="70"/>
      <c r="P1748" s="73" t="s">
        <v>5957</v>
      </c>
      <c r="Q1748" s="70">
        <v>11.105</v>
      </c>
      <c r="R1748" s="59"/>
      <c r="S1748" s="70"/>
      <c r="T1748" s="59">
        <v>18</v>
      </c>
      <c r="U1748" s="82">
        <v>421.99</v>
      </c>
      <c r="V1748" s="83">
        <v>199.89</v>
      </c>
      <c r="W1748" s="83">
        <v>144.365</v>
      </c>
      <c r="X1748" s="83">
        <v>55.525</v>
      </c>
      <c r="Y1748" s="82">
        <f t="shared" si="184"/>
        <v>222.1</v>
      </c>
      <c r="Z1748" s="82"/>
      <c r="AA1748" s="91"/>
      <c r="AB1748" s="91"/>
      <c r="AC1748" s="82"/>
      <c r="AD1748" s="82"/>
      <c r="AE1748" s="82"/>
      <c r="AF1748" s="82"/>
      <c r="AG1748" s="59" t="s">
        <v>5606</v>
      </c>
      <c r="AH1748" s="59">
        <v>1</v>
      </c>
      <c r="AI1748" s="58"/>
      <c r="AJ1748" s="27"/>
    </row>
    <row r="1749" ht="20.15" customHeight="1" outlineLevel="4" spans="1:36">
      <c r="A1749" s="59">
        <v>3</v>
      </c>
      <c r="B1749" s="60" t="s">
        <v>190</v>
      </c>
      <c r="C1749" s="56" t="s">
        <v>201</v>
      </c>
      <c r="D1749" s="57" t="s">
        <v>5958</v>
      </c>
      <c r="E1749" s="58" t="s">
        <v>5959</v>
      </c>
      <c r="F1749" s="59" t="s">
        <v>554</v>
      </c>
      <c r="G1749" s="59" t="s">
        <v>2461</v>
      </c>
      <c r="H1749" s="59">
        <v>430923</v>
      </c>
      <c r="I1749" s="59" t="str">
        <f t="shared" si="182"/>
        <v>430923</v>
      </c>
      <c r="J1749" s="59">
        <f t="shared" si="183"/>
        <v>0</v>
      </c>
      <c r="K1749" s="70">
        <v>2.946</v>
      </c>
      <c r="L1749" s="55" t="s">
        <v>5960</v>
      </c>
      <c r="M1749" s="71" t="s">
        <v>5961</v>
      </c>
      <c r="N1749" s="59"/>
      <c r="O1749" s="70"/>
      <c r="P1749" s="59"/>
      <c r="Q1749" s="70"/>
      <c r="R1749" s="73" t="s">
        <v>5961</v>
      </c>
      <c r="S1749" s="70">
        <v>2.946</v>
      </c>
      <c r="T1749" s="59">
        <v>18</v>
      </c>
      <c r="U1749" s="82">
        <v>111.948</v>
      </c>
      <c r="V1749" s="83">
        <v>53.028</v>
      </c>
      <c r="W1749" s="83">
        <v>38.298</v>
      </c>
      <c r="X1749" s="83">
        <v>14.73</v>
      </c>
      <c r="Y1749" s="82">
        <f t="shared" si="184"/>
        <v>58.92</v>
      </c>
      <c r="Z1749" s="82"/>
      <c r="AA1749" s="91"/>
      <c r="AB1749" s="91"/>
      <c r="AC1749" s="82"/>
      <c r="AD1749" s="82"/>
      <c r="AE1749" s="82"/>
      <c r="AF1749" s="82"/>
      <c r="AG1749" s="59" t="s">
        <v>5606</v>
      </c>
      <c r="AH1749" s="59">
        <v>1</v>
      </c>
      <c r="AI1749" s="58"/>
      <c r="AJ1749" s="27"/>
    </row>
    <row r="1750" ht="20.15" customHeight="1" outlineLevel="4" spans="1:36">
      <c r="A1750" s="59">
        <v>3</v>
      </c>
      <c r="B1750" s="60" t="s">
        <v>190</v>
      </c>
      <c r="C1750" s="56" t="s">
        <v>201</v>
      </c>
      <c r="D1750" s="57" t="s">
        <v>5958</v>
      </c>
      <c r="E1750" s="58" t="s">
        <v>5962</v>
      </c>
      <c r="F1750" s="59" t="s">
        <v>554</v>
      </c>
      <c r="G1750" s="59" t="s">
        <v>2461</v>
      </c>
      <c r="H1750" s="59">
        <v>430923</v>
      </c>
      <c r="I1750" s="59" t="str">
        <f t="shared" si="182"/>
        <v>430923</v>
      </c>
      <c r="J1750" s="59">
        <f t="shared" si="183"/>
        <v>0</v>
      </c>
      <c r="K1750" s="70">
        <v>2.895</v>
      </c>
      <c r="L1750" s="55" t="s">
        <v>5963</v>
      </c>
      <c r="M1750" s="71" t="s">
        <v>5964</v>
      </c>
      <c r="N1750" s="59"/>
      <c r="O1750" s="70"/>
      <c r="P1750" s="59"/>
      <c r="Q1750" s="70"/>
      <c r="R1750" s="73" t="s">
        <v>5964</v>
      </c>
      <c r="S1750" s="70">
        <v>2.895</v>
      </c>
      <c r="T1750" s="59">
        <v>18</v>
      </c>
      <c r="U1750" s="82">
        <v>110.01</v>
      </c>
      <c r="V1750" s="83">
        <v>52.11</v>
      </c>
      <c r="W1750" s="83">
        <v>37.635</v>
      </c>
      <c r="X1750" s="83">
        <v>14.475</v>
      </c>
      <c r="Y1750" s="82">
        <f t="shared" si="184"/>
        <v>57.9</v>
      </c>
      <c r="Z1750" s="82"/>
      <c r="AA1750" s="91"/>
      <c r="AB1750" s="91"/>
      <c r="AC1750" s="82"/>
      <c r="AD1750" s="82"/>
      <c r="AE1750" s="82"/>
      <c r="AF1750" s="82"/>
      <c r="AG1750" s="59" t="s">
        <v>5606</v>
      </c>
      <c r="AH1750" s="59">
        <v>1</v>
      </c>
      <c r="AI1750" s="58"/>
      <c r="AJ1750" s="27"/>
    </row>
    <row r="1751" ht="20.15" customHeight="1" outlineLevel="4" spans="1:36">
      <c r="A1751" s="59">
        <v>1</v>
      </c>
      <c r="B1751" s="60" t="s">
        <v>190</v>
      </c>
      <c r="C1751" s="56" t="s">
        <v>201</v>
      </c>
      <c r="D1751" s="57" t="s">
        <v>5958</v>
      </c>
      <c r="E1751" s="58" t="s">
        <v>5965</v>
      </c>
      <c r="F1751" s="59" t="s">
        <v>554</v>
      </c>
      <c r="G1751" s="59" t="s">
        <v>2461</v>
      </c>
      <c r="H1751" s="59">
        <v>430923</v>
      </c>
      <c r="I1751" s="59" t="str">
        <f t="shared" si="182"/>
        <v>430923</v>
      </c>
      <c r="J1751" s="59">
        <f t="shared" si="183"/>
        <v>0</v>
      </c>
      <c r="K1751" s="70">
        <v>2.491</v>
      </c>
      <c r="L1751" s="55" t="s">
        <v>5966</v>
      </c>
      <c r="M1751" s="71" t="s">
        <v>5967</v>
      </c>
      <c r="N1751" s="59"/>
      <c r="O1751" s="70"/>
      <c r="P1751" s="59"/>
      <c r="Q1751" s="70"/>
      <c r="R1751" s="73" t="s">
        <v>5967</v>
      </c>
      <c r="S1751" s="70">
        <v>2.491</v>
      </c>
      <c r="T1751" s="59">
        <v>18</v>
      </c>
      <c r="U1751" s="82">
        <v>94.658</v>
      </c>
      <c r="V1751" s="83">
        <v>44.838</v>
      </c>
      <c r="W1751" s="83">
        <v>32.383</v>
      </c>
      <c r="X1751" s="83">
        <v>12.455</v>
      </c>
      <c r="Y1751" s="82">
        <f t="shared" si="184"/>
        <v>49.82</v>
      </c>
      <c r="Z1751" s="82"/>
      <c r="AA1751" s="91"/>
      <c r="AB1751" s="91"/>
      <c r="AC1751" s="82"/>
      <c r="AD1751" s="82"/>
      <c r="AE1751" s="82"/>
      <c r="AF1751" s="82"/>
      <c r="AG1751" s="59" t="s">
        <v>5606</v>
      </c>
      <c r="AH1751" s="59">
        <v>1</v>
      </c>
      <c r="AI1751" s="58"/>
      <c r="AJ1751" s="27"/>
    </row>
    <row r="1752" ht="20.15" customHeight="1" outlineLevel="4" spans="1:36">
      <c r="A1752" s="59">
        <v>4</v>
      </c>
      <c r="B1752" s="60" t="s">
        <v>190</v>
      </c>
      <c r="C1752" s="56" t="s">
        <v>201</v>
      </c>
      <c r="D1752" s="57" t="s">
        <v>5958</v>
      </c>
      <c r="E1752" s="58" t="s">
        <v>5968</v>
      </c>
      <c r="F1752" s="59" t="s">
        <v>554</v>
      </c>
      <c r="G1752" s="59" t="s">
        <v>2461</v>
      </c>
      <c r="H1752" s="59">
        <v>430923</v>
      </c>
      <c r="I1752" s="59" t="str">
        <f t="shared" si="182"/>
        <v>430923</v>
      </c>
      <c r="J1752" s="59">
        <f t="shared" si="183"/>
        <v>0</v>
      </c>
      <c r="K1752" s="70">
        <v>2.518</v>
      </c>
      <c r="L1752" s="55" t="s">
        <v>5969</v>
      </c>
      <c r="M1752" s="71" t="s">
        <v>5970</v>
      </c>
      <c r="N1752" s="59"/>
      <c r="O1752" s="70"/>
      <c r="P1752" s="59"/>
      <c r="Q1752" s="70"/>
      <c r="R1752" s="73" t="s">
        <v>5970</v>
      </c>
      <c r="S1752" s="70">
        <v>2.518</v>
      </c>
      <c r="T1752" s="59">
        <v>18</v>
      </c>
      <c r="U1752" s="82">
        <v>95.684</v>
      </c>
      <c r="V1752" s="83">
        <v>45.324</v>
      </c>
      <c r="W1752" s="83">
        <v>32.734</v>
      </c>
      <c r="X1752" s="83">
        <v>12.59</v>
      </c>
      <c r="Y1752" s="82">
        <f t="shared" si="184"/>
        <v>50.36</v>
      </c>
      <c r="Z1752" s="82"/>
      <c r="AA1752" s="91"/>
      <c r="AB1752" s="91"/>
      <c r="AC1752" s="82"/>
      <c r="AD1752" s="82"/>
      <c r="AE1752" s="82"/>
      <c r="AF1752" s="82"/>
      <c r="AG1752" s="59" t="s">
        <v>5606</v>
      </c>
      <c r="AH1752" s="59">
        <v>1</v>
      </c>
      <c r="AI1752" s="58"/>
      <c r="AJ1752" s="27"/>
    </row>
    <row r="1753" ht="20.15" customHeight="1" outlineLevel="4" spans="1:36">
      <c r="A1753" s="59">
        <v>4</v>
      </c>
      <c r="B1753" s="60" t="s">
        <v>190</v>
      </c>
      <c r="C1753" s="56" t="s">
        <v>201</v>
      </c>
      <c r="D1753" s="57" t="s">
        <v>5958</v>
      </c>
      <c r="E1753" s="58" t="s">
        <v>5959</v>
      </c>
      <c r="F1753" s="59" t="s">
        <v>554</v>
      </c>
      <c r="G1753" s="59" t="s">
        <v>2461</v>
      </c>
      <c r="H1753" s="59">
        <v>430923</v>
      </c>
      <c r="I1753" s="59" t="str">
        <f t="shared" si="182"/>
        <v>430923</v>
      </c>
      <c r="J1753" s="59">
        <f t="shared" si="183"/>
        <v>0</v>
      </c>
      <c r="K1753" s="70">
        <v>2.862</v>
      </c>
      <c r="L1753" s="55" t="s">
        <v>5971</v>
      </c>
      <c r="M1753" s="71" t="s">
        <v>5972</v>
      </c>
      <c r="N1753" s="59"/>
      <c r="O1753" s="70"/>
      <c r="P1753" s="59"/>
      <c r="Q1753" s="70"/>
      <c r="R1753" s="73" t="s">
        <v>5972</v>
      </c>
      <c r="S1753" s="70">
        <v>2.862</v>
      </c>
      <c r="T1753" s="59">
        <v>18</v>
      </c>
      <c r="U1753" s="82">
        <v>108.756</v>
      </c>
      <c r="V1753" s="83">
        <v>51.516</v>
      </c>
      <c r="W1753" s="83">
        <v>37.206</v>
      </c>
      <c r="X1753" s="83">
        <v>14.31</v>
      </c>
      <c r="Y1753" s="82">
        <f t="shared" si="184"/>
        <v>57.24</v>
      </c>
      <c r="Z1753" s="82"/>
      <c r="AA1753" s="91"/>
      <c r="AB1753" s="91"/>
      <c r="AC1753" s="82"/>
      <c r="AD1753" s="82"/>
      <c r="AE1753" s="82"/>
      <c r="AF1753" s="82"/>
      <c r="AG1753" s="59" t="s">
        <v>5606</v>
      </c>
      <c r="AH1753" s="59">
        <v>1</v>
      </c>
      <c r="AI1753" s="58"/>
      <c r="AJ1753" s="27"/>
    </row>
    <row r="1754" ht="20.15" customHeight="1" outlineLevel="4" spans="1:36">
      <c r="A1754" s="59">
        <v>4</v>
      </c>
      <c r="B1754" s="60" t="s">
        <v>190</v>
      </c>
      <c r="C1754" s="56" t="s">
        <v>201</v>
      </c>
      <c r="D1754" s="57" t="s">
        <v>5890</v>
      </c>
      <c r="E1754" s="58" t="s">
        <v>5973</v>
      </c>
      <c r="F1754" s="59" t="s">
        <v>554</v>
      </c>
      <c r="G1754" s="59" t="s">
        <v>2461</v>
      </c>
      <c r="H1754" s="59">
        <v>430923</v>
      </c>
      <c r="I1754" s="59" t="str">
        <f t="shared" si="182"/>
        <v>430923</v>
      </c>
      <c r="J1754" s="59">
        <f t="shared" si="183"/>
        <v>0</v>
      </c>
      <c r="K1754" s="70">
        <v>2.606</v>
      </c>
      <c r="L1754" s="55" t="s">
        <v>5974</v>
      </c>
      <c r="M1754" s="71" t="s">
        <v>5975</v>
      </c>
      <c r="N1754" s="73" t="s">
        <v>5975</v>
      </c>
      <c r="O1754" s="70">
        <v>2.606</v>
      </c>
      <c r="P1754" s="59"/>
      <c r="Q1754" s="70"/>
      <c r="R1754" s="59"/>
      <c r="S1754" s="70"/>
      <c r="T1754" s="59">
        <v>18</v>
      </c>
      <c r="U1754" s="82">
        <v>99.028</v>
      </c>
      <c r="V1754" s="83">
        <v>46.908</v>
      </c>
      <c r="W1754" s="83">
        <v>33.878</v>
      </c>
      <c r="X1754" s="83">
        <v>13.03</v>
      </c>
      <c r="Y1754" s="82">
        <f t="shared" si="184"/>
        <v>52.12</v>
      </c>
      <c r="Z1754" s="82"/>
      <c r="AA1754" s="91"/>
      <c r="AB1754" s="91"/>
      <c r="AC1754" s="82"/>
      <c r="AD1754" s="82"/>
      <c r="AE1754" s="82"/>
      <c r="AF1754" s="82"/>
      <c r="AG1754" s="59" t="s">
        <v>5606</v>
      </c>
      <c r="AH1754" s="59">
        <v>1</v>
      </c>
      <c r="AI1754" s="58"/>
      <c r="AJ1754" s="27"/>
    </row>
    <row r="1755" ht="20.15" customHeight="1" outlineLevel="4" spans="1:36">
      <c r="A1755" s="59">
        <v>4</v>
      </c>
      <c r="B1755" s="60" t="s">
        <v>190</v>
      </c>
      <c r="C1755" s="56" t="s">
        <v>201</v>
      </c>
      <c r="D1755" s="57" t="s">
        <v>5958</v>
      </c>
      <c r="E1755" s="58" t="s">
        <v>5976</v>
      </c>
      <c r="F1755" s="59" t="s">
        <v>554</v>
      </c>
      <c r="G1755" s="59" t="s">
        <v>2461</v>
      </c>
      <c r="H1755" s="59">
        <v>430923</v>
      </c>
      <c r="I1755" s="59" t="str">
        <f t="shared" si="182"/>
        <v>430923</v>
      </c>
      <c r="J1755" s="59">
        <f t="shared" si="183"/>
        <v>0</v>
      </c>
      <c r="K1755" s="70">
        <v>2.962</v>
      </c>
      <c r="L1755" s="55" t="s">
        <v>5977</v>
      </c>
      <c r="M1755" s="71" t="s">
        <v>5978</v>
      </c>
      <c r="N1755" s="73" t="s">
        <v>5978</v>
      </c>
      <c r="O1755" s="70">
        <v>2.962</v>
      </c>
      <c r="P1755" s="59"/>
      <c r="Q1755" s="70"/>
      <c r="R1755" s="59"/>
      <c r="S1755" s="70"/>
      <c r="T1755" s="59">
        <v>18</v>
      </c>
      <c r="U1755" s="82">
        <v>112.556</v>
      </c>
      <c r="V1755" s="83">
        <v>53.316</v>
      </c>
      <c r="W1755" s="83">
        <v>38.506</v>
      </c>
      <c r="X1755" s="83">
        <v>14.81</v>
      </c>
      <c r="Y1755" s="82">
        <f t="shared" si="184"/>
        <v>59.24</v>
      </c>
      <c r="Z1755" s="82"/>
      <c r="AA1755" s="91"/>
      <c r="AB1755" s="91"/>
      <c r="AC1755" s="82"/>
      <c r="AD1755" s="82"/>
      <c r="AE1755" s="82"/>
      <c r="AF1755" s="82"/>
      <c r="AG1755" s="59" t="s">
        <v>5606</v>
      </c>
      <c r="AH1755" s="59">
        <v>1</v>
      </c>
      <c r="AI1755" s="58"/>
      <c r="AJ1755" s="27"/>
    </row>
    <row r="1756" ht="20.15" customHeight="1" outlineLevel="4" spans="1:36">
      <c r="A1756" s="59">
        <v>4</v>
      </c>
      <c r="B1756" s="60" t="s">
        <v>190</v>
      </c>
      <c r="C1756" s="56" t="s">
        <v>201</v>
      </c>
      <c r="D1756" s="57" t="s">
        <v>5958</v>
      </c>
      <c r="E1756" s="58" t="s">
        <v>5979</v>
      </c>
      <c r="F1756" s="59" t="s">
        <v>554</v>
      </c>
      <c r="G1756" s="59" t="s">
        <v>2461</v>
      </c>
      <c r="H1756" s="59">
        <v>430923</v>
      </c>
      <c r="I1756" s="59" t="str">
        <f t="shared" si="182"/>
        <v>430923</v>
      </c>
      <c r="J1756" s="59">
        <f t="shared" si="183"/>
        <v>0</v>
      </c>
      <c r="K1756" s="70">
        <v>8.964</v>
      </c>
      <c r="L1756" s="55" t="s">
        <v>5929</v>
      </c>
      <c r="M1756" s="71" t="s">
        <v>5980</v>
      </c>
      <c r="N1756" s="73" t="s">
        <v>5980</v>
      </c>
      <c r="O1756" s="70">
        <v>8.964</v>
      </c>
      <c r="P1756" s="59"/>
      <c r="Q1756" s="70"/>
      <c r="R1756" s="59"/>
      <c r="S1756" s="70"/>
      <c r="T1756" s="59">
        <v>18</v>
      </c>
      <c r="U1756" s="82">
        <v>340.632</v>
      </c>
      <c r="V1756" s="83">
        <v>161.352</v>
      </c>
      <c r="W1756" s="83">
        <v>116.532</v>
      </c>
      <c r="X1756" s="83">
        <v>44.82</v>
      </c>
      <c r="Y1756" s="82">
        <f t="shared" si="184"/>
        <v>179.28</v>
      </c>
      <c r="Z1756" s="82"/>
      <c r="AA1756" s="91"/>
      <c r="AB1756" s="91"/>
      <c r="AC1756" s="82"/>
      <c r="AD1756" s="82"/>
      <c r="AE1756" s="82"/>
      <c r="AF1756" s="82"/>
      <c r="AG1756" s="59" t="s">
        <v>5606</v>
      </c>
      <c r="AH1756" s="59">
        <v>1</v>
      </c>
      <c r="AI1756" s="58"/>
      <c r="AJ1756" s="27"/>
    </row>
    <row r="1757" ht="20.15" customHeight="1" outlineLevel="4" spans="1:36">
      <c r="A1757" s="59">
        <v>1</v>
      </c>
      <c r="B1757" s="60" t="s">
        <v>190</v>
      </c>
      <c r="C1757" s="56" t="s">
        <v>201</v>
      </c>
      <c r="D1757" s="57" t="s">
        <v>5696</v>
      </c>
      <c r="E1757" s="58" t="s">
        <v>5981</v>
      </c>
      <c r="F1757" s="59" t="s">
        <v>554</v>
      </c>
      <c r="G1757" s="59" t="s">
        <v>2461</v>
      </c>
      <c r="H1757" s="59">
        <v>430923</v>
      </c>
      <c r="I1757" s="59" t="str">
        <f t="shared" si="182"/>
        <v>430923</v>
      </c>
      <c r="J1757" s="59">
        <f t="shared" si="183"/>
        <v>0</v>
      </c>
      <c r="K1757" s="70">
        <v>13.417</v>
      </c>
      <c r="L1757" s="55" t="s">
        <v>5982</v>
      </c>
      <c r="M1757" s="71" t="s">
        <v>5983</v>
      </c>
      <c r="N1757" s="59"/>
      <c r="O1757" s="70"/>
      <c r="P1757" s="73" t="s">
        <v>5983</v>
      </c>
      <c r="Q1757" s="70">
        <v>13.417</v>
      </c>
      <c r="R1757" s="59"/>
      <c r="S1757" s="70"/>
      <c r="T1757" s="59">
        <v>18</v>
      </c>
      <c r="U1757" s="82">
        <v>509.846</v>
      </c>
      <c r="V1757" s="83">
        <v>241.506</v>
      </c>
      <c r="W1757" s="83">
        <v>174.421</v>
      </c>
      <c r="X1757" s="83">
        <v>67.085</v>
      </c>
      <c r="Y1757" s="82">
        <f t="shared" si="184"/>
        <v>268.34</v>
      </c>
      <c r="Z1757" s="82"/>
      <c r="AA1757" s="91"/>
      <c r="AB1757" s="91"/>
      <c r="AC1757" s="82"/>
      <c r="AD1757" s="82"/>
      <c r="AE1757" s="82"/>
      <c r="AF1757" s="82"/>
      <c r="AG1757" s="59" t="s">
        <v>5606</v>
      </c>
      <c r="AH1757" s="59">
        <v>1</v>
      </c>
      <c r="AI1757" s="58"/>
      <c r="AJ1757" s="27"/>
    </row>
    <row r="1758" ht="20.15" customHeight="1" outlineLevel="4" spans="1:36">
      <c r="A1758" s="59">
        <v>4</v>
      </c>
      <c r="B1758" s="60" t="s">
        <v>190</v>
      </c>
      <c r="C1758" s="56" t="s">
        <v>201</v>
      </c>
      <c r="D1758" s="57" t="s">
        <v>5696</v>
      </c>
      <c r="E1758" s="58" t="s">
        <v>5984</v>
      </c>
      <c r="F1758" s="59" t="s">
        <v>554</v>
      </c>
      <c r="G1758" s="59" t="s">
        <v>2461</v>
      </c>
      <c r="H1758" s="59">
        <v>430923</v>
      </c>
      <c r="I1758" s="59" t="str">
        <f t="shared" si="182"/>
        <v>430923</v>
      </c>
      <c r="J1758" s="59">
        <f t="shared" si="183"/>
        <v>0</v>
      </c>
      <c r="K1758" s="70">
        <v>4.394</v>
      </c>
      <c r="L1758" s="55" t="s">
        <v>5985</v>
      </c>
      <c r="M1758" s="71" t="s">
        <v>5986</v>
      </c>
      <c r="N1758" s="59"/>
      <c r="O1758" s="70"/>
      <c r="P1758" s="59"/>
      <c r="Q1758" s="70"/>
      <c r="R1758" s="73" t="s">
        <v>5986</v>
      </c>
      <c r="S1758" s="70">
        <v>4.394</v>
      </c>
      <c r="T1758" s="59">
        <v>18</v>
      </c>
      <c r="U1758" s="82">
        <v>166.972</v>
      </c>
      <c r="V1758" s="83">
        <v>79.092</v>
      </c>
      <c r="W1758" s="83">
        <v>57.122</v>
      </c>
      <c r="X1758" s="83">
        <v>21.97</v>
      </c>
      <c r="Y1758" s="82">
        <f t="shared" si="184"/>
        <v>87.88</v>
      </c>
      <c r="Z1758" s="82"/>
      <c r="AA1758" s="91"/>
      <c r="AB1758" s="91"/>
      <c r="AC1758" s="82"/>
      <c r="AD1758" s="82"/>
      <c r="AE1758" s="82"/>
      <c r="AF1758" s="82"/>
      <c r="AG1758" s="59" t="s">
        <v>5606</v>
      </c>
      <c r="AH1758" s="59">
        <v>1</v>
      </c>
      <c r="AI1758" s="58"/>
      <c r="AJ1758" s="27"/>
    </row>
    <row r="1759" ht="20.15" customHeight="1" outlineLevel="4" spans="1:36">
      <c r="A1759" s="59">
        <v>4</v>
      </c>
      <c r="B1759" s="60" t="s">
        <v>190</v>
      </c>
      <c r="C1759" s="56" t="s">
        <v>201</v>
      </c>
      <c r="D1759" s="57" t="s">
        <v>5696</v>
      </c>
      <c r="E1759" s="58" t="s">
        <v>5987</v>
      </c>
      <c r="F1759" s="59" t="s">
        <v>554</v>
      </c>
      <c r="G1759" s="59" t="s">
        <v>2461</v>
      </c>
      <c r="H1759" s="59">
        <v>430923</v>
      </c>
      <c r="I1759" s="59" t="str">
        <f t="shared" si="182"/>
        <v>430923</v>
      </c>
      <c r="J1759" s="59">
        <f t="shared" si="183"/>
        <v>0</v>
      </c>
      <c r="K1759" s="70">
        <v>1.509</v>
      </c>
      <c r="L1759" s="55" t="s">
        <v>638</v>
      </c>
      <c r="M1759" s="71" t="s">
        <v>5988</v>
      </c>
      <c r="N1759" s="73" t="s">
        <v>5988</v>
      </c>
      <c r="O1759" s="70">
        <v>1.509</v>
      </c>
      <c r="P1759" s="59"/>
      <c r="Q1759" s="70"/>
      <c r="R1759" s="59"/>
      <c r="S1759" s="70"/>
      <c r="T1759" s="59">
        <v>18</v>
      </c>
      <c r="U1759" s="82">
        <v>57.342</v>
      </c>
      <c r="V1759" s="83">
        <v>27.162</v>
      </c>
      <c r="W1759" s="83">
        <v>19.617</v>
      </c>
      <c r="X1759" s="83">
        <v>7.545</v>
      </c>
      <c r="Y1759" s="82">
        <f t="shared" si="184"/>
        <v>30.18</v>
      </c>
      <c r="Z1759" s="82"/>
      <c r="AA1759" s="91"/>
      <c r="AB1759" s="91"/>
      <c r="AC1759" s="82"/>
      <c r="AD1759" s="82"/>
      <c r="AE1759" s="82"/>
      <c r="AF1759" s="82"/>
      <c r="AG1759" s="59" t="s">
        <v>5606</v>
      </c>
      <c r="AH1759" s="59">
        <v>1</v>
      </c>
      <c r="AI1759" s="58"/>
      <c r="AJ1759" s="27"/>
    </row>
    <row r="1760" ht="20.15" customHeight="1" outlineLevel="4" spans="1:36">
      <c r="A1760" s="59">
        <v>4</v>
      </c>
      <c r="B1760" s="60" t="s">
        <v>190</v>
      </c>
      <c r="C1760" s="56" t="s">
        <v>201</v>
      </c>
      <c r="D1760" s="57" t="s">
        <v>5989</v>
      </c>
      <c r="E1760" s="58" t="s">
        <v>5990</v>
      </c>
      <c r="F1760" s="59" t="s">
        <v>554</v>
      </c>
      <c r="G1760" s="59" t="s">
        <v>2461</v>
      </c>
      <c r="H1760" s="59">
        <v>430923</v>
      </c>
      <c r="I1760" s="59" t="str">
        <f t="shared" si="182"/>
        <v>430923</v>
      </c>
      <c r="J1760" s="59">
        <f t="shared" si="183"/>
        <v>0</v>
      </c>
      <c r="K1760" s="70">
        <v>4.433</v>
      </c>
      <c r="L1760" s="55" t="s">
        <v>5991</v>
      </c>
      <c r="M1760" s="71" t="s">
        <v>5992</v>
      </c>
      <c r="N1760" s="59"/>
      <c r="O1760" s="70"/>
      <c r="P1760" s="59"/>
      <c r="Q1760" s="70"/>
      <c r="R1760" s="73" t="s">
        <v>5992</v>
      </c>
      <c r="S1760" s="70">
        <v>4.433</v>
      </c>
      <c r="T1760" s="59">
        <v>18</v>
      </c>
      <c r="U1760" s="82">
        <v>168.454</v>
      </c>
      <c r="V1760" s="83">
        <v>79.794</v>
      </c>
      <c r="W1760" s="83">
        <v>57.629</v>
      </c>
      <c r="X1760" s="83">
        <v>22.165</v>
      </c>
      <c r="Y1760" s="82">
        <f t="shared" si="184"/>
        <v>88.66</v>
      </c>
      <c r="Z1760" s="82"/>
      <c r="AA1760" s="91"/>
      <c r="AB1760" s="91"/>
      <c r="AC1760" s="82"/>
      <c r="AD1760" s="82"/>
      <c r="AE1760" s="82"/>
      <c r="AF1760" s="82"/>
      <c r="AG1760" s="59" t="s">
        <v>5606</v>
      </c>
      <c r="AH1760" s="59">
        <v>1</v>
      </c>
      <c r="AI1760" s="58"/>
      <c r="AJ1760" s="27"/>
    </row>
    <row r="1761" ht="20.15" customHeight="1" outlineLevel="4" spans="1:36">
      <c r="A1761" s="59">
        <v>4</v>
      </c>
      <c r="B1761" s="60" t="s">
        <v>190</v>
      </c>
      <c r="C1761" s="56" t="s">
        <v>201</v>
      </c>
      <c r="D1761" s="57" t="s">
        <v>5989</v>
      </c>
      <c r="E1761" s="58" t="s">
        <v>5990</v>
      </c>
      <c r="F1761" s="59" t="s">
        <v>554</v>
      </c>
      <c r="G1761" s="59" t="s">
        <v>2461</v>
      </c>
      <c r="H1761" s="59">
        <v>430923</v>
      </c>
      <c r="I1761" s="59" t="str">
        <f t="shared" si="182"/>
        <v>430923</v>
      </c>
      <c r="J1761" s="59">
        <f t="shared" si="183"/>
        <v>0</v>
      </c>
      <c r="K1761" s="70">
        <v>3.032</v>
      </c>
      <c r="L1761" s="55" t="s">
        <v>5993</v>
      </c>
      <c r="M1761" s="71" t="s">
        <v>5994</v>
      </c>
      <c r="N1761" s="59"/>
      <c r="O1761" s="70"/>
      <c r="P1761" s="59"/>
      <c r="Q1761" s="70"/>
      <c r="R1761" s="73" t="s">
        <v>5994</v>
      </c>
      <c r="S1761" s="70">
        <v>3.032</v>
      </c>
      <c r="T1761" s="59">
        <v>18</v>
      </c>
      <c r="U1761" s="82">
        <v>115.216</v>
      </c>
      <c r="V1761" s="83">
        <v>54.576</v>
      </c>
      <c r="W1761" s="83">
        <v>39.416</v>
      </c>
      <c r="X1761" s="83">
        <v>15.16</v>
      </c>
      <c r="Y1761" s="82">
        <f t="shared" si="184"/>
        <v>60.64</v>
      </c>
      <c r="Z1761" s="82"/>
      <c r="AA1761" s="91"/>
      <c r="AB1761" s="91"/>
      <c r="AC1761" s="82"/>
      <c r="AD1761" s="82"/>
      <c r="AE1761" s="82"/>
      <c r="AF1761" s="82"/>
      <c r="AG1761" s="59" t="s">
        <v>5606</v>
      </c>
      <c r="AH1761" s="59">
        <v>1</v>
      </c>
      <c r="AI1761" s="58"/>
      <c r="AJ1761" s="27"/>
    </row>
    <row r="1762" ht="20.15" customHeight="1" outlineLevel="4" spans="1:36">
      <c r="A1762" s="59">
        <v>4</v>
      </c>
      <c r="B1762" s="60" t="s">
        <v>190</v>
      </c>
      <c r="C1762" s="56" t="s">
        <v>201</v>
      </c>
      <c r="D1762" s="57" t="s">
        <v>5671</v>
      </c>
      <c r="E1762" s="58" t="s">
        <v>5995</v>
      </c>
      <c r="F1762" s="59" t="s">
        <v>554</v>
      </c>
      <c r="G1762" s="59" t="s">
        <v>2461</v>
      </c>
      <c r="H1762" s="59">
        <v>430923</v>
      </c>
      <c r="I1762" s="59" t="str">
        <f t="shared" si="182"/>
        <v>430923</v>
      </c>
      <c r="J1762" s="59">
        <f t="shared" si="183"/>
        <v>0</v>
      </c>
      <c r="K1762" s="70">
        <v>10.478</v>
      </c>
      <c r="L1762" s="55" t="s">
        <v>5996</v>
      </c>
      <c r="M1762" s="71" t="s">
        <v>5997</v>
      </c>
      <c r="N1762" s="73" t="s">
        <v>5997</v>
      </c>
      <c r="O1762" s="70">
        <v>10.478</v>
      </c>
      <c r="P1762" s="59"/>
      <c r="Q1762" s="70"/>
      <c r="R1762" s="59"/>
      <c r="S1762" s="70"/>
      <c r="T1762" s="59">
        <v>18</v>
      </c>
      <c r="U1762" s="82">
        <v>398.164</v>
      </c>
      <c r="V1762" s="83">
        <v>188.604</v>
      </c>
      <c r="W1762" s="83">
        <v>136.214</v>
      </c>
      <c r="X1762" s="83">
        <v>52.39</v>
      </c>
      <c r="Y1762" s="82">
        <f t="shared" si="184"/>
        <v>209.56</v>
      </c>
      <c r="Z1762" s="82"/>
      <c r="AA1762" s="91"/>
      <c r="AB1762" s="91"/>
      <c r="AC1762" s="82"/>
      <c r="AD1762" s="82"/>
      <c r="AE1762" s="82"/>
      <c r="AF1762" s="82"/>
      <c r="AG1762" s="59" t="s">
        <v>5606</v>
      </c>
      <c r="AH1762" s="59">
        <v>1</v>
      </c>
      <c r="AI1762" s="58"/>
      <c r="AJ1762" s="27"/>
    </row>
    <row r="1763" ht="20.15" customHeight="1" outlineLevel="4" spans="1:36">
      <c r="A1763" s="59">
        <v>4</v>
      </c>
      <c r="B1763" s="60" t="s">
        <v>190</v>
      </c>
      <c r="C1763" s="56" t="s">
        <v>201</v>
      </c>
      <c r="D1763" s="57" t="s">
        <v>5671</v>
      </c>
      <c r="E1763" s="58" t="s">
        <v>5998</v>
      </c>
      <c r="F1763" s="59" t="s">
        <v>554</v>
      </c>
      <c r="G1763" s="59" t="s">
        <v>2461</v>
      </c>
      <c r="H1763" s="59">
        <v>430923</v>
      </c>
      <c r="I1763" s="59" t="str">
        <f t="shared" si="182"/>
        <v>430923</v>
      </c>
      <c r="J1763" s="59">
        <f t="shared" si="183"/>
        <v>0</v>
      </c>
      <c r="K1763" s="70">
        <v>5.242</v>
      </c>
      <c r="L1763" s="55" t="s">
        <v>5999</v>
      </c>
      <c r="M1763" s="71" t="s">
        <v>6000</v>
      </c>
      <c r="N1763" s="59"/>
      <c r="O1763" s="70"/>
      <c r="P1763" s="59"/>
      <c r="Q1763" s="70"/>
      <c r="R1763" s="73" t="s">
        <v>6000</v>
      </c>
      <c r="S1763" s="70">
        <v>5.242</v>
      </c>
      <c r="T1763" s="59">
        <v>18</v>
      </c>
      <c r="U1763" s="82">
        <v>199.196</v>
      </c>
      <c r="V1763" s="83">
        <v>94.356</v>
      </c>
      <c r="W1763" s="83">
        <v>68.146</v>
      </c>
      <c r="X1763" s="83">
        <v>26.21</v>
      </c>
      <c r="Y1763" s="82">
        <f t="shared" si="184"/>
        <v>104.84</v>
      </c>
      <c r="Z1763" s="82"/>
      <c r="AA1763" s="91"/>
      <c r="AB1763" s="91"/>
      <c r="AC1763" s="82"/>
      <c r="AD1763" s="82"/>
      <c r="AE1763" s="82"/>
      <c r="AF1763" s="82"/>
      <c r="AG1763" s="59" t="s">
        <v>5606</v>
      </c>
      <c r="AH1763" s="59">
        <v>1</v>
      </c>
      <c r="AI1763" s="58"/>
      <c r="AJ1763" s="27"/>
    </row>
    <row r="1764" ht="20.15" customHeight="1" outlineLevel="4" spans="1:36">
      <c r="A1764" s="59">
        <v>1</v>
      </c>
      <c r="B1764" s="60" t="s">
        <v>190</v>
      </c>
      <c r="C1764" s="56" t="s">
        <v>201</v>
      </c>
      <c r="D1764" s="57" t="s">
        <v>5671</v>
      </c>
      <c r="E1764" s="58" t="s">
        <v>6001</v>
      </c>
      <c r="F1764" s="59" t="s">
        <v>554</v>
      </c>
      <c r="G1764" s="59" t="s">
        <v>2461</v>
      </c>
      <c r="H1764" s="59">
        <v>430923</v>
      </c>
      <c r="I1764" s="59" t="str">
        <f t="shared" si="182"/>
        <v>430923</v>
      </c>
      <c r="J1764" s="59">
        <f t="shared" si="183"/>
        <v>0</v>
      </c>
      <c r="K1764" s="70">
        <v>2.23</v>
      </c>
      <c r="L1764" s="55" t="s">
        <v>6002</v>
      </c>
      <c r="M1764" s="71" t="s">
        <v>6003</v>
      </c>
      <c r="N1764" s="59"/>
      <c r="O1764" s="70"/>
      <c r="P1764" s="59"/>
      <c r="Q1764" s="70"/>
      <c r="R1764" s="73" t="s">
        <v>6003</v>
      </c>
      <c r="S1764" s="70">
        <v>2.23</v>
      </c>
      <c r="T1764" s="59">
        <v>18</v>
      </c>
      <c r="U1764" s="82">
        <v>84.74</v>
      </c>
      <c r="V1764" s="83">
        <v>40.14</v>
      </c>
      <c r="W1764" s="83">
        <v>28.99</v>
      </c>
      <c r="X1764" s="83">
        <v>11.15</v>
      </c>
      <c r="Y1764" s="82">
        <f t="shared" si="184"/>
        <v>44.6</v>
      </c>
      <c r="Z1764" s="82"/>
      <c r="AA1764" s="91"/>
      <c r="AB1764" s="91"/>
      <c r="AC1764" s="82"/>
      <c r="AD1764" s="82"/>
      <c r="AE1764" s="82"/>
      <c r="AF1764" s="82"/>
      <c r="AG1764" s="59" t="s">
        <v>5606</v>
      </c>
      <c r="AH1764" s="59">
        <v>1</v>
      </c>
      <c r="AI1764" s="58"/>
      <c r="AJ1764" s="27"/>
    </row>
    <row r="1765" ht="20.15" customHeight="1" outlineLevel="4" spans="1:36">
      <c r="A1765" s="59">
        <v>4</v>
      </c>
      <c r="B1765" s="60" t="s">
        <v>190</v>
      </c>
      <c r="C1765" s="56" t="s">
        <v>201</v>
      </c>
      <c r="D1765" s="57" t="s">
        <v>5671</v>
      </c>
      <c r="E1765" s="58" t="s">
        <v>5672</v>
      </c>
      <c r="F1765" s="59" t="s">
        <v>554</v>
      </c>
      <c r="G1765" s="59" t="s">
        <v>2461</v>
      </c>
      <c r="H1765" s="59">
        <v>430923</v>
      </c>
      <c r="I1765" s="59" t="str">
        <f t="shared" si="182"/>
        <v>430923</v>
      </c>
      <c r="J1765" s="59">
        <f t="shared" si="183"/>
        <v>0</v>
      </c>
      <c r="K1765" s="70">
        <v>1.673</v>
      </c>
      <c r="L1765" s="55" t="s">
        <v>6004</v>
      </c>
      <c r="M1765" s="71" t="s">
        <v>6005</v>
      </c>
      <c r="N1765" s="59"/>
      <c r="O1765" s="70"/>
      <c r="P1765" s="59"/>
      <c r="Q1765" s="70"/>
      <c r="R1765" s="73" t="s">
        <v>6005</v>
      </c>
      <c r="S1765" s="70">
        <v>1.673</v>
      </c>
      <c r="T1765" s="59">
        <v>18</v>
      </c>
      <c r="U1765" s="82">
        <v>63.574</v>
      </c>
      <c r="V1765" s="83">
        <v>30.114</v>
      </c>
      <c r="W1765" s="83">
        <v>21.749</v>
      </c>
      <c r="X1765" s="83">
        <v>8.365</v>
      </c>
      <c r="Y1765" s="82">
        <f t="shared" si="184"/>
        <v>33.46</v>
      </c>
      <c r="Z1765" s="82"/>
      <c r="AA1765" s="91"/>
      <c r="AB1765" s="91"/>
      <c r="AC1765" s="82"/>
      <c r="AD1765" s="82"/>
      <c r="AE1765" s="82"/>
      <c r="AF1765" s="82"/>
      <c r="AG1765" s="59" t="s">
        <v>6006</v>
      </c>
      <c r="AH1765" s="59">
        <v>1</v>
      </c>
      <c r="AI1765" s="58"/>
      <c r="AJ1765" s="27"/>
    </row>
    <row r="1766" ht="20.15" customHeight="1" outlineLevel="4" spans="1:36">
      <c r="A1766" s="59">
        <v>4</v>
      </c>
      <c r="B1766" s="60" t="s">
        <v>190</v>
      </c>
      <c r="C1766" s="56" t="s">
        <v>201</v>
      </c>
      <c r="D1766" s="57" t="s">
        <v>5671</v>
      </c>
      <c r="E1766" s="58" t="s">
        <v>6007</v>
      </c>
      <c r="F1766" s="59" t="s">
        <v>554</v>
      </c>
      <c r="G1766" s="59" t="s">
        <v>2461</v>
      </c>
      <c r="H1766" s="59">
        <v>430923</v>
      </c>
      <c r="I1766" s="59" t="str">
        <f t="shared" si="182"/>
        <v>430923</v>
      </c>
      <c r="J1766" s="59">
        <f t="shared" si="183"/>
        <v>0</v>
      </c>
      <c r="K1766" s="70">
        <v>0.945</v>
      </c>
      <c r="L1766" s="55" t="s">
        <v>6008</v>
      </c>
      <c r="M1766" s="71" t="s">
        <v>6009</v>
      </c>
      <c r="N1766" s="59"/>
      <c r="O1766" s="70"/>
      <c r="P1766" s="59"/>
      <c r="Q1766" s="70"/>
      <c r="R1766" s="73" t="s">
        <v>6009</v>
      </c>
      <c r="S1766" s="70">
        <v>0.945</v>
      </c>
      <c r="T1766" s="59">
        <v>18</v>
      </c>
      <c r="U1766" s="82">
        <v>35.91</v>
      </c>
      <c r="V1766" s="83">
        <v>17.01</v>
      </c>
      <c r="W1766" s="83">
        <v>12.285</v>
      </c>
      <c r="X1766" s="83">
        <v>4.725</v>
      </c>
      <c r="Y1766" s="82">
        <f t="shared" si="184"/>
        <v>18.9</v>
      </c>
      <c r="Z1766" s="82"/>
      <c r="AA1766" s="91"/>
      <c r="AB1766" s="91"/>
      <c r="AC1766" s="82"/>
      <c r="AD1766" s="82"/>
      <c r="AE1766" s="82"/>
      <c r="AF1766" s="82"/>
      <c r="AG1766" s="59" t="s">
        <v>6006</v>
      </c>
      <c r="AH1766" s="59">
        <v>1</v>
      </c>
      <c r="AI1766" s="58"/>
      <c r="AJ1766" s="27"/>
    </row>
    <row r="1767" ht="20.15" customHeight="1" outlineLevel="4" spans="1:36">
      <c r="A1767" s="59">
        <v>4</v>
      </c>
      <c r="B1767" s="60" t="s">
        <v>190</v>
      </c>
      <c r="C1767" s="56" t="s">
        <v>201</v>
      </c>
      <c r="D1767" s="57" t="s">
        <v>5671</v>
      </c>
      <c r="E1767" s="58" t="s">
        <v>6010</v>
      </c>
      <c r="F1767" s="59" t="s">
        <v>554</v>
      </c>
      <c r="G1767" s="59" t="s">
        <v>2461</v>
      </c>
      <c r="H1767" s="59">
        <v>430923</v>
      </c>
      <c r="I1767" s="59" t="str">
        <f t="shared" si="182"/>
        <v>430923</v>
      </c>
      <c r="J1767" s="59">
        <f t="shared" si="183"/>
        <v>0</v>
      </c>
      <c r="K1767" s="70">
        <v>4.439</v>
      </c>
      <c r="L1767" s="55" t="s">
        <v>6011</v>
      </c>
      <c r="M1767" s="71" t="s">
        <v>6012</v>
      </c>
      <c r="N1767" s="59"/>
      <c r="O1767" s="70"/>
      <c r="P1767" s="73" t="s">
        <v>6012</v>
      </c>
      <c r="Q1767" s="70">
        <v>4.439</v>
      </c>
      <c r="R1767" s="59"/>
      <c r="S1767" s="70"/>
      <c r="T1767" s="59">
        <v>18</v>
      </c>
      <c r="U1767" s="82">
        <v>168.682</v>
      </c>
      <c r="V1767" s="83">
        <v>79.902</v>
      </c>
      <c r="W1767" s="83">
        <v>57.707</v>
      </c>
      <c r="X1767" s="83">
        <v>22.195</v>
      </c>
      <c r="Y1767" s="82">
        <f t="shared" si="184"/>
        <v>88.78</v>
      </c>
      <c r="Z1767" s="82"/>
      <c r="AA1767" s="91"/>
      <c r="AB1767" s="91"/>
      <c r="AC1767" s="82"/>
      <c r="AD1767" s="82"/>
      <c r="AE1767" s="82"/>
      <c r="AF1767" s="82"/>
      <c r="AG1767" s="59" t="s">
        <v>6006</v>
      </c>
      <c r="AH1767" s="59">
        <v>1</v>
      </c>
      <c r="AI1767" s="58"/>
      <c r="AJ1767" s="27"/>
    </row>
    <row r="1768" ht="20.15" customHeight="1" outlineLevel="4" spans="1:36">
      <c r="A1768" s="59">
        <v>4</v>
      </c>
      <c r="B1768" s="60" t="s">
        <v>190</v>
      </c>
      <c r="C1768" s="56" t="s">
        <v>201</v>
      </c>
      <c r="D1768" s="57" t="s">
        <v>5671</v>
      </c>
      <c r="E1768" s="58" t="s">
        <v>6013</v>
      </c>
      <c r="F1768" s="59" t="s">
        <v>554</v>
      </c>
      <c r="G1768" s="59" t="s">
        <v>2461</v>
      </c>
      <c r="H1768" s="59">
        <v>430923</v>
      </c>
      <c r="I1768" s="59" t="str">
        <f t="shared" si="182"/>
        <v>430923</v>
      </c>
      <c r="J1768" s="59">
        <f t="shared" si="183"/>
        <v>0</v>
      </c>
      <c r="K1768" s="70">
        <v>14.08</v>
      </c>
      <c r="L1768" s="55" t="s">
        <v>6014</v>
      </c>
      <c r="M1768" s="71" t="s">
        <v>6015</v>
      </c>
      <c r="N1768" s="59"/>
      <c r="O1768" s="70"/>
      <c r="P1768" s="73" t="s">
        <v>6015</v>
      </c>
      <c r="Q1768" s="70">
        <v>14.08</v>
      </c>
      <c r="R1768" s="59"/>
      <c r="S1768" s="70"/>
      <c r="T1768" s="59">
        <v>18</v>
      </c>
      <c r="U1768" s="82">
        <v>535.04</v>
      </c>
      <c r="V1768" s="83">
        <v>253.44</v>
      </c>
      <c r="W1768" s="83">
        <v>183.04</v>
      </c>
      <c r="X1768" s="83">
        <v>70.4</v>
      </c>
      <c r="Y1768" s="82">
        <f t="shared" si="184"/>
        <v>281.6</v>
      </c>
      <c r="Z1768" s="82"/>
      <c r="AA1768" s="91"/>
      <c r="AB1768" s="91"/>
      <c r="AC1768" s="82"/>
      <c r="AD1768" s="82"/>
      <c r="AE1768" s="82"/>
      <c r="AF1768" s="82"/>
      <c r="AG1768" s="59" t="s">
        <v>6006</v>
      </c>
      <c r="AH1768" s="59">
        <v>1</v>
      </c>
      <c r="AI1768" s="58"/>
      <c r="AJ1768" s="27"/>
    </row>
    <row r="1769" ht="20.15" customHeight="1" outlineLevel="4" spans="1:36">
      <c r="A1769" s="59">
        <v>4</v>
      </c>
      <c r="B1769" s="60" t="s">
        <v>190</v>
      </c>
      <c r="C1769" s="56" t="s">
        <v>201</v>
      </c>
      <c r="D1769" s="57" t="s">
        <v>5671</v>
      </c>
      <c r="E1769" s="58" t="s">
        <v>6010</v>
      </c>
      <c r="F1769" s="59" t="s">
        <v>554</v>
      </c>
      <c r="G1769" s="59" t="s">
        <v>2461</v>
      </c>
      <c r="H1769" s="59">
        <v>430923</v>
      </c>
      <c r="I1769" s="59" t="str">
        <f t="shared" si="182"/>
        <v>430923</v>
      </c>
      <c r="J1769" s="59">
        <f t="shared" si="183"/>
        <v>0</v>
      </c>
      <c r="K1769" s="70">
        <v>2.799</v>
      </c>
      <c r="L1769" s="55" t="s">
        <v>6016</v>
      </c>
      <c r="M1769" s="71" t="s">
        <v>6017</v>
      </c>
      <c r="N1769" s="59"/>
      <c r="O1769" s="70"/>
      <c r="P1769" s="73" t="s">
        <v>6017</v>
      </c>
      <c r="Q1769" s="70">
        <v>2.799</v>
      </c>
      <c r="R1769" s="59"/>
      <c r="S1769" s="70"/>
      <c r="T1769" s="59">
        <v>18</v>
      </c>
      <c r="U1769" s="82">
        <v>106.362</v>
      </c>
      <c r="V1769" s="83">
        <v>50.382</v>
      </c>
      <c r="W1769" s="83">
        <v>36.387</v>
      </c>
      <c r="X1769" s="83">
        <v>13.995</v>
      </c>
      <c r="Y1769" s="82">
        <f t="shared" si="184"/>
        <v>55.98</v>
      </c>
      <c r="Z1769" s="82"/>
      <c r="AA1769" s="91"/>
      <c r="AB1769" s="91"/>
      <c r="AC1769" s="82"/>
      <c r="AD1769" s="82"/>
      <c r="AE1769" s="82"/>
      <c r="AF1769" s="82"/>
      <c r="AG1769" s="59" t="s">
        <v>6006</v>
      </c>
      <c r="AH1769" s="59">
        <v>1</v>
      </c>
      <c r="AI1769" s="58"/>
      <c r="AJ1769" s="27"/>
    </row>
    <row r="1770" ht="20.15" customHeight="1" outlineLevel="4" spans="1:36">
      <c r="A1770" s="59">
        <v>4</v>
      </c>
      <c r="B1770" s="60" t="s">
        <v>190</v>
      </c>
      <c r="C1770" s="56" t="s">
        <v>201</v>
      </c>
      <c r="D1770" s="57" t="s">
        <v>5671</v>
      </c>
      <c r="E1770" s="58" t="s">
        <v>6018</v>
      </c>
      <c r="F1770" s="59" t="s">
        <v>554</v>
      </c>
      <c r="G1770" s="59" t="s">
        <v>2461</v>
      </c>
      <c r="H1770" s="59">
        <v>430923</v>
      </c>
      <c r="I1770" s="59" t="str">
        <f t="shared" si="182"/>
        <v>430923</v>
      </c>
      <c r="J1770" s="59">
        <f t="shared" si="183"/>
        <v>0</v>
      </c>
      <c r="K1770" s="70">
        <v>5.93</v>
      </c>
      <c r="L1770" s="55" t="s">
        <v>6019</v>
      </c>
      <c r="M1770" s="71" t="s">
        <v>6020</v>
      </c>
      <c r="N1770" s="59"/>
      <c r="O1770" s="70"/>
      <c r="P1770" s="73" t="s">
        <v>6020</v>
      </c>
      <c r="Q1770" s="70">
        <v>5.93</v>
      </c>
      <c r="R1770" s="59"/>
      <c r="S1770" s="70"/>
      <c r="T1770" s="59">
        <v>18</v>
      </c>
      <c r="U1770" s="82">
        <v>225.34</v>
      </c>
      <c r="V1770" s="83">
        <v>106.74</v>
      </c>
      <c r="W1770" s="83">
        <v>77.09</v>
      </c>
      <c r="X1770" s="83">
        <v>29.65</v>
      </c>
      <c r="Y1770" s="82">
        <f t="shared" si="184"/>
        <v>118.6</v>
      </c>
      <c r="Z1770" s="82"/>
      <c r="AA1770" s="91"/>
      <c r="AB1770" s="91"/>
      <c r="AC1770" s="82"/>
      <c r="AD1770" s="82"/>
      <c r="AE1770" s="82"/>
      <c r="AF1770" s="82"/>
      <c r="AG1770" s="59" t="s">
        <v>6006</v>
      </c>
      <c r="AH1770" s="59">
        <v>1</v>
      </c>
      <c r="AI1770" s="58"/>
      <c r="AJ1770" s="27"/>
    </row>
    <row r="1771" ht="20.15" customHeight="1" outlineLevel="4" spans="1:36">
      <c r="A1771" s="59">
        <v>4</v>
      </c>
      <c r="B1771" s="60" t="s">
        <v>190</v>
      </c>
      <c r="C1771" s="56" t="s">
        <v>201</v>
      </c>
      <c r="D1771" s="57" t="s">
        <v>5671</v>
      </c>
      <c r="E1771" s="58" t="s">
        <v>6021</v>
      </c>
      <c r="F1771" s="59" t="s">
        <v>554</v>
      </c>
      <c r="G1771" s="59" t="s">
        <v>2461</v>
      </c>
      <c r="H1771" s="59">
        <v>430923</v>
      </c>
      <c r="I1771" s="59" t="str">
        <f t="shared" si="182"/>
        <v>430923</v>
      </c>
      <c r="J1771" s="59">
        <f t="shared" si="183"/>
        <v>0</v>
      </c>
      <c r="K1771" s="70">
        <v>4.413</v>
      </c>
      <c r="L1771" s="55" t="s">
        <v>6022</v>
      </c>
      <c r="M1771" s="71" t="s">
        <v>6023</v>
      </c>
      <c r="N1771" s="59"/>
      <c r="O1771" s="70"/>
      <c r="P1771" s="73" t="s">
        <v>6023</v>
      </c>
      <c r="Q1771" s="70">
        <v>4.413</v>
      </c>
      <c r="R1771" s="59"/>
      <c r="S1771" s="70"/>
      <c r="T1771" s="59">
        <v>18</v>
      </c>
      <c r="U1771" s="82">
        <v>167.694</v>
      </c>
      <c r="V1771" s="83">
        <v>79.434</v>
      </c>
      <c r="W1771" s="83">
        <v>57.369</v>
      </c>
      <c r="X1771" s="83">
        <v>22.065</v>
      </c>
      <c r="Y1771" s="82">
        <f t="shared" si="184"/>
        <v>88.26</v>
      </c>
      <c r="Z1771" s="82"/>
      <c r="AA1771" s="91"/>
      <c r="AB1771" s="91"/>
      <c r="AC1771" s="82"/>
      <c r="AD1771" s="82"/>
      <c r="AE1771" s="82"/>
      <c r="AF1771" s="82"/>
      <c r="AG1771" s="59" t="s">
        <v>6006</v>
      </c>
      <c r="AH1771" s="59">
        <v>1</v>
      </c>
      <c r="AI1771" s="58"/>
      <c r="AJ1771" s="27"/>
    </row>
    <row r="1772" ht="20.15" customHeight="1" outlineLevel="4" spans="1:36">
      <c r="A1772" s="59">
        <v>4</v>
      </c>
      <c r="B1772" s="60" t="s">
        <v>190</v>
      </c>
      <c r="C1772" s="56" t="s">
        <v>201</v>
      </c>
      <c r="D1772" s="57" t="s">
        <v>5671</v>
      </c>
      <c r="E1772" s="58" t="s">
        <v>6007</v>
      </c>
      <c r="F1772" s="59" t="s">
        <v>554</v>
      </c>
      <c r="G1772" s="59" t="s">
        <v>2461</v>
      </c>
      <c r="H1772" s="59">
        <v>430923</v>
      </c>
      <c r="I1772" s="59" t="str">
        <f t="shared" si="182"/>
        <v>430923</v>
      </c>
      <c r="J1772" s="59">
        <f t="shared" si="183"/>
        <v>0</v>
      </c>
      <c r="K1772" s="70">
        <v>3.606</v>
      </c>
      <c r="L1772" s="55" t="s">
        <v>6024</v>
      </c>
      <c r="M1772" s="71" t="s">
        <v>6025</v>
      </c>
      <c r="N1772" s="59"/>
      <c r="O1772" s="70"/>
      <c r="P1772" s="73" t="s">
        <v>6025</v>
      </c>
      <c r="Q1772" s="70">
        <v>3.606</v>
      </c>
      <c r="R1772" s="59"/>
      <c r="S1772" s="70"/>
      <c r="T1772" s="59">
        <v>18</v>
      </c>
      <c r="U1772" s="82">
        <v>137.028</v>
      </c>
      <c r="V1772" s="83">
        <v>64.908</v>
      </c>
      <c r="W1772" s="83">
        <v>46.878</v>
      </c>
      <c r="X1772" s="83">
        <v>18.03</v>
      </c>
      <c r="Y1772" s="82">
        <f t="shared" si="184"/>
        <v>72.12</v>
      </c>
      <c r="Z1772" s="82"/>
      <c r="AA1772" s="91"/>
      <c r="AB1772" s="91"/>
      <c r="AC1772" s="82"/>
      <c r="AD1772" s="82"/>
      <c r="AE1772" s="82"/>
      <c r="AF1772" s="82"/>
      <c r="AG1772" s="59" t="s">
        <v>6006</v>
      </c>
      <c r="AH1772" s="59">
        <v>1</v>
      </c>
      <c r="AI1772" s="58"/>
      <c r="AJ1772" s="27"/>
    </row>
    <row r="1773" ht="20.15" customHeight="1" outlineLevel="4" spans="1:36">
      <c r="A1773" s="59">
        <v>4</v>
      </c>
      <c r="B1773" s="60" t="s">
        <v>190</v>
      </c>
      <c r="C1773" s="56" t="s">
        <v>201</v>
      </c>
      <c r="D1773" s="57" t="s">
        <v>3573</v>
      </c>
      <c r="E1773" s="58" t="s">
        <v>6026</v>
      </c>
      <c r="F1773" s="59" t="s">
        <v>554</v>
      </c>
      <c r="G1773" s="59" t="s">
        <v>2461</v>
      </c>
      <c r="H1773" s="59">
        <v>430923</v>
      </c>
      <c r="I1773" s="59" t="str">
        <f t="shared" si="182"/>
        <v>430923</v>
      </c>
      <c r="J1773" s="59">
        <f t="shared" si="183"/>
        <v>0</v>
      </c>
      <c r="K1773" s="70">
        <v>3.143</v>
      </c>
      <c r="L1773" s="55" t="s">
        <v>6027</v>
      </c>
      <c r="M1773" s="71" t="s">
        <v>6028</v>
      </c>
      <c r="N1773" s="59"/>
      <c r="O1773" s="70"/>
      <c r="P1773" s="59"/>
      <c r="Q1773" s="70"/>
      <c r="R1773" s="73" t="s">
        <v>6028</v>
      </c>
      <c r="S1773" s="70">
        <v>3.143</v>
      </c>
      <c r="T1773" s="59">
        <v>18</v>
      </c>
      <c r="U1773" s="82">
        <v>119.434</v>
      </c>
      <c r="V1773" s="83">
        <v>56.574</v>
      </c>
      <c r="W1773" s="83">
        <v>40.859</v>
      </c>
      <c r="X1773" s="83">
        <v>15.715</v>
      </c>
      <c r="Y1773" s="82">
        <f t="shared" si="184"/>
        <v>62.86</v>
      </c>
      <c r="Z1773" s="82"/>
      <c r="AA1773" s="91"/>
      <c r="AB1773" s="91"/>
      <c r="AC1773" s="82"/>
      <c r="AD1773" s="82"/>
      <c r="AE1773" s="82"/>
      <c r="AF1773" s="82"/>
      <c r="AG1773" s="59" t="s">
        <v>6029</v>
      </c>
      <c r="AH1773" s="59">
        <v>1</v>
      </c>
      <c r="AI1773" s="58"/>
      <c r="AJ1773" s="27"/>
    </row>
    <row r="1774" ht="20.15" customHeight="1" outlineLevel="4" spans="1:36">
      <c r="A1774" s="59">
        <v>1</v>
      </c>
      <c r="B1774" s="60" t="s">
        <v>190</v>
      </c>
      <c r="C1774" s="56" t="s">
        <v>201</v>
      </c>
      <c r="D1774" s="57" t="s">
        <v>3573</v>
      </c>
      <c r="E1774" s="58" t="s">
        <v>6030</v>
      </c>
      <c r="F1774" s="59" t="s">
        <v>554</v>
      </c>
      <c r="G1774" s="59" t="s">
        <v>2461</v>
      </c>
      <c r="H1774" s="59">
        <v>430923</v>
      </c>
      <c r="I1774" s="59" t="str">
        <f t="shared" si="182"/>
        <v>430923</v>
      </c>
      <c r="J1774" s="59">
        <f t="shared" si="183"/>
        <v>0</v>
      </c>
      <c r="K1774" s="70">
        <v>3.004</v>
      </c>
      <c r="L1774" s="55" t="s">
        <v>6031</v>
      </c>
      <c r="M1774" s="71" t="s">
        <v>6032</v>
      </c>
      <c r="N1774" s="59"/>
      <c r="O1774" s="70"/>
      <c r="P1774" s="59"/>
      <c r="Q1774" s="70"/>
      <c r="R1774" s="73" t="s">
        <v>6032</v>
      </c>
      <c r="S1774" s="70">
        <v>3.004</v>
      </c>
      <c r="T1774" s="59">
        <v>18</v>
      </c>
      <c r="U1774" s="82">
        <v>114.152</v>
      </c>
      <c r="V1774" s="83">
        <v>54.072</v>
      </c>
      <c r="W1774" s="83">
        <v>39.052</v>
      </c>
      <c r="X1774" s="83">
        <v>15.02</v>
      </c>
      <c r="Y1774" s="82">
        <f t="shared" si="184"/>
        <v>60.08</v>
      </c>
      <c r="Z1774" s="82"/>
      <c r="AA1774" s="91"/>
      <c r="AB1774" s="91"/>
      <c r="AC1774" s="82"/>
      <c r="AD1774" s="82"/>
      <c r="AE1774" s="82"/>
      <c r="AF1774" s="82"/>
      <c r="AG1774" s="59" t="s">
        <v>6029</v>
      </c>
      <c r="AH1774" s="59">
        <v>1</v>
      </c>
      <c r="AI1774" s="58"/>
      <c r="AJ1774" s="27"/>
    </row>
    <row r="1775" ht="20.15" customHeight="1" outlineLevel="4" spans="1:36">
      <c r="A1775" s="59">
        <v>4</v>
      </c>
      <c r="B1775" s="60" t="s">
        <v>190</v>
      </c>
      <c r="C1775" s="56" t="s">
        <v>201</v>
      </c>
      <c r="D1775" s="57" t="s">
        <v>3573</v>
      </c>
      <c r="E1775" s="58" t="s">
        <v>6033</v>
      </c>
      <c r="F1775" s="59" t="s">
        <v>554</v>
      </c>
      <c r="G1775" s="59" t="s">
        <v>2461</v>
      </c>
      <c r="H1775" s="59">
        <v>430923</v>
      </c>
      <c r="I1775" s="59" t="str">
        <f t="shared" si="182"/>
        <v>430923</v>
      </c>
      <c r="J1775" s="59">
        <f t="shared" si="183"/>
        <v>0</v>
      </c>
      <c r="K1775" s="70">
        <v>0.637</v>
      </c>
      <c r="L1775" s="55" t="s">
        <v>6034</v>
      </c>
      <c r="M1775" s="71" t="s">
        <v>6035</v>
      </c>
      <c r="N1775" s="59"/>
      <c r="O1775" s="70"/>
      <c r="P1775" s="59"/>
      <c r="Q1775" s="70"/>
      <c r="R1775" s="73" t="s">
        <v>6035</v>
      </c>
      <c r="S1775" s="70">
        <v>0.637</v>
      </c>
      <c r="T1775" s="59">
        <v>18</v>
      </c>
      <c r="U1775" s="82">
        <v>24.206</v>
      </c>
      <c r="V1775" s="83">
        <v>11.466</v>
      </c>
      <c r="W1775" s="83">
        <v>8.281</v>
      </c>
      <c r="X1775" s="83">
        <v>3.185</v>
      </c>
      <c r="Y1775" s="82">
        <f t="shared" si="184"/>
        <v>12.74</v>
      </c>
      <c r="Z1775" s="82"/>
      <c r="AA1775" s="91"/>
      <c r="AB1775" s="91"/>
      <c r="AC1775" s="82"/>
      <c r="AD1775" s="82"/>
      <c r="AE1775" s="82"/>
      <c r="AF1775" s="82"/>
      <c r="AG1775" s="59" t="s">
        <v>6029</v>
      </c>
      <c r="AH1775" s="59">
        <v>1</v>
      </c>
      <c r="AI1775" s="58"/>
      <c r="AJ1775" s="27"/>
    </row>
    <row r="1776" ht="20.15" customHeight="1" outlineLevel="4" spans="1:36">
      <c r="A1776" s="59">
        <v>3</v>
      </c>
      <c r="B1776" s="60" t="s">
        <v>190</v>
      </c>
      <c r="C1776" s="56" t="s">
        <v>201</v>
      </c>
      <c r="D1776" s="57" t="s">
        <v>3573</v>
      </c>
      <c r="E1776" s="58" t="s">
        <v>6026</v>
      </c>
      <c r="F1776" s="59" t="s">
        <v>554</v>
      </c>
      <c r="G1776" s="59" t="s">
        <v>2461</v>
      </c>
      <c r="H1776" s="59">
        <v>430923</v>
      </c>
      <c r="I1776" s="59" t="str">
        <f t="shared" si="182"/>
        <v>430923</v>
      </c>
      <c r="J1776" s="59">
        <f t="shared" si="183"/>
        <v>0</v>
      </c>
      <c r="K1776" s="70">
        <v>0.85</v>
      </c>
      <c r="L1776" s="55" t="s">
        <v>6036</v>
      </c>
      <c r="M1776" s="71" t="s">
        <v>6037</v>
      </c>
      <c r="N1776" s="59"/>
      <c r="O1776" s="70"/>
      <c r="P1776" s="59"/>
      <c r="Q1776" s="70"/>
      <c r="R1776" s="73" t="s">
        <v>6037</v>
      </c>
      <c r="S1776" s="70">
        <v>0.85</v>
      </c>
      <c r="T1776" s="59">
        <v>18</v>
      </c>
      <c r="U1776" s="82">
        <v>32.3</v>
      </c>
      <c r="V1776" s="83">
        <v>15.3</v>
      </c>
      <c r="W1776" s="83">
        <v>11.05</v>
      </c>
      <c r="X1776" s="83">
        <v>4.25</v>
      </c>
      <c r="Y1776" s="82">
        <f t="shared" si="184"/>
        <v>17</v>
      </c>
      <c r="Z1776" s="82"/>
      <c r="AA1776" s="91"/>
      <c r="AB1776" s="91"/>
      <c r="AC1776" s="82"/>
      <c r="AD1776" s="82"/>
      <c r="AE1776" s="82"/>
      <c r="AF1776" s="82"/>
      <c r="AG1776" s="59" t="s">
        <v>6029</v>
      </c>
      <c r="AH1776" s="59">
        <v>1</v>
      </c>
      <c r="AI1776" s="58"/>
      <c r="AJ1776" s="27"/>
    </row>
    <row r="1777" ht="20.15" customHeight="1" outlineLevel="4" spans="1:36">
      <c r="A1777" s="59">
        <v>4</v>
      </c>
      <c r="B1777" s="60" t="s">
        <v>190</v>
      </c>
      <c r="C1777" s="56" t="s">
        <v>201</v>
      </c>
      <c r="D1777" s="57" t="s">
        <v>3573</v>
      </c>
      <c r="E1777" s="58" t="s">
        <v>6038</v>
      </c>
      <c r="F1777" s="59" t="s">
        <v>554</v>
      </c>
      <c r="G1777" s="59" t="s">
        <v>2461</v>
      </c>
      <c r="H1777" s="59">
        <v>430923</v>
      </c>
      <c r="I1777" s="59" t="str">
        <f t="shared" si="182"/>
        <v>430923</v>
      </c>
      <c r="J1777" s="59">
        <f t="shared" si="183"/>
        <v>0</v>
      </c>
      <c r="K1777" s="70">
        <v>3.876</v>
      </c>
      <c r="L1777" s="55" t="s">
        <v>6039</v>
      </c>
      <c r="M1777" s="71" t="s">
        <v>6040</v>
      </c>
      <c r="N1777" s="59"/>
      <c r="O1777" s="70"/>
      <c r="P1777" s="73" t="s">
        <v>6040</v>
      </c>
      <c r="Q1777" s="70">
        <v>3.876</v>
      </c>
      <c r="R1777" s="59"/>
      <c r="S1777" s="70"/>
      <c r="T1777" s="59">
        <v>18</v>
      </c>
      <c r="U1777" s="82">
        <v>147.288</v>
      </c>
      <c r="V1777" s="83">
        <v>69.768</v>
      </c>
      <c r="W1777" s="83">
        <v>50.388</v>
      </c>
      <c r="X1777" s="83">
        <v>19.38</v>
      </c>
      <c r="Y1777" s="82">
        <f t="shared" si="184"/>
        <v>77.52</v>
      </c>
      <c r="Z1777" s="82"/>
      <c r="AA1777" s="91"/>
      <c r="AB1777" s="91"/>
      <c r="AC1777" s="82"/>
      <c r="AD1777" s="82"/>
      <c r="AE1777" s="82"/>
      <c r="AF1777" s="82"/>
      <c r="AG1777" s="59" t="s">
        <v>6029</v>
      </c>
      <c r="AH1777" s="59">
        <v>1</v>
      </c>
      <c r="AI1777" s="58"/>
      <c r="AJ1777" s="27"/>
    </row>
    <row r="1778" ht="20.15" customHeight="1" outlineLevel="4" spans="1:36">
      <c r="A1778" s="59">
        <v>4</v>
      </c>
      <c r="B1778" s="60" t="s">
        <v>190</v>
      </c>
      <c r="C1778" s="56" t="s">
        <v>201</v>
      </c>
      <c r="D1778" s="57" t="s">
        <v>3573</v>
      </c>
      <c r="E1778" s="58" t="s">
        <v>6033</v>
      </c>
      <c r="F1778" s="59" t="s">
        <v>554</v>
      </c>
      <c r="G1778" s="59" t="s">
        <v>2461</v>
      </c>
      <c r="H1778" s="59">
        <v>430923</v>
      </c>
      <c r="I1778" s="59" t="str">
        <f t="shared" si="182"/>
        <v>430923</v>
      </c>
      <c r="J1778" s="59">
        <f t="shared" si="183"/>
        <v>0</v>
      </c>
      <c r="K1778" s="70">
        <v>0.376</v>
      </c>
      <c r="L1778" s="55" t="s">
        <v>6041</v>
      </c>
      <c r="M1778" s="71" t="s">
        <v>6042</v>
      </c>
      <c r="N1778" s="59"/>
      <c r="O1778" s="70"/>
      <c r="P1778" s="59"/>
      <c r="Q1778" s="70"/>
      <c r="R1778" s="73" t="s">
        <v>6042</v>
      </c>
      <c r="S1778" s="70">
        <v>0.376</v>
      </c>
      <c r="T1778" s="59">
        <v>18</v>
      </c>
      <c r="U1778" s="82">
        <v>14.288</v>
      </c>
      <c r="V1778" s="83">
        <v>6.768</v>
      </c>
      <c r="W1778" s="83">
        <v>4.888</v>
      </c>
      <c r="X1778" s="83">
        <v>1.88</v>
      </c>
      <c r="Y1778" s="82">
        <f t="shared" si="184"/>
        <v>7.52</v>
      </c>
      <c r="Z1778" s="82"/>
      <c r="AA1778" s="91"/>
      <c r="AB1778" s="91"/>
      <c r="AC1778" s="82"/>
      <c r="AD1778" s="82"/>
      <c r="AE1778" s="82"/>
      <c r="AF1778" s="82"/>
      <c r="AG1778" s="59" t="s">
        <v>6029</v>
      </c>
      <c r="AH1778" s="59">
        <v>1</v>
      </c>
      <c r="AI1778" s="58"/>
      <c r="AJ1778" s="27"/>
    </row>
    <row r="1779" ht="20.15" customHeight="1" outlineLevel="4" spans="1:36">
      <c r="A1779" s="59">
        <v>1</v>
      </c>
      <c r="B1779" s="60" t="s">
        <v>190</v>
      </c>
      <c r="C1779" s="56" t="s">
        <v>201</v>
      </c>
      <c r="D1779" s="57" t="s">
        <v>6043</v>
      </c>
      <c r="E1779" s="58" t="s">
        <v>6044</v>
      </c>
      <c r="F1779" s="59" t="s">
        <v>554</v>
      </c>
      <c r="G1779" s="59" t="s">
        <v>2461</v>
      </c>
      <c r="H1779" s="59">
        <v>430923</v>
      </c>
      <c r="I1779" s="59" t="str">
        <f t="shared" si="182"/>
        <v>430923</v>
      </c>
      <c r="J1779" s="59">
        <f t="shared" si="183"/>
        <v>0</v>
      </c>
      <c r="K1779" s="70">
        <v>5.34</v>
      </c>
      <c r="L1779" s="55" t="s">
        <v>6045</v>
      </c>
      <c r="M1779" s="71" t="s">
        <v>6046</v>
      </c>
      <c r="N1779" s="59"/>
      <c r="O1779" s="70"/>
      <c r="P1779" s="59"/>
      <c r="Q1779" s="70"/>
      <c r="R1779" s="73" t="s">
        <v>6046</v>
      </c>
      <c r="S1779" s="70">
        <v>5.34</v>
      </c>
      <c r="T1779" s="59">
        <v>18</v>
      </c>
      <c r="U1779" s="82">
        <v>202.92</v>
      </c>
      <c r="V1779" s="83">
        <v>96.12</v>
      </c>
      <c r="W1779" s="83">
        <v>69.42</v>
      </c>
      <c r="X1779" s="83">
        <v>26.7</v>
      </c>
      <c r="Y1779" s="82">
        <f t="shared" si="184"/>
        <v>106.8</v>
      </c>
      <c r="Z1779" s="82"/>
      <c r="AA1779" s="91"/>
      <c r="AB1779" s="91"/>
      <c r="AC1779" s="82"/>
      <c r="AD1779" s="82"/>
      <c r="AE1779" s="82"/>
      <c r="AF1779" s="82"/>
      <c r="AG1779" s="59" t="s">
        <v>6029</v>
      </c>
      <c r="AH1779" s="59">
        <v>1</v>
      </c>
      <c r="AI1779" s="58"/>
      <c r="AJ1779" s="27"/>
    </row>
    <row r="1780" ht="20.15" customHeight="1" outlineLevel="4" spans="1:36">
      <c r="A1780" s="59">
        <v>4</v>
      </c>
      <c r="B1780" s="60" t="s">
        <v>190</v>
      </c>
      <c r="C1780" s="56" t="s">
        <v>201</v>
      </c>
      <c r="D1780" s="57" t="s">
        <v>6043</v>
      </c>
      <c r="E1780" s="58" t="s">
        <v>6047</v>
      </c>
      <c r="F1780" s="59" t="s">
        <v>554</v>
      </c>
      <c r="G1780" s="59" t="s">
        <v>2461</v>
      </c>
      <c r="H1780" s="59">
        <v>430923</v>
      </c>
      <c r="I1780" s="59" t="str">
        <f t="shared" si="182"/>
        <v>430923</v>
      </c>
      <c r="J1780" s="59">
        <f t="shared" si="183"/>
        <v>0</v>
      </c>
      <c r="K1780" s="70">
        <v>0.129</v>
      </c>
      <c r="L1780" s="55" t="s">
        <v>6048</v>
      </c>
      <c r="M1780" s="71" t="s">
        <v>6049</v>
      </c>
      <c r="N1780" s="59"/>
      <c r="O1780" s="70"/>
      <c r="P1780" s="59"/>
      <c r="Q1780" s="70"/>
      <c r="R1780" s="73" t="s">
        <v>6049</v>
      </c>
      <c r="S1780" s="70">
        <v>0.129</v>
      </c>
      <c r="T1780" s="59">
        <v>18</v>
      </c>
      <c r="U1780" s="82">
        <v>4.902</v>
      </c>
      <c r="V1780" s="83">
        <v>2.322</v>
      </c>
      <c r="W1780" s="83">
        <v>1.677</v>
      </c>
      <c r="X1780" s="83">
        <v>0.645</v>
      </c>
      <c r="Y1780" s="82">
        <f t="shared" si="184"/>
        <v>2.58</v>
      </c>
      <c r="Z1780" s="82"/>
      <c r="AA1780" s="91"/>
      <c r="AB1780" s="91"/>
      <c r="AC1780" s="82"/>
      <c r="AD1780" s="82"/>
      <c r="AE1780" s="82"/>
      <c r="AF1780" s="82"/>
      <c r="AG1780" s="59" t="s">
        <v>6050</v>
      </c>
      <c r="AH1780" s="59">
        <v>1</v>
      </c>
      <c r="AI1780" s="58"/>
      <c r="AJ1780" s="27"/>
    </row>
    <row r="1781" ht="20.15" customHeight="1" outlineLevel="4" spans="1:36">
      <c r="A1781" s="59">
        <v>3</v>
      </c>
      <c r="B1781" s="60" t="s">
        <v>190</v>
      </c>
      <c r="C1781" s="56" t="s">
        <v>201</v>
      </c>
      <c r="D1781" s="57" t="s">
        <v>6043</v>
      </c>
      <c r="E1781" s="58" t="s">
        <v>6047</v>
      </c>
      <c r="F1781" s="59" t="s">
        <v>554</v>
      </c>
      <c r="G1781" s="59" t="s">
        <v>2461</v>
      </c>
      <c r="H1781" s="59">
        <v>430923</v>
      </c>
      <c r="I1781" s="59" t="str">
        <f t="shared" si="182"/>
        <v>430923</v>
      </c>
      <c r="J1781" s="59">
        <f t="shared" si="183"/>
        <v>0</v>
      </c>
      <c r="K1781" s="70">
        <v>3.021</v>
      </c>
      <c r="L1781" s="55" t="s">
        <v>6051</v>
      </c>
      <c r="M1781" s="71" t="s">
        <v>6052</v>
      </c>
      <c r="N1781" s="59"/>
      <c r="O1781" s="70"/>
      <c r="P1781" s="59"/>
      <c r="Q1781" s="70"/>
      <c r="R1781" s="73" t="s">
        <v>6052</v>
      </c>
      <c r="S1781" s="70">
        <v>3.021</v>
      </c>
      <c r="T1781" s="59">
        <v>18</v>
      </c>
      <c r="U1781" s="82">
        <v>114.798</v>
      </c>
      <c r="V1781" s="83">
        <v>54.378</v>
      </c>
      <c r="W1781" s="83">
        <v>39.273</v>
      </c>
      <c r="X1781" s="83">
        <v>15.105</v>
      </c>
      <c r="Y1781" s="82">
        <f t="shared" si="184"/>
        <v>60.42</v>
      </c>
      <c r="Z1781" s="82"/>
      <c r="AA1781" s="91"/>
      <c r="AB1781" s="91"/>
      <c r="AC1781" s="82"/>
      <c r="AD1781" s="82"/>
      <c r="AE1781" s="82"/>
      <c r="AF1781" s="82"/>
      <c r="AG1781" s="59" t="s">
        <v>6050</v>
      </c>
      <c r="AH1781" s="59">
        <v>1</v>
      </c>
      <c r="AI1781" s="58"/>
      <c r="AJ1781" s="27"/>
    </row>
    <row r="1782" ht="20.15" customHeight="1" outlineLevel="4" spans="1:36">
      <c r="A1782" s="59">
        <v>4</v>
      </c>
      <c r="B1782" s="60" t="s">
        <v>190</v>
      </c>
      <c r="C1782" s="56" t="s">
        <v>201</v>
      </c>
      <c r="D1782" s="57" t="s">
        <v>6043</v>
      </c>
      <c r="E1782" s="58" t="s">
        <v>6053</v>
      </c>
      <c r="F1782" s="59" t="s">
        <v>554</v>
      </c>
      <c r="G1782" s="59" t="s">
        <v>2461</v>
      </c>
      <c r="H1782" s="59">
        <v>430923</v>
      </c>
      <c r="I1782" s="59" t="str">
        <f t="shared" ref="I1782:I1784" si="185">RIGHT(M1782,6)</f>
        <v>430923</v>
      </c>
      <c r="J1782" s="59">
        <f t="shared" ref="J1782:J1784" si="186">H1782-I1782</f>
        <v>0</v>
      </c>
      <c r="K1782" s="70">
        <v>2.965</v>
      </c>
      <c r="L1782" s="55" t="s">
        <v>6054</v>
      </c>
      <c r="M1782" s="71" t="s">
        <v>6055</v>
      </c>
      <c r="N1782" s="59"/>
      <c r="O1782" s="70"/>
      <c r="P1782" s="59"/>
      <c r="Q1782" s="70"/>
      <c r="R1782" s="73" t="s">
        <v>6055</v>
      </c>
      <c r="S1782" s="70">
        <v>2.965</v>
      </c>
      <c r="T1782" s="59">
        <v>18</v>
      </c>
      <c r="U1782" s="82">
        <v>112.67</v>
      </c>
      <c r="V1782" s="83">
        <v>53.37</v>
      </c>
      <c r="W1782" s="83">
        <v>38.545</v>
      </c>
      <c r="X1782" s="83">
        <v>14.825</v>
      </c>
      <c r="Y1782" s="82">
        <f t="shared" ref="Y1782:Y1784" si="187">U1782-V1782</f>
        <v>59.3</v>
      </c>
      <c r="Z1782" s="82"/>
      <c r="AA1782" s="91"/>
      <c r="AB1782" s="91"/>
      <c r="AC1782" s="82"/>
      <c r="AD1782" s="82"/>
      <c r="AE1782" s="82"/>
      <c r="AF1782" s="82"/>
      <c r="AG1782" s="59" t="s">
        <v>6050</v>
      </c>
      <c r="AH1782" s="59">
        <v>1</v>
      </c>
      <c r="AI1782" s="58"/>
      <c r="AJ1782" s="27"/>
    </row>
    <row r="1783" ht="20.15" customHeight="1" outlineLevel="4" spans="1:36">
      <c r="A1783" s="59">
        <v>1</v>
      </c>
      <c r="B1783" s="60" t="s">
        <v>190</v>
      </c>
      <c r="C1783" s="56" t="s">
        <v>201</v>
      </c>
      <c r="D1783" s="57" t="s">
        <v>6043</v>
      </c>
      <c r="E1783" s="58" t="s">
        <v>6056</v>
      </c>
      <c r="F1783" s="59" t="s">
        <v>554</v>
      </c>
      <c r="G1783" s="59" t="s">
        <v>2461</v>
      </c>
      <c r="H1783" s="59">
        <v>430923</v>
      </c>
      <c r="I1783" s="59" t="str">
        <f t="shared" si="185"/>
        <v>430923</v>
      </c>
      <c r="J1783" s="59">
        <f t="shared" si="186"/>
        <v>0</v>
      </c>
      <c r="K1783" s="70">
        <v>4.233</v>
      </c>
      <c r="L1783" s="55" t="s">
        <v>6057</v>
      </c>
      <c r="M1783" s="71" t="s">
        <v>6058</v>
      </c>
      <c r="N1783" s="59"/>
      <c r="O1783" s="70"/>
      <c r="P1783" s="59"/>
      <c r="Q1783" s="70"/>
      <c r="R1783" s="73" t="s">
        <v>6058</v>
      </c>
      <c r="S1783" s="70">
        <v>4.233</v>
      </c>
      <c r="T1783" s="59">
        <v>18</v>
      </c>
      <c r="U1783" s="82">
        <v>160.854</v>
      </c>
      <c r="V1783" s="83">
        <v>76.194</v>
      </c>
      <c r="W1783" s="83">
        <v>55.029</v>
      </c>
      <c r="X1783" s="83">
        <v>21.165</v>
      </c>
      <c r="Y1783" s="82">
        <f t="shared" si="187"/>
        <v>84.66</v>
      </c>
      <c r="Z1783" s="82"/>
      <c r="AA1783" s="91"/>
      <c r="AB1783" s="91"/>
      <c r="AC1783" s="82"/>
      <c r="AD1783" s="82"/>
      <c r="AE1783" s="82"/>
      <c r="AF1783" s="82"/>
      <c r="AG1783" s="59" t="s">
        <v>6050</v>
      </c>
      <c r="AH1783" s="59">
        <v>1</v>
      </c>
      <c r="AI1783" s="58"/>
      <c r="AJ1783" s="27"/>
    </row>
    <row r="1784" ht="20.15" customHeight="1" outlineLevel="4" spans="1:36">
      <c r="A1784" s="59">
        <v>4</v>
      </c>
      <c r="B1784" s="60" t="s">
        <v>190</v>
      </c>
      <c r="C1784" s="56" t="s">
        <v>201</v>
      </c>
      <c r="D1784" s="57" t="s">
        <v>6043</v>
      </c>
      <c r="E1784" s="58" t="s">
        <v>6059</v>
      </c>
      <c r="F1784" s="59" t="s">
        <v>554</v>
      </c>
      <c r="G1784" s="59" t="s">
        <v>2461</v>
      </c>
      <c r="H1784" s="59">
        <v>430923</v>
      </c>
      <c r="I1784" s="59" t="str">
        <f t="shared" si="185"/>
        <v>430923</v>
      </c>
      <c r="J1784" s="59">
        <f t="shared" si="186"/>
        <v>0</v>
      </c>
      <c r="K1784" s="70">
        <v>2.19</v>
      </c>
      <c r="L1784" s="55" t="s">
        <v>6060</v>
      </c>
      <c r="M1784" s="71" t="s">
        <v>6061</v>
      </c>
      <c r="N1784" s="59"/>
      <c r="O1784" s="70"/>
      <c r="P1784" s="73" t="s">
        <v>6061</v>
      </c>
      <c r="Q1784" s="70">
        <v>2.19</v>
      </c>
      <c r="R1784" s="59"/>
      <c r="S1784" s="70"/>
      <c r="T1784" s="59">
        <v>18</v>
      </c>
      <c r="U1784" s="82">
        <v>83.22</v>
      </c>
      <c r="V1784" s="83">
        <v>39.42</v>
      </c>
      <c r="W1784" s="83">
        <v>28.47</v>
      </c>
      <c r="X1784" s="83">
        <v>10.95</v>
      </c>
      <c r="Y1784" s="82">
        <f t="shared" si="187"/>
        <v>43.8</v>
      </c>
      <c r="Z1784" s="82"/>
      <c r="AA1784" s="91"/>
      <c r="AB1784" s="91"/>
      <c r="AC1784" s="82"/>
      <c r="AD1784" s="82"/>
      <c r="AE1784" s="82"/>
      <c r="AF1784" s="82"/>
      <c r="AG1784" s="59" t="s">
        <v>6050</v>
      </c>
      <c r="AH1784" s="59">
        <v>1</v>
      </c>
      <c r="AI1784" s="58"/>
      <c r="AJ1784" s="27"/>
    </row>
    <row r="1785" ht="20.15" customHeight="1" outlineLevel="3" collapsed="1" spans="1:36">
      <c r="A1785" s="59"/>
      <c r="B1785" s="60"/>
      <c r="C1785" s="51" t="s">
        <v>204</v>
      </c>
      <c r="D1785" s="57"/>
      <c r="E1785" s="58"/>
      <c r="F1785" s="59"/>
      <c r="G1785" s="59"/>
      <c r="H1785" s="59"/>
      <c r="I1785" s="59"/>
      <c r="J1785" s="59"/>
      <c r="K1785" s="70">
        <f>SUBTOTAL(9,K1786:K1793)</f>
        <v>30.017</v>
      </c>
      <c r="L1785" s="55"/>
      <c r="M1785" s="71"/>
      <c r="N1785" s="59"/>
      <c r="O1785" s="70"/>
      <c r="P1785" s="73"/>
      <c r="Q1785" s="70"/>
      <c r="R1785" s="59"/>
      <c r="S1785" s="70"/>
      <c r="T1785" s="59"/>
      <c r="U1785" s="82">
        <f>SUBTOTAL(9,U1786:U1793)</f>
        <v>909.816</v>
      </c>
      <c r="V1785" s="83">
        <f>SUBTOTAL(9,V1786:V1793)</f>
        <v>450.255</v>
      </c>
      <c r="W1785" s="83">
        <f>SUBTOTAL(9,W1786:W1793)</f>
        <v>300.17</v>
      </c>
      <c r="X1785" s="83">
        <f>SUBTOTAL(9,X1786:X1793)</f>
        <v>150.085</v>
      </c>
      <c r="Y1785" s="82">
        <f>SUBTOTAL(9,Y1786:Y1793)</f>
        <v>459.561</v>
      </c>
      <c r="Z1785" s="82">
        <v>22</v>
      </c>
      <c r="AA1785" s="91">
        <v>771</v>
      </c>
      <c r="AB1785" s="82">
        <f>U1785-AA1785</f>
        <v>138.816</v>
      </c>
      <c r="AC1785" s="82">
        <v>84</v>
      </c>
      <c r="AD1785" s="82">
        <f>V1785-AC1785</f>
        <v>366.255</v>
      </c>
      <c r="AE1785" s="82">
        <v>687</v>
      </c>
      <c r="AF1785" s="82">
        <v>687</v>
      </c>
      <c r="AG1785" s="59"/>
      <c r="AH1785" s="59"/>
      <c r="AI1785" s="58"/>
      <c r="AJ1785" s="27"/>
    </row>
    <row r="1786" ht="20.15" customHeight="1" outlineLevel="4" spans="1:36">
      <c r="A1786" s="59">
        <v>1</v>
      </c>
      <c r="B1786" s="60" t="s">
        <v>190</v>
      </c>
      <c r="C1786" s="56" t="s">
        <v>203</v>
      </c>
      <c r="D1786" s="57" t="s">
        <v>6062</v>
      </c>
      <c r="E1786" s="58" t="s">
        <v>6063</v>
      </c>
      <c r="F1786" s="59" t="s">
        <v>354</v>
      </c>
      <c r="G1786" s="59" t="s">
        <v>355</v>
      </c>
      <c r="H1786" s="59">
        <v>430981</v>
      </c>
      <c r="I1786" s="59" t="str">
        <f t="shared" ref="I1786:I1793" si="188">RIGHT(M1786,6)</f>
        <v>430981</v>
      </c>
      <c r="J1786" s="59">
        <f t="shared" ref="J1786:J1793" si="189">H1786-I1786</f>
        <v>0</v>
      </c>
      <c r="K1786" s="70">
        <v>1.929</v>
      </c>
      <c r="L1786" s="55" t="s">
        <v>6064</v>
      </c>
      <c r="M1786" s="71" t="s">
        <v>6065</v>
      </c>
      <c r="N1786" s="59"/>
      <c r="O1786" s="70"/>
      <c r="P1786" s="73" t="s">
        <v>6065</v>
      </c>
      <c r="Q1786" s="70">
        <v>1.929</v>
      </c>
      <c r="R1786" s="59"/>
      <c r="S1786" s="70"/>
      <c r="T1786" s="59">
        <v>15</v>
      </c>
      <c r="U1786" s="82">
        <v>58.468</v>
      </c>
      <c r="V1786" s="83">
        <v>28.935</v>
      </c>
      <c r="W1786" s="83">
        <v>19.29</v>
      </c>
      <c r="X1786" s="83">
        <v>9.645</v>
      </c>
      <c r="Y1786" s="82">
        <f t="shared" ref="Y1786:Y1793" si="190">U1786-V1786</f>
        <v>29.533</v>
      </c>
      <c r="Z1786" s="82"/>
      <c r="AA1786" s="91"/>
      <c r="AB1786" s="91"/>
      <c r="AC1786" s="82"/>
      <c r="AD1786" s="82"/>
      <c r="AE1786" s="82"/>
      <c r="AF1786" s="82"/>
      <c r="AG1786" s="59" t="s">
        <v>6050</v>
      </c>
      <c r="AH1786" s="59">
        <v>1</v>
      </c>
      <c r="AI1786" s="58"/>
      <c r="AJ1786" s="27"/>
    </row>
    <row r="1787" ht="20.15" customHeight="1" outlineLevel="4" spans="1:36">
      <c r="A1787" s="59" t="s">
        <v>6066</v>
      </c>
      <c r="B1787" s="60" t="s">
        <v>190</v>
      </c>
      <c r="C1787" s="56" t="s">
        <v>203</v>
      </c>
      <c r="D1787" s="57" t="s">
        <v>6062</v>
      </c>
      <c r="E1787" s="58" t="s">
        <v>3452</v>
      </c>
      <c r="F1787" s="59" t="s">
        <v>354</v>
      </c>
      <c r="G1787" s="59" t="s">
        <v>355</v>
      </c>
      <c r="H1787" s="59">
        <v>430981</v>
      </c>
      <c r="I1787" s="59" t="str">
        <f t="shared" si="188"/>
        <v>430981</v>
      </c>
      <c r="J1787" s="59">
        <f t="shared" si="189"/>
        <v>0</v>
      </c>
      <c r="K1787" s="70">
        <v>2.125</v>
      </c>
      <c r="L1787" s="55" t="s">
        <v>6067</v>
      </c>
      <c r="M1787" s="71" t="s">
        <v>6068</v>
      </c>
      <c r="N1787" s="59"/>
      <c r="O1787" s="70"/>
      <c r="P1787" s="73" t="s">
        <v>6068</v>
      </c>
      <c r="Q1787" s="70">
        <v>2.125</v>
      </c>
      <c r="R1787" s="59"/>
      <c r="S1787" s="70"/>
      <c r="T1787" s="59">
        <v>15</v>
      </c>
      <c r="U1787" s="82">
        <v>64.409</v>
      </c>
      <c r="V1787" s="83">
        <v>31.875</v>
      </c>
      <c r="W1787" s="83">
        <v>21.25</v>
      </c>
      <c r="X1787" s="83">
        <v>10.625</v>
      </c>
      <c r="Y1787" s="82">
        <f t="shared" si="190"/>
        <v>32.534</v>
      </c>
      <c r="Z1787" s="82"/>
      <c r="AA1787" s="91"/>
      <c r="AB1787" s="91"/>
      <c r="AC1787" s="82"/>
      <c r="AD1787" s="82"/>
      <c r="AE1787" s="82"/>
      <c r="AF1787" s="82"/>
      <c r="AG1787" s="59" t="s">
        <v>6050</v>
      </c>
      <c r="AH1787" s="59">
        <v>1</v>
      </c>
      <c r="AI1787" s="58"/>
      <c r="AJ1787" s="27"/>
    </row>
    <row r="1788" ht="20.15" customHeight="1" outlineLevel="4" spans="1:36">
      <c r="A1788" s="59" t="s">
        <v>6066</v>
      </c>
      <c r="B1788" s="60" t="s">
        <v>190</v>
      </c>
      <c r="C1788" s="56" t="s">
        <v>203</v>
      </c>
      <c r="D1788" s="57" t="s">
        <v>6069</v>
      </c>
      <c r="E1788" s="58" t="s">
        <v>6070</v>
      </c>
      <c r="F1788" s="59" t="s">
        <v>354</v>
      </c>
      <c r="G1788" s="59" t="s">
        <v>355</v>
      </c>
      <c r="H1788" s="59">
        <v>430981</v>
      </c>
      <c r="I1788" s="59" t="str">
        <f t="shared" si="188"/>
        <v>430981</v>
      </c>
      <c r="J1788" s="59">
        <f t="shared" si="189"/>
        <v>0</v>
      </c>
      <c r="K1788" s="70">
        <v>5.544</v>
      </c>
      <c r="L1788" s="55" t="s">
        <v>6071</v>
      </c>
      <c r="M1788" s="71" t="s">
        <v>6072</v>
      </c>
      <c r="N1788" s="73" t="s">
        <v>6072</v>
      </c>
      <c r="O1788" s="70">
        <v>5.544</v>
      </c>
      <c r="P1788" s="59"/>
      <c r="Q1788" s="70"/>
      <c r="R1788" s="59"/>
      <c r="S1788" s="70"/>
      <c r="T1788" s="59">
        <v>15</v>
      </c>
      <c r="U1788" s="82">
        <v>168.039</v>
      </c>
      <c r="V1788" s="83">
        <v>83.16</v>
      </c>
      <c r="W1788" s="83">
        <v>55.44</v>
      </c>
      <c r="X1788" s="83">
        <v>27.72</v>
      </c>
      <c r="Y1788" s="82">
        <f t="shared" si="190"/>
        <v>84.879</v>
      </c>
      <c r="Z1788" s="82"/>
      <c r="AA1788" s="91"/>
      <c r="AB1788" s="91"/>
      <c r="AC1788" s="82"/>
      <c r="AD1788" s="82"/>
      <c r="AE1788" s="82"/>
      <c r="AF1788" s="82"/>
      <c r="AG1788" s="59" t="s">
        <v>6050</v>
      </c>
      <c r="AH1788" s="59">
        <v>1</v>
      </c>
      <c r="AI1788" s="58"/>
      <c r="AJ1788" s="27"/>
    </row>
    <row r="1789" ht="20.15" customHeight="1" outlineLevel="4" spans="1:36">
      <c r="A1789" s="59" t="s">
        <v>6066</v>
      </c>
      <c r="B1789" s="60" t="s">
        <v>190</v>
      </c>
      <c r="C1789" s="56" t="s">
        <v>203</v>
      </c>
      <c r="D1789" s="57" t="s">
        <v>6069</v>
      </c>
      <c r="E1789" s="58" t="s">
        <v>6073</v>
      </c>
      <c r="F1789" s="59" t="s">
        <v>354</v>
      </c>
      <c r="G1789" s="59" t="s">
        <v>355</v>
      </c>
      <c r="H1789" s="59">
        <v>430981</v>
      </c>
      <c r="I1789" s="59" t="str">
        <f t="shared" si="188"/>
        <v>430981</v>
      </c>
      <c r="J1789" s="59">
        <f t="shared" si="189"/>
        <v>0</v>
      </c>
      <c r="K1789" s="70">
        <v>4.418</v>
      </c>
      <c r="L1789" s="55" t="s">
        <v>6074</v>
      </c>
      <c r="M1789" s="71" t="s">
        <v>6075</v>
      </c>
      <c r="N1789" s="59"/>
      <c r="O1789" s="70"/>
      <c r="P1789" s="73" t="s">
        <v>6075</v>
      </c>
      <c r="Q1789" s="70">
        <v>4.418</v>
      </c>
      <c r="R1789" s="59"/>
      <c r="S1789" s="70"/>
      <c r="T1789" s="59">
        <v>15</v>
      </c>
      <c r="U1789" s="82">
        <v>133.91</v>
      </c>
      <c r="V1789" s="83">
        <v>66.27</v>
      </c>
      <c r="W1789" s="83">
        <v>44.18</v>
      </c>
      <c r="X1789" s="83">
        <v>22.09</v>
      </c>
      <c r="Y1789" s="82">
        <f t="shared" si="190"/>
        <v>67.64</v>
      </c>
      <c r="Z1789" s="82"/>
      <c r="AA1789" s="91"/>
      <c r="AB1789" s="91"/>
      <c r="AC1789" s="82"/>
      <c r="AD1789" s="82"/>
      <c r="AE1789" s="82"/>
      <c r="AF1789" s="82"/>
      <c r="AG1789" s="59" t="s">
        <v>6076</v>
      </c>
      <c r="AH1789" s="59">
        <v>1</v>
      </c>
      <c r="AI1789" s="58"/>
      <c r="AJ1789" s="27"/>
    </row>
    <row r="1790" ht="20.15" customHeight="1" outlineLevel="4" spans="1:36">
      <c r="A1790" s="59" t="s">
        <v>6077</v>
      </c>
      <c r="B1790" s="60" t="s">
        <v>190</v>
      </c>
      <c r="C1790" s="56" t="s">
        <v>203</v>
      </c>
      <c r="D1790" s="57" t="s">
        <v>6078</v>
      </c>
      <c r="E1790" s="58" t="s">
        <v>6079</v>
      </c>
      <c r="F1790" s="59" t="s">
        <v>354</v>
      </c>
      <c r="G1790" s="59" t="s">
        <v>355</v>
      </c>
      <c r="H1790" s="59">
        <v>430981</v>
      </c>
      <c r="I1790" s="59" t="str">
        <f t="shared" si="188"/>
        <v>430981</v>
      </c>
      <c r="J1790" s="59">
        <f t="shared" si="189"/>
        <v>0</v>
      </c>
      <c r="K1790" s="70">
        <v>1.078</v>
      </c>
      <c r="L1790" s="55" t="s">
        <v>6080</v>
      </c>
      <c r="M1790" s="71" t="s">
        <v>6081</v>
      </c>
      <c r="N1790" s="59"/>
      <c r="O1790" s="70"/>
      <c r="P1790" s="59"/>
      <c r="Q1790" s="70"/>
      <c r="R1790" s="73" t="s">
        <v>6081</v>
      </c>
      <c r="S1790" s="70">
        <v>1.078</v>
      </c>
      <c r="T1790" s="59">
        <v>15</v>
      </c>
      <c r="U1790" s="82">
        <v>32.674</v>
      </c>
      <c r="V1790" s="83">
        <v>16.17</v>
      </c>
      <c r="W1790" s="83">
        <v>10.78</v>
      </c>
      <c r="X1790" s="83">
        <v>5.39</v>
      </c>
      <c r="Y1790" s="82">
        <f t="shared" si="190"/>
        <v>16.504</v>
      </c>
      <c r="Z1790" s="82"/>
      <c r="AA1790" s="91"/>
      <c r="AB1790" s="91"/>
      <c r="AC1790" s="82"/>
      <c r="AD1790" s="82"/>
      <c r="AE1790" s="82"/>
      <c r="AF1790" s="82"/>
      <c r="AG1790" s="59" t="s">
        <v>6076</v>
      </c>
      <c r="AH1790" s="59">
        <v>1</v>
      </c>
      <c r="AI1790" s="58"/>
      <c r="AJ1790" s="27"/>
    </row>
    <row r="1791" ht="20.15" customHeight="1" outlineLevel="4" spans="1:36">
      <c r="A1791" s="59" t="s">
        <v>6077</v>
      </c>
      <c r="B1791" s="60" t="s">
        <v>190</v>
      </c>
      <c r="C1791" s="56" t="s">
        <v>203</v>
      </c>
      <c r="D1791" s="57" t="s">
        <v>6078</v>
      </c>
      <c r="E1791" s="58" t="s">
        <v>6082</v>
      </c>
      <c r="F1791" s="59" t="s">
        <v>354</v>
      </c>
      <c r="G1791" s="59" t="s">
        <v>355</v>
      </c>
      <c r="H1791" s="59">
        <v>430981</v>
      </c>
      <c r="I1791" s="59" t="str">
        <f t="shared" si="188"/>
        <v>430981</v>
      </c>
      <c r="J1791" s="59">
        <f t="shared" si="189"/>
        <v>0</v>
      </c>
      <c r="K1791" s="70">
        <v>4.889</v>
      </c>
      <c r="L1791" s="55" t="s">
        <v>6083</v>
      </c>
      <c r="M1791" s="71" t="s">
        <v>6084</v>
      </c>
      <c r="N1791" s="59"/>
      <c r="O1791" s="70"/>
      <c r="P1791" s="73" t="s">
        <v>6084</v>
      </c>
      <c r="Q1791" s="70">
        <v>4.889</v>
      </c>
      <c r="R1791" s="59"/>
      <c r="S1791" s="70"/>
      <c r="T1791" s="59">
        <v>15</v>
      </c>
      <c r="U1791" s="82">
        <v>148.186</v>
      </c>
      <c r="V1791" s="83">
        <v>73.335</v>
      </c>
      <c r="W1791" s="83">
        <v>48.89</v>
      </c>
      <c r="X1791" s="83">
        <v>24.445</v>
      </c>
      <c r="Y1791" s="82">
        <f t="shared" si="190"/>
        <v>74.851</v>
      </c>
      <c r="Z1791" s="82"/>
      <c r="AA1791" s="91"/>
      <c r="AB1791" s="91"/>
      <c r="AC1791" s="82"/>
      <c r="AD1791" s="82"/>
      <c r="AE1791" s="82"/>
      <c r="AF1791" s="82"/>
      <c r="AG1791" s="59" t="s">
        <v>6076</v>
      </c>
      <c r="AH1791" s="59">
        <v>1</v>
      </c>
      <c r="AI1791" s="58"/>
      <c r="AJ1791" s="27"/>
    </row>
    <row r="1792" ht="20.15" customHeight="1" outlineLevel="4" spans="1:36">
      <c r="A1792" s="59" t="s">
        <v>6077</v>
      </c>
      <c r="B1792" s="60" t="s">
        <v>190</v>
      </c>
      <c r="C1792" s="56" t="s">
        <v>203</v>
      </c>
      <c r="D1792" s="57" t="s">
        <v>6085</v>
      </c>
      <c r="E1792" s="58" t="s">
        <v>6086</v>
      </c>
      <c r="F1792" s="59" t="s">
        <v>354</v>
      </c>
      <c r="G1792" s="59" t="s">
        <v>355</v>
      </c>
      <c r="H1792" s="59">
        <v>430981</v>
      </c>
      <c r="I1792" s="59" t="str">
        <f t="shared" si="188"/>
        <v>430981</v>
      </c>
      <c r="J1792" s="59">
        <f t="shared" si="189"/>
        <v>0</v>
      </c>
      <c r="K1792" s="70">
        <v>6.239</v>
      </c>
      <c r="L1792" s="55" t="s">
        <v>6087</v>
      </c>
      <c r="M1792" s="71" t="s">
        <v>6088</v>
      </c>
      <c r="N1792" s="73" t="s">
        <v>6088</v>
      </c>
      <c r="O1792" s="70">
        <v>6.239</v>
      </c>
      <c r="P1792" s="59"/>
      <c r="Q1792" s="70"/>
      <c r="R1792" s="59"/>
      <c r="S1792" s="70"/>
      <c r="T1792" s="59">
        <v>15</v>
      </c>
      <c r="U1792" s="82">
        <v>189.104</v>
      </c>
      <c r="V1792" s="83">
        <v>93.585</v>
      </c>
      <c r="W1792" s="83">
        <v>62.39</v>
      </c>
      <c r="X1792" s="83">
        <v>31.195</v>
      </c>
      <c r="Y1792" s="82">
        <f t="shared" si="190"/>
        <v>95.519</v>
      </c>
      <c r="Z1792" s="82"/>
      <c r="AA1792" s="91"/>
      <c r="AB1792" s="91"/>
      <c r="AC1792" s="82"/>
      <c r="AD1792" s="82"/>
      <c r="AE1792" s="82"/>
      <c r="AF1792" s="82"/>
      <c r="AG1792" s="59" t="s">
        <v>6076</v>
      </c>
      <c r="AH1792" s="59">
        <v>1</v>
      </c>
      <c r="AI1792" s="58"/>
      <c r="AJ1792" s="27"/>
    </row>
    <row r="1793" ht="20.15" customHeight="1" outlineLevel="4" spans="1:36">
      <c r="A1793" s="59" t="s">
        <v>6089</v>
      </c>
      <c r="B1793" s="60" t="s">
        <v>190</v>
      </c>
      <c r="C1793" s="56" t="s">
        <v>203</v>
      </c>
      <c r="D1793" s="57" t="s">
        <v>6062</v>
      </c>
      <c r="E1793" s="58" t="s">
        <v>4277</v>
      </c>
      <c r="F1793" s="59" t="s">
        <v>354</v>
      </c>
      <c r="G1793" s="59" t="s">
        <v>355</v>
      </c>
      <c r="H1793" s="59">
        <v>430981</v>
      </c>
      <c r="I1793" s="59" t="str">
        <f t="shared" si="188"/>
        <v>430981</v>
      </c>
      <c r="J1793" s="59">
        <f t="shared" si="189"/>
        <v>0</v>
      </c>
      <c r="K1793" s="70">
        <v>3.795</v>
      </c>
      <c r="L1793" s="55" t="s">
        <v>6090</v>
      </c>
      <c r="M1793" s="71" t="s">
        <v>6091</v>
      </c>
      <c r="N1793" s="59"/>
      <c r="O1793" s="70"/>
      <c r="P1793" s="73" t="s">
        <v>6091</v>
      </c>
      <c r="Q1793" s="70">
        <v>3.795</v>
      </c>
      <c r="R1793" s="59"/>
      <c r="S1793" s="70"/>
      <c r="T1793" s="59">
        <v>15</v>
      </c>
      <c r="U1793" s="82">
        <v>115.026</v>
      </c>
      <c r="V1793" s="83">
        <v>56.925</v>
      </c>
      <c r="W1793" s="83">
        <v>37.95</v>
      </c>
      <c r="X1793" s="83">
        <v>18.975</v>
      </c>
      <c r="Y1793" s="82">
        <f t="shared" si="190"/>
        <v>58.101</v>
      </c>
      <c r="Z1793" s="82"/>
      <c r="AA1793" s="91"/>
      <c r="AB1793" s="91"/>
      <c r="AC1793" s="82"/>
      <c r="AD1793" s="82"/>
      <c r="AE1793" s="82"/>
      <c r="AF1793" s="82"/>
      <c r="AG1793" s="59" t="s">
        <v>6076</v>
      </c>
      <c r="AH1793" s="59">
        <v>1</v>
      </c>
      <c r="AI1793" s="58"/>
      <c r="AJ1793" s="27"/>
    </row>
    <row r="1794" ht="20.15" customHeight="1" outlineLevel="2" spans="1:36">
      <c r="A1794" s="59"/>
      <c r="B1794" s="50" t="s">
        <v>205</v>
      </c>
      <c r="C1794" s="56"/>
      <c r="D1794" s="57"/>
      <c r="E1794" s="58"/>
      <c r="F1794" s="59"/>
      <c r="G1794" s="59"/>
      <c r="H1794" s="59"/>
      <c r="I1794" s="59"/>
      <c r="J1794" s="59"/>
      <c r="K1794" s="70">
        <f>SUBTOTAL(9,K1796:K2007)</f>
        <v>804.277000000001</v>
      </c>
      <c r="L1794" s="55"/>
      <c r="M1794" s="71"/>
      <c r="N1794" s="59"/>
      <c r="O1794" s="70"/>
      <c r="P1794" s="59"/>
      <c r="Q1794" s="70"/>
      <c r="R1794" s="73"/>
      <c r="S1794" s="70"/>
      <c r="T1794" s="59"/>
      <c r="U1794" s="82">
        <f>SUBTOTAL(9,U1796:U2007)</f>
        <v>37707.0667857143</v>
      </c>
      <c r="V1794" s="83">
        <f>SUBTOTAL(9,V1796:V2007)</f>
        <v>13493.202</v>
      </c>
      <c r="W1794" s="83">
        <f>SUBTOTAL(9,W1796:W2007)</f>
        <v>9471.817</v>
      </c>
      <c r="X1794" s="83">
        <f>SUBTOTAL(9,X1796:X2007)</f>
        <v>4021.385</v>
      </c>
      <c r="Y1794" s="82">
        <f>SUBTOTAL(9,Y1796:Y2007)</f>
        <v>24213.8647857143</v>
      </c>
      <c r="Z1794" s="82">
        <f t="shared" ref="Z1794:AF1794" si="191">SUBTOTAL(9,Z1795:Z2007)</f>
        <v>760</v>
      </c>
      <c r="AA1794" s="82">
        <f t="shared" si="191"/>
        <v>31965</v>
      </c>
      <c r="AB1794" s="82">
        <f t="shared" si="191"/>
        <v>5742.06678571429</v>
      </c>
      <c r="AC1794" s="82">
        <f t="shared" si="191"/>
        <v>9492</v>
      </c>
      <c r="AD1794" s="82">
        <f t="shared" si="191"/>
        <v>4001.92</v>
      </c>
      <c r="AE1794" s="82">
        <f t="shared" si="191"/>
        <v>22473</v>
      </c>
      <c r="AF1794" s="82">
        <f t="shared" si="191"/>
        <v>22473</v>
      </c>
      <c r="AG1794" s="59"/>
      <c r="AH1794" s="59"/>
      <c r="AI1794" s="58"/>
      <c r="AJ1794" s="27"/>
    </row>
    <row r="1795" ht="20.15" customHeight="1" outlineLevel="3" collapsed="1" spans="1:36">
      <c r="A1795" s="59"/>
      <c r="B1795" s="60"/>
      <c r="C1795" s="51" t="s">
        <v>208</v>
      </c>
      <c r="D1795" s="57"/>
      <c r="E1795" s="58"/>
      <c r="F1795" s="59"/>
      <c r="G1795" s="59"/>
      <c r="H1795" s="59"/>
      <c r="I1795" s="59"/>
      <c r="J1795" s="59"/>
      <c r="K1795" s="70">
        <f>SUBTOTAL(9,K1796:K1802)</f>
        <v>24.751</v>
      </c>
      <c r="L1795" s="55"/>
      <c r="M1795" s="71"/>
      <c r="N1795" s="59"/>
      <c r="O1795" s="70"/>
      <c r="P1795" s="59"/>
      <c r="Q1795" s="70"/>
      <c r="R1795" s="73"/>
      <c r="S1795" s="70"/>
      <c r="T1795" s="59"/>
      <c r="U1795" s="82">
        <f>SUBTOTAL(9,U1796:U1802)</f>
        <v>1131</v>
      </c>
      <c r="V1795" s="83">
        <f>SUBTOTAL(9,V1796:V1802)</f>
        <v>371.265</v>
      </c>
      <c r="W1795" s="83">
        <f>SUBTOTAL(9,W1796:W1802)</f>
        <v>247.51</v>
      </c>
      <c r="X1795" s="83">
        <f>SUBTOTAL(9,X1796:X1802)</f>
        <v>123.755</v>
      </c>
      <c r="Y1795" s="82">
        <f>SUBTOTAL(9,Y1796:Y1802)</f>
        <v>759.735</v>
      </c>
      <c r="Z1795" s="82">
        <v>22</v>
      </c>
      <c r="AA1795" s="91">
        <v>959</v>
      </c>
      <c r="AB1795" s="82">
        <f>U1795-AA1795</f>
        <v>172</v>
      </c>
      <c r="AC1795" s="82">
        <v>69</v>
      </c>
      <c r="AD1795" s="82">
        <f>V1795-AC1795</f>
        <v>302.265</v>
      </c>
      <c r="AE1795" s="82">
        <v>890</v>
      </c>
      <c r="AF1795" s="82">
        <v>890</v>
      </c>
      <c r="AG1795" s="59"/>
      <c r="AH1795" s="59"/>
      <c r="AI1795" s="58"/>
      <c r="AJ1795" s="27"/>
    </row>
    <row r="1796" ht="20.15" customHeight="1" outlineLevel="4" spans="1:36">
      <c r="A1796" s="59">
        <v>1</v>
      </c>
      <c r="B1796" s="60" t="s">
        <v>206</v>
      </c>
      <c r="C1796" s="56" t="s">
        <v>207</v>
      </c>
      <c r="D1796" s="57" t="s">
        <v>6092</v>
      </c>
      <c r="E1796" s="58" t="s">
        <v>6093</v>
      </c>
      <c r="F1796" s="59" t="s">
        <v>354</v>
      </c>
      <c r="G1796" s="59" t="s">
        <v>355</v>
      </c>
      <c r="H1796" s="59">
        <v>431002</v>
      </c>
      <c r="I1796" s="59" t="str">
        <f t="shared" ref="I1796:I1802" si="192">RIGHT(M1796,6)</f>
        <v>431002</v>
      </c>
      <c r="J1796" s="59">
        <f t="shared" ref="J1796:J1802" si="193">H1796-I1796</f>
        <v>0</v>
      </c>
      <c r="K1796" s="70">
        <v>0.939</v>
      </c>
      <c r="L1796" s="55" t="s">
        <v>6094</v>
      </c>
      <c r="M1796" s="71" t="s">
        <v>6095</v>
      </c>
      <c r="N1796" s="59"/>
      <c r="O1796" s="70"/>
      <c r="P1796" s="59"/>
      <c r="Q1796" s="70"/>
      <c r="R1796" s="73" t="s">
        <v>6095</v>
      </c>
      <c r="S1796" s="70">
        <v>0.939</v>
      </c>
      <c r="T1796" s="59">
        <v>15</v>
      </c>
      <c r="U1796" s="82">
        <v>33</v>
      </c>
      <c r="V1796" s="83">
        <v>14.085</v>
      </c>
      <c r="W1796" s="83">
        <v>9.39</v>
      </c>
      <c r="X1796" s="83">
        <v>4.695</v>
      </c>
      <c r="Y1796" s="82">
        <f t="shared" ref="Y1796:Y1802" si="194">U1796-V1796</f>
        <v>18.915</v>
      </c>
      <c r="Z1796" s="82"/>
      <c r="AA1796" s="91"/>
      <c r="AB1796" s="91"/>
      <c r="AC1796" s="82"/>
      <c r="AD1796" s="82"/>
      <c r="AE1796" s="82"/>
      <c r="AF1796" s="82"/>
      <c r="AG1796" s="59" t="s">
        <v>6076</v>
      </c>
      <c r="AH1796" s="59">
        <v>1</v>
      </c>
      <c r="AI1796" s="58"/>
      <c r="AJ1796" s="27"/>
    </row>
    <row r="1797" ht="20.15" customHeight="1" outlineLevel="4" spans="1:36">
      <c r="A1797" s="59">
        <v>2</v>
      </c>
      <c r="B1797" s="60" t="s">
        <v>206</v>
      </c>
      <c r="C1797" s="56" t="s">
        <v>207</v>
      </c>
      <c r="D1797" s="57" t="s">
        <v>6096</v>
      </c>
      <c r="E1797" s="58" t="s">
        <v>6097</v>
      </c>
      <c r="F1797" s="59" t="s">
        <v>354</v>
      </c>
      <c r="G1797" s="59" t="s">
        <v>355</v>
      </c>
      <c r="H1797" s="59">
        <v>431002</v>
      </c>
      <c r="I1797" s="59" t="str">
        <f t="shared" si="192"/>
        <v>431002</v>
      </c>
      <c r="J1797" s="59">
        <f t="shared" si="193"/>
        <v>0</v>
      </c>
      <c r="K1797" s="70">
        <v>3.025</v>
      </c>
      <c r="L1797" s="55" t="s">
        <v>6098</v>
      </c>
      <c r="M1797" s="71" t="s">
        <v>6099</v>
      </c>
      <c r="N1797" s="59"/>
      <c r="O1797" s="70"/>
      <c r="P1797" s="59"/>
      <c r="Q1797" s="70"/>
      <c r="R1797" s="73" t="s">
        <v>6099</v>
      </c>
      <c r="S1797" s="70">
        <v>3.025</v>
      </c>
      <c r="T1797" s="59">
        <v>15</v>
      </c>
      <c r="U1797" s="82">
        <v>108</v>
      </c>
      <c r="V1797" s="83">
        <v>45.375</v>
      </c>
      <c r="W1797" s="83">
        <v>30.25</v>
      </c>
      <c r="X1797" s="83">
        <v>15.125</v>
      </c>
      <c r="Y1797" s="82">
        <f t="shared" si="194"/>
        <v>62.625</v>
      </c>
      <c r="Z1797" s="82"/>
      <c r="AA1797" s="91"/>
      <c r="AB1797" s="91"/>
      <c r="AC1797" s="82"/>
      <c r="AD1797" s="82"/>
      <c r="AE1797" s="82"/>
      <c r="AF1797" s="82"/>
      <c r="AG1797" s="59" t="s">
        <v>6076</v>
      </c>
      <c r="AH1797" s="59">
        <v>1</v>
      </c>
      <c r="AI1797" s="58"/>
      <c r="AJ1797" s="27"/>
    </row>
    <row r="1798" ht="20.15" customHeight="1" outlineLevel="4" spans="1:36">
      <c r="A1798" s="59">
        <v>3</v>
      </c>
      <c r="B1798" s="60" t="s">
        <v>206</v>
      </c>
      <c r="C1798" s="56" t="s">
        <v>207</v>
      </c>
      <c r="D1798" s="57" t="s">
        <v>6096</v>
      </c>
      <c r="E1798" s="58" t="s">
        <v>6100</v>
      </c>
      <c r="F1798" s="59" t="s">
        <v>354</v>
      </c>
      <c r="G1798" s="59" t="s">
        <v>355</v>
      </c>
      <c r="H1798" s="59">
        <v>431002</v>
      </c>
      <c r="I1798" s="59" t="str">
        <f t="shared" si="192"/>
        <v>431002</v>
      </c>
      <c r="J1798" s="59">
        <f t="shared" si="193"/>
        <v>0</v>
      </c>
      <c r="K1798" s="70">
        <v>7.571</v>
      </c>
      <c r="L1798" s="55" t="s">
        <v>6101</v>
      </c>
      <c r="M1798" s="71" t="s">
        <v>6102</v>
      </c>
      <c r="N1798" s="73" t="s">
        <v>6102</v>
      </c>
      <c r="O1798" s="70">
        <v>7.571</v>
      </c>
      <c r="P1798" s="59"/>
      <c r="Q1798" s="70"/>
      <c r="R1798" s="59"/>
      <c r="S1798" s="70"/>
      <c r="T1798" s="59">
        <v>15</v>
      </c>
      <c r="U1798" s="82">
        <v>454</v>
      </c>
      <c r="V1798" s="83">
        <v>113.565</v>
      </c>
      <c r="W1798" s="83">
        <v>75.71</v>
      </c>
      <c r="X1798" s="83">
        <v>37.855</v>
      </c>
      <c r="Y1798" s="82">
        <f t="shared" si="194"/>
        <v>340.435</v>
      </c>
      <c r="Z1798" s="82"/>
      <c r="AA1798" s="91"/>
      <c r="AB1798" s="91"/>
      <c r="AC1798" s="82"/>
      <c r="AD1798" s="82"/>
      <c r="AE1798" s="82"/>
      <c r="AF1798" s="82"/>
      <c r="AG1798" s="59" t="s">
        <v>6076</v>
      </c>
      <c r="AH1798" s="59">
        <v>1</v>
      </c>
      <c r="AI1798" s="58"/>
      <c r="AJ1798" s="27"/>
    </row>
    <row r="1799" ht="20.15" customHeight="1" outlineLevel="4" spans="1:36">
      <c r="A1799" s="59">
        <v>4</v>
      </c>
      <c r="B1799" s="60" t="s">
        <v>206</v>
      </c>
      <c r="C1799" s="56" t="s">
        <v>207</v>
      </c>
      <c r="D1799" s="57" t="s">
        <v>6103</v>
      </c>
      <c r="E1799" s="58" t="s">
        <v>6104</v>
      </c>
      <c r="F1799" s="59" t="s">
        <v>354</v>
      </c>
      <c r="G1799" s="59" t="s">
        <v>355</v>
      </c>
      <c r="H1799" s="59">
        <v>431002</v>
      </c>
      <c r="I1799" s="59" t="str">
        <f t="shared" si="192"/>
        <v>431002</v>
      </c>
      <c r="J1799" s="59">
        <f t="shared" si="193"/>
        <v>0</v>
      </c>
      <c r="K1799" s="70">
        <v>4.296</v>
      </c>
      <c r="L1799" s="55" t="s">
        <v>6105</v>
      </c>
      <c r="M1799" s="71" t="s">
        <v>6106</v>
      </c>
      <c r="N1799" s="73" t="s">
        <v>6106</v>
      </c>
      <c r="O1799" s="70">
        <v>4.296</v>
      </c>
      <c r="P1799" s="59"/>
      <c r="Q1799" s="70"/>
      <c r="R1799" s="59"/>
      <c r="S1799" s="70"/>
      <c r="T1799" s="59">
        <v>15</v>
      </c>
      <c r="U1799" s="82">
        <v>258</v>
      </c>
      <c r="V1799" s="83">
        <v>64.44</v>
      </c>
      <c r="W1799" s="83">
        <v>42.96</v>
      </c>
      <c r="X1799" s="83">
        <v>21.48</v>
      </c>
      <c r="Y1799" s="82">
        <f t="shared" si="194"/>
        <v>193.56</v>
      </c>
      <c r="Z1799" s="82"/>
      <c r="AA1799" s="91"/>
      <c r="AB1799" s="91"/>
      <c r="AC1799" s="82"/>
      <c r="AD1799" s="82"/>
      <c r="AE1799" s="82"/>
      <c r="AF1799" s="82"/>
      <c r="AG1799" s="59" t="s">
        <v>6076</v>
      </c>
      <c r="AH1799" s="59">
        <v>1</v>
      </c>
      <c r="AI1799" s="58"/>
      <c r="AJ1799" s="27"/>
    </row>
    <row r="1800" ht="20.15" customHeight="1" outlineLevel="4" spans="1:36">
      <c r="A1800" s="59">
        <v>5</v>
      </c>
      <c r="B1800" s="60" t="s">
        <v>206</v>
      </c>
      <c r="C1800" s="56" t="s">
        <v>207</v>
      </c>
      <c r="D1800" s="57" t="s">
        <v>6092</v>
      </c>
      <c r="E1800" s="58" t="s">
        <v>6107</v>
      </c>
      <c r="F1800" s="59" t="s">
        <v>354</v>
      </c>
      <c r="G1800" s="59" t="s">
        <v>355</v>
      </c>
      <c r="H1800" s="59">
        <v>431002</v>
      </c>
      <c r="I1800" s="59" t="str">
        <f t="shared" si="192"/>
        <v>431002</v>
      </c>
      <c r="J1800" s="59">
        <f t="shared" si="193"/>
        <v>0</v>
      </c>
      <c r="K1800" s="70">
        <v>3.54</v>
      </c>
      <c r="L1800" s="55" t="s">
        <v>6108</v>
      </c>
      <c r="M1800" s="71" t="s">
        <v>6109</v>
      </c>
      <c r="N1800" s="59"/>
      <c r="O1800" s="70"/>
      <c r="P1800" s="59"/>
      <c r="Q1800" s="70"/>
      <c r="R1800" s="73" t="s">
        <v>6109</v>
      </c>
      <c r="S1800" s="70">
        <v>3.54</v>
      </c>
      <c r="T1800" s="59">
        <v>15</v>
      </c>
      <c r="U1800" s="82">
        <v>106</v>
      </c>
      <c r="V1800" s="83">
        <v>53.1</v>
      </c>
      <c r="W1800" s="83">
        <v>35.4</v>
      </c>
      <c r="X1800" s="83">
        <v>17.7</v>
      </c>
      <c r="Y1800" s="82">
        <f t="shared" si="194"/>
        <v>52.9</v>
      </c>
      <c r="Z1800" s="82"/>
      <c r="AA1800" s="91"/>
      <c r="AB1800" s="91"/>
      <c r="AC1800" s="82"/>
      <c r="AD1800" s="82"/>
      <c r="AE1800" s="82"/>
      <c r="AF1800" s="82"/>
      <c r="AG1800" s="59" t="s">
        <v>6076</v>
      </c>
      <c r="AH1800" s="59">
        <v>1</v>
      </c>
      <c r="AI1800" s="58"/>
      <c r="AJ1800" s="27"/>
    </row>
    <row r="1801" ht="20.15" customHeight="1" outlineLevel="4" spans="1:36">
      <c r="A1801" s="59">
        <v>6</v>
      </c>
      <c r="B1801" s="60" t="s">
        <v>206</v>
      </c>
      <c r="C1801" s="56" t="s">
        <v>207</v>
      </c>
      <c r="D1801" s="57" t="s">
        <v>6096</v>
      </c>
      <c r="E1801" s="58" t="s">
        <v>6110</v>
      </c>
      <c r="F1801" s="59" t="s">
        <v>354</v>
      </c>
      <c r="G1801" s="59" t="s">
        <v>355</v>
      </c>
      <c r="H1801" s="59">
        <v>431002</v>
      </c>
      <c r="I1801" s="59" t="str">
        <f t="shared" si="192"/>
        <v>431002</v>
      </c>
      <c r="J1801" s="59">
        <f t="shared" si="193"/>
        <v>0</v>
      </c>
      <c r="K1801" s="70">
        <v>3.298</v>
      </c>
      <c r="L1801" s="55" t="s">
        <v>6111</v>
      </c>
      <c r="M1801" s="71" t="s">
        <v>6112</v>
      </c>
      <c r="N1801" s="59"/>
      <c r="O1801" s="70"/>
      <c r="P1801" s="59"/>
      <c r="Q1801" s="70"/>
      <c r="R1801" s="73" t="s">
        <v>6112</v>
      </c>
      <c r="S1801" s="70">
        <v>3.298</v>
      </c>
      <c r="T1801" s="59">
        <v>15</v>
      </c>
      <c r="U1801" s="82">
        <v>99</v>
      </c>
      <c r="V1801" s="83">
        <v>49.47</v>
      </c>
      <c r="W1801" s="83">
        <v>32.98</v>
      </c>
      <c r="X1801" s="83">
        <v>16.49</v>
      </c>
      <c r="Y1801" s="82">
        <f t="shared" si="194"/>
        <v>49.53</v>
      </c>
      <c r="Z1801" s="82"/>
      <c r="AA1801" s="91"/>
      <c r="AB1801" s="91"/>
      <c r="AC1801" s="82"/>
      <c r="AD1801" s="82"/>
      <c r="AE1801" s="82"/>
      <c r="AF1801" s="82"/>
      <c r="AG1801" s="59" t="s">
        <v>6076</v>
      </c>
      <c r="AH1801" s="59">
        <v>1</v>
      </c>
      <c r="AI1801" s="58"/>
      <c r="AJ1801" s="27"/>
    </row>
    <row r="1802" ht="20.15" customHeight="1" outlineLevel="4" spans="1:36">
      <c r="A1802" s="59">
        <v>7</v>
      </c>
      <c r="B1802" s="60" t="s">
        <v>206</v>
      </c>
      <c r="C1802" s="56" t="s">
        <v>207</v>
      </c>
      <c r="D1802" s="57" t="s">
        <v>6092</v>
      </c>
      <c r="E1802" s="58" t="s">
        <v>6113</v>
      </c>
      <c r="F1802" s="59" t="s">
        <v>354</v>
      </c>
      <c r="G1802" s="59" t="s">
        <v>355</v>
      </c>
      <c r="H1802" s="59">
        <v>431002</v>
      </c>
      <c r="I1802" s="59" t="str">
        <f t="shared" si="192"/>
        <v>431002</v>
      </c>
      <c r="J1802" s="59">
        <f t="shared" si="193"/>
        <v>0</v>
      </c>
      <c r="K1802" s="70">
        <v>2.082</v>
      </c>
      <c r="L1802" s="55" t="s">
        <v>6114</v>
      </c>
      <c r="M1802" s="71" t="s">
        <v>6115</v>
      </c>
      <c r="N1802" s="59"/>
      <c r="O1802" s="70"/>
      <c r="P1802" s="59"/>
      <c r="Q1802" s="70"/>
      <c r="R1802" s="73" t="s">
        <v>6115</v>
      </c>
      <c r="S1802" s="70">
        <v>2.082</v>
      </c>
      <c r="T1802" s="59">
        <v>15</v>
      </c>
      <c r="U1802" s="82">
        <v>73</v>
      </c>
      <c r="V1802" s="83">
        <v>31.23</v>
      </c>
      <c r="W1802" s="83">
        <v>20.82</v>
      </c>
      <c r="X1802" s="83">
        <v>10.41</v>
      </c>
      <c r="Y1802" s="82">
        <f t="shared" si="194"/>
        <v>41.77</v>
      </c>
      <c r="Z1802" s="82"/>
      <c r="AA1802" s="91"/>
      <c r="AB1802" s="91"/>
      <c r="AC1802" s="82"/>
      <c r="AD1802" s="82"/>
      <c r="AE1802" s="82"/>
      <c r="AF1802" s="82"/>
      <c r="AG1802" s="59" t="s">
        <v>6076</v>
      </c>
      <c r="AH1802" s="59">
        <v>1</v>
      </c>
      <c r="AI1802" s="58"/>
      <c r="AJ1802" s="27"/>
    </row>
    <row r="1803" ht="20.15" customHeight="1" outlineLevel="3" collapsed="1" spans="1:36">
      <c r="A1803" s="59"/>
      <c r="B1803" s="60"/>
      <c r="C1803" s="51" t="s">
        <v>210</v>
      </c>
      <c r="D1803" s="57"/>
      <c r="E1803" s="58"/>
      <c r="F1803" s="59"/>
      <c r="G1803" s="59"/>
      <c r="H1803" s="59"/>
      <c r="I1803" s="59"/>
      <c r="J1803" s="59"/>
      <c r="K1803" s="70">
        <f>SUBTOTAL(9,K1804:K1811)</f>
        <v>18.62</v>
      </c>
      <c r="L1803" s="55"/>
      <c r="M1803" s="71"/>
      <c r="N1803" s="73"/>
      <c r="O1803" s="70"/>
      <c r="P1803" s="59"/>
      <c r="Q1803" s="70"/>
      <c r="R1803" s="59"/>
      <c r="S1803" s="70"/>
      <c r="T1803" s="59"/>
      <c r="U1803" s="82">
        <f>SUBTOTAL(9,U1804:U1811)</f>
        <v>2300.2</v>
      </c>
      <c r="V1803" s="83">
        <f>SUBTOTAL(9,V1804:V1811)</f>
        <v>279.3</v>
      </c>
      <c r="W1803" s="83">
        <f>SUBTOTAL(9,W1804:W1811)</f>
        <v>186.2</v>
      </c>
      <c r="X1803" s="83">
        <f>SUBTOTAL(9,X1804:X1811)</f>
        <v>93.1</v>
      </c>
      <c r="Y1803" s="82">
        <f>SUBTOTAL(9,Y1804:Y1811)</f>
        <v>2020.9</v>
      </c>
      <c r="Z1803" s="82">
        <v>16</v>
      </c>
      <c r="AA1803" s="91">
        <v>1950</v>
      </c>
      <c r="AB1803" s="82">
        <f>U1803-AA1803</f>
        <v>350.2</v>
      </c>
      <c r="AC1803" s="82">
        <v>52</v>
      </c>
      <c r="AD1803" s="82">
        <f>V1803-AC1803</f>
        <v>227.3</v>
      </c>
      <c r="AE1803" s="82">
        <v>1898</v>
      </c>
      <c r="AF1803" s="82">
        <v>1898</v>
      </c>
      <c r="AG1803" s="59"/>
      <c r="AH1803" s="59"/>
      <c r="AI1803" s="58"/>
      <c r="AJ1803" s="27"/>
    </row>
    <row r="1804" ht="20.15" customHeight="1" outlineLevel="4" spans="1:36">
      <c r="A1804" s="59">
        <v>8</v>
      </c>
      <c r="B1804" s="60" t="s">
        <v>206</v>
      </c>
      <c r="C1804" s="56" t="s">
        <v>209</v>
      </c>
      <c r="D1804" s="57" t="s">
        <v>6116</v>
      </c>
      <c r="E1804" s="58" t="s">
        <v>6117</v>
      </c>
      <c r="F1804" s="59" t="s">
        <v>354</v>
      </c>
      <c r="G1804" s="59" t="s">
        <v>355</v>
      </c>
      <c r="H1804" s="59">
        <v>431003</v>
      </c>
      <c r="I1804" s="59" t="str">
        <f t="shared" ref="I1804:I1811" si="195">RIGHT(M1804,6)</f>
        <v>431003</v>
      </c>
      <c r="J1804" s="59">
        <f t="shared" ref="J1804:J1811" si="196">H1804-I1804</f>
        <v>0</v>
      </c>
      <c r="K1804" s="70">
        <v>0.853</v>
      </c>
      <c r="L1804" s="55" t="s">
        <v>6118</v>
      </c>
      <c r="M1804" s="71" t="s">
        <v>6119</v>
      </c>
      <c r="N1804" s="73" t="s">
        <v>6119</v>
      </c>
      <c r="O1804" s="70">
        <v>0.853</v>
      </c>
      <c r="P1804" s="59"/>
      <c r="Q1804" s="70"/>
      <c r="R1804" s="59"/>
      <c r="S1804" s="70"/>
      <c r="T1804" s="59">
        <v>15</v>
      </c>
      <c r="U1804" s="82">
        <v>93.83</v>
      </c>
      <c r="V1804" s="83">
        <v>12.795</v>
      </c>
      <c r="W1804" s="83">
        <v>8.53</v>
      </c>
      <c r="X1804" s="83">
        <v>4.265</v>
      </c>
      <c r="Y1804" s="82">
        <f t="shared" ref="Y1804:Y1811" si="197">U1804-V1804</f>
        <v>81.035</v>
      </c>
      <c r="Z1804" s="82"/>
      <c r="AA1804" s="91"/>
      <c r="AB1804" s="91"/>
      <c r="AC1804" s="82"/>
      <c r="AD1804" s="82"/>
      <c r="AE1804" s="82"/>
      <c r="AF1804" s="82"/>
      <c r="AG1804" s="59" t="s">
        <v>6076</v>
      </c>
      <c r="AH1804" s="59">
        <v>1</v>
      </c>
      <c r="AI1804" s="58"/>
      <c r="AJ1804" s="27"/>
    </row>
    <row r="1805" ht="20.15" customHeight="1" outlineLevel="4" spans="1:36">
      <c r="A1805" s="59">
        <v>9</v>
      </c>
      <c r="B1805" s="60" t="s">
        <v>206</v>
      </c>
      <c r="C1805" s="56" t="s">
        <v>209</v>
      </c>
      <c r="D1805" s="57" t="s">
        <v>6120</v>
      </c>
      <c r="E1805" s="58" t="s">
        <v>6121</v>
      </c>
      <c r="F1805" s="59" t="s">
        <v>354</v>
      </c>
      <c r="G1805" s="59" t="s">
        <v>355</v>
      </c>
      <c r="H1805" s="59">
        <v>431003</v>
      </c>
      <c r="I1805" s="59" t="str">
        <f t="shared" si="195"/>
        <v>431003</v>
      </c>
      <c r="J1805" s="59">
        <f t="shared" si="196"/>
        <v>0</v>
      </c>
      <c r="K1805" s="70">
        <v>2.8</v>
      </c>
      <c r="L1805" s="55" t="s">
        <v>6122</v>
      </c>
      <c r="M1805" s="71" t="s">
        <v>6123</v>
      </c>
      <c r="N1805" s="59"/>
      <c r="O1805" s="70"/>
      <c r="P1805" s="73" t="s">
        <v>6123</v>
      </c>
      <c r="Q1805" s="70">
        <v>2.8</v>
      </c>
      <c r="R1805" s="59"/>
      <c r="S1805" s="70"/>
      <c r="T1805" s="59">
        <v>15</v>
      </c>
      <c r="U1805" s="82">
        <v>560</v>
      </c>
      <c r="V1805" s="83">
        <v>42</v>
      </c>
      <c r="W1805" s="83">
        <v>28</v>
      </c>
      <c r="X1805" s="83">
        <v>14</v>
      </c>
      <c r="Y1805" s="82">
        <f t="shared" si="197"/>
        <v>518</v>
      </c>
      <c r="Z1805" s="82"/>
      <c r="AA1805" s="91"/>
      <c r="AB1805" s="91"/>
      <c r="AC1805" s="82"/>
      <c r="AD1805" s="82"/>
      <c r="AE1805" s="82"/>
      <c r="AF1805" s="82"/>
      <c r="AG1805" s="59" t="s">
        <v>6076</v>
      </c>
      <c r="AH1805" s="59">
        <v>1</v>
      </c>
      <c r="AI1805" s="58"/>
      <c r="AJ1805" s="27"/>
    </row>
    <row r="1806" ht="20.15" customHeight="1" outlineLevel="4" spans="1:36">
      <c r="A1806" s="59">
        <v>10</v>
      </c>
      <c r="B1806" s="60" t="s">
        <v>206</v>
      </c>
      <c r="C1806" s="56" t="s">
        <v>209</v>
      </c>
      <c r="D1806" s="57" t="s">
        <v>6116</v>
      </c>
      <c r="E1806" s="58" t="s">
        <v>6124</v>
      </c>
      <c r="F1806" s="59" t="s">
        <v>354</v>
      </c>
      <c r="G1806" s="59" t="s">
        <v>355</v>
      </c>
      <c r="H1806" s="59">
        <v>431003</v>
      </c>
      <c r="I1806" s="59" t="str">
        <f t="shared" si="195"/>
        <v>431003</v>
      </c>
      <c r="J1806" s="59">
        <f t="shared" si="196"/>
        <v>0</v>
      </c>
      <c r="K1806" s="70">
        <v>0.147</v>
      </c>
      <c r="L1806" s="55" t="s">
        <v>6125</v>
      </c>
      <c r="M1806" s="71" t="s">
        <v>6126</v>
      </c>
      <c r="N1806" s="59"/>
      <c r="O1806" s="70"/>
      <c r="P1806" s="73" t="s">
        <v>6126</v>
      </c>
      <c r="Q1806" s="70">
        <v>0.147</v>
      </c>
      <c r="R1806" s="59"/>
      <c r="S1806" s="70"/>
      <c r="T1806" s="59">
        <v>15</v>
      </c>
      <c r="U1806" s="82">
        <v>16.17</v>
      </c>
      <c r="V1806" s="83">
        <v>2.205</v>
      </c>
      <c r="W1806" s="83">
        <v>1.47</v>
      </c>
      <c r="X1806" s="83">
        <v>0.735</v>
      </c>
      <c r="Y1806" s="82">
        <f t="shared" si="197"/>
        <v>13.965</v>
      </c>
      <c r="Z1806" s="82"/>
      <c r="AA1806" s="91"/>
      <c r="AB1806" s="91"/>
      <c r="AC1806" s="82"/>
      <c r="AD1806" s="82"/>
      <c r="AE1806" s="82"/>
      <c r="AF1806" s="82"/>
      <c r="AG1806" s="59" t="s">
        <v>6076</v>
      </c>
      <c r="AH1806" s="59">
        <v>1</v>
      </c>
      <c r="AI1806" s="58"/>
      <c r="AJ1806" s="27"/>
    </row>
    <row r="1807" ht="20.15" customHeight="1" outlineLevel="4" spans="1:36">
      <c r="A1807" s="59">
        <v>11</v>
      </c>
      <c r="B1807" s="60" t="s">
        <v>206</v>
      </c>
      <c r="C1807" s="56" t="s">
        <v>209</v>
      </c>
      <c r="D1807" s="57" t="s">
        <v>6127</v>
      </c>
      <c r="E1807" s="58" t="s">
        <v>6128</v>
      </c>
      <c r="F1807" s="59" t="s">
        <v>354</v>
      </c>
      <c r="G1807" s="59" t="s">
        <v>355</v>
      </c>
      <c r="H1807" s="59">
        <v>431003</v>
      </c>
      <c r="I1807" s="59" t="str">
        <f t="shared" si="195"/>
        <v>431003</v>
      </c>
      <c r="J1807" s="59">
        <f t="shared" si="196"/>
        <v>0</v>
      </c>
      <c r="K1807" s="70">
        <v>1.386</v>
      </c>
      <c r="L1807" s="55" t="s">
        <v>6129</v>
      </c>
      <c r="M1807" s="71" t="s">
        <v>6130</v>
      </c>
      <c r="N1807" s="73" t="s">
        <v>6130</v>
      </c>
      <c r="O1807" s="70">
        <v>1.386</v>
      </c>
      <c r="P1807" s="59"/>
      <c r="Q1807" s="70"/>
      <c r="R1807" s="59"/>
      <c r="S1807" s="70"/>
      <c r="T1807" s="59">
        <v>15</v>
      </c>
      <c r="U1807" s="82">
        <v>152.46</v>
      </c>
      <c r="V1807" s="83">
        <v>20.79</v>
      </c>
      <c r="W1807" s="83">
        <v>13.86</v>
      </c>
      <c r="X1807" s="83">
        <v>6.93</v>
      </c>
      <c r="Y1807" s="82">
        <f t="shared" si="197"/>
        <v>131.67</v>
      </c>
      <c r="Z1807" s="82"/>
      <c r="AA1807" s="91"/>
      <c r="AB1807" s="91"/>
      <c r="AC1807" s="82"/>
      <c r="AD1807" s="82"/>
      <c r="AE1807" s="82"/>
      <c r="AF1807" s="82"/>
      <c r="AG1807" s="59" t="s">
        <v>6076</v>
      </c>
      <c r="AH1807" s="59">
        <v>1</v>
      </c>
      <c r="AI1807" s="58"/>
      <c r="AJ1807" s="27"/>
    </row>
    <row r="1808" ht="20.15" customHeight="1" outlineLevel="4" spans="1:36">
      <c r="A1808" s="59">
        <v>12</v>
      </c>
      <c r="B1808" s="60" t="s">
        <v>206</v>
      </c>
      <c r="C1808" s="56" t="s">
        <v>209</v>
      </c>
      <c r="D1808" s="57" t="s">
        <v>6120</v>
      </c>
      <c r="E1808" s="58" t="s">
        <v>6131</v>
      </c>
      <c r="F1808" s="59" t="s">
        <v>354</v>
      </c>
      <c r="G1808" s="59" t="s">
        <v>355</v>
      </c>
      <c r="H1808" s="59">
        <v>431003</v>
      </c>
      <c r="I1808" s="59" t="str">
        <f t="shared" si="195"/>
        <v>431003</v>
      </c>
      <c r="J1808" s="59">
        <f t="shared" si="196"/>
        <v>0</v>
      </c>
      <c r="K1808" s="70">
        <v>7.634</v>
      </c>
      <c r="L1808" s="55" t="s">
        <v>6132</v>
      </c>
      <c r="M1808" s="71" t="s">
        <v>6133</v>
      </c>
      <c r="N1808" s="59"/>
      <c r="O1808" s="70"/>
      <c r="P1808" s="59"/>
      <c r="Q1808" s="70"/>
      <c r="R1808" s="73" t="s">
        <v>6133</v>
      </c>
      <c r="S1808" s="70">
        <v>7.634</v>
      </c>
      <c r="T1808" s="59">
        <v>15</v>
      </c>
      <c r="U1808" s="82">
        <v>839.74</v>
      </c>
      <c r="V1808" s="83">
        <v>114.51</v>
      </c>
      <c r="W1808" s="83">
        <v>76.34</v>
      </c>
      <c r="X1808" s="83">
        <v>38.17</v>
      </c>
      <c r="Y1808" s="82">
        <f t="shared" si="197"/>
        <v>725.23</v>
      </c>
      <c r="Z1808" s="82"/>
      <c r="AA1808" s="91"/>
      <c r="AB1808" s="91"/>
      <c r="AC1808" s="82"/>
      <c r="AD1808" s="82"/>
      <c r="AE1808" s="82"/>
      <c r="AF1808" s="82"/>
      <c r="AG1808" s="59" t="s">
        <v>6076</v>
      </c>
      <c r="AH1808" s="59">
        <v>1</v>
      </c>
      <c r="AI1808" s="58"/>
      <c r="AJ1808" s="27"/>
    </row>
    <row r="1809" ht="20.15" customHeight="1" outlineLevel="4" spans="1:36">
      <c r="A1809" s="59">
        <v>13</v>
      </c>
      <c r="B1809" s="60" t="s">
        <v>206</v>
      </c>
      <c r="C1809" s="56" t="s">
        <v>209</v>
      </c>
      <c r="D1809" s="57" t="s">
        <v>6127</v>
      </c>
      <c r="E1809" s="58" t="s">
        <v>6134</v>
      </c>
      <c r="F1809" s="59" t="s">
        <v>354</v>
      </c>
      <c r="G1809" s="59" t="s">
        <v>355</v>
      </c>
      <c r="H1809" s="59">
        <v>431003</v>
      </c>
      <c r="I1809" s="59" t="str">
        <f t="shared" si="195"/>
        <v>431003</v>
      </c>
      <c r="J1809" s="59">
        <f t="shared" si="196"/>
        <v>0</v>
      </c>
      <c r="K1809" s="70">
        <v>1.93</v>
      </c>
      <c r="L1809" s="55" t="s">
        <v>6135</v>
      </c>
      <c r="M1809" s="71" t="s">
        <v>6136</v>
      </c>
      <c r="N1809" s="59"/>
      <c r="O1809" s="70"/>
      <c r="P1809" s="59"/>
      <c r="Q1809" s="70"/>
      <c r="R1809" s="73" t="s">
        <v>6136</v>
      </c>
      <c r="S1809" s="70">
        <v>1.93</v>
      </c>
      <c r="T1809" s="59">
        <v>15</v>
      </c>
      <c r="U1809" s="82">
        <v>212.3</v>
      </c>
      <c r="V1809" s="83">
        <v>28.95</v>
      </c>
      <c r="W1809" s="83">
        <v>19.3</v>
      </c>
      <c r="X1809" s="83">
        <v>9.65</v>
      </c>
      <c r="Y1809" s="82">
        <f t="shared" si="197"/>
        <v>183.35</v>
      </c>
      <c r="Z1809" s="82"/>
      <c r="AA1809" s="91"/>
      <c r="AB1809" s="91"/>
      <c r="AC1809" s="82"/>
      <c r="AD1809" s="82"/>
      <c r="AE1809" s="82"/>
      <c r="AF1809" s="82"/>
      <c r="AG1809" s="59" t="s">
        <v>6076</v>
      </c>
      <c r="AH1809" s="59">
        <v>1</v>
      </c>
      <c r="AI1809" s="58"/>
      <c r="AJ1809" s="27"/>
    </row>
    <row r="1810" ht="20.15" customHeight="1" outlineLevel="4" spans="1:36">
      <c r="A1810" s="59">
        <v>14</v>
      </c>
      <c r="B1810" s="60" t="s">
        <v>206</v>
      </c>
      <c r="C1810" s="56" t="s">
        <v>209</v>
      </c>
      <c r="D1810" s="57" t="s">
        <v>6127</v>
      </c>
      <c r="E1810" s="58" t="s">
        <v>6137</v>
      </c>
      <c r="F1810" s="59" t="s">
        <v>354</v>
      </c>
      <c r="G1810" s="59" t="s">
        <v>355</v>
      </c>
      <c r="H1810" s="59">
        <v>431003</v>
      </c>
      <c r="I1810" s="59" t="str">
        <f t="shared" si="195"/>
        <v>431003</v>
      </c>
      <c r="J1810" s="59">
        <f t="shared" si="196"/>
        <v>0</v>
      </c>
      <c r="K1810" s="70">
        <v>3.597</v>
      </c>
      <c r="L1810" s="55" t="s">
        <v>6138</v>
      </c>
      <c r="M1810" s="71" t="s">
        <v>6139</v>
      </c>
      <c r="N1810" s="59"/>
      <c r="O1810" s="70"/>
      <c r="P1810" s="59"/>
      <c r="Q1810" s="70"/>
      <c r="R1810" s="73" t="s">
        <v>6139</v>
      </c>
      <c r="S1810" s="70">
        <v>3.597</v>
      </c>
      <c r="T1810" s="59">
        <v>15</v>
      </c>
      <c r="U1810" s="82">
        <v>395.67</v>
      </c>
      <c r="V1810" s="83">
        <v>53.955</v>
      </c>
      <c r="W1810" s="83">
        <v>35.97</v>
      </c>
      <c r="X1810" s="83">
        <v>17.985</v>
      </c>
      <c r="Y1810" s="82">
        <f t="shared" si="197"/>
        <v>341.715</v>
      </c>
      <c r="Z1810" s="82"/>
      <c r="AA1810" s="91"/>
      <c r="AB1810" s="91"/>
      <c r="AC1810" s="82"/>
      <c r="AD1810" s="82"/>
      <c r="AE1810" s="82"/>
      <c r="AF1810" s="82"/>
      <c r="AG1810" s="59" t="s">
        <v>6076</v>
      </c>
      <c r="AH1810" s="59">
        <v>1</v>
      </c>
      <c r="AI1810" s="58"/>
      <c r="AJ1810" s="27"/>
    </row>
    <row r="1811" ht="20.15" customHeight="1" outlineLevel="4" spans="1:36">
      <c r="A1811" s="59">
        <v>15</v>
      </c>
      <c r="B1811" s="60" t="s">
        <v>206</v>
      </c>
      <c r="C1811" s="56" t="s">
        <v>209</v>
      </c>
      <c r="D1811" s="57" t="s">
        <v>6127</v>
      </c>
      <c r="E1811" s="58" t="s">
        <v>6137</v>
      </c>
      <c r="F1811" s="59" t="s">
        <v>354</v>
      </c>
      <c r="G1811" s="59" t="s">
        <v>355</v>
      </c>
      <c r="H1811" s="59">
        <v>431003</v>
      </c>
      <c r="I1811" s="59" t="str">
        <f t="shared" si="195"/>
        <v>431003</v>
      </c>
      <c r="J1811" s="59">
        <f t="shared" si="196"/>
        <v>0</v>
      </c>
      <c r="K1811" s="70">
        <v>0.273</v>
      </c>
      <c r="L1811" s="55" t="s">
        <v>6140</v>
      </c>
      <c r="M1811" s="71" t="s">
        <v>6141</v>
      </c>
      <c r="N1811" s="59"/>
      <c r="O1811" s="70"/>
      <c r="P1811" s="59"/>
      <c r="Q1811" s="70"/>
      <c r="R1811" s="73" t="s">
        <v>6141</v>
      </c>
      <c r="S1811" s="70">
        <v>0.273</v>
      </c>
      <c r="T1811" s="59">
        <v>15</v>
      </c>
      <c r="U1811" s="82">
        <v>30.03</v>
      </c>
      <c r="V1811" s="83">
        <v>4.095</v>
      </c>
      <c r="W1811" s="83">
        <v>2.73</v>
      </c>
      <c r="X1811" s="83">
        <v>1.365</v>
      </c>
      <c r="Y1811" s="82">
        <f t="shared" si="197"/>
        <v>25.935</v>
      </c>
      <c r="Z1811" s="82"/>
      <c r="AA1811" s="91"/>
      <c r="AB1811" s="91"/>
      <c r="AC1811" s="82"/>
      <c r="AD1811" s="82"/>
      <c r="AE1811" s="82"/>
      <c r="AF1811" s="82"/>
      <c r="AG1811" s="59" t="s">
        <v>6076</v>
      </c>
      <c r="AH1811" s="59">
        <v>1</v>
      </c>
      <c r="AI1811" s="58"/>
      <c r="AJ1811" s="27"/>
    </row>
    <row r="1812" ht="20.15" customHeight="1" outlineLevel="3" collapsed="1" spans="1:36">
      <c r="A1812" s="59"/>
      <c r="B1812" s="60"/>
      <c r="C1812" s="51" t="s">
        <v>212</v>
      </c>
      <c r="D1812" s="57"/>
      <c r="E1812" s="58"/>
      <c r="F1812" s="59"/>
      <c r="G1812" s="59"/>
      <c r="H1812" s="59"/>
      <c r="I1812" s="59"/>
      <c r="J1812" s="59"/>
      <c r="K1812" s="70">
        <f>SUBTOTAL(9,K1813:K1836)</f>
        <v>97.284</v>
      </c>
      <c r="L1812" s="55"/>
      <c r="M1812" s="71"/>
      <c r="N1812" s="73"/>
      <c r="O1812" s="70"/>
      <c r="P1812" s="59"/>
      <c r="Q1812" s="70"/>
      <c r="R1812" s="59"/>
      <c r="S1812" s="70"/>
      <c r="T1812" s="59"/>
      <c r="U1812" s="82">
        <f>SUBTOTAL(9,U1813:U1836)</f>
        <v>4210.87</v>
      </c>
      <c r="V1812" s="83">
        <f>SUBTOTAL(9,V1813:V1836)</f>
        <v>1459.26</v>
      </c>
      <c r="W1812" s="83">
        <f>SUBTOTAL(9,W1813:W1836)</f>
        <v>972.84</v>
      </c>
      <c r="X1812" s="83">
        <f>SUBTOTAL(9,X1813:X1836)</f>
        <v>486.42</v>
      </c>
      <c r="Y1812" s="82">
        <f>SUBTOTAL(9,Y1813:Y1836)</f>
        <v>2751.61</v>
      </c>
      <c r="Z1812" s="82">
        <v>86</v>
      </c>
      <c r="AA1812" s="91">
        <v>3570</v>
      </c>
      <c r="AB1812" s="82">
        <f>U1812-AA1812</f>
        <v>640.87</v>
      </c>
      <c r="AC1812" s="82">
        <v>272</v>
      </c>
      <c r="AD1812" s="82">
        <f>V1812-AC1812</f>
        <v>1187.26</v>
      </c>
      <c r="AE1812" s="82">
        <v>3298</v>
      </c>
      <c r="AF1812" s="82">
        <v>3298</v>
      </c>
      <c r="AG1812" s="59"/>
      <c r="AH1812" s="59"/>
      <c r="AI1812" s="58"/>
      <c r="AJ1812" s="27"/>
    </row>
    <row r="1813" ht="20.15" customHeight="1" outlineLevel="4" spans="1:36">
      <c r="A1813" s="59">
        <v>31</v>
      </c>
      <c r="B1813" s="60" t="s">
        <v>206</v>
      </c>
      <c r="C1813" s="56" t="s">
        <v>211</v>
      </c>
      <c r="D1813" s="57" t="s">
        <v>6142</v>
      </c>
      <c r="E1813" s="58" t="s">
        <v>6143</v>
      </c>
      <c r="F1813" s="59" t="s">
        <v>354</v>
      </c>
      <c r="G1813" s="59" t="s">
        <v>355</v>
      </c>
      <c r="H1813" s="59">
        <v>431021</v>
      </c>
      <c r="I1813" s="59" t="str">
        <f t="shared" ref="I1813:I1836" si="198">RIGHT(M1813,6)</f>
        <v>431021</v>
      </c>
      <c r="J1813" s="59">
        <f t="shared" ref="J1813:J1836" si="199">H1813-I1813</f>
        <v>0</v>
      </c>
      <c r="K1813" s="70">
        <v>2.9</v>
      </c>
      <c r="L1813" s="55" t="s">
        <v>6118</v>
      </c>
      <c r="M1813" s="71" t="s">
        <v>6144</v>
      </c>
      <c r="N1813" s="73" t="s">
        <v>6144</v>
      </c>
      <c r="O1813" s="70">
        <v>2.9</v>
      </c>
      <c r="P1813" s="59"/>
      <c r="Q1813" s="70"/>
      <c r="R1813" s="59"/>
      <c r="S1813" s="70"/>
      <c r="T1813" s="59">
        <v>15</v>
      </c>
      <c r="U1813" s="82">
        <v>101.5</v>
      </c>
      <c r="V1813" s="83">
        <v>43.5</v>
      </c>
      <c r="W1813" s="83">
        <v>29</v>
      </c>
      <c r="X1813" s="83">
        <v>14.5</v>
      </c>
      <c r="Y1813" s="82">
        <f t="shared" ref="Y1813:Y1836" si="200">U1813-V1813</f>
        <v>58</v>
      </c>
      <c r="Z1813" s="82"/>
      <c r="AA1813" s="91"/>
      <c r="AB1813" s="91"/>
      <c r="AC1813" s="82"/>
      <c r="AD1813" s="82"/>
      <c r="AE1813" s="82"/>
      <c r="AF1813" s="82"/>
      <c r="AG1813" s="59" t="s">
        <v>6076</v>
      </c>
      <c r="AH1813" s="59">
        <v>1</v>
      </c>
      <c r="AI1813" s="58"/>
      <c r="AJ1813" s="27"/>
    </row>
    <row r="1814" ht="20.15" customHeight="1" outlineLevel="4" spans="1:36">
      <c r="A1814" s="59">
        <v>32</v>
      </c>
      <c r="B1814" s="60" t="s">
        <v>206</v>
      </c>
      <c r="C1814" s="56" t="s">
        <v>211</v>
      </c>
      <c r="D1814" s="57" t="s">
        <v>6145</v>
      </c>
      <c r="E1814" s="58" t="s">
        <v>6146</v>
      </c>
      <c r="F1814" s="59" t="s">
        <v>354</v>
      </c>
      <c r="G1814" s="59" t="s">
        <v>355</v>
      </c>
      <c r="H1814" s="59">
        <v>431021</v>
      </c>
      <c r="I1814" s="59" t="str">
        <f t="shared" si="198"/>
        <v>431021</v>
      </c>
      <c r="J1814" s="59">
        <f t="shared" si="199"/>
        <v>0</v>
      </c>
      <c r="K1814" s="70">
        <v>7</v>
      </c>
      <c r="L1814" s="55" t="s">
        <v>6147</v>
      </c>
      <c r="M1814" s="71" t="s">
        <v>6148</v>
      </c>
      <c r="N1814" s="73" t="s">
        <v>6148</v>
      </c>
      <c r="O1814" s="70">
        <v>7</v>
      </c>
      <c r="P1814" s="59"/>
      <c r="Q1814" s="70"/>
      <c r="R1814" s="59"/>
      <c r="S1814" s="70"/>
      <c r="T1814" s="59">
        <v>15</v>
      </c>
      <c r="U1814" s="82">
        <v>420</v>
      </c>
      <c r="V1814" s="83">
        <v>105</v>
      </c>
      <c r="W1814" s="83">
        <v>70</v>
      </c>
      <c r="X1814" s="83">
        <v>35</v>
      </c>
      <c r="Y1814" s="82">
        <f t="shared" si="200"/>
        <v>315</v>
      </c>
      <c r="Z1814" s="82"/>
      <c r="AA1814" s="91"/>
      <c r="AB1814" s="91"/>
      <c r="AC1814" s="82"/>
      <c r="AD1814" s="82"/>
      <c r="AE1814" s="82"/>
      <c r="AF1814" s="82"/>
      <c r="AG1814" s="59" t="s">
        <v>6076</v>
      </c>
      <c r="AH1814" s="59">
        <v>1</v>
      </c>
      <c r="AI1814" s="58"/>
      <c r="AJ1814" s="27"/>
    </row>
    <row r="1815" ht="20.15" customHeight="1" outlineLevel="4" spans="1:36">
      <c r="A1815" s="59">
        <v>33</v>
      </c>
      <c r="B1815" s="60" t="s">
        <v>206</v>
      </c>
      <c r="C1815" s="56" t="s">
        <v>211</v>
      </c>
      <c r="D1815" s="57" t="s">
        <v>6149</v>
      </c>
      <c r="E1815" s="58" t="s">
        <v>6150</v>
      </c>
      <c r="F1815" s="59" t="s">
        <v>354</v>
      </c>
      <c r="G1815" s="59" t="s">
        <v>355</v>
      </c>
      <c r="H1815" s="59">
        <v>431021</v>
      </c>
      <c r="I1815" s="59" t="str">
        <f t="shared" si="198"/>
        <v>431021</v>
      </c>
      <c r="J1815" s="59">
        <f t="shared" si="199"/>
        <v>0</v>
      </c>
      <c r="K1815" s="70">
        <v>10</v>
      </c>
      <c r="L1815" s="55" t="s">
        <v>6151</v>
      </c>
      <c r="M1815" s="71" t="s">
        <v>6152</v>
      </c>
      <c r="N1815" s="73" t="s">
        <v>6152</v>
      </c>
      <c r="O1815" s="70">
        <v>10</v>
      </c>
      <c r="P1815" s="59"/>
      <c r="Q1815" s="70"/>
      <c r="R1815" s="59"/>
      <c r="S1815" s="70"/>
      <c r="T1815" s="59">
        <v>15</v>
      </c>
      <c r="U1815" s="82">
        <v>600</v>
      </c>
      <c r="V1815" s="83">
        <v>150</v>
      </c>
      <c r="W1815" s="83">
        <v>100</v>
      </c>
      <c r="X1815" s="83">
        <v>50</v>
      </c>
      <c r="Y1815" s="82">
        <f t="shared" si="200"/>
        <v>450</v>
      </c>
      <c r="Z1815" s="82"/>
      <c r="AA1815" s="91"/>
      <c r="AB1815" s="91"/>
      <c r="AC1815" s="82"/>
      <c r="AD1815" s="82"/>
      <c r="AE1815" s="82"/>
      <c r="AF1815" s="82"/>
      <c r="AG1815" s="59" t="s">
        <v>6076</v>
      </c>
      <c r="AH1815" s="59">
        <v>1</v>
      </c>
      <c r="AI1815" s="58"/>
      <c r="AJ1815" s="27"/>
    </row>
    <row r="1816" ht="20.15" customHeight="1" outlineLevel="4" spans="1:36">
      <c r="A1816" s="59">
        <v>34</v>
      </c>
      <c r="B1816" s="60" t="s">
        <v>206</v>
      </c>
      <c r="C1816" s="56" t="s">
        <v>211</v>
      </c>
      <c r="D1816" s="57" t="s">
        <v>6153</v>
      </c>
      <c r="E1816" s="58" t="s">
        <v>6154</v>
      </c>
      <c r="F1816" s="59" t="s">
        <v>354</v>
      </c>
      <c r="G1816" s="59" t="s">
        <v>355</v>
      </c>
      <c r="H1816" s="59">
        <v>431021</v>
      </c>
      <c r="I1816" s="59" t="str">
        <f t="shared" si="198"/>
        <v>431021</v>
      </c>
      <c r="J1816" s="59">
        <f t="shared" si="199"/>
        <v>0</v>
      </c>
      <c r="K1816" s="70">
        <v>0.956</v>
      </c>
      <c r="L1816" s="55" t="s">
        <v>6155</v>
      </c>
      <c r="M1816" s="71" t="s">
        <v>6156</v>
      </c>
      <c r="N1816" s="59"/>
      <c r="O1816" s="70"/>
      <c r="P1816" s="59"/>
      <c r="Q1816" s="70"/>
      <c r="R1816" s="73" t="s">
        <v>6156</v>
      </c>
      <c r="S1816" s="70">
        <v>0.956</v>
      </c>
      <c r="T1816" s="59">
        <v>15</v>
      </c>
      <c r="U1816" s="82">
        <v>33.46</v>
      </c>
      <c r="V1816" s="83">
        <v>14.34</v>
      </c>
      <c r="W1816" s="83">
        <v>9.56</v>
      </c>
      <c r="X1816" s="83">
        <v>4.78</v>
      </c>
      <c r="Y1816" s="82">
        <f t="shared" si="200"/>
        <v>19.12</v>
      </c>
      <c r="Z1816" s="82"/>
      <c r="AA1816" s="91"/>
      <c r="AB1816" s="91"/>
      <c r="AC1816" s="82"/>
      <c r="AD1816" s="82"/>
      <c r="AE1816" s="82"/>
      <c r="AF1816" s="82"/>
      <c r="AG1816" s="59" t="s">
        <v>6076</v>
      </c>
      <c r="AH1816" s="59">
        <v>1</v>
      </c>
      <c r="AI1816" s="58"/>
      <c r="AJ1816" s="27"/>
    </row>
    <row r="1817" ht="20.15" customHeight="1" outlineLevel="4" spans="1:36">
      <c r="A1817" s="59">
        <v>35</v>
      </c>
      <c r="B1817" s="60" t="s">
        <v>206</v>
      </c>
      <c r="C1817" s="56" t="s">
        <v>211</v>
      </c>
      <c r="D1817" s="57" t="s">
        <v>6157</v>
      </c>
      <c r="E1817" s="58" t="s">
        <v>6158</v>
      </c>
      <c r="F1817" s="59" t="s">
        <v>354</v>
      </c>
      <c r="G1817" s="59" t="s">
        <v>355</v>
      </c>
      <c r="H1817" s="59">
        <v>431021</v>
      </c>
      <c r="I1817" s="59" t="str">
        <f t="shared" si="198"/>
        <v>431021</v>
      </c>
      <c r="J1817" s="59">
        <f t="shared" si="199"/>
        <v>0</v>
      </c>
      <c r="K1817" s="70">
        <v>1.378</v>
      </c>
      <c r="L1817" s="55" t="s">
        <v>6159</v>
      </c>
      <c r="M1817" s="71" t="s">
        <v>6160</v>
      </c>
      <c r="N1817" s="59"/>
      <c r="O1817" s="70"/>
      <c r="P1817" s="59"/>
      <c r="Q1817" s="70"/>
      <c r="R1817" s="73" t="s">
        <v>6160</v>
      </c>
      <c r="S1817" s="70">
        <v>1.378</v>
      </c>
      <c r="T1817" s="59">
        <v>15</v>
      </c>
      <c r="U1817" s="82">
        <v>48.23</v>
      </c>
      <c r="V1817" s="83">
        <v>20.67</v>
      </c>
      <c r="W1817" s="83">
        <v>13.78</v>
      </c>
      <c r="X1817" s="83">
        <v>6.89</v>
      </c>
      <c r="Y1817" s="82">
        <f t="shared" si="200"/>
        <v>27.56</v>
      </c>
      <c r="Z1817" s="82"/>
      <c r="AA1817" s="91"/>
      <c r="AB1817" s="91"/>
      <c r="AC1817" s="82"/>
      <c r="AD1817" s="82"/>
      <c r="AE1817" s="82"/>
      <c r="AF1817" s="82"/>
      <c r="AG1817" s="59" t="s">
        <v>6161</v>
      </c>
      <c r="AH1817" s="59">
        <v>1</v>
      </c>
      <c r="AI1817" s="58"/>
      <c r="AJ1817" s="27"/>
    </row>
    <row r="1818" ht="20.15" customHeight="1" outlineLevel="4" spans="1:36">
      <c r="A1818" s="59">
        <v>36</v>
      </c>
      <c r="B1818" s="60" t="s">
        <v>206</v>
      </c>
      <c r="C1818" s="56" t="s">
        <v>211</v>
      </c>
      <c r="D1818" s="57" t="s">
        <v>6162</v>
      </c>
      <c r="E1818" s="58" t="s">
        <v>6163</v>
      </c>
      <c r="F1818" s="59" t="s">
        <v>354</v>
      </c>
      <c r="G1818" s="59" t="s">
        <v>355</v>
      </c>
      <c r="H1818" s="59">
        <v>431021</v>
      </c>
      <c r="I1818" s="59" t="str">
        <f t="shared" si="198"/>
        <v>431021</v>
      </c>
      <c r="J1818" s="59">
        <f t="shared" si="199"/>
        <v>0</v>
      </c>
      <c r="K1818" s="70">
        <v>1.467</v>
      </c>
      <c r="L1818" s="55" t="s">
        <v>6164</v>
      </c>
      <c r="M1818" s="71" t="s">
        <v>6165</v>
      </c>
      <c r="N1818" s="59"/>
      <c r="O1818" s="70"/>
      <c r="P1818" s="73" t="s">
        <v>6165</v>
      </c>
      <c r="Q1818" s="70">
        <v>1.467</v>
      </c>
      <c r="R1818" s="59"/>
      <c r="S1818" s="70"/>
      <c r="T1818" s="59">
        <v>15</v>
      </c>
      <c r="U1818" s="82">
        <v>51.57</v>
      </c>
      <c r="V1818" s="83">
        <v>22.005</v>
      </c>
      <c r="W1818" s="83">
        <v>14.67</v>
      </c>
      <c r="X1818" s="83">
        <v>7.335</v>
      </c>
      <c r="Y1818" s="82">
        <f t="shared" si="200"/>
        <v>29.565</v>
      </c>
      <c r="Z1818" s="82"/>
      <c r="AA1818" s="91"/>
      <c r="AB1818" s="91"/>
      <c r="AC1818" s="82"/>
      <c r="AD1818" s="82"/>
      <c r="AE1818" s="82"/>
      <c r="AF1818" s="82"/>
      <c r="AG1818" s="59" t="s">
        <v>6161</v>
      </c>
      <c r="AH1818" s="59">
        <v>1</v>
      </c>
      <c r="AI1818" s="58"/>
      <c r="AJ1818" s="27"/>
    </row>
    <row r="1819" ht="20.15" customHeight="1" outlineLevel="4" spans="1:36">
      <c r="A1819" s="59">
        <v>37</v>
      </c>
      <c r="B1819" s="60" t="s">
        <v>206</v>
      </c>
      <c r="C1819" s="56" t="s">
        <v>211</v>
      </c>
      <c r="D1819" s="57" t="s">
        <v>6166</v>
      </c>
      <c r="E1819" s="58" t="s">
        <v>6167</v>
      </c>
      <c r="F1819" s="59" t="s">
        <v>354</v>
      </c>
      <c r="G1819" s="59" t="s">
        <v>355</v>
      </c>
      <c r="H1819" s="59">
        <v>431021</v>
      </c>
      <c r="I1819" s="59" t="str">
        <f t="shared" si="198"/>
        <v>431021</v>
      </c>
      <c r="J1819" s="59">
        <f t="shared" si="199"/>
        <v>0</v>
      </c>
      <c r="K1819" s="70">
        <v>1.972</v>
      </c>
      <c r="L1819" s="55" t="s">
        <v>6168</v>
      </c>
      <c r="M1819" s="71" t="s">
        <v>6169</v>
      </c>
      <c r="N1819" s="59"/>
      <c r="O1819" s="70"/>
      <c r="P1819" s="59"/>
      <c r="Q1819" s="70"/>
      <c r="R1819" s="73" t="s">
        <v>6169</v>
      </c>
      <c r="S1819" s="70">
        <v>1.972</v>
      </c>
      <c r="T1819" s="59">
        <v>15</v>
      </c>
      <c r="U1819" s="82">
        <v>69.02</v>
      </c>
      <c r="V1819" s="83">
        <v>29.58</v>
      </c>
      <c r="W1819" s="83">
        <v>19.72</v>
      </c>
      <c r="X1819" s="83">
        <v>9.86</v>
      </c>
      <c r="Y1819" s="82">
        <f t="shared" si="200"/>
        <v>39.44</v>
      </c>
      <c r="Z1819" s="82"/>
      <c r="AA1819" s="91"/>
      <c r="AB1819" s="91"/>
      <c r="AC1819" s="82"/>
      <c r="AD1819" s="82"/>
      <c r="AE1819" s="82"/>
      <c r="AF1819" s="82"/>
      <c r="AG1819" s="59" t="s">
        <v>6161</v>
      </c>
      <c r="AH1819" s="59">
        <v>1</v>
      </c>
      <c r="AI1819" s="58"/>
      <c r="AJ1819" s="27"/>
    </row>
    <row r="1820" ht="20.15" customHeight="1" outlineLevel="4" spans="1:36">
      <c r="A1820" s="59">
        <v>38</v>
      </c>
      <c r="B1820" s="60" t="s">
        <v>206</v>
      </c>
      <c r="C1820" s="56" t="s">
        <v>211</v>
      </c>
      <c r="D1820" s="57" t="s">
        <v>6170</v>
      </c>
      <c r="E1820" s="58" t="s">
        <v>6171</v>
      </c>
      <c r="F1820" s="59" t="s">
        <v>354</v>
      </c>
      <c r="G1820" s="59" t="s">
        <v>355</v>
      </c>
      <c r="H1820" s="59">
        <v>431021</v>
      </c>
      <c r="I1820" s="59" t="str">
        <f t="shared" si="198"/>
        <v>431021</v>
      </c>
      <c r="J1820" s="59">
        <f t="shared" si="199"/>
        <v>0</v>
      </c>
      <c r="K1820" s="70">
        <v>2.326</v>
      </c>
      <c r="L1820" s="55" t="s">
        <v>6172</v>
      </c>
      <c r="M1820" s="71" t="s">
        <v>6173</v>
      </c>
      <c r="N1820" s="59"/>
      <c r="O1820" s="70"/>
      <c r="P1820" s="59"/>
      <c r="Q1820" s="70"/>
      <c r="R1820" s="73" t="s">
        <v>6173</v>
      </c>
      <c r="S1820" s="70">
        <v>2.326</v>
      </c>
      <c r="T1820" s="59">
        <v>15</v>
      </c>
      <c r="U1820" s="82">
        <v>81.41</v>
      </c>
      <c r="V1820" s="83">
        <v>34.89</v>
      </c>
      <c r="W1820" s="83">
        <v>23.26</v>
      </c>
      <c r="X1820" s="83">
        <v>11.63</v>
      </c>
      <c r="Y1820" s="82">
        <f t="shared" si="200"/>
        <v>46.52</v>
      </c>
      <c r="Z1820" s="82"/>
      <c r="AA1820" s="91"/>
      <c r="AB1820" s="91"/>
      <c r="AC1820" s="82"/>
      <c r="AD1820" s="82"/>
      <c r="AE1820" s="82"/>
      <c r="AF1820" s="82"/>
      <c r="AG1820" s="59" t="s">
        <v>6161</v>
      </c>
      <c r="AH1820" s="59">
        <v>1</v>
      </c>
      <c r="AI1820" s="58"/>
      <c r="AJ1820" s="27"/>
    </row>
    <row r="1821" ht="20.15" customHeight="1" outlineLevel="4" spans="1:36">
      <c r="A1821" s="59">
        <v>39</v>
      </c>
      <c r="B1821" s="60" t="s">
        <v>206</v>
      </c>
      <c r="C1821" s="56" t="s">
        <v>211</v>
      </c>
      <c r="D1821" s="57" t="s">
        <v>6174</v>
      </c>
      <c r="E1821" s="58" t="s">
        <v>6175</v>
      </c>
      <c r="F1821" s="59" t="s">
        <v>354</v>
      </c>
      <c r="G1821" s="59" t="s">
        <v>355</v>
      </c>
      <c r="H1821" s="59">
        <v>431021</v>
      </c>
      <c r="I1821" s="59" t="str">
        <f t="shared" si="198"/>
        <v>431021</v>
      </c>
      <c r="J1821" s="59">
        <f t="shared" si="199"/>
        <v>0</v>
      </c>
      <c r="K1821" s="70">
        <v>2.456</v>
      </c>
      <c r="L1821" s="55" t="s">
        <v>6176</v>
      </c>
      <c r="M1821" s="71" t="s">
        <v>6177</v>
      </c>
      <c r="N1821" s="59"/>
      <c r="O1821" s="70"/>
      <c r="P1821" s="59"/>
      <c r="Q1821" s="70"/>
      <c r="R1821" s="73" t="s">
        <v>6177</v>
      </c>
      <c r="S1821" s="70">
        <v>2.456</v>
      </c>
      <c r="T1821" s="59">
        <v>15</v>
      </c>
      <c r="U1821" s="82">
        <v>85.96</v>
      </c>
      <c r="V1821" s="83">
        <v>36.84</v>
      </c>
      <c r="W1821" s="83">
        <v>24.56</v>
      </c>
      <c r="X1821" s="83">
        <v>12.28</v>
      </c>
      <c r="Y1821" s="82">
        <f t="shared" si="200"/>
        <v>49.12</v>
      </c>
      <c r="Z1821" s="82"/>
      <c r="AA1821" s="91"/>
      <c r="AB1821" s="91"/>
      <c r="AC1821" s="82"/>
      <c r="AD1821" s="82"/>
      <c r="AE1821" s="82"/>
      <c r="AF1821" s="82"/>
      <c r="AG1821" s="59" t="s">
        <v>6161</v>
      </c>
      <c r="AH1821" s="59">
        <v>1</v>
      </c>
      <c r="AI1821" s="58"/>
      <c r="AJ1821" s="27"/>
    </row>
    <row r="1822" ht="20.15" customHeight="1" outlineLevel="4" spans="1:36">
      <c r="A1822" s="59">
        <v>40</v>
      </c>
      <c r="B1822" s="60" t="s">
        <v>206</v>
      </c>
      <c r="C1822" s="56" t="s">
        <v>211</v>
      </c>
      <c r="D1822" s="57" t="s">
        <v>6178</v>
      </c>
      <c r="E1822" s="58" t="s">
        <v>6179</v>
      </c>
      <c r="F1822" s="59" t="s">
        <v>354</v>
      </c>
      <c r="G1822" s="59" t="s">
        <v>355</v>
      </c>
      <c r="H1822" s="59">
        <v>431021</v>
      </c>
      <c r="I1822" s="59" t="str">
        <f t="shared" si="198"/>
        <v>431021</v>
      </c>
      <c r="J1822" s="59">
        <f t="shared" si="199"/>
        <v>0</v>
      </c>
      <c r="K1822" s="70">
        <v>2.585</v>
      </c>
      <c r="L1822" s="55" t="s">
        <v>6180</v>
      </c>
      <c r="M1822" s="71" t="s">
        <v>6181</v>
      </c>
      <c r="N1822" s="59"/>
      <c r="O1822" s="70"/>
      <c r="P1822" s="59"/>
      <c r="Q1822" s="70"/>
      <c r="R1822" s="73" t="s">
        <v>6181</v>
      </c>
      <c r="S1822" s="70">
        <v>2.585</v>
      </c>
      <c r="T1822" s="59">
        <v>15</v>
      </c>
      <c r="U1822" s="82">
        <v>90.48</v>
      </c>
      <c r="V1822" s="83">
        <v>38.775</v>
      </c>
      <c r="W1822" s="83">
        <v>25.85</v>
      </c>
      <c r="X1822" s="83">
        <v>12.925</v>
      </c>
      <c r="Y1822" s="82">
        <f t="shared" si="200"/>
        <v>51.705</v>
      </c>
      <c r="Z1822" s="82"/>
      <c r="AA1822" s="91"/>
      <c r="AB1822" s="91"/>
      <c r="AC1822" s="82"/>
      <c r="AD1822" s="82"/>
      <c r="AE1822" s="82"/>
      <c r="AF1822" s="82"/>
      <c r="AG1822" s="59" t="s">
        <v>6161</v>
      </c>
      <c r="AH1822" s="59">
        <v>1</v>
      </c>
      <c r="AI1822" s="58"/>
      <c r="AJ1822" s="27"/>
    </row>
    <row r="1823" ht="20.15" customHeight="1" outlineLevel="4" spans="1:36">
      <c r="A1823" s="59">
        <v>41</v>
      </c>
      <c r="B1823" s="60" t="s">
        <v>206</v>
      </c>
      <c r="C1823" s="56" t="s">
        <v>211</v>
      </c>
      <c r="D1823" s="57" t="s">
        <v>6182</v>
      </c>
      <c r="E1823" s="58" t="s">
        <v>6183</v>
      </c>
      <c r="F1823" s="59" t="s">
        <v>354</v>
      </c>
      <c r="G1823" s="59" t="s">
        <v>355</v>
      </c>
      <c r="H1823" s="59">
        <v>431021</v>
      </c>
      <c r="I1823" s="59" t="str">
        <f t="shared" si="198"/>
        <v>431021</v>
      </c>
      <c r="J1823" s="59">
        <f t="shared" si="199"/>
        <v>0</v>
      </c>
      <c r="K1823" s="70">
        <v>2.854</v>
      </c>
      <c r="L1823" s="55" t="s">
        <v>6184</v>
      </c>
      <c r="M1823" s="71" t="s">
        <v>6185</v>
      </c>
      <c r="N1823" s="59"/>
      <c r="O1823" s="70"/>
      <c r="P1823" s="59"/>
      <c r="Q1823" s="70"/>
      <c r="R1823" s="73" t="s">
        <v>6185</v>
      </c>
      <c r="S1823" s="70">
        <v>2.854</v>
      </c>
      <c r="T1823" s="59">
        <v>15</v>
      </c>
      <c r="U1823" s="82">
        <v>99.89</v>
      </c>
      <c r="V1823" s="83">
        <v>42.81</v>
      </c>
      <c r="W1823" s="83">
        <v>28.54</v>
      </c>
      <c r="X1823" s="83">
        <v>14.27</v>
      </c>
      <c r="Y1823" s="82">
        <f t="shared" si="200"/>
        <v>57.08</v>
      </c>
      <c r="Z1823" s="82"/>
      <c r="AA1823" s="91"/>
      <c r="AB1823" s="91"/>
      <c r="AC1823" s="82"/>
      <c r="AD1823" s="82"/>
      <c r="AE1823" s="82"/>
      <c r="AF1823" s="82"/>
      <c r="AG1823" s="59" t="s">
        <v>6161</v>
      </c>
      <c r="AH1823" s="59">
        <v>1</v>
      </c>
      <c r="AI1823" s="58"/>
      <c r="AJ1823" s="27"/>
    </row>
    <row r="1824" ht="20.15" customHeight="1" outlineLevel="4" spans="1:36">
      <c r="A1824" s="59">
        <v>42</v>
      </c>
      <c r="B1824" s="60" t="s">
        <v>206</v>
      </c>
      <c r="C1824" s="56" t="s">
        <v>211</v>
      </c>
      <c r="D1824" s="57" t="s">
        <v>6186</v>
      </c>
      <c r="E1824" s="58" t="s">
        <v>6187</v>
      </c>
      <c r="F1824" s="59" t="s">
        <v>354</v>
      </c>
      <c r="G1824" s="59" t="s">
        <v>355</v>
      </c>
      <c r="H1824" s="59">
        <v>431021</v>
      </c>
      <c r="I1824" s="59" t="str">
        <f t="shared" si="198"/>
        <v>431021</v>
      </c>
      <c r="J1824" s="59">
        <f t="shared" si="199"/>
        <v>0</v>
      </c>
      <c r="K1824" s="70">
        <v>2.98</v>
      </c>
      <c r="L1824" s="55" t="s">
        <v>6188</v>
      </c>
      <c r="M1824" s="71" t="s">
        <v>6189</v>
      </c>
      <c r="N1824" s="59"/>
      <c r="O1824" s="70"/>
      <c r="P1824" s="73" t="s">
        <v>6189</v>
      </c>
      <c r="Q1824" s="70">
        <v>2.98</v>
      </c>
      <c r="R1824" s="59"/>
      <c r="S1824" s="70"/>
      <c r="T1824" s="59">
        <v>15</v>
      </c>
      <c r="U1824" s="82">
        <v>104.3</v>
      </c>
      <c r="V1824" s="83">
        <v>44.7</v>
      </c>
      <c r="W1824" s="83">
        <v>29.8</v>
      </c>
      <c r="X1824" s="83">
        <v>14.9</v>
      </c>
      <c r="Y1824" s="82">
        <f t="shared" si="200"/>
        <v>59.6</v>
      </c>
      <c r="Z1824" s="82"/>
      <c r="AA1824" s="91"/>
      <c r="AB1824" s="91"/>
      <c r="AC1824" s="82"/>
      <c r="AD1824" s="82"/>
      <c r="AE1824" s="82"/>
      <c r="AF1824" s="82"/>
      <c r="AG1824" s="59" t="s">
        <v>6161</v>
      </c>
      <c r="AH1824" s="59">
        <v>1</v>
      </c>
      <c r="AI1824" s="58"/>
      <c r="AJ1824" s="27"/>
    </row>
    <row r="1825" ht="20.15" customHeight="1" outlineLevel="4" spans="1:36">
      <c r="A1825" s="59">
        <v>43</v>
      </c>
      <c r="B1825" s="60" t="s">
        <v>206</v>
      </c>
      <c r="C1825" s="56" t="s">
        <v>211</v>
      </c>
      <c r="D1825" s="57" t="s">
        <v>6190</v>
      </c>
      <c r="E1825" s="58" t="s">
        <v>6191</v>
      </c>
      <c r="F1825" s="59" t="s">
        <v>354</v>
      </c>
      <c r="G1825" s="59" t="s">
        <v>355</v>
      </c>
      <c r="H1825" s="59">
        <v>431021</v>
      </c>
      <c r="I1825" s="59" t="str">
        <f t="shared" si="198"/>
        <v>431021</v>
      </c>
      <c r="J1825" s="59">
        <f t="shared" si="199"/>
        <v>0</v>
      </c>
      <c r="K1825" s="70">
        <v>3.134</v>
      </c>
      <c r="L1825" s="55" t="s">
        <v>6192</v>
      </c>
      <c r="M1825" s="71" t="s">
        <v>6193</v>
      </c>
      <c r="N1825" s="59"/>
      <c r="O1825" s="70"/>
      <c r="P1825" s="73" t="s">
        <v>6193</v>
      </c>
      <c r="Q1825" s="70">
        <v>3.134</v>
      </c>
      <c r="R1825" s="59"/>
      <c r="S1825" s="70"/>
      <c r="T1825" s="59">
        <v>15</v>
      </c>
      <c r="U1825" s="82">
        <v>109.69</v>
      </c>
      <c r="V1825" s="83">
        <v>47.01</v>
      </c>
      <c r="W1825" s="83">
        <v>31.34</v>
      </c>
      <c r="X1825" s="83">
        <v>15.67</v>
      </c>
      <c r="Y1825" s="82">
        <f t="shared" si="200"/>
        <v>62.68</v>
      </c>
      <c r="Z1825" s="82"/>
      <c r="AA1825" s="91"/>
      <c r="AB1825" s="91"/>
      <c r="AC1825" s="82"/>
      <c r="AD1825" s="82"/>
      <c r="AE1825" s="82"/>
      <c r="AF1825" s="82"/>
      <c r="AG1825" s="59" t="s">
        <v>6161</v>
      </c>
      <c r="AH1825" s="59">
        <v>1</v>
      </c>
      <c r="AI1825" s="58"/>
      <c r="AJ1825" s="27"/>
    </row>
    <row r="1826" ht="20.15" customHeight="1" outlineLevel="4" spans="1:36">
      <c r="A1826" s="59">
        <v>44</v>
      </c>
      <c r="B1826" s="60" t="s">
        <v>206</v>
      </c>
      <c r="C1826" s="56" t="s">
        <v>211</v>
      </c>
      <c r="D1826" s="57" t="s">
        <v>1811</v>
      </c>
      <c r="E1826" s="58" t="s">
        <v>6194</v>
      </c>
      <c r="F1826" s="59" t="s">
        <v>354</v>
      </c>
      <c r="G1826" s="59" t="s">
        <v>355</v>
      </c>
      <c r="H1826" s="59">
        <v>431021</v>
      </c>
      <c r="I1826" s="59" t="str">
        <f t="shared" si="198"/>
        <v>431021</v>
      </c>
      <c r="J1826" s="59">
        <f t="shared" si="199"/>
        <v>0</v>
      </c>
      <c r="K1826" s="70">
        <v>3.768</v>
      </c>
      <c r="L1826" s="55" t="s">
        <v>6195</v>
      </c>
      <c r="M1826" s="71" t="s">
        <v>6196</v>
      </c>
      <c r="N1826" s="59"/>
      <c r="O1826" s="70"/>
      <c r="P1826" s="59"/>
      <c r="Q1826" s="70"/>
      <c r="R1826" s="73" t="s">
        <v>6196</v>
      </c>
      <c r="S1826" s="70">
        <v>3.768</v>
      </c>
      <c r="T1826" s="59">
        <v>15</v>
      </c>
      <c r="U1826" s="82">
        <v>131.88</v>
      </c>
      <c r="V1826" s="83">
        <v>56.52</v>
      </c>
      <c r="W1826" s="83">
        <v>37.68</v>
      </c>
      <c r="X1826" s="83">
        <v>18.84</v>
      </c>
      <c r="Y1826" s="82">
        <f t="shared" si="200"/>
        <v>75.36</v>
      </c>
      <c r="Z1826" s="82"/>
      <c r="AA1826" s="91"/>
      <c r="AB1826" s="91"/>
      <c r="AC1826" s="82"/>
      <c r="AD1826" s="82"/>
      <c r="AE1826" s="82"/>
      <c r="AF1826" s="82"/>
      <c r="AG1826" s="59" t="s">
        <v>6161</v>
      </c>
      <c r="AH1826" s="59">
        <v>1</v>
      </c>
      <c r="AI1826" s="58"/>
      <c r="AJ1826" s="27"/>
    </row>
    <row r="1827" ht="20.15" customHeight="1" outlineLevel="4" spans="1:36">
      <c r="A1827" s="59">
        <v>45</v>
      </c>
      <c r="B1827" s="60" t="s">
        <v>206</v>
      </c>
      <c r="C1827" s="56" t="s">
        <v>211</v>
      </c>
      <c r="D1827" s="57" t="s">
        <v>6145</v>
      </c>
      <c r="E1827" s="58" t="s">
        <v>6197</v>
      </c>
      <c r="F1827" s="59" t="s">
        <v>354</v>
      </c>
      <c r="G1827" s="59" t="s">
        <v>355</v>
      </c>
      <c r="H1827" s="59">
        <v>431021</v>
      </c>
      <c r="I1827" s="59" t="str">
        <f t="shared" si="198"/>
        <v>431021</v>
      </c>
      <c r="J1827" s="59">
        <f t="shared" si="199"/>
        <v>0</v>
      </c>
      <c r="K1827" s="70">
        <v>3.817</v>
      </c>
      <c r="L1827" s="55" t="s">
        <v>6198</v>
      </c>
      <c r="M1827" s="71" t="s">
        <v>6199</v>
      </c>
      <c r="N1827" s="59"/>
      <c r="O1827" s="70"/>
      <c r="P1827" s="59"/>
      <c r="Q1827" s="70"/>
      <c r="R1827" s="73" t="s">
        <v>6199</v>
      </c>
      <c r="S1827" s="70">
        <v>3.817</v>
      </c>
      <c r="T1827" s="59">
        <v>15</v>
      </c>
      <c r="U1827" s="82">
        <v>133.6</v>
      </c>
      <c r="V1827" s="83">
        <v>57.255</v>
      </c>
      <c r="W1827" s="83">
        <v>38.17</v>
      </c>
      <c r="X1827" s="83">
        <v>19.085</v>
      </c>
      <c r="Y1827" s="82">
        <f t="shared" si="200"/>
        <v>76.345</v>
      </c>
      <c r="Z1827" s="82"/>
      <c r="AA1827" s="91"/>
      <c r="AB1827" s="91"/>
      <c r="AC1827" s="82"/>
      <c r="AD1827" s="82"/>
      <c r="AE1827" s="82"/>
      <c r="AF1827" s="82"/>
      <c r="AG1827" s="59" t="s">
        <v>6161</v>
      </c>
      <c r="AH1827" s="59">
        <v>1</v>
      </c>
      <c r="AI1827" s="58"/>
      <c r="AJ1827" s="27"/>
    </row>
    <row r="1828" ht="20.15" customHeight="1" outlineLevel="4" spans="1:36">
      <c r="A1828" s="59">
        <v>46</v>
      </c>
      <c r="B1828" s="60" t="s">
        <v>206</v>
      </c>
      <c r="C1828" s="56" t="s">
        <v>211</v>
      </c>
      <c r="D1828" s="57" t="s">
        <v>1811</v>
      </c>
      <c r="E1828" s="58" t="s">
        <v>6200</v>
      </c>
      <c r="F1828" s="59" t="s">
        <v>354</v>
      </c>
      <c r="G1828" s="59" t="s">
        <v>355</v>
      </c>
      <c r="H1828" s="59">
        <v>431021</v>
      </c>
      <c r="I1828" s="59" t="str">
        <f t="shared" si="198"/>
        <v>431021</v>
      </c>
      <c r="J1828" s="59">
        <f t="shared" si="199"/>
        <v>0</v>
      </c>
      <c r="K1828" s="70">
        <v>4.524</v>
      </c>
      <c r="L1828" s="55" t="s">
        <v>6201</v>
      </c>
      <c r="M1828" s="71" t="s">
        <v>6202</v>
      </c>
      <c r="N1828" s="59"/>
      <c r="O1828" s="70"/>
      <c r="P1828" s="73" t="s">
        <v>6202</v>
      </c>
      <c r="Q1828" s="70">
        <v>4.524</v>
      </c>
      <c r="R1828" s="59"/>
      <c r="S1828" s="70"/>
      <c r="T1828" s="59">
        <v>15</v>
      </c>
      <c r="U1828" s="82">
        <v>158.34</v>
      </c>
      <c r="V1828" s="83">
        <v>67.86</v>
      </c>
      <c r="W1828" s="83">
        <v>45.24</v>
      </c>
      <c r="X1828" s="83">
        <v>22.62</v>
      </c>
      <c r="Y1828" s="82">
        <f t="shared" si="200"/>
        <v>90.48</v>
      </c>
      <c r="Z1828" s="82"/>
      <c r="AA1828" s="91"/>
      <c r="AB1828" s="91"/>
      <c r="AC1828" s="82"/>
      <c r="AD1828" s="82"/>
      <c r="AE1828" s="82"/>
      <c r="AF1828" s="82"/>
      <c r="AG1828" s="59" t="s">
        <v>6161</v>
      </c>
      <c r="AH1828" s="59">
        <v>1</v>
      </c>
      <c r="AI1828" s="58"/>
      <c r="AJ1828" s="27"/>
    </row>
    <row r="1829" ht="20.15" customHeight="1" outlineLevel="4" spans="1:36">
      <c r="A1829" s="59">
        <v>47</v>
      </c>
      <c r="B1829" s="60" t="s">
        <v>206</v>
      </c>
      <c r="C1829" s="56" t="s">
        <v>211</v>
      </c>
      <c r="D1829" s="57" t="s">
        <v>6203</v>
      </c>
      <c r="E1829" s="58" t="s">
        <v>6204</v>
      </c>
      <c r="F1829" s="59" t="s">
        <v>354</v>
      </c>
      <c r="G1829" s="59" t="s">
        <v>355</v>
      </c>
      <c r="H1829" s="59">
        <v>431021</v>
      </c>
      <c r="I1829" s="59" t="str">
        <f t="shared" si="198"/>
        <v>431021</v>
      </c>
      <c r="J1829" s="59">
        <f t="shared" si="199"/>
        <v>0</v>
      </c>
      <c r="K1829" s="70">
        <v>4.815</v>
      </c>
      <c r="L1829" s="55" t="s">
        <v>6205</v>
      </c>
      <c r="M1829" s="71" t="s">
        <v>6206</v>
      </c>
      <c r="N1829" s="59"/>
      <c r="O1829" s="70"/>
      <c r="P1829" s="73" t="s">
        <v>6206</v>
      </c>
      <c r="Q1829" s="70">
        <v>4.815</v>
      </c>
      <c r="R1829" s="59"/>
      <c r="S1829" s="70"/>
      <c r="T1829" s="59">
        <v>15</v>
      </c>
      <c r="U1829" s="82">
        <v>168.53</v>
      </c>
      <c r="V1829" s="83">
        <v>72.225</v>
      </c>
      <c r="W1829" s="83">
        <v>48.15</v>
      </c>
      <c r="X1829" s="83">
        <v>24.075</v>
      </c>
      <c r="Y1829" s="82">
        <f t="shared" si="200"/>
        <v>96.305</v>
      </c>
      <c r="Z1829" s="82"/>
      <c r="AA1829" s="91"/>
      <c r="AB1829" s="91"/>
      <c r="AC1829" s="82"/>
      <c r="AD1829" s="82"/>
      <c r="AE1829" s="82"/>
      <c r="AF1829" s="82"/>
      <c r="AG1829" s="59" t="s">
        <v>6161</v>
      </c>
      <c r="AH1829" s="59">
        <v>1</v>
      </c>
      <c r="AI1829" s="58"/>
      <c r="AJ1829" s="27"/>
    </row>
    <row r="1830" ht="20.15" customHeight="1" outlineLevel="4" spans="1:36">
      <c r="A1830" s="59">
        <v>48</v>
      </c>
      <c r="B1830" s="60" t="s">
        <v>206</v>
      </c>
      <c r="C1830" s="56" t="s">
        <v>211</v>
      </c>
      <c r="D1830" s="57" t="s">
        <v>6207</v>
      </c>
      <c r="E1830" s="58" t="s">
        <v>6208</v>
      </c>
      <c r="F1830" s="59" t="s">
        <v>354</v>
      </c>
      <c r="G1830" s="59" t="s">
        <v>355</v>
      </c>
      <c r="H1830" s="59">
        <v>431021</v>
      </c>
      <c r="I1830" s="59" t="str">
        <f t="shared" si="198"/>
        <v>431021</v>
      </c>
      <c r="J1830" s="59">
        <f t="shared" si="199"/>
        <v>0</v>
      </c>
      <c r="K1830" s="70">
        <v>4.888</v>
      </c>
      <c r="L1830" s="55" t="s">
        <v>6209</v>
      </c>
      <c r="M1830" s="71" t="s">
        <v>6210</v>
      </c>
      <c r="N1830" s="59"/>
      <c r="O1830" s="70"/>
      <c r="P1830" s="73" t="s">
        <v>6210</v>
      </c>
      <c r="Q1830" s="70">
        <v>4.888</v>
      </c>
      <c r="R1830" s="59"/>
      <c r="S1830" s="70"/>
      <c r="T1830" s="59">
        <v>15</v>
      </c>
      <c r="U1830" s="82">
        <v>171.08</v>
      </c>
      <c r="V1830" s="83">
        <v>73.32</v>
      </c>
      <c r="W1830" s="83">
        <v>48.88</v>
      </c>
      <c r="X1830" s="83">
        <v>24.44</v>
      </c>
      <c r="Y1830" s="82">
        <f t="shared" si="200"/>
        <v>97.76</v>
      </c>
      <c r="Z1830" s="82"/>
      <c r="AA1830" s="91"/>
      <c r="AB1830" s="91"/>
      <c r="AC1830" s="82"/>
      <c r="AD1830" s="82"/>
      <c r="AE1830" s="82"/>
      <c r="AF1830" s="82"/>
      <c r="AG1830" s="59" t="s">
        <v>6161</v>
      </c>
      <c r="AH1830" s="59">
        <v>1</v>
      </c>
      <c r="AI1830" s="58"/>
      <c r="AJ1830" s="27"/>
    </row>
    <row r="1831" ht="20.15" customHeight="1" outlineLevel="4" spans="1:36">
      <c r="A1831" s="59">
        <v>49</v>
      </c>
      <c r="B1831" s="60" t="s">
        <v>206</v>
      </c>
      <c r="C1831" s="56" t="s">
        <v>211</v>
      </c>
      <c r="D1831" s="57" t="s">
        <v>6170</v>
      </c>
      <c r="E1831" s="58" t="s">
        <v>6211</v>
      </c>
      <c r="F1831" s="59" t="s">
        <v>354</v>
      </c>
      <c r="G1831" s="59" t="s">
        <v>355</v>
      </c>
      <c r="H1831" s="59">
        <v>431021</v>
      </c>
      <c r="I1831" s="59" t="str">
        <f t="shared" si="198"/>
        <v>431021</v>
      </c>
      <c r="J1831" s="59">
        <f t="shared" si="199"/>
        <v>0</v>
      </c>
      <c r="K1831" s="70">
        <v>4.908</v>
      </c>
      <c r="L1831" s="55" t="s">
        <v>6212</v>
      </c>
      <c r="M1831" s="71" t="s">
        <v>6213</v>
      </c>
      <c r="N1831" s="59"/>
      <c r="O1831" s="70"/>
      <c r="P1831" s="73" t="s">
        <v>6213</v>
      </c>
      <c r="Q1831" s="70">
        <v>4.908</v>
      </c>
      <c r="R1831" s="59"/>
      <c r="S1831" s="70"/>
      <c r="T1831" s="59">
        <v>15</v>
      </c>
      <c r="U1831" s="82">
        <v>171.78</v>
      </c>
      <c r="V1831" s="83">
        <v>73.62</v>
      </c>
      <c r="W1831" s="83">
        <v>49.08</v>
      </c>
      <c r="X1831" s="83">
        <v>24.54</v>
      </c>
      <c r="Y1831" s="82">
        <f t="shared" si="200"/>
        <v>98.16</v>
      </c>
      <c r="Z1831" s="82"/>
      <c r="AA1831" s="91"/>
      <c r="AB1831" s="91"/>
      <c r="AC1831" s="82"/>
      <c r="AD1831" s="82"/>
      <c r="AE1831" s="82"/>
      <c r="AF1831" s="82"/>
      <c r="AG1831" s="59" t="s">
        <v>6161</v>
      </c>
      <c r="AH1831" s="59">
        <v>1</v>
      </c>
      <c r="AI1831" s="58"/>
      <c r="AJ1831" s="27"/>
    </row>
    <row r="1832" ht="20.15" customHeight="1" outlineLevel="4" spans="1:36">
      <c r="A1832" s="59">
        <v>50</v>
      </c>
      <c r="B1832" s="60" t="s">
        <v>206</v>
      </c>
      <c r="C1832" s="56" t="s">
        <v>211</v>
      </c>
      <c r="D1832" s="57" t="s">
        <v>6157</v>
      </c>
      <c r="E1832" s="58" t="s">
        <v>6214</v>
      </c>
      <c r="F1832" s="59" t="s">
        <v>354</v>
      </c>
      <c r="G1832" s="59" t="s">
        <v>355</v>
      </c>
      <c r="H1832" s="59">
        <v>431021</v>
      </c>
      <c r="I1832" s="59" t="str">
        <f t="shared" si="198"/>
        <v>431021</v>
      </c>
      <c r="J1832" s="59">
        <f t="shared" si="199"/>
        <v>0</v>
      </c>
      <c r="K1832" s="70">
        <v>5.473</v>
      </c>
      <c r="L1832" s="55" t="s">
        <v>6215</v>
      </c>
      <c r="M1832" s="71" t="s">
        <v>6216</v>
      </c>
      <c r="N1832" s="73" t="s">
        <v>6216</v>
      </c>
      <c r="O1832" s="70">
        <v>5.473</v>
      </c>
      <c r="P1832" s="59"/>
      <c r="Q1832" s="70"/>
      <c r="R1832" s="59"/>
      <c r="S1832" s="70"/>
      <c r="T1832" s="59">
        <v>15</v>
      </c>
      <c r="U1832" s="82">
        <v>324.39</v>
      </c>
      <c r="V1832" s="83">
        <v>82.095</v>
      </c>
      <c r="W1832" s="83">
        <v>54.73</v>
      </c>
      <c r="X1832" s="83">
        <v>27.365</v>
      </c>
      <c r="Y1832" s="82">
        <f t="shared" si="200"/>
        <v>242.295</v>
      </c>
      <c r="Z1832" s="82"/>
      <c r="AA1832" s="91"/>
      <c r="AB1832" s="91"/>
      <c r="AC1832" s="82"/>
      <c r="AD1832" s="82"/>
      <c r="AE1832" s="82"/>
      <c r="AF1832" s="82"/>
      <c r="AG1832" s="59" t="s">
        <v>6161</v>
      </c>
      <c r="AH1832" s="59">
        <v>1</v>
      </c>
      <c r="AI1832" s="58"/>
      <c r="AJ1832" s="27"/>
    </row>
    <row r="1833" ht="20.15" customHeight="1" outlineLevel="4" spans="1:36">
      <c r="A1833" s="59">
        <v>51</v>
      </c>
      <c r="B1833" s="60" t="s">
        <v>206</v>
      </c>
      <c r="C1833" s="56" t="s">
        <v>211</v>
      </c>
      <c r="D1833" s="57" t="s">
        <v>6153</v>
      </c>
      <c r="E1833" s="58" t="s">
        <v>6217</v>
      </c>
      <c r="F1833" s="59" t="s">
        <v>354</v>
      </c>
      <c r="G1833" s="59" t="s">
        <v>355</v>
      </c>
      <c r="H1833" s="59">
        <v>431021</v>
      </c>
      <c r="I1833" s="59" t="str">
        <f t="shared" si="198"/>
        <v>431021</v>
      </c>
      <c r="J1833" s="59">
        <f t="shared" si="199"/>
        <v>0</v>
      </c>
      <c r="K1833" s="70">
        <v>6.049</v>
      </c>
      <c r="L1833" s="55" t="s">
        <v>6218</v>
      </c>
      <c r="M1833" s="71" t="s">
        <v>6219</v>
      </c>
      <c r="N1833" s="73" t="s">
        <v>6219</v>
      </c>
      <c r="O1833" s="70">
        <v>6.049</v>
      </c>
      <c r="P1833" s="59"/>
      <c r="Q1833" s="70"/>
      <c r="R1833" s="59"/>
      <c r="S1833" s="70"/>
      <c r="T1833" s="59">
        <v>15</v>
      </c>
      <c r="U1833" s="82">
        <v>362.95</v>
      </c>
      <c r="V1833" s="83">
        <v>90.735</v>
      </c>
      <c r="W1833" s="83">
        <v>60.49</v>
      </c>
      <c r="X1833" s="83">
        <v>30.245</v>
      </c>
      <c r="Y1833" s="82">
        <f t="shared" si="200"/>
        <v>272.215</v>
      </c>
      <c r="Z1833" s="82"/>
      <c r="AA1833" s="91"/>
      <c r="AB1833" s="91"/>
      <c r="AC1833" s="82"/>
      <c r="AD1833" s="82"/>
      <c r="AE1833" s="82"/>
      <c r="AF1833" s="82"/>
      <c r="AG1833" s="59" t="s">
        <v>6161</v>
      </c>
      <c r="AH1833" s="59">
        <v>1</v>
      </c>
      <c r="AI1833" s="58"/>
      <c r="AJ1833" s="27"/>
    </row>
    <row r="1834" ht="20.15" customHeight="1" outlineLevel="4" spans="1:36">
      <c r="A1834" s="59">
        <v>52</v>
      </c>
      <c r="B1834" s="60" t="s">
        <v>206</v>
      </c>
      <c r="C1834" s="56" t="s">
        <v>211</v>
      </c>
      <c r="D1834" s="57" t="s">
        <v>6166</v>
      </c>
      <c r="E1834" s="58" t="s">
        <v>6220</v>
      </c>
      <c r="F1834" s="59" t="s">
        <v>354</v>
      </c>
      <c r="G1834" s="59" t="s">
        <v>355</v>
      </c>
      <c r="H1834" s="59">
        <v>431021</v>
      </c>
      <c r="I1834" s="59" t="str">
        <f t="shared" si="198"/>
        <v>431021</v>
      </c>
      <c r="J1834" s="59">
        <f t="shared" si="199"/>
        <v>0</v>
      </c>
      <c r="K1834" s="70">
        <v>8.239</v>
      </c>
      <c r="L1834" s="55" t="s">
        <v>6221</v>
      </c>
      <c r="M1834" s="71" t="s">
        <v>6222</v>
      </c>
      <c r="N1834" s="59"/>
      <c r="O1834" s="70"/>
      <c r="P1834" s="73" t="s">
        <v>6222</v>
      </c>
      <c r="Q1834" s="70">
        <v>8.239</v>
      </c>
      <c r="R1834" s="59"/>
      <c r="S1834" s="70"/>
      <c r="T1834" s="59">
        <v>15</v>
      </c>
      <c r="U1834" s="82">
        <v>288.37</v>
      </c>
      <c r="V1834" s="83">
        <v>123.585</v>
      </c>
      <c r="W1834" s="83">
        <v>82.39</v>
      </c>
      <c r="X1834" s="83">
        <v>41.195</v>
      </c>
      <c r="Y1834" s="82">
        <f t="shared" si="200"/>
        <v>164.785</v>
      </c>
      <c r="Z1834" s="82"/>
      <c r="AA1834" s="91"/>
      <c r="AB1834" s="91"/>
      <c r="AC1834" s="82"/>
      <c r="AD1834" s="82"/>
      <c r="AE1834" s="82"/>
      <c r="AF1834" s="82"/>
      <c r="AG1834" s="59" t="s">
        <v>6161</v>
      </c>
      <c r="AH1834" s="59">
        <v>1</v>
      </c>
      <c r="AI1834" s="58"/>
      <c r="AJ1834" s="27"/>
    </row>
    <row r="1835" ht="20.15" customHeight="1" outlineLevel="4" spans="1:36">
      <c r="A1835" s="59">
        <v>53</v>
      </c>
      <c r="B1835" s="60" t="s">
        <v>206</v>
      </c>
      <c r="C1835" s="56" t="s">
        <v>211</v>
      </c>
      <c r="D1835" s="57" t="s">
        <v>6182</v>
      </c>
      <c r="E1835" s="58" t="s">
        <v>6223</v>
      </c>
      <c r="F1835" s="59" t="s">
        <v>354</v>
      </c>
      <c r="G1835" s="59" t="s">
        <v>355</v>
      </c>
      <c r="H1835" s="59">
        <v>431021</v>
      </c>
      <c r="I1835" s="59" t="str">
        <f t="shared" si="198"/>
        <v>431021</v>
      </c>
      <c r="J1835" s="59">
        <f t="shared" si="199"/>
        <v>0</v>
      </c>
      <c r="K1835" s="70">
        <v>4.931</v>
      </c>
      <c r="L1835" s="55" t="s">
        <v>6224</v>
      </c>
      <c r="M1835" s="71" t="s">
        <v>6225</v>
      </c>
      <c r="N1835" s="59"/>
      <c r="O1835" s="70"/>
      <c r="P1835" s="59"/>
      <c r="Q1835" s="70"/>
      <c r="R1835" s="73" t="s">
        <v>6225</v>
      </c>
      <c r="S1835" s="70">
        <v>4.931</v>
      </c>
      <c r="T1835" s="59">
        <v>15</v>
      </c>
      <c r="U1835" s="82">
        <v>172.6</v>
      </c>
      <c r="V1835" s="83">
        <v>73.965</v>
      </c>
      <c r="W1835" s="83">
        <v>49.31</v>
      </c>
      <c r="X1835" s="83">
        <v>24.655</v>
      </c>
      <c r="Y1835" s="82">
        <f t="shared" si="200"/>
        <v>98.635</v>
      </c>
      <c r="Z1835" s="82"/>
      <c r="AA1835" s="91"/>
      <c r="AB1835" s="91"/>
      <c r="AC1835" s="82"/>
      <c r="AD1835" s="82"/>
      <c r="AE1835" s="82"/>
      <c r="AF1835" s="82"/>
      <c r="AG1835" s="59" t="s">
        <v>6161</v>
      </c>
      <c r="AH1835" s="59">
        <v>1</v>
      </c>
      <c r="AI1835" s="58"/>
      <c r="AJ1835" s="27"/>
    </row>
    <row r="1836" ht="20.15" customHeight="1" outlineLevel="4" spans="1:36">
      <c r="A1836" s="59">
        <v>54</v>
      </c>
      <c r="B1836" s="60" t="s">
        <v>206</v>
      </c>
      <c r="C1836" s="56" t="s">
        <v>211</v>
      </c>
      <c r="D1836" s="57" t="s">
        <v>6226</v>
      </c>
      <c r="E1836" s="58" t="s">
        <v>6227</v>
      </c>
      <c r="F1836" s="59" t="s">
        <v>354</v>
      </c>
      <c r="G1836" s="59" t="s">
        <v>355</v>
      </c>
      <c r="H1836" s="59">
        <v>431021</v>
      </c>
      <c r="I1836" s="59" t="str">
        <f t="shared" si="198"/>
        <v>431021</v>
      </c>
      <c r="J1836" s="59">
        <f t="shared" si="199"/>
        <v>0</v>
      </c>
      <c r="K1836" s="70">
        <v>3.864</v>
      </c>
      <c r="L1836" s="55" t="s">
        <v>6228</v>
      </c>
      <c r="M1836" s="71" t="s">
        <v>6229</v>
      </c>
      <c r="N1836" s="73" t="s">
        <v>6229</v>
      </c>
      <c r="O1836" s="70">
        <v>3.864</v>
      </c>
      <c r="P1836" s="59"/>
      <c r="Q1836" s="70"/>
      <c r="R1836" s="59"/>
      <c r="S1836" s="70"/>
      <c r="T1836" s="59">
        <v>15</v>
      </c>
      <c r="U1836" s="82">
        <v>231.84</v>
      </c>
      <c r="V1836" s="83">
        <v>57.96</v>
      </c>
      <c r="W1836" s="83">
        <v>38.64</v>
      </c>
      <c r="X1836" s="83">
        <v>19.32</v>
      </c>
      <c r="Y1836" s="82">
        <f t="shared" si="200"/>
        <v>173.88</v>
      </c>
      <c r="Z1836" s="82"/>
      <c r="AA1836" s="91"/>
      <c r="AB1836" s="91"/>
      <c r="AC1836" s="82"/>
      <c r="AD1836" s="82"/>
      <c r="AE1836" s="82"/>
      <c r="AF1836" s="82"/>
      <c r="AG1836" s="59" t="s">
        <v>6161</v>
      </c>
      <c r="AH1836" s="59">
        <v>1</v>
      </c>
      <c r="AI1836" s="58"/>
      <c r="AJ1836" s="27"/>
    </row>
    <row r="1837" ht="20.15" customHeight="1" outlineLevel="3" spans="1:36">
      <c r="A1837" s="59"/>
      <c r="B1837" s="60"/>
      <c r="C1837" s="51" t="s">
        <v>214</v>
      </c>
      <c r="D1837" s="57"/>
      <c r="E1837" s="58"/>
      <c r="F1837" s="59"/>
      <c r="G1837" s="59"/>
      <c r="H1837" s="59"/>
      <c r="I1837" s="59"/>
      <c r="J1837" s="59"/>
      <c r="K1837" s="70">
        <f>SUBTOTAL(9,K1838:K1881)</f>
        <v>189.14</v>
      </c>
      <c r="L1837" s="55"/>
      <c r="M1837" s="71"/>
      <c r="N1837" s="59"/>
      <c r="O1837" s="70"/>
      <c r="P1837" s="73"/>
      <c r="Q1837" s="70"/>
      <c r="R1837" s="59"/>
      <c r="S1837" s="70"/>
      <c r="T1837" s="59"/>
      <c r="U1837" s="82">
        <f>SUBTOTAL(9,U1838:U1881)</f>
        <v>9966.46</v>
      </c>
      <c r="V1837" s="83">
        <f>SUBTOTAL(9,V1838:V1881)</f>
        <v>3404.52</v>
      </c>
      <c r="W1837" s="83">
        <f>SUBTOTAL(9,W1838:W1881)</f>
        <v>2458.82</v>
      </c>
      <c r="X1837" s="83">
        <f>SUBTOTAL(9,X1838:X1881)</f>
        <v>945.7</v>
      </c>
      <c r="Y1837" s="82">
        <f>SUBTOTAL(9,Y1838:Y1881)</f>
        <v>6561.94</v>
      </c>
      <c r="Z1837" s="82">
        <v>185</v>
      </c>
      <c r="AA1837" s="91">
        <v>8449</v>
      </c>
      <c r="AB1837" s="82">
        <f>U1837-AA1837</f>
        <v>1517.46</v>
      </c>
      <c r="AC1837" s="82">
        <v>3405</v>
      </c>
      <c r="AD1837" s="82">
        <v>0</v>
      </c>
      <c r="AE1837" s="82">
        <v>5044</v>
      </c>
      <c r="AF1837" s="82">
        <v>5044</v>
      </c>
      <c r="AG1837" s="59"/>
      <c r="AH1837" s="59"/>
      <c r="AI1837" s="58" t="s">
        <v>2458</v>
      </c>
      <c r="AJ1837" s="27" t="s">
        <v>119</v>
      </c>
    </row>
    <row r="1838" ht="20.15" customHeight="1" outlineLevel="4" spans="1:36">
      <c r="A1838" s="59">
        <v>55</v>
      </c>
      <c r="B1838" s="60" t="s">
        <v>206</v>
      </c>
      <c r="C1838" s="56" t="s">
        <v>213</v>
      </c>
      <c r="D1838" s="57" t="s">
        <v>6230</v>
      </c>
      <c r="E1838" s="58" t="s">
        <v>6231</v>
      </c>
      <c r="F1838" s="59" t="s">
        <v>554</v>
      </c>
      <c r="G1838" s="59" t="s">
        <v>2461</v>
      </c>
      <c r="H1838" s="59">
        <v>431022</v>
      </c>
      <c r="I1838" s="59" t="str">
        <f t="shared" ref="I1838:I1848" si="201">RIGHT(M1838,6)</f>
        <v>431022</v>
      </c>
      <c r="J1838" s="59">
        <f t="shared" ref="J1838:J1881" si="202">H1838-I1838</f>
        <v>0</v>
      </c>
      <c r="K1838" s="70">
        <v>1.672</v>
      </c>
      <c r="L1838" s="55" t="s">
        <v>6232</v>
      </c>
      <c r="M1838" s="71" t="s">
        <v>6233</v>
      </c>
      <c r="N1838" s="59"/>
      <c r="O1838" s="70"/>
      <c r="P1838" s="73" t="s">
        <v>6233</v>
      </c>
      <c r="Q1838" s="70">
        <v>1.672</v>
      </c>
      <c r="R1838" s="59"/>
      <c r="S1838" s="70"/>
      <c r="T1838" s="59">
        <v>18</v>
      </c>
      <c r="U1838" s="82">
        <v>83.6</v>
      </c>
      <c r="V1838" s="83">
        <v>30.096</v>
      </c>
      <c r="W1838" s="83">
        <v>21.736</v>
      </c>
      <c r="X1838" s="83">
        <v>8.36</v>
      </c>
      <c r="Y1838" s="82">
        <f t="shared" ref="Y1838:Y1881" si="203">U1838-V1838</f>
        <v>53.504</v>
      </c>
      <c r="Z1838" s="82"/>
      <c r="AA1838" s="91"/>
      <c r="AB1838" s="91"/>
      <c r="AC1838" s="82"/>
      <c r="AD1838" s="82"/>
      <c r="AE1838" s="82"/>
      <c r="AF1838" s="82"/>
      <c r="AG1838" s="59" t="s">
        <v>6161</v>
      </c>
      <c r="AH1838" s="59">
        <v>1</v>
      </c>
      <c r="AI1838" s="58"/>
      <c r="AJ1838" s="27"/>
    </row>
    <row r="1839" ht="20.15" customHeight="1" outlineLevel="4" spans="1:36">
      <c r="A1839" s="59">
        <v>56</v>
      </c>
      <c r="B1839" s="60" t="s">
        <v>206</v>
      </c>
      <c r="C1839" s="56" t="s">
        <v>213</v>
      </c>
      <c r="D1839" s="57" t="s">
        <v>6234</v>
      </c>
      <c r="E1839" s="58" t="s">
        <v>6235</v>
      </c>
      <c r="F1839" s="59" t="s">
        <v>554</v>
      </c>
      <c r="G1839" s="59" t="s">
        <v>2461</v>
      </c>
      <c r="H1839" s="59">
        <v>431022</v>
      </c>
      <c r="I1839" s="59" t="str">
        <f t="shared" si="201"/>
        <v>431022</v>
      </c>
      <c r="J1839" s="59">
        <f t="shared" si="202"/>
        <v>0</v>
      </c>
      <c r="K1839" s="70">
        <v>6.894</v>
      </c>
      <c r="L1839" s="55" t="s">
        <v>6236</v>
      </c>
      <c r="M1839" s="71" t="s">
        <v>6237</v>
      </c>
      <c r="N1839" s="59"/>
      <c r="O1839" s="70"/>
      <c r="P1839" s="73" t="s">
        <v>6237</v>
      </c>
      <c r="Q1839" s="70">
        <v>6.894</v>
      </c>
      <c r="R1839" s="59"/>
      <c r="S1839" s="70"/>
      <c r="T1839" s="59">
        <v>18</v>
      </c>
      <c r="U1839" s="82">
        <v>344.7</v>
      </c>
      <c r="V1839" s="83">
        <v>124.092</v>
      </c>
      <c r="W1839" s="83">
        <v>89.622</v>
      </c>
      <c r="X1839" s="83">
        <v>34.47</v>
      </c>
      <c r="Y1839" s="82">
        <f t="shared" si="203"/>
        <v>220.608</v>
      </c>
      <c r="Z1839" s="82"/>
      <c r="AA1839" s="91"/>
      <c r="AB1839" s="91"/>
      <c r="AC1839" s="82"/>
      <c r="AD1839" s="82"/>
      <c r="AE1839" s="82"/>
      <c r="AF1839" s="82"/>
      <c r="AG1839" s="59" t="s">
        <v>6161</v>
      </c>
      <c r="AH1839" s="59">
        <v>1</v>
      </c>
      <c r="AI1839" s="58"/>
      <c r="AJ1839" s="27"/>
    </row>
    <row r="1840" ht="20.15" customHeight="1" outlineLevel="4" spans="1:36">
      <c r="A1840" s="59">
        <v>57</v>
      </c>
      <c r="B1840" s="60" t="s">
        <v>206</v>
      </c>
      <c r="C1840" s="56" t="s">
        <v>213</v>
      </c>
      <c r="D1840" s="57" t="s">
        <v>6230</v>
      </c>
      <c r="E1840" s="58" t="s">
        <v>643</v>
      </c>
      <c r="F1840" s="59" t="s">
        <v>554</v>
      </c>
      <c r="G1840" s="59" t="s">
        <v>2461</v>
      </c>
      <c r="H1840" s="59">
        <v>431022</v>
      </c>
      <c r="I1840" s="59" t="str">
        <f t="shared" si="201"/>
        <v>431022</v>
      </c>
      <c r="J1840" s="59">
        <f t="shared" si="202"/>
        <v>0</v>
      </c>
      <c r="K1840" s="70">
        <v>2.345</v>
      </c>
      <c r="L1840" s="55" t="s">
        <v>6238</v>
      </c>
      <c r="M1840" s="71" t="s">
        <v>6239</v>
      </c>
      <c r="N1840" s="59"/>
      <c r="O1840" s="70"/>
      <c r="P1840" s="73" t="s">
        <v>6239</v>
      </c>
      <c r="Q1840" s="70">
        <v>2.345</v>
      </c>
      <c r="R1840" s="59"/>
      <c r="S1840" s="70"/>
      <c r="T1840" s="59">
        <v>18</v>
      </c>
      <c r="U1840" s="82">
        <v>117.25</v>
      </c>
      <c r="V1840" s="83">
        <v>42.21</v>
      </c>
      <c r="W1840" s="83">
        <v>30.485</v>
      </c>
      <c r="X1840" s="83">
        <v>11.725</v>
      </c>
      <c r="Y1840" s="82">
        <f t="shared" si="203"/>
        <v>75.04</v>
      </c>
      <c r="Z1840" s="82"/>
      <c r="AA1840" s="91"/>
      <c r="AB1840" s="91"/>
      <c r="AC1840" s="82"/>
      <c r="AD1840" s="82"/>
      <c r="AE1840" s="82"/>
      <c r="AF1840" s="82"/>
      <c r="AG1840" s="59" t="s">
        <v>6161</v>
      </c>
      <c r="AH1840" s="59">
        <v>1</v>
      </c>
      <c r="AI1840" s="58"/>
      <c r="AJ1840" s="27"/>
    </row>
    <row r="1841" ht="20.15" customHeight="1" outlineLevel="4" spans="1:36">
      <c r="A1841" s="59">
        <v>58</v>
      </c>
      <c r="B1841" s="60" t="s">
        <v>206</v>
      </c>
      <c r="C1841" s="56" t="s">
        <v>213</v>
      </c>
      <c r="D1841" s="57" t="s">
        <v>6230</v>
      </c>
      <c r="E1841" s="58" t="s">
        <v>6240</v>
      </c>
      <c r="F1841" s="59" t="s">
        <v>554</v>
      </c>
      <c r="G1841" s="59" t="s">
        <v>2461</v>
      </c>
      <c r="H1841" s="59">
        <v>431022</v>
      </c>
      <c r="I1841" s="59" t="str">
        <f t="shared" si="201"/>
        <v>431022</v>
      </c>
      <c r="J1841" s="59">
        <f t="shared" si="202"/>
        <v>0</v>
      </c>
      <c r="K1841" s="70">
        <v>1.868</v>
      </c>
      <c r="L1841" s="55" t="s">
        <v>6241</v>
      </c>
      <c r="M1841" s="71" t="s">
        <v>6242</v>
      </c>
      <c r="N1841" s="59"/>
      <c r="O1841" s="70"/>
      <c r="P1841" s="59"/>
      <c r="Q1841" s="70"/>
      <c r="R1841" s="73" t="s">
        <v>6242</v>
      </c>
      <c r="S1841" s="70">
        <v>1.868</v>
      </c>
      <c r="T1841" s="59">
        <v>18</v>
      </c>
      <c r="U1841" s="82">
        <v>74.72</v>
      </c>
      <c r="V1841" s="83">
        <v>33.624</v>
      </c>
      <c r="W1841" s="83">
        <v>24.284</v>
      </c>
      <c r="X1841" s="83">
        <v>9.34</v>
      </c>
      <c r="Y1841" s="82">
        <f t="shared" si="203"/>
        <v>41.096</v>
      </c>
      <c r="Z1841" s="82"/>
      <c r="AA1841" s="91"/>
      <c r="AB1841" s="91"/>
      <c r="AC1841" s="82"/>
      <c r="AD1841" s="82"/>
      <c r="AE1841" s="82"/>
      <c r="AF1841" s="82"/>
      <c r="AG1841" s="59" t="s">
        <v>6161</v>
      </c>
      <c r="AH1841" s="59">
        <v>1</v>
      </c>
      <c r="AI1841" s="58"/>
      <c r="AJ1841" s="27"/>
    </row>
    <row r="1842" ht="20.15" customHeight="1" outlineLevel="4" spans="1:36">
      <c r="A1842" s="59">
        <v>59</v>
      </c>
      <c r="B1842" s="60" t="s">
        <v>206</v>
      </c>
      <c r="C1842" s="56" t="s">
        <v>213</v>
      </c>
      <c r="D1842" s="57" t="s">
        <v>6243</v>
      </c>
      <c r="E1842" s="58" t="s">
        <v>3481</v>
      </c>
      <c r="F1842" s="59" t="s">
        <v>554</v>
      </c>
      <c r="G1842" s="59" t="s">
        <v>2461</v>
      </c>
      <c r="H1842" s="59">
        <v>431022</v>
      </c>
      <c r="I1842" s="59" t="str">
        <f t="shared" si="201"/>
        <v>431022</v>
      </c>
      <c r="J1842" s="59">
        <f t="shared" si="202"/>
        <v>0</v>
      </c>
      <c r="K1842" s="70">
        <v>2.783</v>
      </c>
      <c r="L1842" s="55" t="s">
        <v>6244</v>
      </c>
      <c r="M1842" s="71" t="s">
        <v>6245</v>
      </c>
      <c r="N1842" s="59"/>
      <c r="O1842" s="70"/>
      <c r="P1842" s="59"/>
      <c r="Q1842" s="70"/>
      <c r="R1842" s="73" t="s">
        <v>6245</v>
      </c>
      <c r="S1842" s="70">
        <v>2.783</v>
      </c>
      <c r="T1842" s="59">
        <v>18</v>
      </c>
      <c r="U1842" s="82">
        <v>111.32</v>
      </c>
      <c r="V1842" s="83">
        <v>50.094</v>
      </c>
      <c r="W1842" s="83">
        <v>36.179</v>
      </c>
      <c r="X1842" s="83">
        <v>13.915</v>
      </c>
      <c r="Y1842" s="82">
        <f t="shared" si="203"/>
        <v>61.226</v>
      </c>
      <c r="Z1842" s="82"/>
      <c r="AA1842" s="91"/>
      <c r="AB1842" s="91"/>
      <c r="AC1842" s="82"/>
      <c r="AD1842" s="82"/>
      <c r="AE1842" s="82"/>
      <c r="AF1842" s="82"/>
      <c r="AG1842" s="59" t="s">
        <v>6161</v>
      </c>
      <c r="AH1842" s="59">
        <v>1</v>
      </c>
      <c r="AI1842" s="58"/>
      <c r="AJ1842" s="27"/>
    </row>
    <row r="1843" ht="20.15" customHeight="1" outlineLevel="4" spans="1:36">
      <c r="A1843" s="59">
        <v>60</v>
      </c>
      <c r="B1843" s="60" t="s">
        <v>206</v>
      </c>
      <c r="C1843" s="56" t="s">
        <v>213</v>
      </c>
      <c r="D1843" s="57" t="s">
        <v>6246</v>
      </c>
      <c r="E1843" s="58" t="s">
        <v>6247</v>
      </c>
      <c r="F1843" s="59" t="s">
        <v>554</v>
      </c>
      <c r="G1843" s="59" t="s">
        <v>2461</v>
      </c>
      <c r="H1843" s="59">
        <v>431022</v>
      </c>
      <c r="I1843" s="59" t="str">
        <f t="shared" si="201"/>
        <v>431022</v>
      </c>
      <c r="J1843" s="59">
        <f t="shared" si="202"/>
        <v>0</v>
      </c>
      <c r="K1843" s="70">
        <v>2.451</v>
      </c>
      <c r="L1843" s="55" t="s">
        <v>6248</v>
      </c>
      <c r="M1843" s="71" t="s">
        <v>6249</v>
      </c>
      <c r="N1843" s="59"/>
      <c r="O1843" s="70"/>
      <c r="P1843" s="59"/>
      <c r="Q1843" s="70"/>
      <c r="R1843" s="73" t="s">
        <v>6249</v>
      </c>
      <c r="S1843" s="70">
        <v>2.451</v>
      </c>
      <c r="T1843" s="59">
        <v>18</v>
      </c>
      <c r="U1843" s="82">
        <v>98.04</v>
      </c>
      <c r="V1843" s="83">
        <v>44.118</v>
      </c>
      <c r="W1843" s="83">
        <v>31.863</v>
      </c>
      <c r="X1843" s="83">
        <v>12.255</v>
      </c>
      <c r="Y1843" s="82">
        <f t="shared" si="203"/>
        <v>53.922</v>
      </c>
      <c r="Z1843" s="82"/>
      <c r="AA1843" s="91"/>
      <c r="AB1843" s="91"/>
      <c r="AC1843" s="82"/>
      <c r="AD1843" s="82"/>
      <c r="AE1843" s="82"/>
      <c r="AF1843" s="82"/>
      <c r="AG1843" s="59" t="s">
        <v>6161</v>
      </c>
      <c r="AH1843" s="59">
        <v>1</v>
      </c>
      <c r="AI1843" s="58"/>
      <c r="AJ1843" s="27"/>
    </row>
    <row r="1844" ht="20.15" customHeight="1" outlineLevel="4" spans="1:36">
      <c r="A1844" s="59">
        <v>61</v>
      </c>
      <c r="B1844" s="60" t="s">
        <v>206</v>
      </c>
      <c r="C1844" s="56" t="s">
        <v>213</v>
      </c>
      <c r="D1844" s="57" t="s">
        <v>6250</v>
      </c>
      <c r="E1844" s="58" t="s">
        <v>6251</v>
      </c>
      <c r="F1844" s="59" t="s">
        <v>554</v>
      </c>
      <c r="G1844" s="59" t="s">
        <v>2461</v>
      </c>
      <c r="H1844" s="59">
        <v>431022</v>
      </c>
      <c r="I1844" s="59" t="str">
        <f t="shared" si="201"/>
        <v>431022</v>
      </c>
      <c r="J1844" s="59">
        <f t="shared" si="202"/>
        <v>0</v>
      </c>
      <c r="K1844" s="70">
        <v>2.769</v>
      </c>
      <c r="L1844" s="55" t="s">
        <v>6252</v>
      </c>
      <c r="M1844" s="71" t="s">
        <v>6253</v>
      </c>
      <c r="N1844" s="59"/>
      <c r="O1844" s="70"/>
      <c r="P1844" s="59"/>
      <c r="Q1844" s="70"/>
      <c r="R1844" s="73" t="s">
        <v>6253</v>
      </c>
      <c r="S1844" s="70">
        <v>2.769</v>
      </c>
      <c r="T1844" s="59">
        <v>18</v>
      </c>
      <c r="U1844" s="82">
        <v>110.76</v>
      </c>
      <c r="V1844" s="83">
        <v>49.842</v>
      </c>
      <c r="W1844" s="83">
        <v>35.997</v>
      </c>
      <c r="X1844" s="83">
        <v>13.845</v>
      </c>
      <c r="Y1844" s="82">
        <f t="shared" si="203"/>
        <v>60.918</v>
      </c>
      <c r="Z1844" s="82"/>
      <c r="AA1844" s="91"/>
      <c r="AB1844" s="91"/>
      <c r="AC1844" s="82"/>
      <c r="AD1844" s="82"/>
      <c r="AE1844" s="82"/>
      <c r="AF1844" s="82"/>
      <c r="AG1844" s="59" t="s">
        <v>6161</v>
      </c>
      <c r="AH1844" s="59">
        <v>1</v>
      </c>
      <c r="AI1844" s="58"/>
      <c r="AJ1844" s="27"/>
    </row>
    <row r="1845" ht="20.15" customHeight="1" outlineLevel="4" spans="1:36">
      <c r="A1845" s="59">
        <v>62</v>
      </c>
      <c r="B1845" s="60" t="s">
        <v>206</v>
      </c>
      <c r="C1845" s="56" t="s">
        <v>213</v>
      </c>
      <c r="D1845" s="57" t="s">
        <v>6246</v>
      </c>
      <c r="E1845" s="58" t="s">
        <v>6254</v>
      </c>
      <c r="F1845" s="59" t="s">
        <v>554</v>
      </c>
      <c r="G1845" s="59" t="s">
        <v>2461</v>
      </c>
      <c r="H1845" s="59">
        <v>431022</v>
      </c>
      <c r="I1845" s="59" t="str">
        <f t="shared" si="201"/>
        <v>431022</v>
      </c>
      <c r="J1845" s="59">
        <f t="shared" si="202"/>
        <v>0</v>
      </c>
      <c r="K1845" s="70">
        <v>0.814</v>
      </c>
      <c r="L1845" s="55" t="s">
        <v>6255</v>
      </c>
      <c r="M1845" s="71" t="s">
        <v>6256</v>
      </c>
      <c r="N1845" s="59"/>
      <c r="O1845" s="70"/>
      <c r="P1845" s="59"/>
      <c r="Q1845" s="70"/>
      <c r="R1845" s="73" t="s">
        <v>6256</v>
      </c>
      <c r="S1845" s="70">
        <v>0.814</v>
      </c>
      <c r="T1845" s="59">
        <v>18</v>
      </c>
      <c r="U1845" s="82">
        <v>32.56</v>
      </c>
      <c r="V1845" s="83">
        <v>14.652</v>
      </c>
      <c r="W1845" s="83">
        <v>10.582</v>
      </c>
      <c r="X1845" s="83">
        <v>4.07</v>
      </c>
      <c r="Y1845" s="82">
        <f t="shared" si="203"/>
        <v>17.908</v>
      </c>
      <c r="Z1845" s="82"/>
      <c r="AA1845" s="91"/>
      <c r="AB1845" s="91"/>
      <c r="AC1845" s="82"/>
      <c r="AD1845" s="82"/>
      <c r="AE1845" s="82"/>
      <c r="AF1845" s="82"/>
      <c r="AG1845" s="59" t="s">
        <v>6161</v>
      </c>
      <c r="AH1845" s="59">
        <v>1</v>
      </c>
      <c r="AI1845" s="58"/>
      <c r="AJ1845" s="27"/>
    </row>
    <row r="1846" ht="20.15" customHeight="1" outlineLevel="4" spans="1:36">
      <c r="A1846" s="59">
        <v>63</v>
      </c>
      <c r="B1846" s="60" t="s">
        <v>206</v>
      </c>
      <c r="C1846" s="56" t="s">
        <v>213</v>
      </c>
      <c r="D1846" s="57" t="s">
        <v>6257</v>
      </c>
      <c r="E1846" s="58" t="s">
        <v>2368</v>
      </c>
      <c r="F1846" s="59" t="s">
        <v>554</v>
      </c>
      <c r="G1846" s="59" t="s">
        <v>2461</v>
      </c>
      <c r="H1846" s="59">
        <v>431022</v>
      </c>
      <c r="I1846" s="59" t="str">
        <f t="shared" si="201"/>
        <v>431022</v>
      </c>
      <c r="J1846" s="59">
        <f t="shared" si="202"/>
        <v>0</v>
      </c>
      <c r="K1846" s="70">
        <v>0.598</v>
      </c>
      <c r="L1846" s="55" t="s">
        <v>6258</v>
      </c>
      <c r="M1846" s="71" t="s">
        <v>6259</v>
      </c>
      <c r="N1846" s="59"/>
      <c r="O1846" s="70"/>
      <c r="P1846" s="59"/>
      <c r="Q1846" s="70"/>
      <c r="R1846" s="73" t="s">
        <v>6259</v>
      </c>
      <c r="S1846" s="70">
        <v>0.598</v>
      </c>
      <c r="T1846" s="59">
        <v>18</v>
      </c>
      <c r="U1846" s="82">
        <v>23.92</v>
      </c>
      <c r="V1846" s="83">
        <v>10.764</v>
      </c>
      <c r="W1846" s="83">
        <v>7.774</v>
      </c>
      <c r="X1846" s="83">
        <v>2.99</v>
      </c>
      <c r="Y1846" s="82">
        <f t="shared" si="203"/>
        <v>13.156</v>
      </c>
      <c r="Z1846" s="82"/>
      <c r="AA1846" s="91"/>
      <c r="AB1846" s="91"/>
      <c r="AC1846" s="82"/>
      <c r="AD1846" s="82"/>
      <c r="AE1846" s="82"/>
      <c r="AF1846" s="82"/>
      <c r="AG1846" s="59" t="s">
        <v>6161</v>
      </c>
      <c r="AH1846" s="59">
        <v>1</v>
      </c>
      <c r="AI1846" s="58"/>
      <c r="AJ1846" s="27"/>
    </row>
    <row r="1847" ht="20.15" customHeight="1" outlineLevel="4" spans="1:36">
      <c r="A1847" s="59">
        <v>64</v>
      </c>
      <c r="B1847" s="60" t="s">
        <v>206</v>
      </c>
      <c r="C1847" s="56" t="s">
        <v>213</v>
      </c>
      <c r="D1847" s="57" t="s">
        <v>6257</v>
      </c>
      <c r="E1847" s="58" t="s">
        <v>6260</v>
      </c>
      <c r="F1847" s="59" t="s">
        <v>554</v>
      </c>
      <c r="G1847" s="59" t="s">
        <v>2461</v>
      </c>
      <c r="H1847" s="59">
        <v>431022</v>
      </c>
      <c r="I1847" s="59" t="str">
        <f t="shared" si="201"/>
        <v>431022</v>
      </c>
      <c r="J1847" s="59">
        <f t="shared" si="202"/>
        <v>0</v>
      </c>
      <c r="K1847" s="70">
        <v>1.672</v>
      </c>
      <c r="L1847" s="55" t="s">
        <v>6261</v>
      </c>
      <c r="M1847" s="71" t="s">
        <v>6262</v>
      </c>
      <c r="N1847" s="59"/>
      <c r="O1847" s="70"/>
      <c r="P1847" s="59"/>
      <c r="Q1847" s="70"/>
      <c r="R1847" s="73" t="s">
        <v>6262</v>
      </c>
      <c r="S1847" s="70">
        <v>1.672</v>
      </c>
      <c r="T1847" s="59">
        <v>18</v>
      </c>
      <c r="U1847" s="82">
        <v>66.88</v>
      </c>
      <c r="V1847" s="83">
        <v>30.096</v>
      </c>
      <c r="W1847" s="83">
        <v>21.736</v>
      </c>
      <c r="X1847" s="83">
        <v>8.36</v>
      </c>
      <c r="Y1847" s="82">
        <f t="shared" si="203"/>
        <v>36.784</v>
      </c>
      <c r="Z1847" s="82"/>
      <c r="AA1847" s="91"/>
      <c r="AB1847" s="91"/>
      <c r="AC1847" s="82"/>
      <c r="AD1847" s="82"/>
      <c r="AE1847" s="82"/>
      <c r="AF1847" s="82"/>
      <c r="AG1847" s="59" t="s">
        <v>6161</v>
      </c>
      <c r="AH1847" s="59">
        <v>1</v>
      </c>
      <c r="AI1847" s="58"/>
      <c r="AJ1847" s="27"/>
    </row>
    <row r="1848" ht="20.15" customHeight="1" outlineLevel="4" spans="1:36">
      <c r="A1848" s="59">
        <v>65</v>
      </c>
      <c r="B1848" s="60" t="s">
        <v>206</v>
      </c>
      <c r="C1848" s="56" t="s">
        <v>213</v>
      </c>
      <c r="D1848" s="57" t="s">
        <v>6263</v>
      </c>
      <c r="E1848" s="58" t="s">
        <v>6264</v>
      </c>
      <c r="F1848" s="59" t="s">
        <v>554</v>
      </c>
      <c r="G1848" s="59" t="s">
        <v>2461</v>
      </c>
      <c r="H1848" s="59">
        <v>431022</v>
      </c>
      <c r="I1848" s="59" t="str">
        <f t="shared" si="201"/>
        <v>431022</v>
      </c>
      <c r="J1848" s="59">
        <f t="shared" si="202"/>
        <v>0</v>
      </c>
      <c r="K1848" s="70">
        <v>2.104</v>
      </c>
      <c r="L1848" s="55" t="s">
        <v>6265</v>
      </c>
      <c r="M1848" s="71" t="s">
        <v>6266</v>
      </c>
      <c r="N1848" s="59"/>
      <c r="O1848" s="70"/>
      <c r="P1848" s="59"/>
      <c r="Q1848" s="70"/>
      <c r="R1848" s="73" t="s">
        <v>6266</v>
      </c>
      <c r="S1848" s="70">
        <v>2.104</v>
      </c>
      <c r="T1848" s="59">
        <v>18</v>
      </c>
      <c r="U1848" s="82">
        <v>84.16</v>
      </c>
      <c r="V1848" s="83">
        <v>37.872</v>
      </c>
      <c r="W1848" s="83">
        <v>27.352</v>
      </c>
      <c r="X1848" s="83">
        <v>10.52</v>
      </c>
      <c r="Y1848" s="82">
        <f t="shared" si="203"/>
        <v>46.288</v>
      </c>
      <c r="Z1848" s="82"/>
      <c r="AA1848" s="91"/>
      <c r="AB1848" s="91"/>
      <c r="AC1848" s="82"/>
      <c r="AD1848" s="82"/>
      <c r="AE1848" s="82"/>
      <c r="AF1848" s="82"/>
      <c r="AG1848" s="59" t="s">
        <v>6161</v>
      </c>
      <c r="AH1848" s="59">
        <v>1</v>
      </c>
      <c r="AI1848" s="58"/>
      <c r="AJ1848" s="27"/>
    </row>
    <row r="1849" ht="20.15" customHeight="1" outlineLevel="4" spans="1:36">
      <c r="A1849" s="59">
        <v>66</v>
      </c>
      <c r="B1849" s="60" t="s">
        <v>206</v>
      </c>
      <c r="C1849" s="56" t="s">
        <v>213</v>
      </c>
      <c r="D1849" s="57" t="s">
        <v>6267</v>
      </c>
      <c r="E1849" s="58" t="s">
        <v>420</v>
      </c>
      <c r="F1849" s="59" t="s">
        <v>554</v>
      </c>
      <c r="G1849" s="59" t="s">
        <v>2461</v>
      </c>
      <c r="H1849" s="59">
        <v>431022</v>
      </c>
      <c r="I1849" s="59">
        <v>431022</v>
      </c>
      <c r="J1849" s="59">
        <f t="shared" si="202"/>
        <v>0</v>
      </c>
      <c r="K1849" s="70">
        <v>1.887</v>
      </c>
      <c r="L1849" s="55" t="s">
        <v>6268</v>
      </c>
      <c r="M1849" s="71" t="s">
        <v>6269</v>
      </c>
      <c r="N1849" s="73" t="s">
        <v>6269</v>
      </c>
      <c r="O1849" s="70">
        <v>1.887</v>
      </c>
      <c r="P1849" s="59"/>
      <c r="Q1849" s="70"/>
      <c r="R1849" s="59"/>
      <c r="S1849" s="70"/>
      <c r="T1849" s="59">
        <v>18</v>
      </c>
      <c r="U1849" s="82">
        <v>132.09</v>
      </c>
      <c r="V1849" s="83">
        <v>33.966</v>
      </c>
      <c r="W1849" s="83">
        <v>24.531</v>
      </c>
      <c r="X1849" s="83">
        <v>9.435</v>
      </c>
      <c r="Y1849" s="82">
        <f t="shared" si="203"/>
        <v>98.124</v>
      </c>
      <c r="Z1849" s="82"/>
      <c r="AA1849" s="91"/>
      <c r="AB1849" s="91"/>
      <c r="AC1849" s="82"/>
      <c r="AD1849" s="82"/>
      <c r="AE1849" s="82"/>
      <c r="AF1849" s="82"/>
      <c r="AG1849" s="59" t="s">
        <v>6161</v>
      </c>
      <c r="AH1849" s="59">
        <v>1</v>
      </c>
      <c r="AI1849" s="58"/>
      <c r="AJ1849" s="27"/>
    </row>
    <row r="1850" ht="20.15" customHeight="1" outlineLevel="4" spans="1:36">
      <c r="A1850" s="59">
        <v>67</v>
      </c>
      <c r="B1850" s="60" t="s">
        <v>206</v>
      </c>
      <c r="C1850" s="56" t="s">
        <v>213</v>
      </c>
      <c r="D1850" s="57" t="s">
        <v>6270</v>
      </c>
      <c r="E1850" s="58" t="s">
        <v>6271</v>
      </c>
      <c r="F1850" s="59" t="s">
        <v>554</v>
      </c>
      <c r="G1850" s="59" t="s">
        <v>2461</v>
      </c>
      <c r="H1850" s="59">
        <v>431022</v>
      </c>
      <c r="I1850" s="59" t="str">
        <f>RIGHT(M1850,6)</f>
        <v>431022</v>
      </c>
      <c r="J1850" s="59">
        <f t="shared" si="202"/>
        <v>0</v>
      </c>
      <c r="K1850" s="70">
        <v>2.98</v>
      </c>
      <c r="L1850" s="55" t="s">
        <v>6272</v>
      </c>
      <c r="M1850" s="71" t="s">
        <v>6273</v>
      </c>
      <c r="N1850" s="73" t="s">
        <v>6273</v>
      </c>
      <c r="O1850" s="70">
        <v>2.98</v>
      </c>
      <c r="P1850" s="59"/>
      <c r="Q1850" s="70"/>
      <c r="R1850" s="59"/>
      <c r="S1850" s="70"/>
      <c r="T1850" s="59">
        <v>18</v>
      </c>
      <c r="U1850" s="82">
        <v>208.6</v>
      </c>
      <c r="V1850" s="83">
        <v>53.64</v>
      </c>
      <c r="W1850" s="83">
        <v>38.74</v>
      </c>
      <c r="X1850" s="83">
        <v>14.9</v>
      </c>
      <c r="Y1850" s="82">
        <f t="shared" si="203"/>
        <v>154.96</v>
      </c>
      <c r="Z1850" s="82"/>
      <c r="AA1850" s="91"/>
      <c r="AB1850" s="91"/>
      <c r="AC1850" s="82"/>
      <c r="AD1850" s="82"/>
      <c r="AE1850" s="82"/>
      <c r="AF1850" s="82"/>
      <c r="AG1850" s="59" t="s">
        <v>6161</v>
      </c>
      <c r="AH1850" s="59">
        <v>1</v>
      </c>
      <c r="AI1850" s="58"/>
      <c r="AJ1850" s="27"/>
    </row>
    <row r="1851" ht="20.15" customHeight="1" outlineLevel="4" spans="1:36">
      <c r="A1851" s="59">
        <v>68</v>
      </c>
      <c r="B1851" s="60" t="s">
        <v>206</v>
      </c>
      <c r="C1851" s="56" t="s">
        <v>213</v>
      </c>
      <c r="D1851" s="57" t="s">
        <v>6274</v>
      </c>
      <c r="E1851" s="58" t="s">
        <v>6275</v>
      </c>
      <c r="F1851" s="59" t="s">
        <v>554</v>
      </c>
      <c r="G1851" s="59" t="s">
        <v>2461</v>
      </c>
      <c r="H1851" s="59">
        <v>431022</v>
      </c>
      <c r="I1851" s="59" t="str">
        <f>RIGHT(M1851,6)</f>
        <v>431022</v>
      </c>
      <c r="J1851" s="59">
        <f t="shared" si="202"/>
        <v>0</v>
      </c>
      <c r="K1851" s="70">
        <v>7.145</v>
      </c>
      <c r="L1851" s="55" t="s">
        <v>6276</v>
      </c>
      <c r="M1851" s="71" t="s">
        <v>6277</v>
      </c>
      <c r="N1851" s="73" t="s">
        <v>6277</v>
      </c>
      <c r="O1851" s="70">
        <v>7.145</v>
      </c>
      <c r="P1851" s="59"/>
      <c r="Q1851" s="70"/>
      <c r="R1851" s="59"/>
      <c r="S1851" s="70"/>
      <c r="T1851" s="59">
        <v>18</v>
      </c>
      <c r="U1851" s="82">
        <v>500.15</v>
      </c>
      <c r="V1851" s="83">
        <v>128.61</v>
      </c>
      <c r="W1851" s="83">
        <v>92.885</v>
      </c>
      <c r="X1851" s="83">
        <v>35.725</v>
      </c>
      <c r="Y1851" s="82">
        <f t="shared" si="203"/>
        <v>371.54</v>
      </c>
      <c r="Z1851" s="82"/>
      <c r="AA1851" s="91"/>
      <c r="AB1851" s="91"/>
      <c r="AC1851" s="82"/>
      <c r="AD1851" s="82"/>
      <c r="AE1851" s="82"/>
      <c r="AF1851" s="82"/>
      <c r="AG1851" s="59" t="s">
        <v>6161</v>
      </c>
      <c r="AH1851" s="59">
        <v>1</v>
      </c>
      <c r="AI1851" s="58"/>
      <c r="AJ1851" s="27"/>
    </row>
    <row r="1852" ht="20.15" customHeight="1" outlineLevel="4" spans="1:36">
      <c r="A1852" s="59">
        <v>69</v>
      </c>
      <c r="B1852" s="60" t="s">
        <v>206</v>
      </c>
      <c r="C1852" s="56" t="s">
        <v>213</v>
      </c>
      <c r="D1852" s="57" t="s">
        <v>6267</v>
      </c>
      <c r="E1852" s="58" t="s">
        <v>6278</v>
      </c>
      <c r="F1852" s="59" t="s">
        <v>554</v>
      </c>
      <c r="G1852" s="59" t="s">
        <v>2461</v>
      </c>
      <c r="H1852" s="59">
        <v>431022</v>
      </c>
      <c r="I1852" s="59">
        <v>431022</v>
      </c>
      <c r="J1852" s="59">
        <f t="shared" si="202"/>
        <v>0</v>
      </c>
      <c r="K1852" s="70">
        <v>0.979</v>
      </c>
      <c r="L1852" s="55" t="s">
        <v>6279</v>
      </c>
      <c r="M1852" s="71" t="s">
        <v>6280</v>
      </c>
      <c r="N1852" s="73" t="s">
        <v>6280</v>
      </c>
      <c r="O1852" s="70">
        <v>0.979</v>
      </c>
      <c r="P1852" s="59"/>
      <c r="Q1852" s="70"/>
      <c r="R1852" s="59"/>
      <c r="S1852" s="70"/>
      <c r="T1852" s="59">
        <v>18</v>
      </c>
      <c r="U1852" s="82">
        <v>68.53</v>
      </c>
      <c r="V1852" s="83">
        <v>17.622</v>
      </c>
      <c r="W1852" s="83">
        <v>12.727</v>
      </c>
      <c r="X1852" s="83">
        <v>4.895</v>
      </c>
      <c r="Y1852" s="82">
        <f t="shared" si="203"/>
        <v>50.908</v>
      </c>
      <c r="Z1852" s="82"/>
      <c r="AA1852" s="91"/>
      <c r="AB1852" s="91"/>
      <c r="AC1852" s="82"/>
      <c r="AD1852" s="82"/>
      <c r="AE1852" s="82"/>
      <c r="AF1852" s="82"/>
      <c r="AG1852" s="59" t="s">
        <v>6161</v>
      </c>
      <c r="AH1852" s="59">
        <v>1</v>
      </c>
      <c r="AI1852" s="58"/>
      <c r="AJ1852" s="27"/>
    </row>
    <row r="1853" ht="20.15" customHeight="1" outlineLevel="4" spans="1:36">
      <c r="A1853" s="59">
        <v>70</v>
      </c>
      <c r="B1853" s="60" t="s">
        <v>206</v>
      </c>
      <c r="C1853" s="56" t="s">
        <v>213</v>
      </c>
      <c r="D1853" s="57" t="s">
        <v>6281</v>
      </c>
      <c r="E1853" s="58" t="s">
        <v>6282</v>
      </c>
      <c r="F1853" s="59" t="s">
        <v>554</v>
      </c>
      <c r="G1853" s="59" t="s">
        <v>2461</v>
      </c>
      <c r="H1853" s="59">
        <v>431022</v>
      </c>
      <c r="I1853" s="59" t="str">
        <f t="shared" ref="I1853:I1881" si="204">RIGHT(M1853,6)</f>
        <v>431022</v>
      </c>
      <c r="J1853" s="59">
        <f t="shared" si="202"/>
        <v>0</v>
      </c>
      <c r="K1853" s="70">
        <v>7.339</v>
      </c>
      <c r="L1853" s="55" t="s">
        <v>6283</v>
      </c>
      <c r="M1853" s="71" t="s">
        <v>6284</v>
      </c>
      <c r="N1853" s="73" t="s">
        <v>6284</v>
      </c>
      <c r="O1853" s="70">
        <v>7.339</v>
      </c>
      <c r="P1853" s="59"/>
      <c r="Q1853" s="70"/>
      <c r="R1853" s="59"/>
      <c r="S1853" s="70"/>
      <c r="T1853" s="59">
        <v>18</v>
      </c>
      <c r="U1853" s="82">
        <v>513.73</v>
      </c>
      <c r="V1853" s="83">
        <v>132.102</v>
      </c>
      <c r="W1853" s="83">
        <v>95.407</v>
      </c>
      <c r="X1853" s="83">
        <v>36.695</v>
      </c>
      <c r="Y1853" s="82">
        <f t="shared" si="203"/>
        <v>381.628</v>
      </c>
      <c r="Z1853" s="82"/>
      <c r="AA1853" s="91"/>
      <c r="AB1853" s="91"/>
      <c r="AC1853" s="82"/>
      <c r="AD1853" s="82"/>
      <c r="AE1853" s="82"/>
      <c r="AF1853" s="82"/>
      <c r="AG1853" s="59" t="s">
        <v>6161</v>
      </c>
      <c r="AH1853" s="59">
        <v>1</v>
      </c>
      <c r="AI1853" s="58"/>
      <c r="AJ1853" s="27"/>
    </row>
    <row r="1854" ht="20.15" customHeight="1" outlineLevel="4" spans="1:36">
      <c r="A1854" s="59">
        <v>71</v>
      </c>
      <c r="B1854" s="60" t="s">
        <v>206</v>
      </c>
      <c r="C1854" s="56" t="s">
        <v>213</v>
      </c>
      <c r="D1854" s="57" t="s">
        <v>6285</v>
      </c>
      <c r="E1854" s="58" t="s">
        <v>6286</v>
      </c>
      <c r="F1854" s="59" t="s">
        <v>554</v>
      </c>
      <c r="G1854" s="59" t="s">
        <v>2461</v>
      </c>
      <c r="H1854" s="59">
        <v>431022</v>
      </c>
      <c r="I1854" s="59" t="str">
        <f t="shared" si="204"/>
        <v>431022</v>
      </c>
      <c r="J1854" s="59">
        <f t="shared" si="202"/>
        <v>0</v>
      </c>
      <c r="K1854" s="70">
        <v>12.454</v>
      </c>
      <c r="L1854" s="55" t="s">
        <v>6287</v>
      </c>
      <c r="M1854" s="71" t="s">
        <v>6288</v>
      </c>
      <c r="N1854" s="73" t="s">
        <v>6288</v>
      </c>
      <c r="O1854" s="70">
        <v>12.454</v>
      </c>
      <c r="P1854" s="59"/>
      <c r="Q1854" s="70"/>
      <c r="R1854" s="59"/>
      <c r="S1854" s="70"/>
      <c r="T1854" s="59">
        <v>18</v>
      </c>
      <c r="U1854" s="82">
        <v>871.78</v>
      </c>
      <c r="V1854" s="83">
        <v>224.172</v>
      </c>
      <c r="W1854" s="83">
        <v>161.902</v>
      </c>
      <c r="X1854" s="83">
        <v>62.27</v>
      </c>
      <c r="Y1854" s="82">
        <f t="shared" si="203"/>
        <v>647.608</v>
      </c>
      <c r="Z1854" s="82"/>
      <c r="AA1854" s="91"/>
      <c r="AB1854" s="91"/>
      <c r="AC1854" s="82"/>
      <c r="AD1854" s="82"/>
      <c r="AE1854" s="82"/>
      <c r="AF1854" s="82"/>
      <c r="AG1854" s="59" t="s">
        <v>6161</v>
      </c>
      <c r="AH1854" s="59">
        <v>1</v>
      </c>
      <c r="AI1854" s="58"/>
      <c r="AJ1854" s="27"/>
    </row>
    <row r="1855" ht="20.15" customHeight="1" outlineLevel="4" spans="1:36">
      <c r="A1855" s="59">
        <v>72</v>
      </c>
      <c r="B1855" s="60" t="s">
        <v>206</v>
      </c>
      <c r="C1855" s="56" t="s">
        <v>213</v>
      </c>
      <c r="D1855" s="57" t="s">
        <v>6246</v>
      </c>
      <c r="E1855" s="58" t="s">
        <v>6289</v>
      </c>
      <c r="F1855" s="59" t="s">
        <v>554</v>
      </c>
      <c r="G1855" s="59" t="s">
        <v>2461</v>
      </c>
      <c r="H1855" s="59">
        <v>431022</v>
      </c>
      <c r="I1855" s="59" t="str">
        <f t="shared" si="204"/>
        <v>431022</v>
      </c>
      <c r="J1855" s="59">
        <f t="shared" si="202"/>
        <v>0</v>
      </c>
      <c r="K1855" s="70">
        <v>6.528</v>
      </c>
      <c r="L1855" s="55" t="s">
        <v>6290</v>
      </c>
      <c r="M1855" s="71" t="s">
        <v>6291</v>
      </c>
      <c r="N1855" s="59"/>
      <c r="O1855" s="70"/>
      <c r="P1855" s="73" t="s">
        <v>6291</v>
      </c>
      <c r="Q1855" s="70">
        <v>6.528</v>
      </c>
      <c r="R1855" s="59"/>
      <c r="S1855" s="70"/>
      <c r="T1855" s="59">
        <v>18</v>
      </c>
      <c r="U1855" s="82">
        <v>326.4</v>
      </c>
      <c r="V1855" s="83">
        <v>117.504</v>
      </c>
      <c r="W1855" s="83">
        <v>84.864</v>
      </c>
      <c r="X1855" s="83">
        <v>32.64</v>
      </c>
      <c r="Y1855" s="82">
        <f t="shared" si="203"/>
        <v>208.896</v>
      </c>
      <c r="Z1855" s="82"/>
      <c r="AA1855" s="91"/>
      <c r="AB1855" s="91"/>
      <c r="AC1855" s="82"/>
      <c r="AD1855" s="82"/>
      <c r="AE1855" s="82"/>
      <c r="AF1855" s="82"/>
      <c r="AG1855" s="59" t="s">
        <v>6161</v>
      </c>
      <c r="AH1855" s="59">
        <v>1</v>
      </c>
      <c r="AI1855" s="58"/>
      <c r="AJ1855" s="27"/>
    </row>
    <row r="1856" ht="20.15" customHeight="1" outlineLevel="4" spans="1:36">
      <c r="A1856" s="59">
        <v>73</v>
      </c>
      <c r="B1856" s="60" t="s">
        <v>206</v>
      </c>
      <c r="C1856" s="56" t="s">
        <v>213</v>
      </c>
      <c r="D1856" s="57" t="s">
        <v>6292</v>
      </c>
      <c r="E1856" s="58" t="s">
        <v>6293</v>
      </c>
      <c r="F1856" s="59" t="s">
        <v>554</v>
      </c>
      <c r="G1856" s="59" t="s">
        <v>2461</v>
      </c>
      <c r="H1856" s="59">
        <v>431022</v>
      </c>
      <c r="I1856" s="59" t="str">
        <f t="shared" si="204"/>
        <v>431022</v>
      </c>
      <c r="J1856" s="59">
        <f t="shared" si="202"/>
        <v>0</v>
      </c>
      <c r="K1856" s="70">
        <v>0.055</v>
      </c>
      <c r="L1856" s="55" t="s">
        <v>6294</v>
      </c>
      <c r="M1856" s="71" t="s">
        <v>6295</v>
      </c>
      <c r="N1856" s="59"/>
      <c r="O1856" s="70"/>
      <c r="P1856" s="73" t="s">
        <v>6295</v>
      </c>
      <c r="Q1856" s="70">
        <v>0.055</v>
      </c>
      <c r="R1856" s="59"/>
      <c r="S1856" s="70"/>
      <c r="T1856" s="59">
        <v>18</v>
      </c>
      <c r="U1856" s="82">
        <v>1.57</v>
      </c>
      <c r="V1856" s="83">
        <v>0.99</v>
      </c>
      <c r="W1856" s="83">
        <v>0.715</v>
      </c>
      <c r="X1856" s="83">
        <v>0.275</v>
      </c>
      <c r="Y1856" s="82">
        <f t="shared" si="203"/>
        <v>0.58</v>
      </c>
      <c r="Z1856" s="82"/>
      <c r="AA1856" s="91"/>
      <c r="AB1856" s="91"/>
      <c r="AC1856" s="82"/>
      <c r="AD1856" s="82"/>
      <c r="AE1856" s="82"/>
      <c r="AF1856" s="82"/>
      <c r="AG1856" s="59" t="s">
        <v>6161</v>
      </c>
      <c r="AH1856" s="59">
        <v>1</v>
      </c>
      <c r="AI1856" s="58"/>
      <c r="AJ1856" s="27"/>
    </row>
    <row r="1857" ht="20.15" customHeight="1" outlineLevel="4" spans="1:36">
      <c r="A1857" s="59">
        <v>74</v>
      </c>
      <c r="B1857" s="60" t="s">
        <v>206</v>
      </c>
      <c r="C1857" s="56" t="s">
        <v>213</v>
      </c>
      <c r="D1857" s="57" t="s">
        <v>6274</v>
      </c>
      <c r="E1857" s="58" t="s">
        <v>6296</v>
      </c>
      <c r="F1857" s="59" t="s">
        <v>554</v>
      </c>
      <c r="G1857" s="59" t="s">
        <v>2461</v>
      </c>
      <c r="H1857" s="59">
        <v>431022</v>
      </c>
      <c r="I1857" s="59" t="str">
        <f t="shared" si="204"/>
        <v>431022</v>
      </c>
      <c r="J1857" s="59">
        <f t="shared" si="202"/>
        <v>0</v>
      </c>
      <c r="K1857" s="70">
        <v>12.529</v>
      </c>
      <c r="L1857" s="55" t="s">
        <v>6297</v>
      </c>
      <c r="M1857" s="71" t="s">
        <v>6298</v>
      </c>
      <c r="N1857" s="59"/>
      <c r="O1857" s="70"/>
      <c r="P1857" s="73" t="s">
        <v>6298</v>
      </c>
      <c r="Q1857" s="70">
        <v>12.529</v>
      </c>
      <c r="R1857" s="59"/>
      <c r="S1857" s="70"/>
      <c r="T1857" s="59">
        <v>18</v>
      </c>
      <c r="U1857" s="82">
        <v>626.45</v>
      </c>
      <c r="V1857" s="83">
        <v>225.522</v>
      </c>
      <c r="W1857" s="83">
        <v>162.877</v>
      </c>
      <c r="X1857" s="83">
        <v>62.645</v>
      </c>
      <c r="Y1857" s="82">
        <f t="shared" si="203"/>
        <v>400.928</v>
      </c>
      <c r="Z1857" s="82"/>
      <c r="AA1857" s="91"/>
      <c r="AB1857" s="91"/>
      <c r="AC1857" s="82"/>
      <c r="AD1857" s="82"/>
      <c r="AE1857" s="82"/>
      <c r="AF1857" s="82"/>
      <c r="AG1857" s="59" t="s">
        <v>6161</v>
      </c>
      <c r="AH1857" s="59">
        <v>1</v>
      </c>
      <c r="AI1857" s="58"/>
      <c r="AJ1857" s="27"/>
    </row>
    <row r="1858" ht="20.15" customHeight="1" outlineLevel="4" spans="1:36">
      <c r="A1858" s="59">
        <v>75</v>
      </c>
      <c r="B1858" s="60" t="s">
        <v>206</v>
      </c>
      <c r="C1858" s="56" t="s">
        <v>213</v>
      </c>
      <c r="D1858" s="57" t="s">
        <v>6299</v>
      </c>
      <c r="E1858" s="58" t="s">
        <v>5362</v>
      </c>
      <c r="F1858" s="59" t="s">
        <v>554</v>
      </c>
      <c r="G1858" s="59" t="s">
        <v>2461</v>
      </c>
      <c r="H1858" s="59">
        <v>431022</v>
      </c>
      <c r="I1858" s="59" t="str">
        <f t="shared" si="204"/>
        <v>431022</v>
      </c>
      <c r="J1858" s="59">
        <f t="shared" si="202"/>
        <v>0</v>
      </c>
      <c r="K1858" s="70">
        <v>7.29</v>
      </c>
      <c r="L1858" s="55" t="s">
        <v>6300</v>
      </c>
      <c r="M1858" s="71" t="s">
        <v>6301</v>
      </c>
      <c r="N1858" s="59"/>
      <c r="O1858" s="70"/>
      <c r="P1858" s="73" t="s">
        <v>6301</v>
      </c>
      <c r="Q1858" s="70">
        <v>7.29</v>
      </c>
      <c r="R1858" s="59"/>
      <c r="S1858" s="70"/>
      <c r="T1858" s="59">
        <v>18</v>
      </c>
      <c r="U1858" s="82">
        <v>364.5</v>
      </c>
      <c r="V1858" s="83">
        <v>131.22</v>
      </c>
      <c r="W1858" s="83">
        <v>94.77</v>
      </c>
      <c r="X1858" s="83">
        <v>36.45</v>
      </c>
      <c r="Y1858" s="82">
        <f t="shared" si="203"/>
        <v>233.28</v>
      </c>
      <c r="Z1858" s="82"/>
      <c r="AA1858" s="91"/>
      <c r="AB1858" s="91"/>
      <c r="AC1858" s="82"/>
      <c r="AD1858" s="82"/>
      <c r="AE1858" s="82"/>
      <c r="AF1858" s="82"/>
      <c r="AG1858" s="59" t="s">
        <v>6161</v>
      </c>
      <c r="AH1858" s="59">
        <v>1</v>
      </c>
      <c r="AI1858" s="58"/>
      <c r="AJ1858" s="27"/>
    </row>
    <row r="1859" ht="20.15" customHeight="1" outlineLevel="4" spans="1:36">
      <c r="A1859" s="59">
        <v>76</v>
      </c>
      <c r="B1859" s="60" t="s">
        <v>206</v>
      </c>
      <c r="C1859" s="56" t="s">
        <v>213</v>
      </c>
      <c r="D1859" s="57" t="s">
        <v>6302</v>
      </c>
      <c r="E1859" s="58" t="s">
        <v>6303</v>
      </c>
      <c r="F1859" s="59" t="s">
        <v>554</v>
      </c>
      <c r="G1859" s="59" t="s">
        <v>2461</v>
      </c>
      <c r="H1859" s="59">
        <v>431022</v>
      </c>
      <c r="I1859" s="59" t="str">
        <f t="shared" si="204"/>
        <v>431022</v>
      </c>
      <c r="J1859" s="59">
        <f t="shared" si="202"/>
        <v>0</v>
      </c>
      <c r="K1859" s="70">
        <v>6.302</v>
      </c>
      <c r="L1859" s="55" t="s">
        <v>6304</v>
      </c>
      <c r="M1859" s="71" t="s">
        <v>6305</v>
      </c>
      <c r="N1859" s="59"/>
      <c r="O1859" s="70"/>
      <c r="P1859" s="73" t="s">
        <v>6305</v>
      </c>
      <c r="Q1859" s="70">
        <v>6.302</v>
      </c>
      <c r="R1859" s="59"/>
      <c r="S1859" s="70"/>
      <c r="T1859" s="59">
        <v>18</v>
      </c>
      <c r="U1859" s="82">
        <v>315.1</v>
      </c>
      <c r="V1859" s="83">
        <v>113.436</v>
      </c>
      <c r="W1859" s="83">
        <v>81.926</v>
      </c>
      <c r="X1859" s="83">
        <v>31.51</v>
      </c>
      <c r="Y1859" s="82">
        <f t="shared" si="203"/>
        <v>201.664</v>
      </c>
      <c r="Z1859" s="82"/>
      <c r="AA1859" s="91"/>
      <c r="AB1859" s="91"/>
      <c r="AC1859" s="82"/>
      <c r="AD1859" s="82"/>
      <c r="AE1859" s="82"/>
      <c r="AF1859" s="82"/>
      <c r="AG1859" s="59" t="s">
        <v>6161</v>
      </c>
      <c r="AH1859" s="59">
        <v>1</v>
      </c>
      <c r="AI1859" s="58"/>
      <c r="AJ1859" s="27"/>
    </row>
    <row r="1860" ht="20.15" customHeight="1" outlineLevel="4" spans="1:36">
      <c r="A1860" s="59">
        <v>77</v>
      </c>
      <c r="B1860" s="60" t="s">
        <v>206</v>
      </c>
      <c r="C1860" s="56" t="s">
        <v>213</v>
      </c>
      <c r="D1860" s="57" t="s">
        <v>6257</v>
      </c>
      <c r="E1860" s="58" t="s">
        <v>6306</v>
      </c>
      <c r="F1860" s="59" t="s">
        <v>554</v>
      </c>
      <c r="G1860" s="59" t="s">
        <v>2461</v>
      </c>
      <c r="H1860" s="59">
        <v>431022</v>
      </c>
      <c r="I1860" s="59" t="str">
        <f t="shared" si="204"/>
        <v>431022</v>
      </c>
      <c r="J1860" s="59">
        <f t="shared" si="202"/>
        <v>0</v>
      </c>
      <c r="K1860" s="70">
        <v>1.499</v>
      </c>
      <c r="L1860" s="55" t="s">
        <v>6307</v>
      </c>
      <c r="M1860" s="71" t="s">
        <v>6308</v>
      </c>
      <c r="N1860" s="59"/>
      <c r="O1860" s="70"/>
      <c r="P1860" s="73" t="s">
        <v>6308</v>
      </c>
      <c r="Q1860" s="70">
        <v>1.499</v>
      </c>
      <c r="R1860" s="59"/>
      <c r="S1860" s="70"/>
      <c r="T1860" s="59">
        <v>18</v>
      </c>
      <c r="U1860" s="82">
        <v>74.95</v>
      </c>
      <c r="V1860" s="83">
        <v>26.982</v>
      </c>
      <c r="W1860" s="83">
        <v>19.487</v>
      </c>
      <c r="X1860" s="83">
        <v>7.495</v>
      </c>
      <c r="Y1860" s="82">
        <f t="shared" si="203"/>
        <v>47.968</v>
      </c>
      <c r="Z1860" s="82"/>
      <c r="AA1860" s="91"/>
      <c r="AB1860" s="91"/>
      <c r="AC1860" s="82"/>
      <c r="AD1860" s="82"/>
      <c r="AE1860" s="82"/>
      <c r="AF1860" s="82"/>
      <c r="AG1860" s="59" t="s">
        <v>6161</v>
      </c>
      <c r="AH1860" s="59">
        <v>1</v>
      </c>
      <c r="AI1860" s="58"/>
      <c r="AJ1860" s="27"/>
    </row>
    <row r="1861" ht="20.15" customHeight="1" outlineLevel="4" spans="1:36">
      <c r="A1861" s="59">
        <v>78</v>
      </c>
      <c r="B1861" s="60" t="s">
        <v>206</v>
      </c>
      <c r="C1861" s="56" t="s">
        <v>213</v>
      </c>
      <c r="D1861" s="57" t="s">
        <v>6309</v>
      </c>
      <c r="E1861" s="58" t="s">
        <v>6310</v>
      </c>
      <c r="F1861" s="59" t="s">
        <v>554</v>
      </c>
      <c r="G1861" s="59" t="s">
        <v>2461</v>
      </c>
      <c r="H1861" s="59">
        <v>431022</v>
      </c>
      <c r="I1861" s="59" t="str">
        <f t="shared" si="204"/>
        <v>431022</v>
      </c>
      <c r="J1861" s="59">
        <f t="shared" si="202"/>
        <v>0</v>
      </c>
      <c r="K1861" s="70">
        <v>5.919</v>
      </c>
      <c r="L1861" s="55" t="s">
        <v>6311</v>
      </c>
      <c r="M1861" s="71" t="s">
        <v>6312</v>
      </c>
      <c r="N1861" s="59"/>
      <c r="O1861" s="70"/>
      <c r="P1861" s="73" t="s">
        <v>6312</v>
      </c>
      <c r="Q1861" s="70">
        <v>5.919</v>
      </c>
      <c r="R1861" s="59"/>
      <c r="S1861" s="70"/>
      <c r="T1861" s="59">
        <v>18</v>
      </c>
      <c r="U1861" s="82">
        <v>295.95</v>
      </c>
      <c r="V1861" s="83">
        <v>106.542</v>
      </c>
      <c r="W1861" s="83">
        <v>76.947</v>
      </c>
      <c r="X1861" s="83">
        <v>29.595</v>
      </c>
      <c r="Y1861" s="82">
        <f t="shared" si="203"/>
        <v>189.408</v>
      </c>
      <c r="Z1861" s="82"/>
      <c r="AA1861" s="91"/>
      <c r="AB1861" s="91"/>
      <c r="AC1861" s="82"/>
      <c r="AD1861" s="82"/>
      <c r="AE1861" s="82"/>
      <c r="AF1861" s="82"/>
      <c r="AG1861" s="59" t="s">
        <v>6161</v>
      </c>
      <c r="AH1861" s="59">
        <v>1</v>
      </c>
      <c r="AI1861" s="58"/>
      <c r="AJ1861" s="27"/>
    </row>
    <row r="1862" ht="20.15" customHeight="1" outlineLevel="4" spans="1:36">
      <c r="A1862" s="59">
        <v>79</v>
      </c>
      <c r="B1862" s="60" t="s">
        <v>206</v>
      </c>
      <c r="C1862" s="56" t="s">
        <v>213</v>
      </c>
      <c r="D1862" s="57" t="s">
        <v>6313</v>
      </c>
      <c r="E1862" s="58" t="s">
        <v>6314</v>
      </c>
      <c r="F1862" s="59" t="s">
        <v>554</v>
      </c>
      <c r="G1862" s="59" t="s">
        <v>2461</v>
      </c>
      <c r="H1862" s="59">
        <v>431022</v>
      </c>
      <c r="I1862" s="59" t="str">
        <f t="shared" si="204"/>
        <v>431022</v>
      </c>
      <c r="J1862" s="59">
        <f t="shared" si="202"/>
        <v>0</v>
      </c>
      <c r="K1862" s="70">
        <v>0.665</v>
      </c>
      <c r="L1862" s="55" t="s">
        <v>6315</v>
      </c>
      <c r="M1862" s="71" t="s">
        <v>6316</v>
      </c>
      <c r="N1862" s="59"/>
      <c r="O1862" s="70"/>
      <c r="P1862" s="73" t="s">
        <v>6316</v>
      </c>
      <c r="Q1862" s="70">
        <v>0.665</v>
      </c>
      <c r="R1862" s="59"/>
      <c r="S1862" s="70"/>
      <c r="T1862" s="59">
        <v>18</v>
      </c>
      <c r="U1862" s="82">
        <v>33.25</v>
      </c>
      <c r="V1862" s="83">
        <v>11.97</v>
      </c>
      <c r="W1862" s="83">
        <v>8.645</v>
      </c>
      <c r="X1862" s="83">
        <v>3.325</v>
      </c>
      <c r="Y1862" s="82">
        <f t="shared" si="203"/>
        <v>21.28</v>
      </c>
      <c r="Z1862" s="82"/>
      <c r="AA1862" s="91"/>
      <c r="AB1862" s="91"/>
      <c r="AC1862" s="82"/>
      <c r="AD1862" s="82"/>
      <c r="AE1862" s="82"/>
      <c r="AF1862" s="82"/>
      <c r="AG1862" s="59" t="s">
        <v>6317</v>
      </c>
      <c r="AH1862" s="59">
        <v>1</v>
      </c>
      <c r="AI1862" s="58"/>
      <c r="AJ1862" s="27"/>
    </row>
    <row r="1863" ht="20.15" customHeight="1" outlineLevel="4" spans="1:36">
      <c r="A1863" s="59">
        <v>80</v>
      </c>
      <c r="B1863" s="60" t="s">
        <v>206</v>
      </c>
      <c r="C1863" s="56" t="s">
        <v>213</v>
      </c>
      <c r="D1863" s="57" t="s">
        <v>6318</v>
      </c>
      <c r="E1863" s="58" t="s">
        <v>6319</v>
      </c>
      <c r="F1863" s="59" t="s">
        <v>554</v>
      </c>
      <c r="G1863" s="59" t="s">
        <v>2461</v>
      </c>
      <c r="H1863" s="59">
        <v>431022</v>
      </c>
      <c r="I1863" s="59" t="str">
        <f t="shared" si="204"/>
        <v>431022</v>
      </c>
      <c r="J1863" s="59">
        <f t="shared" si="202"/>
        <v>0</v>
      </c>
      <c r="K1863" s="70">
        <v>2.434</v>
      </c>
      <c r="L1863" s="55" t="s">
        <v>6320</v>
      </c>
      <c r="M1863" s="71" t="s">
        <v>6321</v>
      </c>
      <c r="N1863" s="59"/>
      <c r="O1863" s="70"/>
      <c r="P1863" s="59"/>
      <c r="Q1863" s="70"/>
      <c r="R1863" s="73" t="s">
        <v>6321</v>
      </c>
      <c r="S1863" s="70">
        <v>2.434</v>
      </c>
      <c r="T1863" s="59">
        <v>18</v>
      </c>
      <c r="U1863" s="82">
        <v>97.36</v>
      </c>
      <c r="V1863" s="83">
        <v>43.812</v>
      </c>
      <c r="W1863" s="83">
        <v>31.642</v>
      </c>
      <c r="X1863" s="83">
        <v>12.17</v>
      </c>
      <c r="Y1863" s="82">
        <f t="shared" si="203"/>
        <v>53.548</v>
      </c>
      <c r="Z1863" s="82"/>
      <c r="AA1863" s="91"/>
      <c r="AB1863" s="91"/>
      <c r="AC1863" s="82"/>
      <c r="AD1863" s="82"/>
      <c r="AE1863" s="82"/>
      <c r="AF1863" s="82"/>
      <c r="AG1863" s="59" t="s">
        <v>6317</v>
      </c>
      <c r="AH1863" s="59">
        <v>1</v>
      </c>
      <c r="AI1863" s="58"/>
      <c r="AJ1863" s="27"/>
    </row>
    <row r="1864" ht="20.15" customHeight="1" outlineLevel="4" spans="1:36">
      <c r="A1864" s="59">
        <v>81</v>
      </c>
      <c r="B1864" s="60" t="s">
        <v>206</v>
      </c>
      <c r="C1864" s="56" t="s">
        <v>213</v>
      </c>
      <c r="D1864" s="57" t="s">
        <v>6285</v>
      </c>
      <c r="E1864" s="58" t="s">
        <v>6322</v>
      </c>
      <c r="F1864" s="59" t="s">
        <v>554</v>
      </c>
      <c r="G1864" s="59" t="s">
        <v>2461</v>
      </c>
      <c r="H1864" s="59">
        <v>431022</v>
      </c>
      <c r="I1864" s="59" t="str">
        <f t="shared" si="204"/>
        <v>431022</v>
      </c>
      <c r="J1864" s="59">
        <f t="shared" si="202"/>
        <v>0</v>
      </c>
      <c r="K1864" s="70">
        <v>2.049</v>
      </c>
      <c r="L1864" s="55" t="s">
        <v>6323</v>
      </c>
      <c r="M1864" s="71" t="s">
        <v>6324</v>
      </c>
      <c r="N1864" s="59"/>
      <c r="O1864" s="70"/>
      <c r="P1864" s="59"/>
      <c r="Q1864" s="70"/>
      <c r="R1864" s="73" t="s">
        <v>6324</v>
      </c>
      <c r="S1864" s="70">
        <v>2.049</v>
      </c>
      <c r="T1864" s="59">
        <v>18</v>
      </c>
      <c r="U1864" s="82">
        <v>81.96</v>
      </c>
      <c r="V1864" s="83">
        <v>36.882</v>
      </c>
      <c r="W1864" s="83">
        <v>26.637</v>
      </c>
      <c r="X1864" s="83">
        <v>10.245</v>
      </c>
      <c r="Y1864" s="82">
        <f t="shared" si="203"/>
        <v>45.078</v>
      </c>
      <c r="Z1864" s="82"/>
      <c r="AA1864" s="91"/>
      <c r="AB1864" s="91"/>
      <c r="AC1864" s="82"/>
      <c r="AD1864" s="82"/>
      <c r="AE1864" s="82"/>
      <c r="AF1864" s="82"/>
      <c r="AG1864" s="59" t="s">
        <v>6317</v>
      </c>
      <c r="AH1864" s="59">
        <v>1</v>
      </c>
      <c r="AI1864" s="58"/>
      <c r="AJ1864" s="27"/>
    </row>
    <row r="1865" ht="20.15" customHeight="1" outlineLevel="4" spans="1:36">
      <c r="A1865" s="59">
        <v>82</v>
      </c>
      <c r="B1865" s="60" t="s">
        <v>206</v>
      </c>
      <c r="C1865" s="56" t="s">
        <v>213</v>
      </c>
      <c r="D1865" s="57" t="s">
        <v>6299</v>
      </c>
      <c r="E1865" s="58" t="s">
        <v>6325</v>
      </c>
      <c r="F1865" s="59" t="s">
        <v>554</v>
      </c>
      <c r="G1865" s="59" t="s">
        <v>2461</v>
      </c>
      <c r="H1865" s="59">
        <v>431022</v>
      </c>
      <c r="I1865" s="59" t="str">
        <f t="shared" si="204"/>
        <v>431022</v>
      </c>
      <c r="J1865" s="59">
        <f t="shared" si="202"/>
        <v>0</v>
      </c>
      <c r="K1865" s="70">
        <v>4.84</v>
      </c>
      <c r="L1865" s="55" t="s">
        <v>6326</v>
      </c>
      <c r="M1865" s="71" t="s">
        <v>6327</v>
      </c>
      <c r="N1865" s="59"/>
      <c r="O1865" s="70"/>
      <c r="P1865" s="59"/>
      <c r="Q1865" s="70"/>
      <c r="R1865" s="73" t="s">
        <v>6327</v>
      </c>
      <c r="S1865" s="70">
        <v>4.84</v>
      </c>
      <c r="T1865" s="59">
        <v>18</v>
      </c>
      <c r="U1865" s="82">
        <v>193.6</v>
      </c>
      <c r="V1865" s="83">
        <v>87.12</v>
      </c>
      <c r="W1865" s="83">
        <v>62.92</v>
      </c>
      <c r="X1865" s="83">
        <v>24.2</v>
      </c>
      <c r="Y1865" s="82">
        <f t="shared" si="203"/>
        <v>106.48</v>
      </c>
      <c r="Z1865" s="82"/>
      <c r="AA1865" s="91"/>
      <c r="AB1865" s="91"/>
      <c r="AC1865" s="82"/>
      <c r="AD1865" s="82"/>
      <c r="AE1865" s="82"/>
      <c r="AF1865" s="82"/>
      <c r="AG1865" s="59" t="s">
        <v>6317</v>
      </c>
      <c r="AH1865" s="59">
        <v>1</v>
      </c>
      <c r="AI1865" s="58"/>
      <c r="AJ1865" s="27"/>
    </row>
    <row r="1866" ht="20.15" customHeight="1" outlineLevel="4" spans="1:36">
      <c r="A1866" s="59">
        <v>83</v>
      </c>
      <c r="B1866" s="60" t="s">
        <v>206</v>
      </c>
      <c r="C1866" s="56" t="s">
        <v>213</v>
      </c>
      <c r="D1866" s="57" t="s">
        <v>6328</v>
      </c>
      <c r="E1866" s="58" t="s">
        <v>6329</v>
      </c>
      <c r="F1866" s="59" t="s">
        <v>554</v>
      </c>
      <c r="G1866" s="59" t="s">
        <v>2461</v>
      </c>
      <c r="H1866" s="59">
        <v>431022</v>
      </c>
      <c r="I1866" s="59" t="str">
        <f t="shared" si="204"/>
        <v>431022</v>
      </c>
      <c r="J1866" s="59">
        <f t="shared" si="202"/>
        <v>0</v>
      </c>
      <c r="K1866" s="70">
        <v>4.939</v>
      </c>
      <c r="L1866" s="55" t="s">
        <v>6330</v>
      </c>
      <c r="M1866" s="71" t="s">
        <v>6331</v>
      </c>
      <c r="N1866" s="73" t="s">
        <v>6331</v>
      </c>
      <c r="O1866" s="70">
        <v>4.939</v>
      </c>
      <c r="P1866" s="59"/>
      <c r="Q1866" s="70"/>
      <c r="R1866" s="59"/>
      <c r="S1866" s="70"/>
      <c r="T1866" s="59">
        <v>18</v>
      </c>
      <c r="U1866" s="82">
        <v>345.73</v>
      </c>
      <c r="V1866" s="83">
        <v>88.902</v>
      </c>
      <c r="W1866" s="83">
        <v>64.207</v>
      </c>
      <c r="X1866" s="83">
        <v>24.695</v>
      </c>
      <c r="Y1866" s="82">
        <f t="shared" si="203"/>
        <v>256.828</v>
      </c>
      <c r="Z1866" s="82"/>
      <c r="AA1866" s="91"/>
      <c r="AB1866" s="91"/>
      <c r="AC1866" s="82"/>
      <c r="AD1866" s="82"/>
      <c r="AE1866" s="82"/>
      <c r="AF1866" s="82"/>
      <c r="AG1866" s="59" t="s">
        <v>6317</v>
      </c>
      <c r="AH1866" s="59">
        <v>1</v>
      </c>
      <c r="AI1866" s="58"/>
      <c r="AJ1866" s="27"/>
    </row>
    <row r="1867" ht="20.15" customHeight="1" outlineLevel="4" spans="1:36">
      <c r="A1867" s="59">
        <v>84</v>
      </c>
      <c r="B1867" s="60" t="s">
        <v>206</v>
      </c>
      <c r="C1867" s="56" t="s">
        <v>213</v>
      </c>
      <c r="D1867" s="57" t="s">
        <v>6281</v>
      </c>
      <c r="E1867" s="58" t="s">
        <v>6332</v>
      </c>
      <c r="F1867" s="59" t="s">
        <v>554</v>
      </c>
      <c r="G1867" s="59" t="s">
        <v>2461</v>
      </c>
      <c r="H1867" s="59">
        <v>431022</v>
      </c>
      <c r="I1867" s="59" t="str">
        <f t="shared" si="204"/>
        <v>431022</v>
      </c>
      <c r="J1867" s="59">
        <f t="shared" si="202"/>
        <v>0</v>
      </c>
      <c r="K1867" s="70">
        <v>2.983</v>
      </c>
      <c r="L1867" s="55" t="s">
        <v>6333</v>
      </c>
      <c r="M1867" s="71" t="s">
        <v>6334</v>
      </c>
      <c r="N1867" s="59"/>
      <c r="O1867" s="70"/>
      <c r="P1867" s="73" t="s">
        <v>6334</v>
      </c>
      <c r="Q1867" s="70">
        <v>2.983</v>
      </c>
      <c r="R1867" s="59"/>
      <c r="S1867" s="70"/>
      <c r="T1867" s="59">
        <v>18</v>
      </c>
      <c r="U1867" s="82">
        <v>149.15</v>
      </c>
      <c r="V1867" s="83">
        <v>53.694</v>
      </c>
      <c r="W1867" s="83">
        <v>38.779</v>
      </c>
      <c r="X1867" s="83">
        <v>14.915</v>
      </c>
      <c r="Y1867" s="82">
        <f t="shared" si="203"/>
        <v>95.456</v>
      </c>
      <c r="Z1867" s="82"/>
      <c r="AA1867" s="91"/>
      <c r="AB1867" s="91"/>
      <c r="AC1867" s="82"/>
      <c r="AD1867" s="82"/>
      <c r="AE1867" s="82"/>
      <c r="AF1867" s="82"/>
      <c r="AG1867" s="59" t="s">
        <v>6317</v>
      </c>
      <c r="AH1867" s="59">
        <v>1</v>
      </c>
      <c r="AI1867" s="58"/>
      <c r="AJ1867" s="27"/>
    </row>
    <row r="1868" ht="20.15" customHeight="1" outlineLevel="4" spans="1:36">
      <c r="A1868" s="59">
        <v>85</v>
      </c>
      <c r="B1868" s="60" t="s">
        <v>206</v>
      </c>
      <c r="C1868" s="56" t="s">
        <v>213</v>
      </c>
      <c r="D1868" s="57" t="s">
        <v>6281</v>
      </c>
      <c r="E1868" s="58" t="s">
        <v>6335</v>
      </c>
      <c r="F1868" s="59" t="s">
        <v>554</v>
      </c>
      <c r="G1868" s="59" t="s">
        <v>2461</v>
      </c>
      <c r="H1868" s="59">
        <v>431022</v>
      </c>
      <c r="I1868" s="59" t="str">
        <f t="shared" si="204"/>
        <v>431022</v>
      </c>
      <c r="J1868" s="59">
        <f t="shared" si="202"/>
        <v>0</v>
      </c>
      <c r="K1868" s="70">
        <v>6.793</v>
      </c>
      <c r="L1868" s="55" t="s">
        <v>6336</v>
      </c>
      <c r="M1868" s="71" t="s">
        <v>6337</v>
      </c>
      <c r="N1868" s="59"/>
      <c r="O1868" s="70"/>
      <c r="P1868" s="73" t="s">
        <v>6337</v>
      </c>
      <c r="Q1868" s="70">
        <v>6.793</v>
      </c>
      <c r="R1868" s="59"/>
      <c r="S1868" s="70"/>
      <c r="T1868" s="59">
        <v>18</v>
      </c>
      <c r="U1868" s="82">
        <v>339.65</v>
      </c>
      <c r="V1868" s="83">
        <v>122.274</v>
      </c>
      <c r="W1868" s="83">
        <v>88.309</v>
      </c>
      <c r="X1868" s="83">
        <v>33.965</v>
      </c>
      <c r="Y1868" s="82">
        <f t="shared" si="203"/>
        <v>217.376</v>
      </c>
      <c r="Z1868" s="82"/>
      <c r="AA1868" s="91"/>
      <c r="AB1868" s="91"/>
      <c r="AC1868" s="82"/>
      <c r="AD1868" s="82"/>
      <c r="AE1868" s="82"/>
      <c r="AF1868" s="82"/>
      <c r="AG1868" s="59" t="s">
        <v>6317</v>
      </c>
      <c r="AH1868" s="59">
        <v>1</v>
      </c>
      <c r="AI1868" s="58"/>
      <c r="AJ1868" s="27"/>
    </row>
    <row r="1869" ht="20.15" customHeight="1" outlineLevel="4" spans="1:36">
      <c r="A1869" s="59">
        <v>86</v>
      </c>
      <c r="B1869" s="60" t="s">
        <v>206</v>
      </c>
      <c r="C1869" s="56" t="s">
        <v>213</v>
      </c>
      <c r="D1869" s="57" t="s">
        <v>6285</v>
      </c>
      <c r="E1869" s="58" t="s">
        <v>6338</v>
      </c>
      <c r="F1869" s="59" t="s">
        <v>554</v>
      </c>
      <c r="G1869" s="59" t="s">
        <v>2461</v>
      </c>
      <c r="H1869" s="59">
        <v>431022</v>
      </c>
      <c r="I1869" s="59" t="str">
        <f t="shared" si="204"/>
        <v>431022</v>
      </c>
      <c r="J1869" s="59">
        <f t="shared" si="202"/>
        <v>0</v>
      </c>
      <c r="K1869" s="70">
        <v>1.147</v>
      </c>
      <c r="L1869" s="55" t="s">
        <v>6339</v>
      </c>
      <c r="M1869" s="71" t="s">
        <v>6340</v>
      </c>
      <c r="N1869" s="59"/>
      <c r="O1869" s="70"/>
      <c r="P1869" s="73" t="s">
        <v>6340</v>
      </c>
      <c r="Q1869" s="70">
        <v>1.147</v>
      </c>
      <c r="R1869" s="59"/>
      <c r="S1869" s="70"/>
      <c r="T1869" s="59">
        <v>18</v>
      </c>
      <c r="U1869" s="82">
        <v>57.35</v>
      </c>
      <c r="V1869" s="83">
        <v>20.646</v>
      </c>
      <c r="W1869" s="83">
        <v>14.911</v>
      </c>
      <c r="X1869" s="83">
        <v>5.735</v>
      </c>
      <c r="Y1869" s="82">
        <f t="shared" si="203"/>
        <v>36.704</v>
      </c>
      <c r="Z1869" s="82"/>
      <c r="AA1869" s="91"/>
      <c r="AB1869" s="91"/>
      <c r="AC1869" s="82"/>
      <c r="AD1869" s="82"/>
      <c r="AE1869" s="82"/>
      <c r="AF1869" s="82"/>
      <c r="AG1869" s="59" t="s">
        <v>6317</v>
      </c>
      <c r="AH1869" s="59">
        <v>1</v>
      </c>
      <c r="AI1869" s="58"/>
      <c r="AJ1869" s="27"/>
    </row>
    <row r="1870" ht="20.15" customHeight="1" outlineLevel="4" spans="1:36">
      <c r="A1870" s="59">
        <v>87</v>
      </c>
      <c r="B1870" s="60" t="s">
        <v>206</v>
      </c>
      <c r="C1870" s="56" t="s">
        <v>213</v>
      </c>
      <c r="D1870" s="57" t="s">
        <v>6234</v>
      </c>
      <c r="E1870" s="58" t="s">
        <v>4395</v>
      </c>
      <c r="F1870" s="59" t="s">
        <v>554</v>
      </c>
      <c r="G1870" s="59" t="s">
        <v>2461</v>
      </c>
      <c r="H1870" s="59">
        <v>431022</v>
      </c>
      <c r="I1870" s="59" t="str">
        <f t="shared" si="204"/>
        <v>431022</v>
      </c>
      <c r="J1870" s="59">
        <f t="shared" si="202"/>
        <v>0</v>
      </c>
      <c r="K1870" s="70">
        <v>1.215</v>
      </c>
      <c r="L1870" s="55" t="s">
        <v>6341</v>
      </c>
      <c r="M1870" s="71" t="s">
        <v>6342</v>
      </c>
      <c r="N1870" s="59"/>
      <c r="O1870" s="70"/>
      <c r="P1870" s="73" t="s">
        <v>6342</v>
      </c>
      <c r="Q1870" s="70">
        <v>1.215</v>
      </c>
      <c r="R1870" s="59"/>
      <c r="S1870" s="70"/>
      <c r="T1870" s="59">
        <v>18</v>
      </c>
      <c r="U1870" s="82">
        <v>60.75</v>
      </c>
      <c r="V1870" s="83">
        <v>21.87</v>
      </c>
      <c r="W1870" s="83">
        <v>15.795</v>
      </c>
      <c r="X1870" s="83">
        <v>6.075</v>
      </c>
      <c r="Y1870" s="82">
        <f t="shared" si="203"/>
        <v>38.88</v>
      </c>
      <c r="Z1870" s="82"/>
      <c r="AA1870" s="91"/>
      <c r="AB1870" s="91"/>
      <c r="AC1870" s="82"/>
      <c r="AD1870" s="82"/>
      <c r="AE1870" s="82"/>
      <c r="AF1870" s="82"/>
      <c r="AG1870" s="59" t="s">
        <v>6317</v>
      </c>
      <c r="AH1870" s="59">
        <v>1</v>
      </c>
      <c r="AI1870" s="58"/>
      <c r="AJ1870" s="27"/>
    </row>
    <row r="1871" ht="20.15" customHeight="1" outlineLevel="4" spans="1:36">
      <c r="A1871" s="59">
        <v>88</v>
      </c>
      <c r="B1871" s="60" t="s">
        <v>206</v>
      </c>
      <c r="C1871" s="56" t="s">
        <v>213</v>
      </c>
      <c r="D1871" s="57" t="s">
        <v>6263</v>
      </c>
      <c r="E1871" s="58" t="s">
        <v>6343</v>
      </c>
      <c r="F1871" s="59" t="s">
        <v>554</v>
      </c>
      <c r="G1871" s="59" t="s">
        <v>2461</v>
      </c>
      <c r="H1871" s="59">
        <v>431022</v>
      </c>
      <c r="I1871" s="59" t="str">
        <f t="shared" si="204"/>
        <v>431022</v>
      </c>
      <c r="J1871" s="59">
        <f t="shared" si="202"/>
        <v>0</v>
      </c>
      <c r="K1871" s="70">
        <v>3.54</v>
      </c>
      <c r="L1871" s="55" t="s">
        <v>6344</v>
      </c>
      <c r="M1871" s="71" t="s">
        <v>6345</v>
      </c>
      <c r="N1871" s="59"/>
      <c r="O1871" s="70"/>
      <c r="P1871" s="73" t="s">
        <v>6345</v>
      </c>
      <c r="Q1871" s="70">
        <v>3.54</v>
      </c>
      <c r="R1871" s="59"/>
      <c r="S1871" s="70"/>
      <c r="T1871" s="59">
        <v>18</v>
      </c>
      <c r="U1871" s="82">
        <v>177</v>
      </c>
      <c r="V1871" s="83">
        <v>63.72</v>
      </c>
      <c r="W1871" s="83">
        <v>46.02</v>
      </c>
      <c r="X1871" s="83">
        <v>17.7</v>
      </c>
      <c r="Y1871" s="82">
        <f t="shared" si="203"/>
        <v>113.28</v>
      </c>
      <c r="Z1871" s="82"/>
      <c r="AA1871" s="91"/>
      <c r="AB1871" s="91"/>
      <c r="AC1871" s="82"/>
      <c r="AD1871" s="82"/>
      <c r="AE1871" s="82"/>
      <c r="AF1871" s="82"/>
      <c r="AG1871" s="59" t="s">
        <v>6317</v>
      </c>
      <c r="AH1871" s="59">
        <v>1</v>
      </c>
      <c r="AI1871" s="58"/>
      <c r="AJ1871" s="27"/>
    </row>
    <row r="1872" ht="20.15" customHeight="1" outlineLevel="4" spans="1:36">
      <c r="A1872" s="59">
        <v>89</v>
      </c>
      <c r="B1872" s="60" t="s">
        <v>206</v>
      </c>
      <c r="C1872" s="56" t="s">
        <v>213</v>
      </c>
      <c r="D1872" s="57" t="s">
        <v>6309</v>
      </c>
      <c r="E1872" s="58" t="s">
        <v>6346</v>
      </c>
      <c r="F1872" s="59" t="s">
        <v>554</v>
      </c>
      <c r="G1872" s="59" t="s">
        <v>2461</v>
      </c>
      <c r="H1872" s="59">
        <v>431022</v>
      </c>
      <c r="I1872" s="59" t="str">
        <f t="shared" si="204"/>
        <v>431022</v>
      </c>
      <c r="J1872" s="59">
        <f t="shared" si="202"/>
        <v>0</v>
      </c>
      <c r="K1872" s="70">
        <v>4.799</v>
      </c>
      <c r="L1872" s="55" t="s">
        <v>6347</v>
      </c>
      <c r="M1872" s="71" t="s">
        <v>6348</v>
      </c>
      <c r="N1872" s="59"/>
      <c r="O1872" s="70"/>
      <c r="P1872" s="73" t="s">
        <v>6348</v>
      </c>
      <c r="Q1872" s="70">
        <v>4.799</v>
      </c>
      <c r="R1872" s="59"/>
      <c r="S1872" s="70"/>
      <c r="T1872" s="59">
        <v>18</v>
      </c>
      <c r="U1872" s="82">
        <v>239.95</v>
      </c>
      <c r="V1872" s="83">
        <v>86.382</v>
      </c>
      <c r="W1872" s="83">
        <v>62.387</v>
      </c>
      <c r="X1872" s="83">
        <v>23.995</v>
      </c>
      <c r="Y1872" s="82">
        <f t="shared" si="203"/>
        <v>153.568</v>
      </c>
      <c r="Z1872" s="82"/>
      <c r="AA1872" s="91"/>
      <c r="AB1872" s="91"/>
      <c r="AC1872" s="82"/>
      <c r="AD1872" s="82"/>
      <c r="AE1872" s="82"/>
      <c r="AF1872" s="82"/>
      <c r="AG1872" s="59" t="s">
        <v>6317</v>
      </c>
      <c r="AH1872" s="59">
        <v>1</v>
      </c>
      <c r="AI1872" s="58"/>
      <c r="AJ1872" s="27"/>
    </row>
    <row r="1873" ht="20.15" customHeight="1" outlineLevel="4" spans="1:36">
      <c r="A1873" s="59">
        <v>90</v>
      </c>
      <c r="B1873" s="60" t="s">
        <v>206</v>
      </c>
      <c r="C1873" s="56" t="s">
        <v>213</v>
      </c>
      <c r="D1873" s="57" t="s">
        <v>6246</v>
      </c>
      <c r="E1873" s="58" t="s">
        <v>6349</v>
      </c>
      <c r="F1873" s="59" t="s">
        <v>554</v>
      </c>
      <c r="G1873" s="59" t="s">
        <v>2461</v>
      </c>
      <c r="H1873" s="59">
        <v>431022</v>
      </c>
      <c r="I1873" s="59" t="str">
        <f t="shared" si="204"/>
        <v>431022</v>
      </c>
      <c r="J1873" s="59">
        <f t="shared" si="202"/>
        <v>0</v>
      </c>
      <c r="K1873" s="70">
        <v>4.701</v>
      </c>
      <c r="L1873" s="55" t="s">
        <v>6350</v>
      </c>
      <c r="M1873" s="71" t="s">
        <v>6351</v>
      </c>
      <c r="N1873" s="59"/>
      <c r="O1873" s="70"/>
      <c r="P1873" s="73" t="s">
        <v>6351</v>
      </c>
      <c r="Q1873" s="70">
        <v>4.701</v>
      </c>
      <c r="R1873" s="59"/>
      <c r="S1873" s="70"/>
      <c r="T1873" s="59">
        <v>18</v>
      </c>
      <c r="U1873" s="82">
        <v>235.05</v>
      </c>
      <c r="V1873" s="83">
        <v>84.618</v>
      </c>
      <c r="W1873" s="83">
        <v>61.113</v>
      </c>
      <c r="X1873" s="83">
        <v>23.505</v>
      </c>
      <c r="Y1873" s="82">
        <f t="shared" si="203"/>
        <v>150.432</v>
      </c>
      <c r="Z1873" s="82"/>
      <c r="AA1873" s="91"/>
      <c r="AB1873" s="91"/>
      <c r="AC1873" s="82"/>
      <c r="AD1873" s="82"/>
      <c r="AE1873" s="82"/>
      <c r="AF1873" s="82"/>
      <c r="AG1873" s="59" t="s">
        <v>6317</v>
      </c>
      <c r="AH1873" s="59">
        <v>1</v>
      </c>
      <c r="AI1873" s="58"/>
      <c r="AJ1873" s="27"/>
    </row>
    <row r="1874" ht="20.15" customHeight="1" outlineLevel="4" spans="1:36">
      <c r="A1874" s="59">
        <v>91</v>
      </c>
      <c r="B1874" s="60" t="s">
        <v>206</v>
      </c>
      <c r="C1874" s="56" t="s">
        <v>213</v>
      </c>
      <c r="D1874" s="57" t="s">
        <v>6313</v>
      </c>
      <c r="E1874" s="58" t="s">
        <v>6352</v>
      </c>
      <c r="F1874" s="59" t="s">
        <v>554</v>
      </c>
      <c r="G1874" s="59" t="s">
        <v>2461</v>
      </c>
      <c r="H1874" s="59">
        <v>431022</v>
      </c>
      <c r="I1874" s="59" t="str">
        <f t="shared" si="204"/>
        <v>431022</v>
      </c>
      <c r="J1874" s="59">
        <f t="shared" si="202"/>
        <v>0</v>
      </c>
      <c r="K1874" s="70">
        <v>7.565</v>
      </c>
      <c r="L1874" s="55" t="s">
        <v>6353</v>
      </c>
      <c r="M1874" s="71" t="s">
        <v>6354</v>
      </c>
      <c r="N1874" s="59"/>
      <c r="O1874" s="70"/>
      <c r="P1874" s="73" t="s">
        <v>6354</v>
      </c>
      <c r="Q1874" s="70">
        <v>7.565</v>
      </c>
      <c r="R1874" s="59"/>
      <c r="S1874" s="70"/>
      <c r="T1874" s="59">
        <v>18</v>
      </c>
      <c r="U1874" s="82">
        <v>378.25</v>
      </c>
      <c r="V1874" s="83">
        <v>136.17</v>
      </c>
      <c r="W1874" s="83">
        <v>98.345</v>
      </c>
      <c r="X1874" s="83">
        <v>37.825</v>
      </c>
      <c r="Y1874" s="82">
        <f t="shared" si="203"/>
        <v>242.08</v>
      </c>
      <c r="Z1874" s="82"/>
      <c r="AA1874" s="91"/>
      <c r="AB1874" s="91"/>
      <c r="AC1874" s="82"/>
      <c r="AD1874" s="82"/>
      <c r="AE1874" s="82"/>
      <c r="AF1874" s="82"/>
      <c r="AG1874" s="59" t="s">
        <v>6317</v>
      </c>
      <c r="AH1874" s="59">
        <v>1</v>
      </c>
      <c r="AI1874" s="58"/>
      <c r="AJ1874" s="27"/>
    </row>
    <row r="1875" ht="20.15" customHeight="1" outlineLevel="4" spans="1:36">
      <c r="A1875" s="59">
        <v>92</v>
      </c>
      <c r="B1875" s="60" t="s">
        <v>206</v>
      </c>
      <c r="C1875" s="56" t="s">
        <v>213</v>
      </c>
      <c r="D1875" s="57" t="s">
        <v>6313</v>
      </c>
      <c r="E1875" s="58" t="s">
        <v>6352</v>
      </c>
      <c r="F1875" s="59" t="s">
        <v>554</v>
      </c>
      <c r="G1875" s="59" t="s">
        <v>2461</v>
      </c>
      <c r="H1875" s="59">
        <v>431022</v>
      </c>
      <c r="I1875" s="59" t="str">
        <f t="shared" si="204"/>
        <v>431022</v>
      </c>
      <c r="J1875" s="59">
        <f t="shared" si="202"/>
        <v>0</v>
      </c>
      <c r="K1875" s="70">
        <v>3.978</v>
      </c>
      <c r="L1875" s="55" t="s">
        <v>6355</v>
      </c>
      <c r="M1875" s="71" t="s">
        <v>6356</v>
      </c>
      <c r="N1875" s="59"/>
      <c r="O1875" s="70"/>
      <c r="P1875" s="73" t="s">
        <v>6356</v>
      </c>
      <c r="Q1875" s="70">
        <v>3.978</v>
      </c>
      <c r="R1875" s="59"/>
      <c r="S1875" s="70"/>
      <c r="T1875" s="59">
        <v>18</v>
      </c>
      <c r="U1875" s="82">
        <v>198.9</v>
      </c>
      <c r="V1875" s="83">
        <v>71.604</v>
      </c>
      <c r="W1875" s="83">
        <v>51.714</v>
      </c>
      <c r="X1875" s="83">
        <v>19.89</v>
      </c>
      <c r="Y1875" s="82">
        <f t="shared" si="203"/>
        <v>127.296</v>
      </c>
      <c r="Z1875" s="82"/>
      <c r="AA1875" s="91"/>
      <c r="AB1875" s="91"/>
      <c r="AC1875" s="82"/>
      <c r="AD1875" s="82"/>
      <c r="AE1875" s="82"/>
      <c r="AF1875" s="82"/>
      <c r="AG1875" s="59" t="s">
        <v>6317</v>
      </c>
      <c r="AH1875" s="59">
        <v>1</v>
      </c>
      <c r="AI1875" s="58"/>
      <c r="AJ1875" s="27"/>
    </row>
    <row r="1876" ht="20.15" customHeight="1" outlineLevel="4" spans="1:36">
      <c r="A1876" s="59">
        <v>93</v>
      </c>
      <c r="B1876" s="60" t="s">
        <v>206</v>
      </c>
      <c r="C1876" s="56" t="s">
        <v>213</v>
      </c>
      <c r="D1876" s="57" t="s">
        <v>6357</v>
      </c>
      <c r="E1876" s="58" t="s">
        <v>6358</v>
      </c>
      <c r="F1876" s="59" t="s">
        <v>554</v>
      </c>
      <c r="G1876" s="59" t="s">
        <v>2461</v>
      </c>
      <c r="H1876" s="59">
        <v>431022</v>
      </c>
      <c r="I1876" s="59" t="str">
        <f t="shared" si="204"/>
        <v>431022</v>
      </c>
      <c r="J1876" s="59">
        <f t="shared" si="202"/>
        <v>0</v>
      </c>
      <c r="K1876" s="70">
        <v>16.073</v>
      </c>
      <c r="L1876" s="55" t="s">
        <v>6359</v>
      </c>
      <c r="M1876" s="71" t="s">
        <v>6360</v>
      </c>
      <c r="N1876" s="59"/>
      <c r="O1876" s="70"/>
      <c r="P1876" s="73" t="s">
        <v>6360</v>
      </c>
      <c r="Q1876" s="70">
        <v>16.073</v>
      </c>
      <c r="R1876" s="59"/>
      <c r="S1876" s="70"/>
      <c r="T1876" s="59">
        <v>18</v>
      </c>
      <c r="U1876" s="82">
        <v>803.65</v>
      </c>
      <c r="V1876" s="83">
        <v>289.314</v>
      </c>
      <c r="W1876" s="83">
        <v>208.949</v>
      </c>
      <c r="X1876" s="83">
        <v>80.365</v>
      </c>
      <c r="Y1876" s="82">
        <f t="shared" si="203"/>
        <v>514.336</v>
      </c>
      <c r="Z1876" s="82"/>
      <c r="AA1876" s="91"/>
      <c r="AB1876" s="91"/>
      <c r="AC1876" s="82"/>
      <c r="AD1876" s="82"/>
      <c r="AE1876" s="82"/>
      <c r="AF1876" s="82"/>
      <c r="AG1876" s="59" t="s">
        <v>6317</v>
      </c>
      <c r="AH1876" s="59">
        <v>1</v>
      </c>
      <c r="AI1876" s="58"/>
      <c r="AJ1876" s="27"/>
    </row>
    <row r="1877" ht="20.15" customHeight="1" outlineLevel="4" spans="1:36">
      <c r="A1877" s="59">
        <v>94</v>
      </c>
      <c r="B1877" s="60" t="s">
        <v>206</v>
      </c>
      <c r="C1877" s="56" t="s">
        <v>213</v>
      </c>
      <c r="D1877" s="57" t="s">
        <v>6318</v>
      </c>
      <c r="E1877" s="58" t="s">
        <v>6361</v>
      </c>
      <c r="F1877" s="59" t="s">
        <v>554</v>
      </c>
      <c r="G1877" s="59" t="s">
        <v>2461</v>
      </c>
      <c r="H1877" s="59">
        <v>431022</v>
      </c>
      <c r="I1877" s="59" t="str">
        <f t="shared" si="204"/>
        <v>431022</v>
      </c>
      <c r="J1877" s="59">
        <f t="shared" si="202"/>
        <v>0</v>
      </c>
      <c r="K1877" s="70">
        <v>3.763</v>
      </c>
      <c r="L1877" s="55" t="s">
        <v>6362</v>
      </c>
      <c r="M1877" s="71" t="s">
        <v>6363</v>
      </c>
      <c r="N1877" s="59"/>
      <c r="O1877" s="70"/>
      <c r="P1877" s="73" t="s">
        <v>6363</v>
      </c>
      <c r="Q1877" s="70">
        <v>3.763</v>
      </c>
      <c r="R1877" s="59"/>
      <c r="S1877" s="70"/>
      <c r="T1877" s="59">
        <v>18</v>
      </c>
      <c r="U1877" s="82">
        <v>188.15</v>
      </c>
      <c r="V1877" s="83">
        <v>67.734</v>
      </c>
      <c r="W1877" s="83">
        <v>48.919</v>
      </c>
      <c r="X1877" s="83">
        <v>18.815</v>
      </c>
      <c r="Y1877" s="82">
        <f t="shared" si="203"/>
        <v>120.416</v>
      </c>
      <c r="Z1877" s="82"/>
      <c r="AA1877" s="91"/>
      <c r="AB1877" s="91"/>
      <c r="AC1877" s="82"/>
      <c r="AD1877" s="82"/>
      <c r="AE1877" s="82"/>
      <c r="AF1877" s="82"/>
      <c r="AG1877" s="59" t="s">
        <v>6317</v>
      </c>
      <c r="AH1877" s="59">
        <v>1</v>
      </c>
      <c r="AI1877" s="58"/>
      <c r="AJ1877" s="27"/>
    </row>
    <row r="1878" ht="20.15" customHeight="1" outlineLevel="4" spans="1:36">
      <c r="A1878" s="59">
        <v>95</v>
      </c>
      <c r="B1878" s="60" t="s">
        <v>206</v>
      </c>
      <c r="C1878" s="56" t="s">
        <v>213</v>
      </c>
      <c r="D1878" s="57" t="s">
        <v>6364</v>
      </c>
      <c r="E1878" s="58" t="s">
        <v>6365</v>
      </c>
      <c r="F1878" s="59" t="s">
        <v>554</v>
      </c>
      <c r="G1878" s="59" t="s">
        <v>2461</v>
      </c>
      <c r="H1878" s="59">
        <v>431022</v>
      </c>
      <c r="I1878" s="59" t="str">
        <f t="shared" si="204"/>
        <v>431022</v>
      </c>
      <c r="J1878" s="59">
        <f t="shared" si="202"/>
        <v>0</v>
      </c>
      <c r="K1878" s="70">
        <v>7.274</v>
      </c>
      <c r="L1878" s="55" t="s">
        <v>6366</v>
      </c>
      <c r="M1878" s="71" t="s">
        <v>6367</v>
      </c>
      <c r="N1878" s="59"/>
      <c r="O1878" s="70"/>
      <c r="P1878" s="73" t="s">
        <v>6367</v>
      </c>
      <c r="Q1878" s="70">
        <v>7.274</v>
      </c>
      <c r="R1878" s="59"/>
      <c r="S1878" s="70"/>
      <c r="T1878" s="59">
        <v>18</v>
      </c>
      <c r="U1878" s="82">
        <v>363.7</v>
      </c>
      <c r="V1878" s="83">
        <v>130.932</v>
      </c>
      <c r="W1878" s="83">
        <v>94.562</v>
      </c>
      <c r="X1878" s="83">
        <v>36.37</v>
      </c>
      <c r="Y1878" s="82">
        <f t="shared" si="203"/>
        <v>232.768</v>
      </c>
      <c r="Z1878" s="82"/>
      <c r="AA1878" s="91"/>
      <c r="AB1878" s="91"/>
      <c r="AC1878" s="82"/>
      <c r="AD1878" s="82"/>
      <c r="AE1878" s="82"/>
      <c r="AF1878" s="82"/>
      <c r="AG1878" s="59" t="s">
        <v>6317</v>
      </c>
      <c r="AH1878" s="59">
        <v>1</v>
      </c>
      <c r="AI1878" s="58"/>
      <c r="AJ1878" s="27"/>
    </row>
    <row r="1879" ht="20.15" customHeight="1" outlineLevel="4" spans="1:36">
      <c r="A1879" s="59">
        <v>96</v>
      </c>
      <c r="B1879" s="60" t="s">
        <v>206</v>
      </c>
      <c r="C1879" s="56" t="s">
        <v>213</v>
      </c>
      <c r="D1879" s="57" t="s">
        <v>6309</v>
      </c>
      <c r="E1879" s="58" t="s">
        <v>6368</v>
      </c>
      <c r="F1879" s="59" t="s">
        <v>554</v>
      </c>
      <c r="G1879" s="59" t="s">
        <v>2461</v>
      </c>
      <c r="H1879" s="59">
        <v>431022</v>
      </c>
      <c r="I1879" s="59" t="str">
        <f t="shared" si="204"/>
        <v>431022</v>
      </c>
      <c r="J1879" s="59">
        <f t="shared" si="202"/>
        <v>0</v>
      </c>
      <c r="K1879" s="70">
        <v>3.998</v>
      </c>
      <c r="L1879" s="55" t="s">
        <v>6369</v>
      </c>
      <c r="M1879" s="71" t="s">
        <v>6370</v>
      </c>
      <c r="N1879" s="59"/>
      <c r="O1879" s="70"/>
      <c r="P1879" s="73" t="s">
        <v>6370</v>
      </c>
      <c r="Q1879" s="70">
        <v>3.998</v>
      </c>
      <c r="R1879" s="59"/>
      <c r="S1879" s="70"/>
      <c r="T1879" s="59">
        <v>18</v>
      </c>
      <c r="U1879" s="82">
        <v>199.9</v>
      </c>
      <c r="V1879" s="83">
        <v>71.964</v>
      </c>
      <c r="W1879" s="83">
        <v>51.974</v>
      </c>
      <c r="X1879" s="83">
        <v>19.99</v>
      </c>
      <c r="Y1879" s="82">
        <f t="shared" si="203"/>
        <v>127.936</v>
      </c>
      <c r="Z1879" s="82"/>
      <c r="AA1879" s="91"/>
      <c r="AB1879" s="91"/>
      <c r="AC1879" s="82"/>
      <c r="AD1879" s="82"/>
      <c r="AE1879" s="82"/>
      <c r="AF1879" s="82"/>
      <c r="AG1879" s="59" t="s">
        <v>6371</v>
      </c>
      <c r="AH1879" s="59">
        <v>1</v>
      </c>
      <c r="AI1879" s="58"/>
      <c r="AJ1879" s="27"/>
    </row>
    <row r="1880" ht="20.15" customHeight="1" outlineLevel="4" spans="1:36">
      <c r="A1880" s="59">
        <v>97</v>
      </c>
      <c r="B1880" s="60" t="s">
        <v>206</v>
      </c>
      <c r="C1880" s="56" t="s">
        <v>213</v>
      </c>
      <c r="D1880" s="57" t="s">
        <v>6285</v>
      </c>
      <c r="E1880" s="58" t="s">
        <v>6372</v>
      </c>
      <c r="F1880" s="59" t="s">
        <v>554</v>
      </c>
      <c r="G1880" s="59" t="s">
        <v>2461</v>
      </c>
      <c r="H1880" s="59">
        <v>431022</v>
      </c>
      <c r="I1880" s="59" t="str">
        <f t="shared" si="204"/>
        <v>431022</v>
      </c>
      <c r="J1880" s="59">
        <f t="shared" si="202"/>
        <v>0</v>
      </c>
      <c r="K1880" s="70">
        <v>4.715</v>
      </c>
      <c r="L1880" s="55" t="s">
        <v>6373</v>
      </c>
      <c r="M1880" s="71" t="s">
        <v>6374</v>
      </c>
      <c r="N1880" s="59"/>
      <c r="O1880" s="70"/>
      <c r="P1880" s="73" t="s">
        <v>6374</v>
      </c>
      <c r="Q1880" s="70">
        <v>4.715</v>
      </c>
      <c r="R1880" s="59"/>
      <c r="S1880" s="70"/>
      <c r="T1880" s="59">
        <v>18</v>
      </c>
      <c r="U1880" s="82">
        <v>235.75</v>
      </c>
      <c r="V1880" s="83">
        <v>84.87</v>
      </c>
      <c r="W1880" s="83">
        <v>61.295</v>
      </c>
      <c r="X1880" s="83">
        <v>23.575</v>
      </c>
      <c r="Y1880" s="82">
        <f t="shared" si="203"/>
        <v>150.88</v>
      </c>
      <c r="Z1880" s="82"/>
      <c r="AA1880" s="91"/>
      <c r="AB1880" s="91"/>
      <c r="AC1880" s="82"/>
      <c r="AD1880" s="82"/>
      <c r="AE1880" s="82"/>
      <c r="AF1880" s="82"/>
      <c r="AG1880" s="59" t="s">
        <v>6371</v>
      </c>
      <c r="AH1880" s="59">
        <v>1</v>
      </c>
      <c r="AI1880" s="58"/>
      <c r="AJ1880" s="27"/>
    </row>
    <row r="1881" ht="20.15" customHeight="1" outlineLevel="4" spans="1:36">
      <c r="A1881" s="59">
        <v>98</v>
      </c>
      <c r="B1881" s="60" t="s">
        <v>206</v>
      </c>
      <c r="C1881" s="56" t="s">
        <v>213</v>
      </c>
      <c r="D1881" s="57" t="s">
        <v>6318</v>
      </c>
      <c r="E1881" s="58" t="s">
        <v>2154</v>
      </c>
      <c r="F1881" s="59" t="s">
        <v>554</v>
      </c>
      <c r="G1881" s="59" t="s">
        <v>2461</v>
      </c>
      <c r="H1881" s="59">
        <v>431022</v>
      </c>
      <c r="I1881" s="59" t="str">
        <f t="shared" si="204"/>
        <v>431022</v>
      </c>
      <c r="J1881" s="59">
        <f t="shared" si="202"/>
        <v>0</v>
      </c>
      <c r="K1881" s="70">
        <v>2.793</v>
      </c>
      <c r="L1881" s="55" t="s">
        <v>6375</v>
      </c>
      <c r="M1881" s="71" t="s">
        <v>6376</v>
      </c>
      <c r="N1881" s="59"/>
      <c r="O1881" s="70"/>
      <c r="P1881" s="73" t="s">
        <v>6376</v>
      </c>
      <c r="Q1881" s="70">
        <v>2.793</v>
      </c>
      <c r="R1881" s="59"/>
      <c r="S1881" s="70"/>
      <c r="T1881" s="59">
        <v>18</v>
      </c>
      <c r="U1881" s="82">
        <v>139.65</v>
      </c>
      <c r="V1881" s="83">
        <v>50.274</v>
      </c>
      <c r="W1881" s="83">
        <v>36.309</v>
      </c>
      <c r="X1881" s="83">
        <v>13.965</v>
      </c>
      <c r="Y1881" s="82">
        <f t="shared" si="203"/>
        <v>89.376</v>
      </c>
      <c r="Z1881" s="82"/>
      <c r="AA1881" s="91"/>
      <c r="AB1881" s="91"/>
      <c r="AC1881" s="82"/>
      <c r="AD1881" s="82"/>
      <c r="AE1881" s="82"/>
      <c r="AF1881" s="82"/>
      <c r="AG1881" s="59" t="s">
        <v>6371</v>
      </c>
      <c r="AH1881" s="59">
        <v>1</v>
      </c>
      <c r="AI1881" s="58"/>
      <c r="AJ1881" s="27"/>
    </row>
    <row r="1882" ht="20.15" customHeight="1" outlineLevel="3" spans="1:36">
      <c r="A1882" s="59"/>
      <c r="B1882" s="60"/>
      <c r="C1882" s="51" t="s">
        <v>216</v>
      </c>
      <c r="D1882" s="57"/>
      <c r="E1882" s="58"/>
      <c r="F1882" s="59"/>
      <c r="G1882" s="59"/>
      <c r="H1882" s="59"/>
      <c r="I1882" s="59"/>
      <c r="J1882" s="59"/>
      <c r="K1882" s="70">
        <f>SUBTOTAL(9,K1883:K1899)</f>
        <v>51.884</v>
      </c>
      <c r="L1882" s="55"/>
      <c r="M1882" s="71"/>
      <c r="N1882" s="59"/>
      <c r="O1882" s="70"/>
      <c r="P1882" s="73"/>
      <c r="Q1882" s="70"/>
      <c r="R1882" s="59"/>
      <c r="S1882" s="70"/>
      <c r="T1882" s="59"/>
      <c r="U1882" s="82">
        <f>SUBTOTAL(9,U1883:U1899)</f>
        <v>1706.13678571429</v>
      </c>
      <c r="V1882" s="83">
        <f>SUBTOTAL(9,V1883:V1899)</f>
        <v>778.26</v>
      </c>
      <c r="W1882" s="83">
        <f>SUBTOTAL(9,W1883:W1899)</f>
        <v>518.84</v>
      </c>
      <c r="X1882" s="83">
        <f>SUBTOTAL(9,X1883:X1899)</f>
        <v>259.42</v>
      </c>
      <c r="Y1882" s="82">
        <f>SUBTOTAL(9,Y1883:Y1899)</f>
        <v>927.876785714286</v>
      </c>
      <c r="Z1882" s="82">
        <v>46</v>
      </c>
      <c r="AA1882" s="91">
        <v>1446</v>
      </c>
      <c r="AB1882" s="82">
        <f>U1882-AA1882</f>
        <v>260.136785714285</v>
      </c>
      <c r="AC1882" s="82">
        <v>145</v>
      </c>
      <c r="AD1882" s="82">
        <f>V1882-AC1882</f>
        <v>633.26</v>
      </c>
      <c r="AE1882" s="82">
        <v>1301</v>
      </c>
      <c r="AF1882" s="82">
        <v>1301</v>
      </c>
      <c r="AG1882" s="59"/>
      <c r="AH1882" s="59"/>
      <c r="AI1882" s="58"/>
      <c r="AJ1882" s="27"/>
    </row>
    <row r="1883" ht="20.15" customHeight="1" outlineLevel="4" spans="1:36">
      <c r="A1883" s="59">
        <v>99</v>
      </c>
      <c r="B1883" s="60" t="s">
        <v>206</v>
      </c>
      <c r="C1883" s="56" t="s">
        <v>215</v>
      </c>
      <c r="D1883" s="57" t="s">
        <v>6377</v>
      </c>
      <c r="E1883" s="58" t="s">
        <v>6378</v>
      </c>
      <c r="F1883" s="59" t="s">
        <v>354</v>
      </c>
      <c r="G1883" s="59" t="s">
        <v>355</v>
      </c>
      <c r="H1883" s="59">
        <v>431023</v>
      </c>
      <c r="I1883" s="59" t="str">
        <f>RIGHT(M1883,6)</f>
        <v>431023</v>
      </c>
      <c r="J1883" s="59">
        <f t="shared" ref="J1883:J1899" si="205">H1883-I1883</f>
        <v>0</v>
      </c>
      <c r="K1883" s="70">
        <v>4.394</v>
      </c>
      <c r="L1883" s="55" t="s">
        <v>6379</v>
      </c>
      <c r="M1883" s="71" t="s">
        <v>6380</v>
      </c>
      <c r="N1883" s="59"/>
      <c r="O1883" s="70"/>
      <c r="P1883" s="73" t="s">
        <v>6380</v>
      </c>
      <c r="Q1883" s="70">
        <v>4.394</v>
      </c>
      <c r="R1883" s="59"/>
      <c r="S1883" s="70"/>
      <c r="T1883" s="59">
        <v>15</v>
      </c>
      <c r="U1883" s="82">
        <v>131.82</v>
      </c>
      <c r="V1883" s="83">
        <v>65.91</v>
      </c>
      <c r="W1883" s="83">
        <v>43.94</v>
      </c>
      <c r="X1883" s="83">
        <v>21.97</v>
      </c>
      <c r="Y1883" s="82">
        <f t="shared" ref="Y1883:Y1899" si="206">U1883-V1883</f>
        <v>65.91</v>
      </c>
      <c r="Z1883" s="82"/>
      <c r="AA1883" s="91"/>
      <c r="AB1883" s="91"/>
      <c r="AC1883" s="82"/>
      <c r="AD1883" s="82"/>
      <c r="AE1883" s="82"/>
      <c r="AF1883" s="82"/>
      <c r="AG1883" s="59" t="s">
        <v>6371</v>
      </c>
      <c r="AH1883" s="59">
        <v>1</v>
      </c>
      <c r="AI1883" s="58"/>
      <c r="AJ1883" s="27"/>
    </row>
    <row r="1884" ht="20.15" customHeight="1" outlineLevel="4" spans="1:36">
      <c r="A1884" s="59">
        <v>100</v>
      </c>
      <c r="B1884" s="60" t="s">
        <v>206</v>
      </c>
      <c r="C1884" s="56" t="s">
        <v>215</v>
      </c>
      <c r="D1884" s="57" t="s">
        <v>6377</v>
      </c>
      <c r="E1884" s="58" t="s">
        <v>3491</v>
      </c>
      <c r="F1884" s="59" t="s">
        <v>354</v>
      </c>
      <c r="G1884" s="59" t="s">
        <v>355</v>
      </c>
      <c r="H1884" s="59">
        <v>431023</v>
      </c>
      <c r="I1884" s="59" t="str">
        <f>RIGHT(M1884,6)</f>
        <v>431023</v>
      </c>
      <c r="J1884" s="59">
        <f t="shared" si="205"/>
        <v>0</v>
      </c>
      <c r="K1884" s="70">
        <v>0.997</v>
      </c>
      <c r="L1884" s="55" t="s">
        <v>6381</v>
      </c>
      <c r="M1884" s="71" t="s">
        <v>6382</v>
      </c>
      <c r="N1884" s="73" t="s">
        <v>6382</v>
      </c>
      <c r="O1884" s="70">
        <v>0.997</v>
      </c>
      <c r="P1884" s="59"/>
      <c r="Q1884" s="70"/>
      <c r="R1884" s="59"/>
      <c r="S1884" s="70"/>
      <c r="T1884" s="59">
        <v>15</v>
      </c>
      <c r="U1884" s="82">
        <v>39.88</v>
      </c>
      <c r="V1884" s="83">
        <v>14.955</v>
      </c>
      <c r="W1884" s="83">
        <v>9.97</v>
      </c>
      <c r="X1884" s="83">
        <v>4.985</v>
      </c>
      <c r="Y1884" s="82">
        <f t="shared" si="206"/>
        <v>24.925</v>
      </c>
      <c r="Z1884" s="82"/>
      <c r="AA1884" s="91"/>
      <c r="AB1884" s="91"/>
      <c r="AC1884" s="82"/>
      <c r="AD1884" s="82"/>
      <c r="AE1884" s="82"/>
      <c r="AF1884" s="82"/>
      <c r="AG1884" s="59" t="s">
        <v>6371</v>
      </c>
      <c r="AH1884" s="59">
        <v>1</v>
      </c>
      <c r="AI1884" s="58"/>
      <c r="AJ1884" s="27"/>
    </row>
    <row r="1885" ht="20.15" customHeight="1" outlineLevel="4" spans="1:36">
      <c r="A1885" s="59">
        <v>101</v>
      </c>
      <c r="B1885" s="60" t="s">
        <v>206</v>
      </c>
      <c r="C1885" s="56" t="s">
        <v>215</v>
      </c>
      <c r="D1885" s="57" t="s">
        <v>6383</v>
      </c>
      <c r="E1885" s="58" t="s">
        <v>6384</v>
      </c>
      <c r="F1885" s="59" t="s">
        <v>354</v>
      </c>
      <c r="G1885" s="59" t="s">
        <v>355</v>
      </c>
      <c r="H1885" s="59">
        <v>431023</v>
      </c>
      <c r="I1885" s="59">
        <v>431023</v>
      </c>
      <c r="J1885" s="59">
        <f t="shared" si="205"/>
        <v>0</v>
      </c>
      <c r="K1885" s="70">
        <v>1.791</v>
      </c>
      <c r="L1885" s="55" t="s">
        <v>6385</v>
      </c>
      <c r="M1885" s="71" t="s">
        <v>6386</v>
      </c>
      <c r="N1885" s="73" t="s">
        <v>6386</v>
      </c>
      <c r="O1885" s="70">
        <v>1.791</v>
      </c>
      <c r="P1885" s="59"/>
      <c r="Q1885" s="70"/>
      <c r="R1885" s="59"/>
      <c r="S1885" s="70"/>
      <c r="T1885" s="59">
        <v>15</v>
      </c>
      <c r="U1885" s="82">
        <v>71.64</v>
      </c>
      <c r="V1885" s="83">
        <v>26.865</v>
      </c>
      <c r="W1885" s="83">
        <v>17.91</v>
      </c>
      <c r="X1885" s="83">
        <v>8.955</v>
      </c>
      <c r="Y1885" s="82">
        <f t="shared" si="206"/>
        <v>44.775</v>
      </c>
      <c r="Z1885" s="82"/>
      <c r="AA1885" s="91"/>
      <c r="AB1885" s="91"/>
      <c r="AC1885" s="82"/>
      <c r="AD1885" s="82"/>
      <c r="AE1885" s="82"/>
      <c r="AF1885" s="82"/>
      <c r="AG1885" s="59" t="s">
        <v>6371</v>
      </c>
      <c r="AH1885" s="59">
        <v>1</v>
      </c>
      <c r="AI1885" s="58"/>
      <c r="AJ1885" s="27"/>
    </row>
    <row r="1886" ht="20.15" customHeight="1" outlineLevel="4" spans="1:36">
      <c r="A1886" s="59">
        <v>102</v>
      </c>
      <c r="B1886" s="60" t="s">
        <v>206</v>
      </c>
      <c r="C1886" s="56" t="s">
        <v>215</v>
      </c>
      <c r="D1886" s="57" t="s">
        <v>6387</v>
      </c>
      <c r="E1886" s="58" t="s">
        <v>6388</v>
      </c>
      <c r="F1886" s="59" t="s">
        <v>354</v>
      </c>
      <c r="G1886" s="59" t="s">
        <v>355</v>
      </c>
      <c r="H1886" s="59">
        <v>431023</v>
      </c>
      <c r="I1886" s="59" t="str">
        <f t="shared" ref="I1886:I1899" si="207">RIGHT(M1886,6)</f>
        <v>431023</v>
      </c>
      <c r="J1886" s="59">
        <f t="shared" si="205"/>
        <v>0</v>
      </c>
      <c r="K1886" s="70">
        <v>2.602</v>
      </c>
      <c r="L1886" s="55" t="s">
        <v>6389</v>
      </c>
      <c r="M1886" s="71" t="s">
        <v>6390</v>
      </c>
      <c r="N1886" s="73" t="s">
        <v>6390</v>
      </c>
      <c r="O1886" s="70">
        <v>2.602</v>
      </c>
      <c r="P1886" s="59"/>
      <c r="Q1886" s="70"/>
      <c r="R1886" s="59"/>
      <c r="S1886" s="70"/>
      <c r="T1886" s="59">
        <v>15</v>
      </c>
      <c r="U1886" s="82">
        <v>104.08</v>
      </c>
      <c r="V1886" s="83">
        <v>39.03</v>
      </c>
      <c r="W1886" s="83">
        <v>26.02</v>
      </c>
      <c r="X1886" s="83">
        <v>13.01</v>
      </c>
      <c r="Y1886" s="82">
        <f t="shared" si="206"/>
        <v>65.05</v>
      </c>
      <c r="Z1886" s="82"/>
      <c r="AA1886" s="91"/>
      <c r="AB1886" s="91"/>
      <c r="AC1886" s="82"/>
      <c r="AD1886" s="82"/>
      <c r="AE1886" s="82"/>
      <c r="AF1886" s="82"/>
      <c r="AG1886" s="59" t="s">
        <v>6391</v>
      </c>
      <c r="AH1886" s="59">
        <v>1</v>
      </c>
      <c r="AI1886" s="58"/>
      <c r="AJ1886" s="27"/>
    </row>
    <row r="1887" ht="20.15" customHeight="1" outlineLevel="4" spans="1:36">
      <c r="A1887" s="59">
        <v>103</v>
      </c>
      <c r="B1887" s="60" t="s">
        <v>206</v>
      </c>
      <c r="C1887" s="56" t="s">
        <v>215</v>
      </c>
      <c r="D1887" s="57" t="s">
        <v>6392</v>
      </c>
      <c r="E1887" s="58" t="s">
        <v>6393</v>
      </c>
      <c r="F1887" s="59" t="s">
        <v>354</v>
      </c>
      <c r="G1887" s="59" t="s">
        <v>355</v>
      </c>
      <c r="H1887" s="59">
        <v>431023</v>
      </c>
      <c r="I1887" s="59" t="str">
        <f t="shared" si="207"/>
        <v>431023</v>
      </c>
      <c r="J1887" s="59">
        <f t="shared" si="205"/>
        <v>0</v>
      </c>
      <c r="K1887" s="70">
        <v>1.51</v>
      </c>
      <c r="L1887" s="55" t="s">
        <v>6394</v>
      </c>
      <c r="M1887" s="71" t="s">
        <v>6395</v>
      </c>
      <c r="N1887" s="59"/>
      <c r="O1887" s="70"/>
      <c r="P1887" s="73" t="s">
        <v>6395</v>
      </c>
      <c r="Q1887" s="70">
        <v>1.51</v>
      </c>
      <c r="R1887" s="59"/>
      <c r="S1887" s="70"/>
      <c r="T1887" s="59">
        <v>15</v>
      </c>
      <c r="U1887" s="82">
        <v>45.3</v>
      </c>
      <c r="V1887" s="83">
        <v>22.65</v>
      </c>
      <c r="W1887" s="83">
        <v>15.1</v>
      </c>
      <c r="X1887" s="83">
        <v>7.55</v>
      </c>
      <c r="Y1887" s="82">
        <f t="shared" si="206"/>
        <v>22.65</v>
      </c>
      <c r="Z1887" s="82"/>
      <c r="AA1887" s="91"/>
      <c r="AB1887" s="91"/>
      <c r="AC1887" s="82"/>
      <c r="AD1887" s="82"/>
      <c r="AE1887" s="82"/>
      <c r="AF1887" s="82"/>
      <c r="AG1887" s="59" t="s">
        <v>6391</v>
      </c>
      <c r="AH1887" s="59">
        <v>1</v>
      </c>
      <c r="AI1887" s="58"/>
      <c r="AJ1887" s="27"/>
    </row>
    <row r="1888" ht="20.15" customHeight="1" outlineLevel="4" spans="1:36">
      <c r="A1888" s="59">
        <v>104</v>
      </c>
      <c r="B1888" s="60" t="s">
        <v>206</v>
      </c>
      <c r="C1888" s="56" t="s">
        <v>215</v>
      </c>
      <c r="D1888" s="57" t="s">
        <v>6396</v>
      </c>
      <c r="E1888" s="58" t="s">
        <v>6397</v>
      </c>
      <c r="F1888" s="59" t="s">
        <v>354</v>
      </c>
      <c r="G1888" s="59" t="s">
        <v>355</v>
      </c>
      <c r="H1888" s="59">
        <v>431023</v>
      </c>
      <c r="I1888" s="59" t="str">
        <f t="shared" si="207"/>
        <v>431023</v>
      </c>
      <c r="J1888" s="59">
        <f t="shared" si="205"/>
        <v>0</v>
      </c>
      <c r="K1888" s="70">
        <v>2.268</v>
      </c>
      <c r="L1888" s="55" t="s">
        <v>6398</v>
      </c>
      <c r="M1888" s="71" t="s">
        <v>6399</v>
      </c>
      <c r="N1888" s="59"/>
      <c r="O1888" s="70"/>
      <c r="P1888" s="73" t="s">
        <v>6399</v>
      </c>
      <c r="Q1888" s="70">
        <v>2.268</v>
      </c>
      <c r="R1888" s="59"/>
      <c r="S1888" s="70"/>
      <c r="T1888" s="59">
        <v>15</v>
      </c>
      <c r="U1888" s="82">
        <v>68.04</v>
      </c>
      <c r="V1888" s="83">
        <v>34.02</v>
      </c>
      <c r="W1888" s="83">
        <v>22.68</v>
      </c>
      <c r="X1888" s="83">
        <v>11.34</v>
      </c>
      <c r="Y1888" s="82">
        <f t="shared" si="206"/>
        <v>34.02</v>
      </c>
      <c r="Z1888" s="82"/>
      <c r="AA1888" s="91"/>
      <c r="AB1888" s="91"/>
      <c r="AC1888" s="82"/>
      <c r="AD1888" s="82"/>
      <c r="AE1888" s="82"/>
      <c r="AF1888" s="82"/>
      <c r="AG1888" s="59" t="s">
        <v>6391</v>
      </c>
      <c r="AH1888" s="59">
        <v>1</v>
      </c>
      <c r="AI1888" s="58"/>
      <c r="AJ1888" s="27"/>
    </row>
    <row r="1889" ht="20.15" customHeight="1" outlineLevel="4" spans="1:36">
      <c r="A1889" s="59">
        <v>105</v>
      </c>
      <c r="B1889" s="60" t="s">
        <v>206</v>
      </c>
      <c r="C1889" s="56" t="s">
        <v>215</v>
      </c>
      <c r="D1889" s="57" t="s">
        <v>6400</v>
      </c>
      <c r="E1889" s="58" t="s">
        <v>6401</v>
      </c>
      <c r="F1889" s="59" t="s">
        <v>354</v>
      </c>
      <c r="G1889" s="59" t="s">
        <v>355</v>
      </c>
      <c r="H1889" s="59">
        <v>431023</v>
      </c>
      <c r="I1889" s="59" t="str">
        <f t="shared" si="207"/>
        <v>431023</v>
      </c>
      <c r="J1889" s="59">
        <f t="shared" si="205"/>
        <v>0</v>
      </c>
      <c r="K1889" s="70">
        <v>6.41</v>
      </c>
      <c r="L1889" s="55" t="s">
        <v>6402</v>
      </c>
      <c r="M1889" s="71" t="s">
        <v>6403</v>
      </c>
      <c r="N1889" s="59"/>
      <c r="O1889" s="70"/>
      <c r="P1889" s="73" t="s">
        <v>6403</v>
      </c>
      <c r="Q1889" s="70">
        <v>6.41</v>
      </c>
      <c r="R1889" s="59"/>
      <c r="S1889" s="70"/>
      <c r="T1889" s="59">
        <v>15</v>
      </c>
      <c r="U1889" s="82">
        <v>192.3</v>
      </c>
      <c r="V1889" s="83">
        <v>96.15</v>
      </c>
      <c r="W1889" s="83">
        <v>64.1</v>
      </c>
      <c r="X1889" s="83">
        <v>32.05</v>
      </c>
      <c r="Y1889" s="82">
        <f t="shared" si="206"/>
        <v>96.15</v>
      </c>
      <c r="Z1889" s="82"/>
      <c r="AA1889" s="91"/>
      <c r="AB1889" s="91"/>
      <c r="AC1889" s="82"/>
      <c r="AD1889" s="82"/>
      <c r="AE1889" s="82"/>
      <c r="AF1889" s="82"/>
      <c r="AG1889" s="59" t="s">
        <v>6391</v>
      </c>
      <c r="AH1889" s="59">
        <v>1</v>
      </c>
      <c r="AI1889" s="58"/>
      <c r="AJ1889" s="27"/>
    </row>
    <row r="1890" ht="20.15" customHeight="1" outlineLevel="4" spans="1:36">
      <c r="A1890" s="59">
        <v>106</v>
      </c>
      <c r="B1890" s="60" t="s">
        <v>206</v>
      </c>
      <c r="C1890" s="56" t="s">
        <v>215</v>
      </c>
      <c r="D1890" s="57" t="s">
        <v>6404</v>
      </c>
      <c r="E1890" s="58" t="s">
        <v>6405</v>
      </c>
      <c r="F1890" s="59" t="s">
        <v>354</v>
      </c>
      <c r="G1890" s="59" t="s">
        <v>355</v>
      </c>
      <c r="H1890" s="59">
        <v>431023</v>
      </c>
      <c r="I1890" s="59" t="str">
        <f t="shared" si="207"/>
        <v>431023</v>
      </c>
      <c r="J1890" s="59">
        <f t="shared" si="205"/>
        <v>0</v>
      </c>
      <c r="K1890" s="70">
        <v>3.593</v>
      </c>
      <c r="L1890" s="55" t="s">
        <v>6406</v>
      </c>
      <c r="M1890" s="71" t="s">
        <v>6407</v>
      </c>
      <c r="N1890" s="59"/>
      <c r="O1890" s="70"/>
      <c r="P1890" s="73" t="s">
        <v>6407</v>
      </c>
      <c r="Q1890" s="70">
        <v>3.593</v>
      </c>
      <c r="R1890" s="59"/>
      <c r="S1890" s="70"/>
      <c r="T1890" s="59">
        <v>15</v>
      </c>
      <c r="U1890" s="82">
        <v>107.79</v>
      </c>
      <c r="V1890" s="83">
        <v>53.895</v>
      </c>
      <c r="W1890" s="83">
        <v>35.93</v>
      </c>
      <c r="X1890" s="83">
        <v>17.965</v>
      </c>
      <c r="Y1890" s="82">
        <f t="shared" si="206"/>
        <v>53.895</v>
      </c>
      <c r="Z1890" s="82"/>
      <c r="AA1890" s="91"/>
      <c r="AB1890" s="91"/>
      <c r="AC1890" s="82"/>
      <c r="AD1890" s="82"/>
      <c r="AE1890" s="82"/>
      <c r="AF1890" s="82"/>
      <c r="AG1890" s="59" t="s">
        <v>6391</v>
      </c>
      <c r="AH1890" s="59">
        <v>1</v>
      </c>
      <c r="AI1890" s="58"/>
      <c r="AJ1890" s="27"/>
    </row>
    <row r="1891" ht="20.15" customHeight="1" outlineLevel="4" spans="1:36">
      <c r="A1891" s="59">
        <v>107</v>
      </c>
      <c r="B1891" s="60" t="s">
        <v>206</v>
      </c>
      <c r="C1891" s="56" t="s">
        <v>215</v>
      </c>
      <c r="D1891" s="57" t="s">
        <v>6408</v>
      </c>
      <c r="E1891" s="58" t="s">
        <v>6409</v>
      </c>
      <c r="F1891" s="59" t="s">
        <v>354</v>
      </c>
      <c r="G1891" s="59" t="s">
        <v>355</v>
      </c>
      <c r="H1891" s="59">
        <v>431023</v>
      </c>
      <c r="I1891" s="59" t="str">
        <f t="shared" si="207"/>
        <v>431023</v>
      </c>
      <c r="J1891" s="59">
        <f t="shared" si="205"/>
        <v>0</v>
      </c>
      <c r="K1891" s="70">
        <v>2.6</v>
      </c>
      <c r="L1891" s="55" t="s">
        <v>6410</v>
      </c>
      <c r="M1891" s="71" t="s">
        <v>6411</v>
      </c>
      <c r="N1891" s="59"/>
      <c r="O1891" s="70"/>
      <c r="P1891" s="73" t="s">
        <v>6411</v>
      </c>
      <c r="Q1891" s="70">
        <v>2.6</v>
      </c>
      <c r="R1891" s="59"/>
      <c r="S1891" s="70"/>
      <c r="T1891" s="59">
        <v>15</v>
      </c>
      <c r="U1891" s="82">
        <v>78</v>
      </c>
      <c r="V1891" s="83">
        <v>39</v>
      </c>
      <c r="W1891" s="83">
        <v>26</v>
      </c>
      <c r="X1891" s="83">
        <v>13</v>
      </c>
      <c r="Y1891" s="82">
        <f t="shared" si="206"/>
        <v>39</v>
      </c>
      <c r="Z1891" s="82"/>
      <c r="AA1891" s="91"/>
      <c r="AB1891" s="91"/>
      <c r="AC1891" s="82"/>
      <c r="AD1891" s="82"/>
      <c r="AE1891" s="82"/>
      <c r="AF1891" s="82"/>
      <c r="AG1891" s="59" t="s">
        <v>6391</v>
      </c>
      <c r="AH1891" s="59">
        <v>1</v>
      </c>
      <c r="AI1891" s="58"/>
      <c r="AJ1891" s="27"/>
    </row>
    <row r="1892" ht="20.15" customHeight="1" outlineLevel="4" spans="1:36">
      <c r="A1892" s="59">
        <v>108</v>
      </c>
      <c r="B1892" s="60" t="s">
        <v>206</v>
      </c>
      <c r="C1892" s="56" t="s">
        <v>215</v>
      </c>
      <c r="D1892" s="57" t="s">
        <v>6412</v>
      </c>
      <c r="E1892" s="58" t="s">
        <v>1395</v>
      </c>
      <c r="F1892" s="59" t="s">
        <v>354</v>
      </c>
      <c r="G1892" s="59" t="s">
        <v>355</v>
      </c>
      <c r="H1892" s="59">
        <v>431023</v>
      </c>
      <c r="I1892" s="59" t="str">
        <f t="shared" si="207"/>
        <v>431023</v>
      </c>
      <c r="J1892" s="59">
        <f t="shared" si="205"/>
        <v>0</v>
      </c>
      <c r="K1892" s="70">
        <v>2.285</v>
      </c>
      <c r="L1892" s="55" t="s">
        <v>6413</v>
      </c>
      <c r="M1892" s="71" t="s">
        <v>6414</v>
      </c>
      <c r="N1892" s="59"/>
      <c r="O1892" s="70"/>
      <c r="P1892" s="73" t="s">
        <v>6414</v>
      </c>
      <c r="Q1892" s="70">
        <v>2.285</v>
      </c>
      <c r="R1892" s="59"/>
      <c r="S1892" s="70"/>
      <c r="T1892" s="59">
        <v>15</v>
      </c>
      <c r="U1892" s="82">
        <v>68.55</v>
      </c>
      <c r="V1892" s="83">
        <v>34.275</v>
      </c>
      <c r="W1892" s="83">
        <v>22.85</v>
      </c>
      <c r="X1892" s="83">
        <v>11.425</v>
      </c>
      <c r="Y1892" s="82">
        <f t="shared" si="206"/>
        <v>34.275</v>
      </c>
      <c r="Z1892" s="82"/>
      <c r="AA1892" s="91"/>
      <c r="AB1892" s="91"/>
      <c r="AC1892" s="82"/>
      <c r="AD1892" s="82"/>
      <c r="AE1892" s="82"/>
      <c r="AF1892" s="82"/>
      <c r="AG1892" s="59" t="s">
        <v>6391</v>
      </c>
      <c r="AH1892" s="59">
        <v>1</v>
      </c>
      <c r="AI1892" s="58"/>
      <c r="AJ1892" s="27"/>
    </row>
    <row r="1893" ht="20.15" customHeight="1" outlineLevel="4" spans="1:36">
      <c r="A1893" s="59">
        <v>109</v>
      </c>
      <c r="B1893" s="60" t="s">
        <v>206</v>
      </c>
      <c r="C1893" s="56" t="s">
        <v>215</v>
      </c>
      <c r="D1893" s="57" t="s">
        <v>6412</v>
      </c>
      <c r="E1893" s="58" t="s">
        <v>6415</v>
      </c>
      <c r="F1893" s="59" t="s">
        <v>354</v>
      </c>
      <c r="G1893" s="59" t="s">
        <v>355</v>
      </c>
      <c r="H1893" s="59">
        <v>431023</v>
      </c>
      <c r="I1893" s="59" t="str">
        <f t="shared" si="207"/>
        <v>431023</v>
      </c>
      <c r="J1893" s="59">
        <f t="shared" si="205"/>
        <v>0</v>
      </c>
      <c r="K1893" s="70">
        <v>6.505</v>
      </c>
      <c r="L1893" s="55" t="s">
        <v>6416</v>
      </c>
      <c r="M1893" s="71" t="s">
        <v>6417</v>
      </c>
      <c r="N1893" s="59"/>
      <c r="O1893" s="70"/>
      <c r="P1893" s="73" t="s">
        <v>6417</v>
      </c>
      <c r="Q1893" s="70">
        <v>6.505</v>
      </c>
      <c r="R1893" s="59"/>
      <c r="S1893" s="70"/>
      <c r="T1893" s="59">
        <v>15</v>
      </c>
      <c r="U1893" s="82">
        <v>325.25</v>
      </c>
      <c r="V1893" s="83">
        <v>97.575</v>
      </c>
      <c r="W1893" s="83">
        <v>65.05</v>
      </c>
      <c r="X1893" s="83">
        <v>32.525</v>
      </c>
      <c r="Y1893" s="82">
        <f t="shared" si="206"/>
        <v>227.675</v>
      </c>
      <c r="Z1893" s="82"/>
      <c r="AA1893" s="91"/>
      <c r="AB1893" s="91"/>
      <c r="AC1893" s="82"/>
      <c r="AD1893" s="82"/>
      <c r="AE1893" s="82"/>
      <c r="AF1893" s="82"/>
      <c r="AG1893" s="59" t="s">
        <v>6391</v>
      </c>
      <c r="AH1893" s="59">
        <v>1</v>
      </c>
      <c r="AI1893" s="58"/>
      <c r="AJ1893" s="27"/>
    </row>
    <row r="1894" ht="20.15" customHeight="1" outlineLevel="4" spans="1:36">
      <c r="A1894" s="59">
        <v>110</v>
      </c>
      <c r="B1894" s="60" t="s">
        <v>206</v>
      </c>
      <c r="C1894" s="56" t="s">
        <v>215</v>
      </c>
      <c r="D1894" s="57" t="s">
        <v>6418</v>
      </c>
      <c r="E1894" s="58" t="s">
        <v>6419</v>
      </c>
      <c r="F1894" s="59" t="s">
        <v>354</v>
      </c>
      <c r="G1894" s="59" t="s">
        <v>355</v>
      </c>
      <c r="H1894" s="59">
        <v>431023</v>
      </c>
      <c r="I1894" s="59" t="str">
        <f t="shared" si="207"/>
        <v>431023</v>
      </c>
      <c r="J1894" s="59">
        <f t="shared" si="205"/>
        <v>0</v>
      </c>
      <c r="K1894" s="70">
        <v>2.479</v>
      </c>
      <c r="L1894" s="55" t="s">
        <v>6420</v>
      </c>
      <c r="M1894" s="71" t="s">
        <v>6421</v>
      </c>
      <c r="N1894" s="59"/>
      <c r="O1894" s="70"/>
      <c r="P1894" s="59"/>
      <c r="Q1894" s="70"/>
      <c r="R1894" s="73" t="s">
        <v>6421</v>
      </c>
      <c r="S1894" s="70">
        <v>2.479</v>
      </c>
      <c r="T1894" s="59">
        <v>15</v>
      </c>
      <c r="U1894" s="82">
        <v>66.4017857142857</v>
      </c>
      <c r="V1894" s="83">
        <v>37.185</v>
      </c>
      <c r="W1894" s="83">
        <v>24.79</v>
      </c>
      <c r="X1894" s="83">
        <v>12.395</v>
      </c>
      <c r="Y1894" s="82">
        <f t="shared" si="206"/>
        <v>29.2167857142857</v>
      </c>
      <c r="Z1894" s="82"/>
      <c r="AA1894" s="91"/>
      <c r="AB1894" s="91"/>
      <c r="AC1894" s="82"/>
      <c r="AD1894" s="82"/>
      <c r="AE1894" s="82"/>
      <c r="AF1894" s="82"/>
      <c r="AG1894" s="59" t="s">
        <v>6391</v>
      </c>
      <c r="AH1894" s="59">
        <v>1</v>
      </c>
      <c r="AI1894" s="58"/>
      <c r="AJ1894" s="27"/>
    </row>
    <row r="1895" ht="20.15" customHeight="1" outlineLevel="4" spans="1:36">
      <c r="A1895" s="59">
        <v>111</v>
      </c>
      <c r="B1895" s="60" t="s">
        <v>206</v>
      </c>
      <c r="C1895" s="56" t="s">
        <v>215</v>
      </c>
      <c r="D1895" s="57" t="s">
        <v>6422</v>
      </c>
      <c r="E1895" s="58" t="s">
        <v>6423</v>
      </c>
      <c r="F1895" s="59" t="s">
        <v>354</v>
      </c>
      <c r="G1895" s="59" t="s">
        <v>355</v>
      </c>
      <c r="H1895" s="59">
        <v>431023</v>
      </c>
      <c r="I1895" s="59" t="str">
        <f t="shared" si="207"/>
        <v>431023</v>
      </c>
      <c r="J1895" s="59">
        <f t="shared" si="205"/>
        <v>0</v>
      </c>
      <c r="K1895" s="70">
        <v>2.347</v>
      </c>
      <c r="L1895" s="55" t="s">
        <v>6424</v>
      </c>
      <c r="M1895" s="71" t="s">
        <v>6425</v>
      </c>
      <c r="N1895" s="59"/>
      <c r="O1895" s="70"/>
      <c r="P1895" s="59"/>
      <c r="Q1895" s="70"/>
      <c r="R1895" s="73" t="s">
        <v>6425</v>
      </c>
      <c r="S1895" s="70">
        <v>2.347</v>
      </c>
      <c r="T1895" s="59">
        <v>15</v>
      </c>
      <c r="U1895" s="82">
        <v>62.8660714285714</v>
      </c>
      <c r="V1895" s="83">
        <v>35.205</v>
      </c>
      <c r="W1895" s="83">
        <v>23.47</v>
      </c>
      <c r="X1895" s="83">
        <v>11.735</v>
      </c>
      <c r="Y1895" s="82">
        <f t="shared" si="206"/>
        <v>27.6610714285714</v>
      </c>
      <c r="Z1895" s="82"/>
      <c r="AA1895" s="91"/>
      <c r="AB1895" s="91"/>
      <c r="AC1895" s="82"/>
      <c r="AD1895" s="82"/>
      <c r="AE1895" s="82"/>
      <c r="AF1895" s="82"/>
      <c r="AG1895" s="59" t="s">
        <v>6391</v>
      </c>
      <c r="AH1895" s="59">
        <v>1</v>
      </c>
      <c r="AI1895" s="58"/>
      <c r="AJ1895" s="27"/>
    </row>
    <row r="1896" ht="20.15" customHeight="1" outlineLevel="4" spans="1:36">
      <c r="A1896" s="59">
        <v>112</v>
      </c>
      <c r="B1896" s="60" t="s">
        <v>206</v>
      </c>
      <c r="C1896" s="56" t="s">
        <v>215</v>
      </c>
      <c r="D1896" s="57" t="s">
        <v>6422</v>
      </c>
      <c r="E1896" s="58" t="s">
        <v>6426</v>
      </c>
      <c r="F1896" s="59" t="s">
        <v>354</v>
      </c>
      <c r="G1896" s="59" t="s">
        <v>355</v>
      </c>
      <c r="H1896" s="59">
        <v>431023</v>
      </c>
      <c r="I1896" s="59" t="str">
        <f t="shared" si="207"/>
        <v>431023</v>
      </c>
      <c r="J1896" s="59">
        <f t="shared" si="205"/>
        <v>0</v>
      </c>
      <c r="K1896" s="70">
        <v>2.394</v>
      </c>
      <c r="L1896" s="55" t="s">
        <v>6427</v>
      </c>
      <c r="M1896" s="71" t="s">
        <v>6428</v>
      </c>
      <c r="N1896" s="59"/>
      <c r="O1896" s="70"/>
      <c r="P1896" s="59"/>
      <c r="Q1896" s="70"/>
      <c r="R1896" s="73" t="s">
        <v>6428</v>
      </c>
      <c r="S1896" s="70">
        <v>2.394</v>
      </c>
      <c r="T1896" s="59">
        <v>15</v>
      </c>
      <c r="U1896" s="82">
        <v>64.125</v>
      </c>
      <c r="V1896" s="83">
        <v>35.91</v>
      </c>
      <c r="W1896" s="83">
        <v>23.94</v>
      </c>
      <c r="X1896" s="83">
        <v>11.97</v>
      </c>
      <c r="Y1896" s="82">
        <f t="shared" si="206"/>
        <v>28.215</v>
      </c>
      <c r="Z1896" s="82"/>
      <c r="AA1896" s="91"/>
      <c r="AB1896" s="91"/>
      <c r="AC1896" s="82"/>
      <c r="AD1896" s="82"/>
      <c r="AE1896" s="82"/>
      <c r="AF1896" s="82"/>
      <c r="AG1896" s="59" t="s">
        <v>6391</v>
      </c>
      <c r="AH1896" s="59">
        <v>1</v>
      </c>
      <c r="AI1896" s="58"/>
      <c r="AJ1896" s="27"/>
    </row>
    <row r="1897" ht="20.15" customHeight="1" outlineLevel="4" spans="1:36">
      <c r="A1897" s="59">
        <v>113</v>
      </c>
      <c r="B1897" s="60" t="s">
        <v>206</v>
      </c>
      <c r="C1897" s="56" t="s">
        <v>215</v>
      </c>
      <c r="D1897" s="57" t="s">
        <v>6422</v>
      </c>
      <c r="E1897" s="58" t="s">
        <v>6429</v>
      </c>
      <c r="F1897" s="59" t="s">
        <v>354</v>
      </c>
      <c r="G1897" s="59" t="s">
        <v>355</v>
      </c>
      <c r="H1897" s="59">
        <v>431023</v>
      </c>
      <c r="I1897" s="59" t="str">
        <f t="shared" si="207"/>
        <v>431023</v>
      </c>
      <c r="J1897" s="59">
        <f t="shared" si="205"/>
        <v>0</v>
      </c>
      <c r="K1897" s="70">
        <v>2.439</v>
      </c>
      <c r="L1897" s="55" t="s">
        <v>6430</v>
      </c>
      <c r="M1897" s="71" t="s">
        <v>6431</v>
      </c>
      <c r="N1897" s="59"/>
      <c r="O1897" s="70"/>
      <c r="P1897" s="59"/>
      <c r="Q1897" s="70"/>
      <c r="R1897" s="73" t="s">
        <v>6431</v>
      </c>
      <c r="S1897" s="70">
        <v>2.439</v>
      </c>
      <c r="T1897" s="59">
        <v>15</v>
      </c>
      <c r="U1897" s="82">
        <v>65.3303571428571</v>
      </c>
      <c r="V1897" s="83">
        <v>36.585</v>
      </c>
      <c r="W1897" s="83">
        <v>24.39</v>
      </c>
      <c r="X1897" s="83">
        <v>12.195</v>
      </c>
      <c r="Y1897" s="82">
        <f t="shared" si="206"/>
        <v>28.7453571428571</v>
      </c>
      <c r="Z1897" s="82"/>
      <c r="AA1897" s="91"/>
      <c r="AB1897" s="91"/>
      <c r="AC1897" s="82"/>
      <c r="AD1897" s="82"/>
      <c r="AE1897" s="82"/>
      <c r="AF1897" s="82"/>
      <c r="AG1897" s="59" t="s">
        <v>6391</v>
      </c>
      <c r="AH1897" s="59">
        <v>1</v>
      </c>
      <c r="AI1897" s="58"/>
      <c r="AJ1897" s="27"/>
    </row>
    <row r="1898" ht="20.15" customHeight="1" outlineLevel="4" spans="1:36">
      <c r="A1898" s="59">
        <v>114</v>
      </c>
      <c r="B1898" s="60" t="s">
        <v>206</v>
      </c>
      <c r="C1898" s="56" t="s">
        <v>215</v>
      </c>
      <c r="D1898" s="57" t="s">
        <v>6387</v>
      </c>
      <c r="E1898" s="58" t="s">
        <v>6432</v>
      </c>
      <c r="F1898" s="59" t="s">
        <v>354</v>
      </c>
      <c r="G1898" s="59" t="s">
        <v>355</v>
      </c>
      <c r="H1898" s="59">
        <v>431023</v>
      </c>
      <c r="I1898" s="59" t="str">
        <f t="shared" si="207"/>
        <v>431023</v>
      </c>
      <c r="J1898" s="59">
        <f t="shared" si="205"/>
        <v>0</v>
      </c>
      <c r="K1898" s="70">
        <v>1.038</v>
      </c>
      <c r="L1898" s="55" t="s">
        <v>6433</v>
      </c>
      <c r="M1898" s="71" t="s">
        <v>6434</v>
      </c>
      <c r="N1898" s="59"/>
      <c r="O1898" s="70"/>
      <c r="P1898" s="59"/>
      <c r="Q1898" s="70"/>
      <c r="R1898" s="73" t="s">
        <v>6434</v>
      </c>
      <c r="S1898" s="70">
        <v>1.038</v>
      </c>
      <c r="T1898" s="59">
        <v>15</v>
      </c>
      <c r="U1898" s="82">
        <v>27.8035714285714</v>
      </c>
      <c r="V1898" s="83">
        <v>15.57</v>
      </c>
      <c r="W1898" s="83">
        <v>10.38</v>
      </c>
      <c r="X1898" s="83">
        <v>5.19</v>
      </c>
      <c r="Y1898" s="82">
        <f t="shared" si="206"/>
        <v>12.2335714285714</v>
      </c>
      <c r="Z1898" s="82"/>
      <c r="AA1898" s="91"/>
      <c r="AB1898" s="91"/>
      <c r="AC1898" s="82"/>
      <c r="AD1898" s="82"/>
      <c r="AE1898" s="82"/>
      <c r="AF1898" s="82"/>
      <c r="AG1898" s="59" t="s">
        <v>6391</v>
      </c>
      <c r="AH1898" s="59">
        <v>1</v>
      </c>
      <c r="AI1898" s="58"/>
      <c r="AJ1898" s="27"/>
    </row>
    <row r="1899" ht="20.15" customHeight="1" outlineLevel="4" spans="1:36">
      <c r="A1899" s="59">
        <v>115</v>
      </c>
      <c r="B1899" s="60" t="s">
        <v>206</v>
      </c>
      <c r="C1899" s="56" t="s">
        <v>215</v>
      </c>
      <c r="D1899" s="57" t="s">
        <v>6435</v>
      </c>
      <c r="E1899" s="58" t="s">
        <v>6436</v>
      </c>
      <c r="F1899" s="59" t="s">
        <v>354</v>
      </c>
      <c r="G1899" s="59" t="s">
        <v>355</v>
      </c>
      <c r="H1899" s="59">
        <v>431023</v>
      </c>
      <c r="I1899" s="59" t="str">
        <f t="shared" si="207"/>
        <v>431023</v>
      </c>
      <c r="J1899" s="59">
        <f t="shared" si="205"/>
        <v>0</v>
      </c>
      <c r="K1899" s="70">
        <v>6.232</v>
      </c>
      <c r="L1899" s="55" t="s">
        <v>6437</v>
      </c>
      <c r="M1899" s="71" t="s">
        <v>6438</v>
      </c>
      <c r="N1899" s="59"/>
      <c r="O1899" s="70"/>
      <c r="P1899" s="73" t="s">
        <v>6438</v>
      </c>
      <c r="Q1899" s="70">
        <v>6.232</v>
      </c>
      <c r="R1899" s="59"/>
      <c r="S1899" s="70"/>
      <c r="T1899" s="59">
        <v>15</v>
      </c>
      <c r="U1899" s="82">
        <v>186.96</v>
      </c>
      <c r="V1899" s="83">
        <v>93.48</v>
      </c>
      <c r="W1899" s="83">
        <v>62.32</v>
      </c>
      <c r="X1899" s="83">
        <v>31.16</v>
      </c>
      <c r="Y1899" s="82">
        <f t="shared" si="206"/>
        <v>93.48</v>
      </c>
      <c r="Z1899" s="82"/>
      <c r="AA1899" s="91"/>
      <c r="AB1899" s="91"/>
      <c r="AC1899" s="82"/>
      <c r="AD1899" s="82"/>
      <c r="AE1899" s="82"/>
      <c r="AF1899" s="82"/>
      <c r="AG1899" s="59" t="s">
        <v>6391</v>
      </c>
      <c r="AH1899" s="59">
        <v>1</v>
      </c>
      <c r="AI1899" s="58"/>
      <c r="AJ1899" s="27"/>
    </row>
    <row r="1900" ht="20.15" customHeight="1" outlineLevel="3" spans="1:36">
      <c r="A1900" s="59"/>
      <c r="B1900" s="60"/>
      <c r="C1900" s="51" t="s">
        <v>218</v>
      </c>
      <c r="D1900" s="57"/>
      <c r="E1900" s="58"/>
      <c r="F1900" s="59"/>
      <c r="G1900" s="59"/>
      <c r="H1900" s="59"/>
      <c r="I1900" s="59"/>
      <c r="J1900" s="59"/>
      <c r="K1900" s="70">
        <f>SUBTOTAL(9,K1901:K1906)</f>
        <v>14.441</v>
      </c>
      <c r="L1900" s="55"/>
      <c r="M1900" s="71"/>
      <c r="N1900" s="59"/>
      <c r="O1900" s="70"/>
      <c r="P1900" s="59"/>
      <c r="Q1900" s="70"/>
      <c r="R1900" s="73"/>
      <c r="S1900" s="70"/>
      <c r="T1900" s="59"/>
      <c r="U1900" s="82">
        <f>SUBTOTAL(9,U1901:U1906)</f>
        <v>610.19</v>
      </c>
      <c r="V1900" s="83">
        <f>SUBTOTAL(9,V1901:V1906)</f>
        <v>216.615</v>
      </c>
      <c r="W1900" s="83">
        <f>SUBTOTAL(9,W1901:W1906)</f>
        <v>144.41</v>
      </c>
      <c r="X1900" s="83">
        <f>SUBTOTAL(9,X1901:X1906)</f>
        <v>72.205</v>
      </c>
      <c r="Y1900" s="82">
        <f>SUBTOTAL(9,Y1901:Y1906)</f>
        <v>393.575</v>
      </c>
      <c r="Z1900" s="82">
        <v>12</v>
      </c>
      <c r="AA1900" s="91">
        <v>517</v>
      </c>
      <c r="AB1900" s="82">
        <f>U1900-AA1900</f>
        <v>93.1900000000001</v>
      </c>
      <c r="AC1900" s="82">
        <v>40</v>
      </c>
      <c r="AD1900" s="82">
        <f>V1900-AC1900</f>
        <v>176.615</v>
      </c>
      <c r="AE1900" s="82">
        <v>477</v>
      </c>
      <c r="AF1900" s="82">
        <v>477</v>
      </c>
      <c r="AG1900" s="59"/>
      <c r="AH1900" s="59"/>
      <c r="AI1900" s="58"/>
      <c r="AJ1900" s="27"/>
    </row>
    <row r="1901" ht="20.15" customHeight="1" outlineLevel="4" spans="1:36">
      <c r="A1901" s="59">
        <v>116</v>
      </c>
      <c r="B1901" s="60" t="s">
        <v>206</v>
      </c>
      <c r="C1901" s="56" t="s">
        <v>217</v>
      </c>
      <c r="D1901" s="57" t="s">
        <v>6439</v>
      </c>
      <c r="E1901" s="58" t="s">
        <v>6440</v>
      </c>
      <c r="F1901" s="59" t="s">
        <v>354</v>
      </c>
      <c r="G1901" s="59" t="s">
        <v>355</v>
      </c>
      <c r="H1901" s="59">
        <v>431024</v>
      </c>
      <c r="I1901" s="59" t="str">
        <f t="shared" ref="I1901:I1906" si="208">RIGHT(M1901,6)</f>
        <v>431024</v>
      </c>
      <c r="J1901" s="59">
        <f t="shared" ref="J1901:J1906" si="209">H1901-I1901</f>
        <v>0</v>
      </c>
      <c r="K1901" s="70">
        <v>5.043</v>
      </c>
      <c r="L1901" s="55" t="s">
        <v>6441</v>
      </c>
      <c r="M1901" s="71" t="s">
        <v>6442</v>
      </c>
      <c r="N1901" s="59"/>
      <c r="O1901" s="70"/>
      <c r="P1901" s="59"/>
      <c r="Q1901" s="70"/>
      <c r="R1901" s="73" t="s">
        <v>6442</v>
      </c>
      <c r="S1901" s="70">
        <v>5.043</v>
      </c>
      <c r="T1901" s="59">
        <v>15</v>
      </c>
      <c r="U1901" s="82">
        <v>219.28</v>
      </c>
      <c r="V1901" s="83">
        <v>75.645</v>
      </c>
      <c r="W1901" s="83">
        <v>50.43</v>
      </c>
      <c r="X1901" s="83">
        <v>25.215</v>
      </c>
      <c r="Y1901" s="82">
        <f t="shared" ref="Y1901:Y1906" si="210">U1901-V1901</f>
        <v>143.635</v>
      </c>
      <c r="Z1901" s="82"/>
      <c r="AA1901" s="91"/>
      <c r="AB1901" s="91"/>
      <c r="AC1901" s="82"/>
      <c r="AD1901" s="82"/>
      <c r="AE1901" s="82"/>
      <c r="AF1901" s="82"/>
      <c r="AG1901" s="59" t="s">
        <v>6443</v>
      </c>
      <c r="AH1901" s="59">
        <v>1</v>
      </c>
      <c r="AI1901" s="58"/>
      <c r="AJ1901" s="27"/>
    </row>
    <row r="1902" ht="20.15" customHeight="1" outlineLevel="4" spans="1:36">
      <c r="A1902" s="59">
        <v>117</v>
      </c>
      <c r="B1902" s="60" t="s">
        <v>206</v>
      </c>
      <c r="C1902" s="56" t="s">
        <v>217</v>
      </c>
      <c r="D1902" s="57" t="s">
        <v>6439</v>
      </c>
      <c r="E1902" s="58" t="s">
        <v>6444</v>
      </c>
      <c r="F1902" s="59" t="s">
        <v>354</v>
      </c>
      <c r="G1902" s="59" t="s">
        <v>355</v>
      </c>
      <c r="H1902" s="59">
        <v>431024</v>
      </c>
      <c r="I1902" s="59" t="str">
        <f t="shared" si="208"/>
        <v>431024</v>
      </c>
      <c r="J1902" s="59">
        <f t="shared" si="209"/>
        <v>0</v>
      </c>
      <c r="K1902" s="70">
        <v>2.208</v>
      </c>
      <c r="L1902" s="55" t="s">
        <v>6445</v>
      </c>
      <c r="M1902" s="71" t="s">
        <v>6446</v>
      </c>
      <c r="N1902" s="59"/>
      <c r="O1902" s="70"/>
      <c r="P1902" s="59"/>
      <c r="Q1902" s="70"/>
      <c r="R1902" s="73" t="s">
        <v>6446</v>
      </c>
      <c r="S1902" s="70">
        <v>2.208</v>
      </c>
      <c r="T1902" s="59">
        <v>15</v>
      </c>
      <c r="U1902" s="82">
        <v>59.14</v>
      </c>
      <c r="V1902" s="83">
        <v>33.12</v>
      </c>
      <c r="W1902" s="83">
        <v>22.08</v>
      </c>
      <c r="X1902" s="83">
        <v>11.04</v>
      </c>
      <c r="Y1902" s="82">
        <f t="shared" si="210"/>
        <v>26.02</v>
      </c>
      <c r="Z1902" s="82"/>
      <c r="AA1902" s="91"/>
      <c r="AB1902" s="91"/>
      <c r="AC1902" s="82"/>
      <c r="AD1902" s="82"/>
      <c r="AE1902" s="82"/>
      <c r="AF1902" s="82"/>
      <c r="AG1902" s="59" t="s">
        <v>6443</v>
      </c>
      <c r="AH1902" s="59">
        <v>1</v>
      </c>
      <c r="AI1902" s="58"/>
      <c r="AJ1902" s="27"/>
    </row>
    <row r="1903" ht="20.15" customHeight="1" outlineLevel="4" spans="1:36">
      <c r="A1903" s="59">
        <v>118</v>
      </c>
      <c r="B1903" s="60" t="s">
        <v>206</v>
      </c>
      <c r="C1903" s="56" t="s">
        <v>217</v>
      </c>
      <c r="D1903" s="57" t="s">
        <v>6447</v>
      </c>
      <c r="E1903" s="58" t="s">
        <v>6448</v>
      </c>
      <c r="F1903" s="59" t="s">
        <v>354</v>
      </c>
      <c r="G1903" s="59" t="s">
        <v>355</v>
      </c>
      <c r="H1903" s="59">
        <v>431024</v>
      </c>
      <c r="I1903" s="59" t="str">
        <f t="shared" si="208"/>
        <v>431024</v>
      </c>
      <c r="J1903" s="59">
        <f t="shared" si="209"/>
        <v>0</v>
      </c>
      <c r="K1903" s="70">
        <v>1.191</v>
      </c>
      <c r="L1903" s="55" t="s">
        <v>6449</v>
      </c>
      <c r="M1903" s="71" t="s">
        <v>6450</v>
      </c>
      <c r="N1903" s="59"/>
      <c r="O1903" s="70"/>
      <c r="P1903" s="59"/>
      <c r="Q1903" s="70"/>
      <c r="R1903" s="73" t="s">
        <v>6450</v>
      </c>
      <c r="S1903" s="70">
        <v>1.191</v>
      </c>
      <c r="T1903" s="59">
        <v>15</v>
      </c>
      <c r="U1903" s="82">
        <v>75.28</v>
      </c>
      <c r="V1903" s="83">
        <v>17.865</v>
      </c>
      <c r="W1903" s="83">
        <v>11.91</v>
      </c>
      <c r="X1903" s="83">
        <v>5.955</v>
      </c>
      <c r="Y1903" s="82">
        <f t="shared" si="210"/>
        <v>57.415</v>
      </c>
      <c r="Z1903" s="82"/>
      <c r="AA1903" s="91"/>
      <c r="AB1903" s="91"/>
      <c r="AC1903" s="82"/>
      <c r="AD1903" s="82"/>
      <c r="AE1903" s="82"/>
      <c r="AF1903" s="82"/>
      <c r="AG1903" s="59" t="s">
        <v>6443</v>
      </c>
      <c r="AH1903" s="59">
        <v>1</v>
      </c>
      <c r="AI1903" s="58"/>
      <c r="AJ1903" s="27"/>
    </row>
    <row r="1904" ht="20.15" customHeight="1" outlineLevel="4" spans="1:36">
      <c r="A1904" s="59">
        <v>119</v>
      </c>
      <c r="B1904" s="60" t="s">
        <v>206</v>
      </c>
      <c r="C1904" s="56" t="s">
        <v>217</v>
      </c>
      <c r="D1904" s="57" t="s">
        <v>4240</v>
      </c>
      <c r="E1904" s="58" t="s">
        <v>720</v>
      </c>
      <c r="F1904" s="59" t="s">
        <v>354</v>
      </c>
      <c r="G1904" s="59" t="s">
        <v>355</v>
      </c>
      <c r="H1904" s="59">
        <v>431024</v>
      </c>
      <c r="I1904" s="59" t="str">
        <f t="shared" si="208"/>
        <v>431024</v>
      </c>
      <c r="J1904" s="59">
        <f t="shared" si="209"/>
        <v>0</v>
      </c>
      <c r="K1904" s="70">
        <v>1.665</v>
      </c>
      <c r="L1904" s="55" t="s">
        <v>6451</v>
      </c>
      <c r="M1904" s="71" t="s">
        <v>6452</v>
      </c>
      <c r="N1904" s="59"/>
      <c r="O1904" s="70"/>
      <c r="P1904" s="59"/>
      <c r="Q1904" s="70"/>
      <c r="R1904" s="73" t="s">
        <v>6452</v>
      </c>
      <c r="S1904" s="70">
        <v>1.665</v>
      </c>
      <c r="T1904" s="59">
        <v>15</v>
      </c>
      <c r="U1904" s="82">
        <v>122.31</v>
      </c>
      <c r="V1904" s="83">
        <v>24.975</v>
      </c>
      <c r="W1904" s="83">
        <v>16.65</v>
      </c>
      <c r="X1904" s="83">
        <v>8.325</v>
      </c>
      <c r="Y1904" s="82">
        <f t="shared" si="210"/>
        <v>97.335</v>
      </c>
      <c r="Z1904" s="82"/>
      <c r="AA1904" s="91"/>
      <c r="AB1904" s="91"/>
      <c r="AC1904" s="82"/>
      <c r="AD1904" s="82"/>
      <c r="AE1904" s="82"/>
      <c r="AF1904" s="82"/>
      <c r="AG1904" s="59" t="s">
        <v>6443</v>
      </c>
      <c r="AH1904" s="59">
        <v>1</v>
      </c>
      <c r="AI1904" s="58"/>
      <c r="AJ1904" s="27"/>
    </row>
    <row r="1905" ht="20.15" customHeight="1" outlineLevel="4" spans="1:36">
      <c r="A1905" s="59">
        <v>120</v>
      </c>
      <c r="B1905" s="60" t="s">
        <v>206</v>
      </c>
      <c r="C1905" s="56" t="s">
        <v>217</v>
      </c>
      <c r="D1905" s="57" t="s">
        <v>6453</v>
      </c>
      <c r="E1905" s="58" t="s">
        <v>1719</v>
      </c>
      <c r="F1905" s="59" t="s">
        <v>354</v>
      </c>
      <c r="G1905" s="59" t="s">
        <v>355</v>
      </c>
      <c r="H1905" s="59">
        <v>431024</v>
      </c>
      <c r="I1905" s="59" t="str">
        <f t="shared" si="208"/>
        <v>431024</v>
      </c>
      <c r="J1905" s="59">
        <f t="shared" si="209"/>
        <v>0</v>
      </c>
      <c r="K1905" s="70">
        <v>2.668</v>
      </c>
      <c r="L1905" s="55" t="s">
        <v>6454</v>
      </c>
      <c r="M1905" s="71" t="s">
        <v>6455</v>
      </c>
      <c r="N1905" s="59"/>
      <c r="O1905" s="70"/>
      <c r="P1905" s="59"/>
      <c r="Q1905" s="70"/>
      <c r="R1905" s="73" t="s">
        <v>6455</v>
      </c>
      <c r="S1905" s="70">
        <v>2.668</v>
      </c>
      <c r="T1905" s="59">
        <v>15</v>
      </c>
      <c r="U1905" s="82">
        <v>71.46</v>
      </c>
      <c r="V1905" s="83">
        <v>40.02</v>
      </c>
      <c r="W1905" s="83">
        <v>26.68</v>
      </c>
      <c r="X1905" s="83">
        <v>13.34</v>
      </c>
      <c r="Y1905" s="82">
        <f t="shared" si="210"/>
        <v>31.44</v>
      </c>
      <c r="Z1905" s="82"/>
      <c r="AA1905" s="91"/>
      <c r="AB1905" s="91"/>
      <c r="AC1905" s="82"/>
      <c r="AD1905" s="82"/>
      <c r="AE1905" s="82"/>
      <c r="AF1905" s="82"/>
      <c r="AG1905" s="59" t="s">
        <v>6443</v>
      </c>
      <c r="AH1905" s="59">
        <v>1</v>
      </c>
      <c r="AI1905" s="58"/>
      <c r="AJ1905" s="27"/>
    </row>
    <row r="1906" ht="20.15" customHeight="1" outlineLevel="4" spans="1:36">
      <c r="A1906" s="59">
        <v>121</v>
      </c>
      <c r="B1906" s="60" t="s">
        <v>206</v>
      </c>
      <c r="C1906" s="56" t="s">
        <v>217</v>
      </c>
      <c r="D1906" s="57" t="s">
        <v>6456</v>
      </c>
      <c r="E1906" s="58" t="s">
        <v>6457</v>
      </c>
      <c r="F1906" s="59" t="s">
        <v>354</v>
      </c>
      <c r="G1906" s="59" t="s">
        <v>355</v>
      </c>
      <c r="H1906" s="59">
        <v>431024</v>
      </c>
      <c r="I1906" s="59" t="str">
        <f t="shared" si="208"/>
        <v>431024</v>
      </c>
      <c r="J1906" s="59">
        <f t="shared" si="209"/>
        <v>0</v>
      </c>
      <c r="K1906" s="70">
        <v>1.666</v>
      </c>
      <c r="L1906" s="55" t="s">
        <v>6458</v>
      </c>
      <c r="M1906" s="71" t="s">
        <v>6459</v>
      </c>
      <c r="N1906" s="59"/>
      <c r="O1906" s="70"/>
      <c r="P1906" s="73" t="s">
        <v>6459</v>
      </c>
      <c r="Q1906" s="70">
        <v>1.666</v>
      </c>
      <c r="R1906" s="59"/>
      <c r="S1906" s="70"/>
      <c r="T1906" s="59">
        <v>15</v>
      </c>
      <c r="U1906" s="82">
        <v>62.72</v>
      </c>
      <c r="V1906" s="83">
        <v>24.99</v>
      </c>
      <c r="W1906" s="83">
        <v>16.66</v>
      </c>
      <c r="X1906" s="83">
        <v>8.33</v>
      </c>
      <c r="Y1906" s="82">
        <f t="shared" si="210"/>
        <v>37.73</v>
      </c>
      <c r="Z1906" s="82"/>
      <c r="AA1906" s="91"/>
      <c r="AB1906" s="91"/>
      <c r="AC1906" s="82"/>
      <c r="AD1906" s="82"/>
      <c r="AE1906" s="82"/>
      <c r="AF1906" s="82"/>
      <c r="AG1906" s="59" t="s">
        <v>6443</v>
      </c>
      <c r="AH1906" s="59">
        <v>1</v>
      </c>
      <c r="AI1906" s="58"/>
      <c r="AJ1906" s="27"/>
    </row>
    <row r="1907" ht="20.15" customHeight="1" outlineLevel="3" collapsed="1" spans="1:36">
      <c r="A1907" s="59"/>
      <c r="B1907" s="60"/>
      <c r="C1907" s="51" t="s">
        <v>220</v>
      </c>
      <c r="D1907" s="57"/>
      <c r="E1907" s="58"/>
      <c r="F1907" s="59"/>
      <c r="G1907" s="59"/>
      <c r="H1907" s="59"/>
      <c r="I1907" s="59"/>
      <c r="J1907" s="59"/>
      <c r="K1907" s="70">
        <f>SUBTOTAL(9,K1908:K1921)</f>
        <v>42.339</v>
      </c>
      <c r="L1907" s="55"/>
      <c r="M1907" s="71"/>
      <c r="N1907" s="73"/>
      <c r="O1907" s="70"/>
      <c r="P1907" s="59"/>
      <c r="Q1907" s="70"/>
      <c r="R1907" s="59"/>
      <c r="S1907" s="70"/>
      <c r="T1907" s="59"/>
      <c r="U1907" s="82">
        <f>SUBTOTAL(9,U1908:U1921)</f>
        <v>1942.93</v>
      </c>
      <c r="V1907" s="83">
        <f>SUBTOTAL(9,V1908:V1921)</f>
        <v>635.085</v>
      </c>
      <c r="W1907" s="83">
        <f>SUBTOTAL(9,W1908:W1921)</f>
        <v>423.39</v>
      </c>
      <c r="X1907" s="83">
        <f>SUBTOTAL(9,X1908:X1921)</f>
        <v>211.695</v>
      </c>
      <c r="Y1907" s="82">
        <f>SUBTOTAL(9,Y1908:Y1921)</f>
        <v>1307.845</v>
      </c>
      <c r="Z1907" s="82">
        <v>38</v>
      </c>
      <c r="AA1907" s="91">
        <v>1647</v>
      </c>
      <c r="AB1907" s="82">
        <f>U1907-AA1907</f>
        <v>295.93</v>
      </c>
      <c r="AC1907" s="82">
        <v>119</v>
      </c>
      <c r="AD1907" s="82">
        <f>V1907-AC1907</f>
        <v>516.085</v>
      </c>
      <c r="AE1907" s="82">
        <v>1528</v>
      </c>
      <c r="AF1907" s="82">
        <v>1528</v>
      </c>
      <c r="AG1907" s="59"/>
      <c r="AH1907" s="59"/>
      <c r="AI1907" s="58"/>
      <c r="AJ1907" s="27"/>
    </row>
    <row r="1908" ht="20.15" customHeight="1" outlineLevel="4" spans="1:36">
      <c r="A1908" s="59">
        <v>33</v>
      </c>
      <c r="B1908" s="60" t="s">
        <v>206</v>
      </c>
      <c r="C1908" s="56" t="s">
        <v>219</v>
      </c>
      <c r="D1908" s="57" t="s">
        <v>6149</v>
      </c>
      <c r="E1908" s="58" t="s">
        <v>6150</v>
      </c>
      <c r="F1908" s="59" t="s">
        <v>354</v>
      </c>
      <c r="G1908" s="59" t="s">
        <v>355</v>
      </c>
      <c r="H1908" s="59">
        <v>431025</v>
      </c>
      <c r="I1908" s="59" t="str">
        <f t="shared" ref="I1908:I1917" si="211">RIGHT(M1908,6)</f>
        <v>431021</v>
      </c>
      <c r="J1908" s="59">
        <f t="shared" ref="J1908:J1921" si="212">H1908-I1908</f>
        <v>4</v>
      </c>
      <c r="K1908" s="70">
        <v>5.191</v>
      </c>
      <c r="L1908" s="55" t="s">
        <v>6151</v>
      </c>
      <c r="M1908" s="71" t="s">
        <v>6152</v>
      </c>
      <c r="N1908" s="73" t="s">
        <v>6152</v>
      </c>
      <c r="O1908" s="70">
        <v>5.191</v>
      </c>
      <c r="P1908" s="59"/>
      <c r="Q1908" s="70"/>
      <c r="R1908" s="59"/>
      <c r="S1908" s="70"/>
      <c r="T1908" s="59">
        <v>15</v>
      </c>
      <c r="U1908" s="82">
        <v>311.46</v>
      </c>
      <c r="V1908" s="83">
        <v>77.865</v>
      </c>
      <c r="W1908" s="83">
        <v>51.91</v>
      </c>
      <c r="X1908" s="83">
        <v>25.955</v>
      </c>
      <c r="Y1908" s="82">
        <f t="shared" ref="Y1908:Y1921" si="213">U1908-V1908</f>
        <v>233.595</v>
      </c>
      <c r="Z1908" s="82"/>
      <c r="AA1908" s="91"/>
      <c r="AB1908" s="91"/>
      <c r="AC1908" s="82"/>
      <c r="AD1908" s="82"/>
      <c r="AE1908" s="82"/>
      <c r="AF1908" s="82"/>
      <c r="AG1908" s="59" t="s">
        <v>6443</v>
      </c>
      <c r="AH1908" s="59">
        <v>1</v>
      </c>
      <c r="AI1908" s="58"/>
      <c r="AJ1908" s="27"/>
    </row>
    <row r="1909" ht="20.15" customHeight="1" outlineLevel="4" spans="1:36">
      <c r="A1909" s="59">
        <v>122</v>
      </c>
      <c r="B1909" s="60" t="s">
        <v>206</v>
      </c>
      <c r="C1909" s="56" t="s">
        <v>219</v>
      </c>
      <c r="D1909" s="57" t="s">
        <v>6460</v>
      </c>
      <c r="E1909" s="58" t="s">
        <v>6461</v>
      </c>
      <c r="F1909" s="59" t="s">
        <v>354</v>
      </c>
      <c r="G1909" s="59" t="s">
        <v>355</v>
      </c>
      <c r="H1909" s="59">
        <v>431025</v>
      </c>
      <c r="I1909" s="59" t="str">
        <f t="shared" si="211"/>
        <v>431025</v>
      </c>
      <c r="J1909" s="59">
        <f t="shared" si="212"/>
        <v>0</v>
      </c>
      <c r="K1909" s="70">
        <v>6.126</v>
      </c>
      <c r="L1909" s="55" t="s">
        <v>6462</v>
      </c>
      <c r="M1909" s="71" t="s">
        <v>6463</v>
      </c>
      <c r="N1909" s="59"/>
      <c r="O1909" s="70"/>
      <c r="P1909" s="59"/>
      <c r="Q1909" s="70"/>
      <c r="R1909" s="73" t="s">
        <v>6463</v>
      </c>
      <c r="S1909" s="70">
        <v>6.126</v>
      </c>
      <c r="T1909" s="59">
        <v>15</v>
      </c>
      <c r="U1909" s="82">
        <v>245.04</v>
      </c>
      <c r="V1909" s="83">
        <v>91.89</v>
      </c>
      <c r="W1909" s="83">
        <v>61.26</v>
      </c>
      <c r="X1909" s="83">
        <v>30.63</v>
      </c>
      <c r="Y1909" s="82">
        <f t="shared" si="213"/>
        <v>153.15</v>
      </c>
      <c r="Z1909" s="82"/>
      <c r="AA1909" s="91"/>
      <c r="AB1909" s="91"/>
      <c r="AC1909" s="82"/>
      <c r="AD1909" s="82"/>
      <c r="AE1909" s="82"/>
      <c r="AF1909" s="82"/>
      <c r="AG1909" s="59" t="s">
        <v>6443</v>
      </c>
      <c r="AH1909" s="59">
        <v>1</v>
      </c>
      <c r="AI1909" s="58"/>
      <c r="AJ1909" s="27"/>
    </row>
    <row r="1910" ht="20.15" customHeight="1" outlineLevel="4" spans="1:36">
      <c r="A1910" s="59">
        <v>123</v>
      </c>
      <c r="B1910" s="60" t="s">
        <v>206</v>
      </c>
      <c r="C1910" s="56" t="s">
        <v>219</v>
      </c>
      <c r="D1910" s="57" t="s">
        <v>6464</v>
      </c>
      <c r="E1910" s="58" t="s">
        <v>6465</v>
      </c>
      <c r="F1910" s="59" t="s">
        <v>354</v>
      </c>
      <c r="G1910" s="59" t="s">
        <v>355</v>
      </c>
      <c r="H1910" s="59">
        <v>431025</v>
      </c>
      <c r="I1910" s="59" t="str">
        <f t="shared" si="211"/>
        <v>431025</v>
      </c>
      <c r="J1910" s="59">
        <f t="shared" si="212"/>
        <v>0</v>
      </c>
      <c r="K1910" s="70">
        <v>0.922</v>
      </c>
      <c r="L1910" s="55" t="s">
        <v>6466</v>
      </c>
      <c r="M1910" s="71" t="s">
        <v>6467</v>
      </c>
      <c r="N1910" s="59"/>
      <c r="O1910" s="70"/>
      <c r="P1910" s="59"/>
      <c r="Q1910" s="70"/>
      <c r="R1910" s="73" t="s">
        <v>6467</v>
      </c>
      <c r="S1910" s="70">
        <v>0.922</v>
      </c>
      <c r="T1910" s="59">
        <v>15</v>
      </c>
      <c r="U1910" s="82">
        <v>36.88</v>
      </c>
      <c r="V1910" s="83">
        <v>13.83</v>
      </c>
      <c r="W1910" s="83">
        <v>9.22</v>
      </c>
      <c r="X1910" s="83">
        <v>4.61</v>
      </c>
      <c r="Y1910" s="82">
        <f t="shared" si="213"/>
        <v>23.05</v>
      </c>
      <c r="Z1910" s="82"/>
      <c r="AA1910" s="91"/>
      <c r="AB1910" s="91"/>
      <c r="AC1910" s="82"/>
      <c r="AD1910" s="82"/>
      <c r="AE1910" s="82"/>
      <c r="AF1910" s="82"/>
      <c r="AG1910" s="59" t="s">
        <v>6443</v>
      </c>
      <c r="AH1910" s="59">
        <v>1</v>
      </c>
      <c r="AI1910" s="58"/>
      <c r="AJ1910" s="27"/>
    </row>
    <row r="1911" ht="20.15" customHeight="1" outlineLevel="4" spans="1:36">
      <c r="A1911" s="59">
        <v>124</v>
      </c>
      <c r="B1911" s="60" t="s">
        <v>206</v>
      </c>
      <c r="C1911" s="56" t="s">
        <v>219</v>
      </c>
      <c r="D1911" s="57" t="s">
        <v>6468</v>
      </c>
      <c r="E1911" s="58" t="s">
        <v>6469</v>
      </c>
      <c r="F1911" s="59" t="s">
        <v>354</v>
      </c>
      <c r="G1911" s="59" t="s">
        <v>355</v>
      </c>
      <c r="H1911" s="59">
        <v>431025</v>
      </c>
      <c r="I1911" s="59" t="str">
        <f t="shared" si="211"/>
        <v>431025</v>
      </c>
      <c r="J1911" s="59">
        <f t="shared" si="212"/>
        <v>0</v>
      </c>
      <c r="K1911" s="70">
        <v>2.281</v>
      </c>
      <c r="L1911" s="55" t="s">
        <v>6470</v>
      </c>
      <c r="M1911" s="71" t="s">
        <v>6471</v>
      </c>
      <c r="N1911" s="59"/>
      <c r="O1911" s="70"/>
      <c r="P1911" s="59"/>
      <c r="Q1911" s="70"/>
      <c r="R1911" s="73" t="s">
        <v>6471</v>
      </c>
      <c r="S1911" s="70">
        <v>2.281</v>
      </c>
      <c r="T1911" s="59">
        <v>15</v>
      </c>
      <c r="U1911" s="82">
        <v>91.24</v>
      </c>
      <c r="V1911" s="83">
        <v>34.215</v>
      </c>
      <c r="W1911" s="83">
        <v>22.81</v>
      </c>
      <c r="X1911" s="83">
        <v>11.405</v>
      </c>
      <c r="Y1911" s="82">
        <f t="shared" si="213"/>
        <v>57.025</v>
      </c>
      <c r="Z1911" s="82"/>
      <c r="AA1911" s="91"/>
      <c r="AB1911" s="91"/>
      <c r="AC1911" s="82"/>
      <c r="AD1911" s="82"/>
      <c r="AE1911" s="82"/>
      <c r="AF1911" s="82"/>
      <c r="AG1911" s="59" t="s">
        <v>6443</v>
      </c>
      <c r="AH1911" s="59">
        <v>1</v>
      </c>
      <c r="AI1911" s="58"/>
      <c r="AJ1911" s="27"/>
    </row>
    <row r="1912" ht="20.15" customHeight="1" outlineLevel="4" spans="1:36">
      <c r="A1912" s="59">
        <v>125</v>
      </c>
      <c r="B1912" s="60" t="s">
        <v>206</v>
      </c>
      <c r="C1912" s="56" t="s">
        <v>219</v>
      </c>
      <c r="D1912" s="57" t="s">
        <v>6468</v>
      </c>
      <c r="E1912" s="58" t="s">
        <v>6469</v>
      </c>
      <c r="F1912" s="59" t="s">
        <v>354</v>
      </c>
      <c r="G1912" s="59" t="s">
        <v>355</v>
      </c>
      <c r="H1912" s="59">
        <v>431025</v>
      </c>
      <c r="I1912" s="59" t="str">
        <f t="shared" si="211"/>
        <v>431025</v>
      </c>
      <c r="J1912" s="59">
        <f t="shared" si="212"/>
        <v>0</v>
      </c>
      <c r="K1912" s="70">
        <v>2.538</v>
      </c>
      <c r="L1912" s="55" t="s">
        <v>6472</v>
      </c>
      <c r="M1912" s="71" t="s">
        <v>6473</v>
      </c>
      <c r="N1912" s="59"/>
      <c r="O1912" s="70"/>
      <c r="P1912" s="59"/>
      <c r="Q1912" s="70"/>
      <c r="R1912" s="73" t="s">
        <v>6473</v>
      </c>
      <c r="S1912" s="70">
        <v>2.538</v>
      </c>
      <c r="T1912" s="59">
        <v>15</v>
      </c>
      <c r="U1912" s="82">
        <v>101.52</v>
      </c>
      <c r="V1912" s="83">
        <v>38.07</v>
      </c>
      <c r="W1912" s="83">
        <v>25.38</v>
      </c>
      <c r="X1912" s="83">
        <v>12.69</v>
      </c>
      <c r="Y1912" s="82">
        <f t="shared" si="213"/>
        <v>63.45</v>
      </c>
      <c r="Z1912" s="82"/>
      <c r="AA1912" s="91"/>
      <c r="AB1912" s="91"/>
      <c r="AC1912" s="82"/>
      <c r="AD1912" s="82"/>
      <c r="AE1912" s="82"/>
      <c r="AF1912" s="82"/>
      <c r="AG1912" s="59" t="s">
        <v>6443</v>
      </c>
      <c r="AH1912" s="59">
        <v>1</v>
      </c>
      <c r="AI1912" s="58"/>
      <c r="AJ1912" s="27"/>
    </row>
    <row r="1913" ht="20.15" customHeight="1" outlineLevel="4" spans="1:36">
      <c r="A1913" s="59">
        <v>126</v>
      </c>
      <c r="B1913" s="60" t="s">
        <v>206</v>
      </c>
      <c r="C1913" s="56" t="s">
        <v>219</v>
      </c>
      <c r="D1913" s="57" t="s">
        <v>6468</v>
      </c>
      <c r="E1913" s="58" t="s">
        <v>6474</v>
      </c>
      <c r="F1913" s="59" t="s">
        <v>354</v>
      </c>
      <c r="G1913" s="59" t="s">
        <v>355</v>
      </c>
      <c r="H1913" s="59">
        <v>431025</v>
      </c>
      <c r="I1913" s="59" t="str">
        <f t="shared" si="211"/>
        <v>431025</v>
      </c>
      <c r="J1913" s="59">
        <f t="shared" si="212"/>
        <v>0</v>
      </c>
      <c r="K1913" s="70">
        <v>5.057</v>
      </c>
      <c r="L1913" s="55" t="s">
        <v>6475</v>
      </c>
      <c r="M1913" s="71" t="s">
        <v>6476</v>
      </c>
      <c r="N1913" s="59"/>
      <c r="O1913" s="70"/>
      <c r="P1913" s="73" t="s">
        <v>6476</v>
      </c>
      <c r="Q1913" s="70">
        <v>5.057</v>
      </c>
      <c r="R1913" s="59"/>
      <c r="S1913" s="70"/>
      <c r="T1913" s="59">
        <v>15</v>
      </c>
      <c r="U1913" s="82">
        <v>252.85</v>
      </c>
      <c r="V1913" s="83">
        <v>75.855</v>
      </c>
      <c r="W1913" s="83">
        <v>50.57</v>
      </c>
      <c r="X1913" s="83">
        <v>25.285</v>
      </c>
      <c r="Y1913" s="82">
        <f t="shared" si="213"/>
        <v>176.995</v>
      </c>
      <c r="Z1913" s="82"/>
      <c r="AA1913" s="91"/>
      <c r="AB1913" s="91"/>
      <c r="AC1913" s="82"/>
      <c r="AD1913" s="82"/>
      <c r="AE1913" s="82"/>
      <c r="AF1913" s="82"/>
      <c r="AG1913" s="59" t="s">
        <v>6443</v>
      </c>
      <c r="AH1913" s="59">
        <v>1</v>
      </c>
      <c r="AI1913" s="58"/>
      <c r="AJ1913" s="27"/>
    </row>
    <row r="1914" ht="20.15" customHeight="1" outlineLevel="4" spans="1:36">
      <c r="A1914" s="59">
        <v>69</v>
      </c>
      <c r="B1914" s="60" t="s">
        <v>206</v>
      </c>
      <c r="C1914" s="56" t="s">
        <v>219</v>
      </c>
      <c r="D1914" s="57" t="s">
        <v>6267</v>
      </c>
      <c r="E1914" s="58" t="s">
        <v>6278</v>
      </c>
      <c r="F1914" s="59" t="s">
        <v>354</v>
      </c>
      <c r="G1914" s="59" t="s">
        <v>355</v>
      </c>
      <c r="H1914" s="59">
        <v>431025</v>
      </c>
      <c r="I1914" s="59" t="str">
        <f t="shared" si="211"/>
        <v>431025</v>
      </c>
      <c r="J1914" s="59">
        <f t="shared" si="212"/>
        <v>0</v>
      </c>
      <c r="K1914" s="70">
        <v>3.464</v>
      </c>
      <c r="L1914" s="55" t="s">
        <v>6279</v>
      </c>
      <c r="M1914" s="71" t="s">
        <v>6280</v>
      </c>
      <c r="N1914" s="73" t="s">
        <v>6280</v>
      </c>
      <c r="O1914" s="70">
        <v>3.464</v>
      </c>
      <c r="P1914" s="59"/>
      <c r="Q1914" s="70"/>
      <c r="R1914" s="59"/>
      <c r="S1914" s="70"/>
      <c r="T1914" s="59">
        <v>15</v>
      </c>
      <c r="U1914" s="82">
        <v>207.84</v>
      </c>
      <c r="V1914" s="83">
        <v>51.96</v>
      </c>
      <c r="W1914" s="83">
        <v>34.64</v>
      </c>
      <c r="X1914" s="83">
        <v>17.32</v>
      </c>
      <c r="Y1914" s="82">
        <f t="shared" si="213"/>
        <v>155.88</v>
      </c>
      <c r="Z1914" s="82"/>
      <c r="AA1914" s="91"/>
      <c r="AB1914" s="91"/>
      <c r="AC1914" s="82"/>
      <c r="AD1914" s="82"/>
      <c r="AE1914" s="82"/>
      <c r="AF1914" s="82"/>
      <c r="AG1914" s="59" t="s">
        <v>6443</v>
      </c>
      <c r="AH1914" s="59">
        <v>1</v>
      </c>
      <c r="AI1914" s="58"/>
      <c r="AJ1914" s="27"/>
    </row>
    <row r="1915" ht="20.15" customHeight="1" outlineLevel="4" spans="1:36">
      <c r="A1915" s="59">
        <v>128</v>
      </c>
      <c r="B1915" s="60" t="s">
        <v>206</v>
      </c>
      <c r="C1915" s="56" t="s">
        <v>219</v>
      </c>
      <c r="D1915" s="57" t="s">
        <v>6477</v>
      </c>
      <c r="E1915" s="58" t="s">
        <v>676</v>
      </c>
      <c r="F1915" s="59" t="s">
        <v>354</v>
      </c>
      <c r="G1915" s="59" t="s">
        <v>355</v>
      </c>
      <c r="H1915" s="59">
        <v>431025</v>
      </c>
      <c r="I1915" s="59" t="str">
        <f t="shared" si="211"/>
        <v>431025</v>
      </c>
      <c r="J1915" s="59">
        <f t="shared" si="212"/>
        <v>0</v>
      </c>
      <c r="K1915" s="70">
        <v>4.01</v>
      </c>
      <c r="L1915" s="55" t="s">
        <v>6478</v>
      </c>
      <c r="M1915" s="71" t="s">
        <v>6479</v>
      </c>
      <c r="N1915" s="73" t="s">
        <v>6479</v>
      </c>
      <c r="O1915" s="70">
        <v>4.01</v>
      </c>
      <c r="P1915" s="59"/>
      <c r="Q1915" s="70"/>
      <c r="R1915" s="59"/>
      <c r="S1915" s="70"/>
      <c r="T1915" s="59">
        <v>15</v>
      </c>
      <c r="U1915" s="82">
        <v>240.6</v>
      </c>
      <c r="V1915" s="83">
        <v>60.15</v>
      </c>
      <c r="W1915" s="83">
        <v>40.1</v>
      </c>
      <c r="X1915" s="83">
        <v>20.05</v>
      </c>
      <c r="Y1915" s="82">
        <f t="shared" si="213"/>
        <v>180.45</v>
      </c>
      <c r="Z1915" s="82"/>
      <c r="AA1915" s="91"/>
      <c r="AB1915" s="91"/>
      <c r="AC1915" s="82"/>
      <c r="AD1915" s="82"/>
      <c r="AE1915" s="82"/>
      <c r="AF1915" s="82"/>
      <c r="AG1915" s="59" t="s">
        <v>6443</v>
      </c>
      <c r="AH1915" s="59">
        <v>1</v>
      </c>
      <c r="AI1915" s="58"/>
      <c r="AJ1915" s="27"/>
    </row>
    <row r="1916" ht="20.15" customHeight="1" outlineLevel="4" spans="1:36">
      <c r="A1916" s="59">
        <v>129</v>
      </c>
      <c r="B1916" s="60" t="s">
        <v>206</v>
      </c>
      <c r="C1916" s="56" t="s">
        <v>219</v>
      </c>
      <c r="D1916" s="57" t="s">
        <v>6480</v>
      </c>
      <c r="E1916" s="58" t="s">
        <v>6481</v>
      </c>
      <c r="F1916" s="59" t="s">
        <v>354</v>
      </c>
      <c r="G1916" s="59" t="s">
        <v>355</v>
      </c>
      <c r="H1916" s="59">
        <v>431025</v>
      </c>
      <c r="I1916" s="59" t="str">
        <f t="shared" si="211"/>
        <v>431025</v>
      </c>
      <c r="J1916" s="59">
        <f t="shared" si="212"/>
        <v>0</v>
      </c>
      <c r="K1916" s="70">
        <v>1.2</v>
      </c>
      <c r="L1916" s="55" t="s">
        <v>6482</v>
      </c>
      <c r="M1916" s="71" t="s">
        <v>6483</v>
      </c>
      <c r="N1916" s="59"/>
      <c r="O1916" s="70"/>
      <c r="P1916" s="59"/>
      <c r="Q1916" s="70"/>
      <c r="R1916" s="73" t="s">
        <v>6483</v>
      </c>
      <c r="S1916" s="70">
        <v>1.2</v>
      </c>
      <c r="T1916" s="59">
        <v>15</v>
      </c>
      <c r="U1916" s="82">
        <v>48</v>
      </c>
      <c r="V1916" s="83">
        <v>18</v>
      </c>
      <c r="W1916" s="83">
        <v>12</v>
      </c>
      <c r="X1916" s="83">
        <v>6</v>
      </c>
      <c r="Y1916" s="82">
        <f t="shared" si="213"/>
        <v>30</v>
      </c>
      <c r="Z1916" s="82"/>
      <c r="AA1916" s="91"/>
      <c r="AB1916" s="91"/>
      <c r="AC1916" s="82"/>
      <c r="AD1916" s="82"/>
      <c r="AE1916" s="82"/>
      <c r="AF1916" s="82"/>
      <c r="AG1916" s="59" t="s">
        <v>6443</v>
      </c>
      <c r="AH1916" s="59">
        <v>1</v>
      </c>
      <c r="AI1916" s="58"/>
      <c r="AJ1916" s="27"/>
    </row>
    <row r="1917" ht="20.15" customHeight="1" outlineLevel="4" spans="1:36">
      <c r="A1917" s="59">
        <v>130</v>
      </c>
      <c r="B1917" s="60" t="s">
        <v>206</v>
      </c>
      <c r="C1917" s="56" t="s">
        <v>219</v>
      </c>
      <c r="D1917" s="57" t="s">
        <v>6460</v>
      </c>
      <c r="E1917" s="58" t="s">
        <v>6484</v>
      </c>
      <c r="F1917" s="59" t="s">
        <v>354</v>
      </c>
      <c r="G1917" s="59" t="s">
        <v>355</v>
      </c>
      <c r="H1917" s="59">
        <v>431025</v>
      </c>
      <c r="I1917" s="59" t="str">
        <f t="shared" si="211"/>
        <v>431025</v>
      </c>
      <c r="J1917" s="59">
        <f t="shared" si="212"/>
        <v>0</v>
      </c>
      <c r="K1917" s="70">
        <v>1.898</v>
      </c>
      <c r="L1917" s="55" t="s">
        <v>6485</v>
      </c>
      <c r="M1917" s="71" t="s">
        <v>6486</v>
      </c>
      <c r="N1917" s="59"/>
      <c r="O1917" s="70"/>
      <c r="P1917" s="73" t="s">
        <v>6486</v>
      </c>
      <c r="Q1917" s="70">
        <v>1.898</v>
      </c>
      <c r="R1917" s="59"/>
      <c r="S1917" s="70"/>
      <c r="T1917" s="59">
        <v>15</v>
      </c>
      <c r="U1917" s="82">
        <v>94.9</v>
      </c>
      <c r="V1917" s="83">
        <v>28.47</v>
      </c>
      <c r="W1917" s="83">
        <v>18.98</v>
      </c>
      <c r="X1917" s="83">
        <v>9.49</v>
      </c>
      <c r="Y1917" s="82">
        <f t="shared" si="213"/>
        <v>66.43</v>
      </c>
      <c r="Z1917" s="82"/>
      <c r="AA1917" s="91"/>
      <c r="AB1917" s="91"/>
      <c r="AC1917" s="82"/>
      <c r="AD1917" s="82"/>
      <c r="AE1917" s="82"/>
      <c r="AF1917" s="82"/>
      <c r="AG1917" s="59" t="s">
        <v>6443</v>
      </c>
      <c r="AH1917" s="59">
        <v>1</v>
      </c>
      <c r="AI1917" s="58"/>
      <c r="AJ1917" s="27"/>
    </row>
    <row r="1918" ht="20.15" customHeight="1" outlineLevel="4" spans="1:36">
      <c r="A1918" s="59">
        <v>131</v>
      </c>
      <c r="B1918" s="60" t="s">
        <v>206</v>
      </c>
      <c r="C1918" s="56" t="s">
        <v>219</v>
      </c>
      <c r="D1918" s="57" t="s">
        <v>6487</v>
      </c>
      <c r="E1918" s="58" t="s">
        <v>6488</v>
      </c>
      <c r="F1918" s="59" t="s">
        <v>354</v>
      </c>
      <c r="G1918" s="59" t="s">
        <v>355</v>
      </c>
      <c r="H1918" s="59">
        <v>431025</v>
      </c>
      <c r="I1918" s="59">
        <v>431025</v>
      </c>
      <c r="J1918" s="59">
        <f t="shared" si="212"/>
        <v>0</v>
      </c>
      <c r="K1918" s="70">
        <v>0.605</v>
      </c>
      <c r="L1918" s="55" t="s">
        <v>6489</v>
      </c>
      <c r="M1918" s="71" t="s">
        <v>6490</v>
      </c>
      <c r="N1918" s="59"/>
      <c r="O1918" s="70"/>
      <c r="P1918" s="59"/>
      <c r="Q1918" s="70"/>
      <c r="R1918" s="73" t="s">
        <v>6490</v>
      </c>
      <c r="S1918" s="70">
        <v>0.605</v>
      </c>
      <c r="T1918" s="59">
        <v>15</v>
      </c>
      <c r="U1918" s="82">
        <v>24.2</v>
      </c>
      <c r="V1918" s="83">
        <v>9.075</v>
      </c>
      <c r="W1918" s="83">
        <v>6.05</v>
      </c>
      <c r="X1918" s="83">
        <v>3.025</v>
      </c>
      <c r="Y1918" s="82">
        <f t="shared" si="213"/>
        <v>15.125</v>
      </c>
      <c r="Z1918" s="82"/>
      <c r="AA1918" s="91"/>
      <c r="AB1918" s="91"/>
      <c r="AC1918" s="82"/>
      <c r="AD1918" s="82"/>
      <c r="AE1918" s="82"/>
      <c r="AF1918" s="82"/>
      <c r="AG1918" s="59" t="s">
        <v>6443</v>
      </c>
      <c r="AH1918" s="59">
        <v>1</v>
      </c>
      <c r="AI1918" s="58"/>
      <c r="AJ1918" s="27"/>
    </row>
    <row r="1919" ht="20.15" customHeight="1" outlineLevel="4" spans="1:36">
      <c r="A1919" s="59">
        <v>132</v>
      </c>
      <c r="B1919" s="60" t="s">
        <v>206</v>
      </c>
      <c r="C1919" s="56" t="s">
        <v>219</v>
      </c>
      <c r="D1919" s="57" t="s">
        <v>6487</v>
      </c>
      <c r="E1919" s="58" t="s">
        <v>6491</v>
      </c>
      <c r="F1919" s="59" t="s">
        <v>354</v>
      </c>
      <c r="G1919" s="59" t="s">
        <v>355</v>
      </c>
      <c r="H1919" s="59">
        <v>431025</v>
      </c>
      <c r="I1919" s="59" t="str">
        <f>RIGHT(M1919,6)</f>
        <v>431025</v>
      </c>
      <c r="J1919" s="59">
        <f t="shared" si="212"/>
        <v>0</v>
      </c>
      <c r="K1919" s="70">
        <v>3.489</v>
      </c>
      <c r="L1919" s="55" t="s">
        <v>6492</v>
      </c>
      <c r="M1919" s="71" t="s">
        <v>6493</v>
      </c>
      <c r="N1919" s="59"/>
      <c r="O1919" s="70"/>
      <c r="P1919" s="59"/>
      <c r="Q1919" s="70"/>
      <c r="R1919" s="73" t="s">
        <v>6493</v>
      </c>
      <c r="S1919" s="70">
        <v>3.489</v>
      </c>
      <c r="T1919" s="59">
        <v>15</v>
      </c>
      <c r="U1919" s="82">
        <v>139.56</v>
      </c>
      <c r="V1919" s="83">
        <v>52.335</v>
      </c>
      <c r="W1919" s="83">
        <v>34.89</v>
      </c>
      <c r="X1919" s="83">
        <v>17.445</v>
      </c>
      <c r="Y1919" s="82">
        <f t="shared" si="213"/>
        <v>87.225</v>
      </c>
      <c r="Z1919" s="82"/>
      <c r="AA1919" s="91"/>
      <c r="AB1919" s="91"/>
      <c r="AC1919" s="82"/>
      <c r="AD1919" s="82"/>
      <c r="AE1919" s="82"/>
      <c r="AF1919" s="82"/>
      <c r="AG1919" s="59" t="s">
        <v>6443</v>
      </c>
      <c r="AH1919" s="59">
        <v>1</v>
      </c>
      <c r="AI1919" s="58"/>
      <c r="AJ1919" s="27"/>
    </row>
    <row r="1920" ht="20.15" customHeight="1" outlineLevel="4" spans="1:36">
      <c r="A1920" s="59">
        <v>133</v>
      </c>
      <c r="B1920" s="60" t="s">
        <v>206</v>
      </c>
      <c r="C1920" s="56" t="s">
        <v>219</v>
      </c>
      <c r="D1920" s="57" t="s">
        <v>6487</v>
      </c>
      <c r="E1920" s="58" t="s">
        <v>6491</v>
      </c>
      <c r="F1920" s="59" t="s">
        <v>354</v>
      </c>
      <c r="G1920" s="59" t="s">
        <v>355</v>
      </c>
      <c r="H1920" s="59">
        <v>431025</v>
      </c>
      <c r="I1920" s="59" t="str">
        <f>RIGHT(M1920,6)</f>
        <v>431025</v>
      </c>
      <c r="J1920" s="59">
        <f t="shared" si="212"/>
        <v>0</v>
      </c>
      <c r="K1920" s="70">
        <v>0.681</v>
      </c>
      <c r="L1920" s="55" t="s">
        <v>6494</v>
      </c>
      <c r="M1920" s="71" t="s">
        <v>6495</v>
      </c>
      <c r="N1920" s="59"/>
      <c r="O1920" s="70"/>
      <c r="P1920" s="59"/>
      <c r="Q1920" s="70"/>
      <c r="R1920" s="73" t="s">
        <v>6495</v>
      </c>
      <c r="S1920" s="70">
        <v>0.681</v>
      </c>
      <c r="T1920" s="59">
        <v>15</v>
      </c>
      <c r="U1920" s="82">
        <v>27.24</v>
      </c>
      <c r="V1920" s="83">
        <v>10.215</v>
      </c>
      <c r="W1920" s="83">
        <v>6.81</v>
      </c>
      <c r="X1920" s="83">
        <v>3.405</v>
      </c>
      <c r="Y1920" s="82">
        <f t="shared" si="213"/>
        <v>17.025</v>
      </c>
      <c r="Z1920" s="82"/>
      <c r="AA1920" s="91"/>
      <c r="AB1920" s="91"/>
      <c r="AC1920" s="82"/>
      <c r="AD1920" s="82"/>
      <c r="AE1920" s="82"/>
      <c r="AF1920" s="82"/>
      <c r="AG1920" s="59" t="s">
        <v>6443</v>
      </c>
      <c r="AH1920" s="59">
        <v>1</v>
      </c>
      <c r="AI1920" s="58"/>
      <c r="AJ1920" s="27"/>
    </row>
    <row r="1921" ht="20.15" customHeight="1" outlineLevel="4" spans="1:36">
      <c r="A1921" s="59">
        <v>135</v>
      </c>
      <c r="B1921" s="60" t="s">
        <v>206</v>
      </c>
      <c r="C1921" s="56" t="s">
        <v>219</v>
      </c>
      <c r="D1921" s="57" t="s">
        <v>6496</v>
      </c>
      <c r="E1921" s="58" t="s">
        <v>3260</v>
      </c>
      <c r="F1921" s="59" t="s">
        <v>354</v>
      </c>
      <c r="G1921" s="59" t="s">
        <v>355</v>
      </c>
      <c r="H1921" s="59">
        <v>431025</v>
      </c>
      <c r="I1921" s="59" t="str">
        <f>RIGHT(M1921,6)</f>
        <v>431025</v>
      </c>
      <c r="J1921" s="59">
        <f t="shared" si="212"/>
        <v>0</v>
      </c>
      <c r="K1921" s="70">
        <v>4.877</v>
      </c>
      <c r="L1921" s="55" t="s">
        <v>6497</v>
      </c>
      <c r="M1921" s="71" t="s">
        <v>6498</v>
      </c>
      <c r="N1921" s="59"/>
      <c r="O1921" s="70"/>
      <c r="P1921" s="73" t="s">
        <v>6498</v>
      </c>
      <c r="Q1921" s="70">
        <v>4.877</v>
      </c>
      <c r="R1921" s="59"/>
      <c r="S1921" s="70"/>
      <c r="T1921" s="59">
        <v>15</v>
      </c>
      <c r="U1921" s="82">
        <v>121.6</v>
      </c>
      <c r="V1921" s="83">
        <v>73.155</v>
      </c>
      <c r="W1921" s="83">
        <v>48.77</v>
      </c>
      <c r="X1921" s="83">
        <v>24.385</v>
      </c>
      <c r="Y1921" s="82">
        <f t="shared" si="213"/>
        <v>48.445</v>
      </c>
      <c r="Z1921" s="82"/>
      <c r="AA1921" s="91"/>
      <c r="AB1921" s="91"/>
      <c r="AC1921" s="82"/>
      <c r="AD1921" s="82"/>
      <c r="AE1921" s="82"/>
      <c r="AF1921" s="82"/>
      <c r="AG1921" s="59" t="s">
        <v>6443</v>
      </c>
      <c r="AH1921" s="59">
        <v>1</v>
      </c>
      <c r="AI1921" s="58"/>
      <c r="AJ1921" s="27"/>
    </row>
    <row r="1922" ht="20.15" customHeight="1" outlineLevel="3" collapsed="1" spans="1:36">
      <c r="A1922" s="59"/>
      <c r="B1922" s="60"/>
      <c r="C1922" s="51" t="s">
        <v>222</v>
      </c>
      <c r="D1922" s="57"/>
      <c r="E1922" s="58"/>
      <c r="F1922" s="59"/>
      <c r="G1922" s="59"/>
      <c r="H1922" s="59"/>
      <c r="I1922" s="59"/>
      <c r="J1922" s="59"/>
      <c r="K1922" s="70">
        <f>SUBTOTAL(9,K1923:K1949)</f>
        <v>130.777</v>
      </c>
      <c r="L1922" s="55"/>
      <c r="M1922" s="71"/>
      <c r="N1922" s="73"/>
      <c r="O1922" s="70"/>
      <c r="P1922" s="59"/>
      <c r="Q1922" s="70"/>
      <c r="R1922" s="59"/>
      <c r="S1922" s="70"/>
      <c r="T1922" s="59"/>
      <c r="U1922" s="82">
        <f>SUBTOTAL(9,U1923:U1949)</f>
        <v>4006.7</v>
      </c>
      <c r="V1922" s="83">
        <f>SUBTOTAL(9,V1923:V1949)</f>
        <v>2353.986</v>
      </c>
      <c r="W1922" s="83">
        <f>SUBTOTAL(9,W1923:W1949)</f>
        <v>1700.101</v>
      </c>
      <c r="X1922" s="83">
        <f>SUBTOTAL(9,X1923:X1949)</f>
        <v>653.885</v>
      </c>
      <c r="Y1922" s="82">
        <f>SUBTOTAL(9,Y1923:Y1949)</f>
        <v>1652.714</v>
      </c>
      <c r="Z1922" s="82">
        <v>130</v>
      </c>
      <c r="AA1922" s="91">
        <v>3397</v>
      </c>
      <c r="AB1922" s="82">
        <f>U1922-AA1922</f>
        <v>609.7</v>
      </c>
      <c r="AC1922" s="82">
        <v>2354</v>
      </c>
      <c r="AD1922" s="82">
        <v>0</v>
      </c>
      <c r="AE1922" s="82">
        <v>1043</v>
      </c>
      <c r="AF1922" s="82">
        <v>1043</v>
      </c>
      <c r="AG1922" s="59"/>
      <c r="AH1922" s="59"/>
      <c r="AI1922" s="58" t="s">
        <v>2458</v>
      </c>
      <c r="AJ1922" s="27" t="s">
        <v>119</v>
      </c>
    </row>
    <row r="1923" ht="20.15" customHeight="1" outlineLevel="4" spans="1:36">
      <c r="A1923" s="59">
        <v>176</v>
      </c>
      <c r="B1923" s="60" t="s">
        <v>206</v>
      </c>
      <c r="C1923" s="56" t="s">
        <v>221</v>
      </c>
      <c r="D1923" s="57" t="s">
        <v>6499</v>
      </c>
      <c r="E1923" s="58" t="s">
        <v>6500</v>
      </c>
      <c r="F1923" s="59" t="s">
        <v>554</v>
      </c>
      <c r="G1923" s="59" t="s">
        <v>2461</v>
      </c>
      <c r="H1923" s="59">
        <v>431026</v>
      </c>
      <c r="I1923" s="59" t="str">
        <f t="shared" ref="I1923:I1949" si="214">RIGHT(M1923,6)</f>
        <v>431026</v>
      </c>
      <c r="J1923" s="59">
        <f t="shared" ref="J1923:J1949" si="215">H1923-I1923</f>
        <v>0</v>
      </c>
      <c r="K1923" s="70">
        <v>4.951</v>
      </c>
      <c r="L1923" s="55" t="s">
        <v>6501</v>
      </c>
      <c r="M1923" s="71" t="s">
        <v>6502</v>
      </c>
      <c r="N1923" s="73" t="s">
        <v>6502</v>
      </c>
      <c r="O1923" s="70">
        <v>4.951</v>
      </c>
      <c r="P1923" s="59"/>
      <c r="Q1923" s="70"/>
      <c r="R1923" s="59"/>
      <c r="S1923" s="70"/>
      <c r="T1923" s="59">
        <v>18</v>
      </c>
      <c r="U1923" s="82">
        <v>134.63</v>
      </c>
      <c r="V1923" s="83">
        <v>89.118</v>
      </c>
      <c r="W1923" s="83">
        <v>64.363</v>
      </c>
      <c r="X1923" s="83">
        <v>24.755</v>
      </c>
      <c r="Y1923" s="82">
        <f t="shared" ref="Y1923:Y1949" si="216">U1923-V1923</f>
        <v>45.512</v>
      </c>
      <c r="Z1923" s="82"/>
      <c r="AA1923" s="91"/>
      <c r="AB1923" s="91"/>
      <c r="AC1923" s="82"/>
      <c r="AD1923" s="82"/>
      <c r="AE1923" s="82"/>
      <c r="AF1923" s="82"/>
      <c r="AG1923" s="59" t="s">
        <v>6443</v>
      </c>
      <c r="AH1923" s="59">
        <v>1</v>
      </c>
      <c r="AI1923" s="58"/>
      <c r="AJ1923" s="27"/>
    </row>
    <row r="1924" ht="20.15" customHeight="1" outlineLevel="4" spans="1:36">
      <c r="A1924" s="59">
        <v>177</v>
      </c>
      <c r="B1924" s="60" t="s">
        <v>206</v>
      </c>
      <c r="C1924" s="56" t="s">
        <v>221</v>
      </c>
      <c r="D1924" s="57" t="s">
        <v>6503</v>
      </c>
      <c r="E1924" s="58" t="s">
        <v>6504</v>
      </c>
      <c r="F1924" s="59" t="s">
        <v>554</v>
      </c>
      <c r="G1924" s="59" t="s">
        <v>2461</v>
      </c>
      <c r="H1924" s="59">
        <v>431026</v>
      </c>
      <c r="I1924" s="59" t="str">
        <f t="shared" si="214"/>
        <v>431026</v>
      </c>
      <c r="J1924" s="59">
        <f t="shared" si="215"/>
        <v>0</v>
      </c>
      <c r="K1924" s="70">
        <v>4.766</v>
      </c>
      <c r="L1924" s="55" t="s">
        <v>6505</v>
      </c>
      <c r="M1924" s="71" t="s">
        <v>6506</v>
      </c>
      <c r="N1924" s="59"/>
      <c r="O1924" s="70"/>
      <c r="P1924" s="73" t="s">
        <v>6506</v>
      </c>
      <c r="Q1924" s="70">
        <v>4.766</v>
      </c>
      <c r="R1924" s="59"/>
      <c r="S1924" s="70"/>
      <c r="T1924" s="59">
        <v>18</v>
      </c>
      <c r="U1924" s="82">
        <v>299.44</v>
      </c>
      <c r="V1924" s="83">
        <v>85.788</v>
      </c>
      <c r="W1924" s="83">
        <v>61.958</v>
      </c>
      <c r="X1924" s="83">
        <v>23.83</v>
      </c>
      <c r="Y1924" s="82">
        <f t="shared" si="216"/>
        <v>213.652</v>
      </c>
      <c r="Z1924" s="82"/>
      <c r="AA1924" s="91"/>
      <c r="AB1924" s="91"/>
      <c r="AC1924" s="82"/>
      <c r="AD1924" s="82"/>
      <c r="AE1924" s="82"/>
      <c r="AF1924" s="82"/>
      <c r="AG1924" s="59" t="s">
        <v>6443</v>
      </c>
      <c r="AH1924" s="59">
        <v>1</v>
      </c>
      <c r="AI1924" s="58"/>
      <c r="AJ1924" s="27"/>
    </row>
    <row r="1925" ht="20.15" customHeight="1" outlineLevel="4" spans="1:36">
      <c r="A1925" s="59">
        <v>178</v>
      </c>
      <c r="B1925" s="60" t="s">
        <v>206</v>
      </c>
      <c r="C1925" s="56" t="s">
        <v>221</v>
      </c>
      <c r="D1925" s="57" t="s">
        <v>6499</v>
      </c>
      <c r="E1925" s="58" t="s">
        <v>6507</v>
      </c>
      <c r="F1925" s="59" t="s">
        <v>554</v>
      </c>
      <c r="G1925" s="59" t="s">
        <v>2461</v>
      </c>
      <c r="H1925" s="59">
        <v>431026</v>
      </c>
      <c r="I1925" s="59" t="str">
        <f t="shared" si="214"/>
        <v>431026</v>
      </c>
      <c r="J1925" s="59">
        <f t="shared" si="215"/>
        <v>0</v>
      </c>
      <c r="K1925" s="70">
        <v>4.296</v>
      </c>
      <c r="L1925" s="55" t="s">
        <v>6508</v>
      </c>
      <c r="M1925" s="71" t="s">
        <v>6509</v>
      </c>
      <c r="N1925" s="59"/>
      <c r="O1925" s="70"/>
      <c r="P1925" s="73" t="s">
        <v>6509</v>
      </c>
      <c r="Q1925" s="70">
        <v>4.296</v>
      </c>
      <c r="R1925" s="59"/>
      <c r="S1925" s="70"/>
      <c r="T1925" s="59">
        <v>18</v>
      </c>
      <c r="U1925" s="82">
        <v>144</v>
      </c>
      <c r="V1925" s="83">
        <v>77.328</v>
      </c>
      <c r="W1925" s="83">
        <v>55.848</v>
      </c>
      <c r="X1925" s="83">
        <v>21.48</v>
      </c>
      <c r="Y1925" s="82">
        <f t="shared" si="216"/>
        <v>66.672</v>
      </c>
      <c r="Z1925" s="82"/>
      <c r="AA1925" s="91"/>
      <c r="AB1925" s="91"/>
      <c r="AC1925" s="82"/>
      <c r="AD1925" s="82"/>
      <c r="AE1925" s="82"/>
      <c r="AF1925" s="82"/>
      <c r="AG1925" s="59" t="s">
        <v>6443</v>
      </c>
      <c r="AH1925" s="59">
        <v>1</v>
      </c>
      <c r="AI1925" s="58"/>
      <c r="AJ1925" s="27"/>
    </row>
    <row r="1926" ht="20.15" customHeight="1" outlineLevel="4" spans="1:36">
      <c r="A1926" s="59">
        <v>179</v>
      </c>
      <c r="B1926" s="60" t="s">
        <v>206</v>
      </c>
      <c r="C1926" s="56" t="s">
        <v>221</v>
      </c>
      <c r="D1926" s="57" t="s">
        <v>6510</v>
      </c>
      <c r="E1926" s="58" t="s">
        <v>6511</v>
      </c>
      <c r="F1926" s="59" t="s">
        <v>554</v>
      </c>
      <c r="G1926" s="59" t="s">
        <v>2461</v>
      </c>
      <c r="H1926" s="59">
        <v>431026</v>
      </c>
      <c r="I1926" s="59" t="str">
        <f t="shared" si="214"/>
        <v>431026</v>
      </c>
      <c r="J1926" s="59">
        <f t="shared" si="215"/>
        <v>0</v>
      </c>
      <c r="K1926" s="70">
        <v>13.747</v>
      </c>
      <c r="L1926" s="55" t="s">
        <v>6512</v>
      </c>
      <c r="M1926" s="71" t="s">
        <v>6513</v>
      </c>
      <c r="N1926" s="59"/>
      <c r="O1926" s="70"/>
      <c r="P1926" s="59"/>
      <c r="Q1926" s="70"/>
      <c r="R1926" s="73" t="s">
        <v>6513</v>
      </c>
      <c r="S1926" s="70">
        <v>13.747</v>
      </c>
      <c r="T1926" s="59">
        <v>18</v>
      </c>
      <c r="U1926" s="82">
        <v>392.77</v>
      </c>
      <c r="V1926" s="83">
        <v>247.446</v>
      </c>
      <c r="W1926" s="83">
        <v>178.711</v>
      </c>
      <c r="X1926" s="83">
        <v>68.735</v>
      </c>
      <c r="Y1926" s="82">
        <f t="shared" si="216"/>
        <v>145.324</v>
      </c>
      <c r="Z1926" s="82"/>
      <c r="AA1926" s="91"/>
      <c r="AB1926" s="91"/>
      <c r="AC1926" s="82"/>
      <c r="AD1926" s="82"/>
      <c r="AE1926" s="82"/>
      <c r="AF1926" s="82"/>
      <c r="AG1926" s="59" t="s">
        <v>6443</v>
      </c>
      <c r="AH1926" s="59">
        <v>1</v>
      </c>
      <c r="AI1926" s="58"/>
      <c r="AJ1926" s="27"/>
    </row>
    <row r="1927" ht="20.15" customHeight="1" outlineLevel="4" spans="1:36">
      <c r="A1927" s="59">
        <v>180</v>
      </c>
      <c r="B1927" s="60" t="s">
        <v>206</v>
      </c>
      <c r="C1927" s="56" t="s">
        <v>221</v>
      </c>
      <c r="D1927" s="57" t="s">
        <v>6514</v>
      </c>
      <c r="E1927" s="58" t="s">
        <v>6515</v>
      </c>
      <c r="F1927" s="59" t="s">
        <v>554</v>
      </c>
      <c r="G1927" s="59" t="s">
        <v>2461</v>
      </c>
      <c r="H1927" s="59">
        <v>431026</v>
      </c>
      <c r="I1927" s="59" t="str">
        <f t="shared" si="214"/>
        <v>431026</v>
      </c>
      <c r="J1927" s="59">
        <f t="shared" si="215"/>
        <v>0</v>
      </c>
      <c r="K1927" s="70">
        <v>1.168</v>
      </c>
      <c r="L1927" s="55" t="s">
        <v>6516</v>
      </c>
      <c r="M1927" s="71" t="s">
        <v>6517</v>
      </c>
      <c r="N1927" s="59"/>
      <c r="O1927" s="70"/>
      <c r="P1927" s="59"/>
      <c r="Q1927" s="70"/>
      <c r="R1927" s="73" t="s">
        <v>6517</v>
      </c>
      <c r="S1927" s="70">
        <v>1.168</v>
      </c>
      <c r="T1927" s="59">
        <v>18</v>
      </c>
      <c r="U1927" s="82">
        <v>33.37</v>
      </c>
      <c r="V1927" s="83">
        <v>21.024</v>
      </c>
      <c r="W1927" s="83">
        <v>15.184</v>
      </c>
      <c r="X1927" s="83">
        <v>5.84</v>
      </c>
      <c r="Y1927" s="82">
        <f t="shared" si="216"/>
        <v>12.346</v>
      </c>
      <c r="Z1927" s="82"/>
      <c r="AA1927" s="91"/>
      <c r="AB1927" s="91"/>
      <c r="AC1927" s="82"/>
      <c r="AD1927" s="82"/>
      <c r="AE1927" s="82"/>
      <c r="AF1927" s="82"/>
      <c r="AG1927" s="59" t="s">
        <v>6443</v>
      </c>
      <c r="AH1927" s="59">
        <v>1</v>
      </c>
      <c r="AI1927" s="58"/>
      <c r="AJ1927" s="27"/>
    </row>
    <row r="1928" ht="20.15" customHeight="1" outlineLevel="4" spans="1:36">
      <c r="A1928" s="59">
        <v>181</v>
      </c>
      <c r="B1928" s="60" t="s">
        <v>206</v>
      </c>
      <c r="C1928" s="56" t="s">
        <v>221</v>
      </c>
      <c r="D1928" s="57" t="s">
        <v>6518</v>
      </c>
      <c r="E1928" s="58" t="s">
        <v>6519</v>
      </c>
      <c r="F1928" s="59" t="s">
        <v>554</v>
      </c>
      <c r="G1928" s="59" t="s">
        <v>2461</v>
      </c>
      <c r="H1928" s="59">
        <v>431026</v>
      </c>
      <c r="I1928" s="59" t="str">
        <f t="shared" si="214"/>
        <v>431026</v>
      </c>
      <c r="J1928" s="59">
        <f t="shared" si="215"/>
        <v>0</v>
      </c>
      <c r="K1928" s="70">
        <v>2.117</v>
      </c>
      <c r="L1928" s="55" t="s">
        <v>6520</v>
      </c>
      <c r="M1928" s="71" t="s">
        <v>6521</v>
      </c>
      <c r="N1928" s="59"/>
      <c r="O1928" s="70"/>
      <c r="P1928" s="59"/>
      <c r="Q1928" s="70"/>
      <c r="R1928" s="73" t="s">
        <v>6521</v>
      </c>
      <c r="S1928" s="70">
        <v>2.117</v>
      </c>
      <c r="T1928" s="59">
        <v>18</v>
      </c>
      <c r="U1928" s="82">
        <v>60.49</v>
      </c>
      <c r="V1928" s="83">
        <v>38.106</v>
      </c>
      <c r="W1928" s="83">
        <v>27.521</v>
      </c>
      <c r="X1928" s="83">
        <v>10.585</v>
      </c>
      <c r="Y1928" s="82">
        <f t="shared" si="216"/>
        <v>22.384</v>
      </c>
      <c r="Z1928" s="82"/>
      <c r="AA1928" s="91"/>
      <c r="AB1928" s="91"/>
      <c r="AC1928" s="82"/>
      <c r="AD1928" s="82"/>
      <c r="AE1928" s="82"/>
      <c r="AF1928" s="82"/>
      <c r="AG1928" s="59" t="s">
        <v>6443</v>
      </c>
      <c r="AH1928" s="59">
        <v>1</v>
      </c>
      <c r="AI1928" s="58"/>
      <c r="AJ1928" s="27"/>
    </row>
    <row r="1929" ht="20.15" customHeight="1" outlineLevel="4" spans="1:36">
      <c r="A1929" s="59">
        <v>182</v>
      </c>
      <c r="B1929" s="60" t="s">
        <v>206</v>
      </c>
      <c r="C1929" s="56" t="s">
        <v>221</v>
      </c>
      <c r="D1929" s="57" t="s">
        <v>6522</v>
      </c>
      <c r="E1929" s="58" t="s">
        <v>6523</v>
      </c>
      <c r="F1929" s="59" t="s">
        <v>554</v>
      </c>
      <c r="G1929" s="59" t="s">
        <v>2461</v>
      </c>
      <c r="H1929" s="59">
        <v>431026</v>
      </c>
      <c r="I1929" s="59" t="str">
        <f t="shared" si="214"/>
        <v>431026</v>
      </c>
      <c r="J1929" s="59">
        <f t="shared" si="215"/>
        <v>0</v>
      </c>
      <c r="K1929" s="70">
        <v>5.557</v>
      </c>
      <c r="L1929" s="55" t="s">
        <v>6524</v>
      </c>
      <c r="M1929" s="71" t="s">
        <v>6525</v>
      </c>
      <c r="N1929" s="59"/>
      <c r="O1929" s="70"/>
      <c r="P1929" s="59"/>
      <c r="Q1929" s="70"/>
      <c r="R1929" s="73" t="s">
        <v>6525</v>
      </c>
      <c r="S1929" s="70">
        <v>5.557</v>
      </c>
      <c r="T1929" s="59">
        <v>18</v>
      </c>
      <c r="U1929" s="82">
        <v>158.77</v>
      </c>
      <c r="V1929" s="83">
        <v>100.026</v>
      </c>
      <c r="W1929" s="83">
        <v>72.241</v>
      </c>
      <c r="X1929" s="83">
        <v>27.785</v>
      </c>
      <c r="Y1929" s="82">
        <f t="shared" si="216"/>
        <v>58.744</v>
      </c>
      <c r="Z1929" s="82"/>
      <c r="AA1929" s="91"/>
      <c r="AB1929" s="91"/>
      <c r="AC1929" s="82"/>
      <c r="AD1929" s="82"/>
      <c r="AE1929" s="82"/>
      <c r="AF1929" s="82"/>
      <c r="AG1929" s="59" t="s">
        <v>6443</v>
      </c>
      <c r="AH1929" s="59">
        <v>1</v>
      </c>
      <c r="AI1929" s="58"/>
      <c r="AJ1929" s="27"/>
    </row>
    <row r="1930" ht="20.15" customHeight="1" outlineLevel="4" spans="1:36">
      <c r="A1930" s="59">
        <v>183</v>
      </c>
      <c r="B1930" s="60" t="s">
        <v>206</v>
      </c>
      <c r="C1930" s="56" t="s">
        <v>221</v>
      </c>
      <c r="D1930" s="57" t="s">
        <v>6526</v>
      </c>
      <c r="E1930" s="58" t="s">
        <v>6527</v>
      </c>
      <c r="F1930" s="59" t="s">
        <v>554</v>
      </c>
      <c r="G1930" s="59" t="s">
        <v>2461</v>
      </c>
      <c r="H1930" s="59">
        <v>431026</v>
      </c>
      <c r="I1930" s="59" t="str">
        <f t="shared" si="214"/>
        <v>431026</v>
      </c>
      <c r="J1930" s="59">
        <f t="shared" si="215"/>
        <v>0</v>
      </c>
      <c r="K1930" s="70">
        <v>1.353</v>
      </c>
      <c r="L1930" s="55" t="s">
        <v>6528</v>
      </c>
      <c r="M1930" s="71" t="s">
        <v>6529</v>
      </c>
      <c r="N1930" s="59"/>
      <c r="O1930" s="70"/>
      <c r="P1930" s="59"/>
      <c r="Q1930" s="70"/>
      <c r="R1930" s="73" t="s">
        <v>6529</v>
      </c>
      <c r="S1930" s="70">
        <v>1.353</v>
      </c>
      <c r="T1930" s="59">
        <v>18</v>
      </c>
      <c r="U1930" s="82">
        <v>38.66</v>
      </c>
      <c r="V1930" s="83">
        <v>24.354</v>
      </c>
      <c r="W1930" s="83">
        <v>17.589</v>
      </c>
      <c r="X1930" s="83">
        <v>6.765</v>
      </c>
      <c r="Y1930" s="82">
        <f t="shared" si="216"/>
        <v>14.306</v>
      </c>
      <c r="Z1930" s="82"/>
      <c r="AA1930" s="91"/>
      <c r="AB1930" s="91"/>
      <c r="AC1930" s="82"/>
      <c r="AD1930" s="82"/>
      <c r="AE1930" s="82"/>
      <c r="AF1930" s="82"/>
      <c r="AG1930" s="59" t="s">
        <v>6530</v>
      </c>
      <c r="AH1930" s="59">
        <v>1</v>
      </c>
      <c r="AI1930" s="58"/>
      <c r="AJ1930" s="27"/>
    </row>
    <row r="1931" ht="20.15" customHeight="1" outlineLevel="4" spans="1:36">
      <c r="A1931" s="59">
        <v>184</v>
      </c>
      <c r="B1931" s="60" t="s">
        <v>206</v>
      </c>
      <c r="C1931" s="56" t="s">
        <v>221</v>
      </c>
      <c r="D1931" s="57" t="s">
        <v>6531</v>
      </c>
      <c r="E1931" s="58" t="s">
        <v>6532</v>
      </c>
      <c r="F1931" s="59" t="s">
        <v>554</v>
      </c>
      <c r="G1931" s="59" t="s">
        <v>2461</v>
      </c>
      <c r="H1931" s="59">
        <v>431026</v>
      </c>
      <c r="I1931" s="59" t="str">
        <f t="shared" si="214"/>
        <v>431026</v>
      </c>
      <c r="J1931" s="59">
        <f t="shared" si="215"/>
        <v>0</v>
      </c>
      <c r="K1931" s="70">
        <v>4.985</v>
      </c>
      <c r="L1931" s="55" t="s">
        <v>6533</v>
      </c>
      <c r="M1931" s="71" t="s">
        <v>6534</v>
      </c>
      <c r="N1931" s="59"/>
      <c r="O1931" s="70"/>
      <c r="P1931" s="59"/>
      <c r="Q1931" s="70"/>
      <c r="R1931" s="73" t="s">
        <v>6534</v>
      </c>
      <c r="S1931" s="70">
        <v>4.985</v>
      </c>
      <c r="T1931" s="59">
        <v>18</v>
      </c>
      <c r="U1931" s="82">
        <v>142.43</v>
      </c>
      <c r="V1931" s="83">
        <v>89.73</v>
      </c>
      <c r="W1931" s="83">
        <v>64.805</v>
      </c>
      <c r="X1931" s="83">
        <v>24.925</v>
      </c>
      <c r="Y1931" s="82">
        <f t="shared" si="216"/>
        <v>52.7</v>
      </c>
      <c r="Z1931" s="82"/>
      <c r="AA1931" s="91"/>
      <c r="AB1931" s="91"/>
      <c r="AC1931" s="82"/>
      <c r="AD1931" s="82"/>
      <c r="AE1931" s="82"/>
      <c r="AF1931" s="82"/>
      <c r="AG1931" s="59" t="s">
        <v>6530</v>
      </c>
      <c r="AH1931" s="59">
        <v>1</v>
      </c>
      <c r="AI1931" s="58"/>
      <c r="AJ1931" s="27"/>
    </row>
    <row r="1932" ht="20.15" customHeight="1" outlineLevel="4" spans="1:36">
      <c r="A1932" s="59">
        <v>185</v>
      </c>
      <c r="B1932" s="60" t="s">
        <v>206</v>
      </c>
      <c r="C1932" s="56" t="s">
        <v>221</v>
      </c>
      <c r="D1932" s="57" t="s">
        <v>6535</v>
      </c>
      <c r="E1932" s="58" t="s">
        <v>6536</v>
      </c>
      <c r="F1932" s="59" t="s">
        <v>554</v>
      </c>
      <c r="G1932" s="59" t="s">
        <v>2461</v>
      </c>
      <c r="H1932" s="59">
        <v>431026</v>
      </c>
      <c r="I1932" s="59" t="str">
        <f t="shared" si="214"/>
        <v>431026</v>
      </c>
      <c r="J1932" s="59">
        <f t="shared" si="215"/>
        <v>0</v>
      </c>
      <c r="K1932" s="70">
        <v>3.3</v>
      </c>
      <c r="L1932" s="55" t="s">
        <v>6537</v>
      </c>
      <c r="M1932" s="71" t="s">
        <v>6538</v>
      </c>
      <c r="N1932" s="59"/>
      <c r="O1932" s="70"/>
      <c r="P1932" s="59"/>
      <c r="Q1932" s="70"/>
      <c r="R1932" s="73" t="s">
        <v>6538</v>
      </c>
      <c r="S1932" s="70">
        <v>3.3</v>
      </c>
      <c r="T1932" s="59">
        <v>18</v>
      </c>
      <c r="U1932" s="82">
        <v>94.29</v>
      </c>
      <c r="V1932" s="83">
        <v>59.4</v>
      </c>
      <c r="W1932" s="83">
        <v>42.9</v>
      </c>
      <c r="X1932" s="83">
        <v>16.5</v>
      </c>
      <c r="Y1932" s="82">
        <f t="shared" si="216"/>
        <v>34.89</v>
      </c>
      <c r="Z1932" s="82"/>
      <c r="AA1932" s="91"/>
      <c r="AB1932" s="91"/>
      <c r="AC1932" s="82"/>
      <c r="AD1932" s="82"/>
      <c r="AE1932" s="82"/>
      <c r="AF1932" s="82"/>
      <c r="AG1932" s="59" t="s">
        <v>6530</v>
      </c>
      <c r="AH1932" s="59">
        <v>1</v>
      </c>
      <c r="AI1932" s="58"/>
      <c r="AJ1932" s="27"/>
    </row>
    <row r="1933" ht="20.15" customHeight="1" outlineLevel="4" spans="1:36">
      <c r="A1933" s="59">
        <v>186</v>
      </c>
      <c r="B1933" s="60" t="s">
        <v>206</v>
      </c>
      <c r="C1933" s="56" t="s">
        <v>221</v>
      </c>
      <c r="D1933" s="57" t="s">
        <v>6539</v>
      </c>
      <c r="E1933" s="58" t="s">
        <v>6540</v>
      </c>
      <c r="F1933" s="59" t="s">
        <v>554</v>
      </c>
      <c r="G1933" s="59" t="s">
        <v>2461</v>
      </c>
      <c r="H1933" s="59">
        <v>431026</v>
      </c>
      <c r="I1933" s="59" t="str">
        <f t="shared" si="214"/>
        <v>431026</v>
      </c>
      <c r="J1933" s="59">
        <f t="shared" si="215"/>
        <v>0</v>
      </c>
      <c r="K1933" s="70">
        <v>5.605</v>
      </c>
      <c r="L1933" s="55" t="s">
        <v>6541</v>
      </c>
      <c r="M1933" s="71" t="s">
        <v>6542</v>
      </c>
      <c r="N1933" s="59"/>
      <c r="O1933" s="70"/>
      <c r="P1933" s="59"/>
      <c r="Q1933" s="70"/>
      <c r="R1933" s="73" t="s">
        <v>6542</v>
      </c>
      <c r="S1933" s="70">
        <v>5.605</v>
      </c>
      <c r="T1933" s="59">
        <v>18</v>
      </c>
      <c r="U1933" s="82">
        <v>160.14</v>
      </c>
      <c r="V1933" s="83">
        <v>100.89</v>
      </c>
      <c r="W1933" s="83">
        <v>72.865</v>
      </c>
      <c r="X1933" s="83">
        <v>28.025</v>
      </c>
      <c r="Y1933" s="82">
        <f t="shared" si="216"/>
        <v>59.25</v>
      </c>
      <c r="Z1933" s="82"/>
      <c r="AA1933" s="91"/>
      <c r="AB1933" s="91"/>
      <c r="AC1933" s="82"/>
      <c r="AD1933" s="82"/>
      <c r="AE1933" s="82"/>
      <c r="AF1933" s="82"/>
      <c r="AG1933" s="59" t="s">
        <v>6530</v>
      </c>
      <c r="AH1933" s="59">
        <v>1</v>
      </c>
      <c r="AI1933" s="58"/>
      <c r="AJ1933" s="27"/>
    </row>
    <row r="1934" ht="20.15" customHeight="1" outlineLevel="4" spans="1:36">
      <c r="A1934" s="59">
        <v>187</v>
      </c>
      <c r="B1934" s="60" t="s">
        <v>206</v>
      </c>
      <c r="C1934" s="56" t="s">
        <v>221</v>
      </c>
      <c r="D1934" s="57" t="s">
        <v>6518</v>
      </c>
      <c r="E1934" s="58" t="s">
        <v>6543</v>
      </c>
      <c r="F1934" s="59" t="s">
        <v>554</v>
      </c>
      <c r="G1934" s="59" t="s">
        <v>2461</v>
      </c>
      <c r="H1934" s="59">
        <v>431026</v>
      </c>
      <c r="I1934" s="59" t="str">
        <f t="shared" si="214"/>
        <v>431026</v>
      </c>
      <c r="J1934" s="59">
        <f t="shared" si="215"/>
        <v>0</v>
      </c>
      <c r="K1934" s="70">
        <v>0.362</v>
      </c>
      <c r="L1934" s="55" t="s">
        <v>6544</v>
      </c>
      <c r="M1934" s="71" t="s">
        <v>6545</v>
      </c>
      <c r="N1934" s="59"/>
      <c r="O1934" s="70"/>
      <c r="P1934" s="59"/>
      <c r="Q1934" s="70"/>
      <c r="R1934" s="73" t="s">
        <v>6545</v>
      </c>
      <c r="S1934" s="70">
        <v>0.362</v>
      </c>
      <c r="T1934" s="59">
        <v>18</v>
      </c>
      <c r="U1934" s="82">
        <v>10.34</v>
      </c>
      <c r="V1934" s="83">
        <v>6.516</v>
      </c>
      <c r="W1934" s="83">
        <v>4.706</v>
      </c>
      <c r="X1934" s="83">
        <v>1.81</v>
      </c>
      <c r="Y1934" s="82">
        <f t="shared" si="216"/>
        <v>3.824</v>
      </c>
      <c r="Z1934" s="82"/>
      <c r="AA1934" s="91"/>
      <c r="AB1934" s="91"/>
      <c r="AC1934" s="82"/>
      <c r="AD1934" s="82"/>
      <c r="AE1934" s="82"/>
      <c r="AF1934" s="82"/>
      <c r="AG1934" s="59" t="s">
        <v>6530</v>
      </c>
      <c r="AH1934" s="59">
        <v>1</v>
      </c>
      <c r="AI1934" s="58"/>
      <c r="AJ1934" s="27"/>
    </row>
    <row r="1935" ht="20.15" customHeight="1" outlineLevel="4" spans="1:36">
      <c r="A1935" s="59">
        <v>188</v>
      </c>
      <c r="B1935" s="60" t="s">
        <v>206</v>
      </c>
      <c r="C1935" s="56" t="s">
        <v>221</v>
      </c>
      <c r="D1935" s="57" t="s">
        <v>6546</v>
      </c>
      <c r="E1935" s="58" t="s">
        <v>6547</v>
      </c>
      <c r="F1935" s="59" t="s">
        <v>554</v>
      </c>
      <c r="G1935" s="59" t="s">
        <v>2461</v>
      </c>
      <c r="H1935" s="59">
        <v>431026</v>
      </c>
      <c r="I1935" s="59" t="str">
        <f t="shared" si="214"/>
        <v>431026</v>
      </c>
      <c r="J1935" s="59">
        <f t="shared" si="215"/>
        <v>0</v>
      </c>
      <c r="K1935" s="70">
        <v>18.029</v>
      </c>
      <c r="L1935" s="55" t="s">
        <v>6548</v>
      </c>
      <c r="M1935" s="71" t="s">
        <v>6549</v>
      </c>
      <c r="N1935" s="73" t="s">
        <v>6549</v>
      </c>
      <c r="O1935" s="70">
        <v>18.029</v>
      </c>
      <c r="P1935" s="59"/>
      <c r="Q1935" s="70"/>
      <c r="R1935" s="59"/>
      <c r="S1935" s="70"/>
      <c r="T1935" s="59">
        <v>18</v>
      </c>
      <c r="U1935" s="82">
        <v>515.11</v>
      </c>
      <c r="V1935" s="83">
        <v>324.522</v>
      </c>
      <c r="W1935" s="83">
        <v>234.377</v>
      </c>
      <c r="X1935" s="83">
        <v>90.145</v>
      </c>
      <c r="Y1935" s="82">
        <f t="shared" si="216"/>
        <v>190.588</v>
      </c>
      <c r="Z1935" s="82"/>
      <c r="AA1935" s="91"/>
      <c r="AB1935" s="91"/>
      <c r="AC1935" s="82"/>
      <c r="AD1935" s="82"/>
      <c r="AE1935" s="82"/>
      <c r="AF1935" s="82"/>
      <c r="AG1935" s="59" t="s">
        <v>6530</v>
      </c>
      <c r="AH1935" s="59">
        <v>1</v>
      </c>
      <c r="AI1935" s="58"/>
      <c r="AJ1935" s="27"/>
    </row>
    <row r="1936" ht="20.15" customHeight="1" outlineLevel="4" spans="1:36">
      <c r="A1936" s="59">
        <v>189</v>
      </c>
      <c r="B1936" s="60" t="s">
        <v>206</v>
      </c>
      <c r="C1936" s="56" t="s">
        <v>221</v>
      </c>
      <c r="D1936" s="57" t="s">
        <v>6514</v>
      </c>
      <c r="E1936" s="58" t="s">
        <v>6550</v>
      </c>
      <c r="F1936" s="59" t="s">
        <v>554</v>
      </c>
      <c r="G1936" s="59" t="s">
        <v>2461</v>
      </c>
      <c r="H1936" s="59">
        <v>431026</v>
      </c>
      <c r="I1936" s="59" t="str">
        <f t="shared" si="214"/>
        <v>431026</v>
      </c>
      <c r="J1936" s="59">
        <f t="shared" si="215"/>
        <v>0</v>
      </c>
      <c r="K1936" s="70">
        <v>1.213</v>
      </c>
      <c r="L1936" s="55" t="s">
        <v>6551</v>
      </c>
      <c r="M1936" s="71" t="s">
        <v>6552</v>
      </c>
      <c r="N1936" s="73" t="s">
        <v>6552</v>
      </c>
      <c r="O1936" s="70">
        <v>1.213</v>
      </c>
      <c r="P1936" s="59"/>
      <c r="Q1936" s="70"/>
      <c r="R1936" s="59"/>
      <c r="S1936" s="70"/>
      <c r="T1936" s="59">
        <v>18</v>
      </c>
      <c r="U1936" s="82">
        <v>34.66</v>
      </c>
      <c r="V1936" s="83">
        <v>21.834</v>
      </c>
      <c r="W1936" s="83">
        <v>15.769</v>
      </c>
      <c r="X1936" s="83">
        <v>6.065</v>
      </c>
      <c r="Y1936" s="82">
        <f t="shared" si="216"/>
        <v>12.826</v>
      </c>
      <c r="Z1936" s="82"/>
      <c r="AA1936" s="91"/>
      <c r="AB1936" s="91"/>
      <c r="AC1936" s="82"/>
      <c r="AD1936" s="82"/>
      <c r="AE1936" s="82"/>
      <c r="AF1936" s="82"/>
      <c r="AG1936" s="59" t="s">
        <v>6530</v>
      </c>
      <c r="AH1936" s="59">
        <v>1</v>
      </c>
      <c r="AI1936" s="58"/>
      <c r="AJ1936" s="27"/>
    </row>
    <row r="1937" ht="20.15" customHeight="1" outlineLevel="4" spans="1:36">
      <c r="A1937" s="59">
        <v>190</v>
      </c>
      <c r="B1937" s="60" t="s">
        <v>206</v>
      </c>
      <c r="C1937" s="56" t="s">
        <v>221</v>
      </c>
      <c r="D1937" s="57" t="s">
        <v>6553</v>
      </c>
      <c r="E1937" s="58" t="s">
        <v>6554</v>
      </c>
      <c r="F1937" s="59" t="s">
        <v>554</v>
      </c>
      <c r="G1937" s="59" t="s">
        <v>2461</v>
      </c>
      <c r="H1937" s="59">
        <v>431026</v>
      </c>
      <c r="I1937" s="59" t="str">
        <f t="shared" si="214"/>
        <v>431026</v>
      </c>
      <c r="J1937" s="59">
        <f t="shared" si="215"/>
        <v>0</v>
      </c>
      <c r="K1937" s="70">
        <v>2.849</v>
      </c>
      <c r="L1937" s="55" t="s">
        <v>6555</v>
      </c>
      <c r="M1937" s="71" t="s">
        <v>6556</v>
      </c>
      <c r="N1937" s="59"/>
      <c r="O1937" s="70"/>
      <c r="P1937" s="73" t="s">
        <v>6556</v>
      </c>
      <c r="Q1937" s="70">
        <v>2.849</v>
      </c>
      <c r="R1937" s="59"/>
      <c r="S1937" s="70"/>
      <c r="T1937" s="59">
        <v>18</v>
      </c>
      <c r="U1937" s="82">
        <v>81.4</v>
      </c>
      <c r="V1937" s="83">
        <v>51.282</v>
      </c>
      <c r="W1937" s="83">
        <v>37.037</v>
      </c>
      <c r="X1937" s="83">
        <v>14.245</v>
      </c>
      <c r="Y1937" s="82">
        <f t="shared" si="216"/>
        <v>30.118</v>
      </c>
      <c r="Z1937" s="82"/>
      <c r="AA1937" s="91"/>
      <c r="AB1937" s="91"/>
      <c r="AC1937" s="82"/>
      <c r="AD1937" s="82"/>
      <c r="AE1937" s="82"/>
      <c r="AF1937" s="82"/>
      <c r="AG1937" s="59" t="s">
        <v>6530</v>
      </c>
      <c r="AH1937" s="59">
        <v>1</v>
      </c>
      <c r="AI1937" s="58"/>
      <c r="AJ1937" s="27"/>
    </row>
    <row r="1938" ht="20.15" customHeight="1" outlineLevel="4" spans="1:36">
      <c r="A1938" s="59">
        <v>191</v>
      </c>
      <c r="B1938" s="60" t="s">
        <v>206</v>
      </c>
      <c r="C1938" s="56" t="s">
        <v>221</v>
      </c>
      <c r="D1938" s="57" t="s">
        <v>6557</v>
      </c>
      <c r="E1938" s="58" t="s">
        <v>6558</v>
      </c>
      <c r="F1938" s="59" t="s">
        <v>554</v>
      </c>
      <c r="G1938" s="59" t="s">
        <v>2461</v>
      </c>
      <c r="H1938" s="59">
        <v>431026</v>
      </c>
      <c r="I1938" s="59" t="str">
        <f t="shared" si="214"/>
        <v>431026</v>
      </c>
      <c r="J1938" s="59">
        <f t="shared" si="215"/>
        <v>0</v>
      </c>
      <c r="K1938" s="70">
        <v>7.916</v>
      </c>
      <c r="L1938" s="55" t="s">
        <v>6559</v>
      </c>
      <c r="M1938" s="71" t="s">
        <v>6560</v>
      </c>
      <c r="N1938" s="59"/>
      <c r="O1938" s="70"/>
      <c r="P1938" s="73" t="s">
        <v>6560</v>
      </c>
      <c r="Q1938" s="70">
        <v>7.916</v>
      </c>
      <c r="R1938" s="59"/>
      <c r="S1938" s="70"/>
      <c r="T1938" s="59">
        <v>18</v>
      </c>
      <c r="U1938" s="82">
        <v>226.17</v>
      </c>
      <c r="V1938" s="83">
        <v>142.488</v>
      </c>
      <c r="W1938" s="83">
        <v>102.908</v>
      </c>
      <c r="X1938" s="83">
        <v>39.58</v>
      </c>
      <c r="Y1938" s="82">
        <f t="shared" si="216"/>
        <v>83.682</v>
      </c>
      <c r="Z1938" s="82"/>
      <c r="AA1938" s="91"/>
      <c r="AB1938" s="91"/>
      <c r="AC1938" s="82"/>
      <c r="AD1938" s="82"/>
      <c r="AE1938" s="82"/>
      <c r="AF1938" s="82"/>
      <c r="AG1938" s="59" t="s">
        <v>6530</v>
      </c>
      <c r="AH1938" s="59">
        <v>1</v>
      </c>
      <c r="AI1938" s="58"/>
      <c r="AJ1938" s="27"/>
    </row>
    <row r="1939" ht="20.15" customHeight="1" outlineLevel="4" spans="1:36">
      <c r="A1939" s="59">
        <v>192</v>
      </c>
      <c r="B1939" s="60" t="s">
        <v>206</v>
      </c>
      <c r="C1939" s="56" t="s">
        <v>221</v>
      </c>
      <c r="D1939" s="57" t="s">
        <v>6499</v>
      </c>
      <c r="E1939" s="58" t="s">
        <v>6561</v>
      </c>
      <c r="F1939" s="59" t="s">
        <v>554</v>
      </c>
      <c r="G1939" s="59" t="s">
        <v>2461</v>
      </c>
      <c r="H1939" s="59">
        <v>431026</v>
      </c>
      <c r="I1939" s="59" t="str">
        <f t="shared" si="214"/>
        <v>431026</v>
      </c>
      <c r="J1939" s="59">
        <f t="shared" si="215"/>
        <v>0</v>
      </c>
      <c r="K1939" s="70">
        <v>0.596</v>
      </c>
      <c r="L1939" s="55" t="s">
        <v>6562</v>
      </c>
      <c r="M1939" s="71" t="s">
        <v>6563</v>
      </c>
      <c r="N1939" s="59"/>
      <c r="O1939" s="70"/>
      <c r="P1939" s="73" t="s">
        <v>6563</v>
      </c>
      <c r="Q1939" s="70">
        <v>0.596</v>
      </c>
      <c r="R1939" s="59"/>
      <c r="S1939" s="70"/>
      <c r="T1939" s="59">
        <v>18</v>
      </c>
      <c r="U1939" s="82">
        <v>17.03</v>
      </c>
      <c r="V1939" s="83">
        <v>10.728</v>
      </c>
      <c r="W1939" s="83">
        <v>7.748</v>
      </c>
      <c r="X1939" s="83">
        <v>2.98</v>
      </c>
      <c r="Y1939" s="82">
        <f t="shared" si="216"/>
        <v>6.302</v>
      </c>
      <c r="Z1939" s="82"/>
      <c r="AA1939" s="91"/>
      <c r="AB1939" s="91"/>
      <c r="AC1939" s="82"/>
      <c r="AD1939" s="82"/>
      <c r="AE1939" s="82"/>
      <c r="AF1939" s="82"/>
      <c r="AG1939" s="59" t="s">
        <v>6530</v>
      </c>
      <c r="AH1939" s="59">
        <v>1</v>
      </c>
      <c r="AI1939" s="58"/>
      <c r="AJ1939" s="27"/>
    </row>
    <row r="1940" ht="20.15" customHeight="1" outlineLevel="4" spans="1:36">
      <c r="A1940" s="59">
        <v>193</v>
      </c>
      <c r="B1940" s="60" t="s">
        <v>206</v>
      </c>
      <c r="C1940" s="56" t="s">
        <v>221</v>
      </c>
      <c r="D1940" s="57" t="s">
        <v>6503</v>
      </c>
      <c r="E1940" s="58" t="s">
        <v>6564</v>
      </c>
      <c r="F1940" s="59" t="s">
        <v>554</v>
      </c>
      <c r="G1940" s="59" t="s">
        <v>2461</v>
      </c>
      <c r="H1940" s="59">
        <v>431026</v>
      </c>
      <c r="I1940" s="59" t="str">
        <f t="shared" si="214"/>
        <v>431026</v>
      </c>
      <c r="J1940" s="59">
        <f t="shared" si="215"/>
        <v>0</v>
      </c>
      <c r="K1940" s="70">
        <v>11.064</v>
      </c>
      <c r="L1940" s="55" t="s">
        <v>6565</v>
      </c>
      <c r="M1940" s="71" t="s">
        <v>6566</v>
      </c>
      <c r="N1940" s="59"/>
      <c r="O1940" s="70"/>
      <c r="P1940" s="73" t="s">
        <v>6566</v>
      </c>
      <c r="Q1940" s="70">
        <v>11.064</v>
      </c>
      <c r="R1940" s="59"/>
      <c r="S1940" s="70"/>
      <c r="T1940" s="59">
        <v>18</v>
      </c>
      <c r="U1940" s="82">
        <v>316.11</v>
      </c>
      <c r="V1940" s="83">
        <v>199.152</v>
      </c>
      <c r="W1940" s="83">
        <v>143.832</v>
      </c>
      <c r="X1940" s="83">
        <v>55.32</v>
      </c>
      <c r="Y1940" s="82">
        <f t="shared" si="216"/>
        <v>116.958</v>
      </c>
      <c r="Z1940" s="82"/>
      <c r="AA1940" s="91"/>
      <c r="AB1940" s="91"/>
      <c r="AC1940" s="82"/>
      <c r="AD1940" s="82"/>
      <c r="AE1940" s="82"/>
      <c r="AF1940" s="82"/>
      <c r="AG1940" s="59" t="s">
        <v>6530</v>
      </c>
      <c r="AH1940" s="59">
        <v>1</v>
      </c>
      <c r="AI1940" s="58"/>
      <c r="AJ1940" s="27"/>
    </row>
    <row r="1941" ht="20.15" customHeight="1" outlineLevel="4" spans="1:36">
      <c r="A1941" s="59">
        <v>194</v>
      </c>
      <c r="B1941" s="60" t="s">
        <v>206</v>
      </c>
      <c r="C1941" s="56" t="s">
        <v>221</v>
      </c>
      <c r="D1941" s="57" t="s">
        <v>6514</v>
      </c>
      <c r="E1941" s="58" t="s">
        <v>6515</v>
      </c>
      <c r="F1941" s="59" t="s">
        <v>554</v>
      </c>
      <c r="G1941" s="59" t="s">
        <v>2461</v>
      </c>
      <c r="H1941" s="59">
        <v>431026</v>
      </c>
      <c r="I1941" s="59" t="str">
        <f t="shared" si="214"/>
        <v>431026</v>
      </c>
      <c r="J1941" s="59">
        <f t="shared" si="215"/>
        <v>0</v>
      </c>
      <c r="K1941" s="70">
        <v>0.739</v>
      </c>
      <c r="L1941" s="55" t="s">
        <v>6567</v>
      </c>
      <c r="M1941" s="71" t="s">
        <v>6568</v>
      </c>
      <c r="N1941" s="59"/>
      <c r="O1941" s="70"/>
      <c r="P1941" s="73" t="s">
        <v>6568</v>
      </c>
      <c r="Q1941" s="70">
        <v>0.739</v>
      </c>
      <c r="R1941" s="59"/>
      <c r="S1941" s="70"/>
      <c r="T1941" s="59">
        <v>18</v>
      </c>
      <c r="U1941" s="82">
        <v>21.11</v>
      </c>
      <c r="V1941" s="83">
        <v>13.302</v>
      </c>
      <c r="W1941" s="83">
        <v>9.607</v>
      </c>
      <c r="X1941" s="83">
        <v>3.695</v>
      </c>
      <c r="Y1941" s="82">
        <f t="shared" si="216"/>
        <v>7.808</v>
      </c>
      <c r="Z1941" s="82"/>
      <c r="AA1941" s="91"/>
      <c r="AB1941" s="91"/>
      <c r="AC1941" s="82"/>
      <c r="AD1941" s="82"/>
      <c r="AE1941" s="82"/>
      <c r="AF1941" s="82"/>
      <c r="AG1941" s="59" t="s">
        <v>6530</v>
      </c>
      <c r="AH1941" s="59">
        <v>1</v>
      </c>
      <c r="AI1941" s="58"/>
      <c r="AJ1941" s="27"/>
    </row>
    <row r="1942" ht="20.15" customHeight="1" outlineLevel="4" spans="1:36">
      <c r="A1942" s="59">
        <v>195</v>
      </c>
      <c r="B1942" s="60" t="s">
        <v>206</v>
      </c>
      <c r="C1942" s="56" t="s">
        <v>221</v>
      </c>
      <c r="D1942" s="57" t="s">
        <v>6510</v>
      </c>
      <c r="E1942" s="58" t="s">
        <v>6569</v>
      </c>
      <c r="F1942" s="59" t="s">
        <v>554</v>
      </c>
      <c r="G1942" s="59" t="s">
        <v>2461</v>
      </c>
      <c r="H1942" s="59">
        <v>431026</v>
      </c>
      <c r="I1942" s="59" t="str">
        <f t="shared" si="214"/>
        <v>431026</v>
      </c>
      <c r="J1942" s="59">
        <f t="shared" si="215"/>
        <v>0</v>
      </c>
      <c r="K1942" s="70">
        <v>8.417</v>
      </c>
      <c r="L1942" s="55" t="s">
        <v>6570</v>
      </c>
      <c r="M1942" s="71" t="s">
        <v>6571</v>
      </c>
      <c r="N1942" s="59"/>
      <c r="O1942" s="70"/>
      <c r="P1942" s="73" t="s">
        <v>6571</v>
      </c>
      <c r="Q1942" s="70">
        <v>8.417</v>
      </c>
      <c r="R1942" s="59"/>
      <c r="S1942" s="70"/>
      <c r="T1942" s="59">
        <v>18</v>
      </c>
      <c r="U1942" s="82">
        <v>240.49</v>
      </c>
      <c r="V1942" s="83">
        <v>151.506</v>
      </c>
      <c r="W1942" s="83">
        <v>109.421</v>
      </c>
      <c r="X1942" s="83">
        <v>42.085</v>
      </c>
      <c r="Y1942" s="82">
        <f t="shared" si="216"/>
        <v>88.984</v>
      </c>
      <c r="Z1942" s="82"/>
      <c r="AA1942" s="91"/>
      <c r="AB1942" s="91"/>
      <c r="AC1942" s="82"/>
      <c r="AD1942" s="82"/>
      <c r="AE1942" s="82"/>
      <c r="AF1942" s="82"/>
      <c r="AG1942" s="59" t="s">
        <v>6530</v>
      </c>
      <c r="AH1942" s="59">
        <v>1</v>
      </c>
      <c r="AI1942" s="58"/>
      <c r="AJ1942" s="27"/>
    </row>
    <row r="1943" ht="20.15" customHeight="1" outlineLevel="4" spans="1:36">
      <c r="A1943" s="59">
        <v>196</v>
      </c>
      <c r="B1943" s="60" t="s">
        <v>206</v>
      </c>
      <c r="C1943" s="56" t="s">
        <v>221</v>
      </c>
      <c r="D1943" s="57" t="s">
        <v>6557</v>
      </c>
      <c r="E1943" s="58" t="s">
        <v>6572</v>
      </c>
      <c r="F1943" s="59" t="s">
        <v>554</v>
      </c>
      <c r="G1943" s="59" t="s">
        <v>2461</v>
      </c>
      <c r="H1943" s="59">
        <v>431026</v>
      </c>
      <c r="I1943" s="59" t="str">
        <f t="shared" si="214"/>
        <v>431026</v>
      </c>
      <c r="J1943" s="59">
        <f t="shared" si="215"/>
        <v>0</v>
      </c>
      <c r="K1943" s="70">
        <v>7.158</v>
      </c>
      <c r="L1943" s="55" t="s">
        <v>6573</v>
      </c>
      <c r="M1943" s="71" t="s">
        <v>6574</v>
      </c>
      <c r="N1943" s="59"/>
      <c r="O1943" s="70"/>
      <c r="P1943" s="73" t="s">
        <v>6574</v>
      </c>
      <c r="Q1943" s="70">
        <v>7.158</v>
      </c>
      <c r="R1943" s="59"/>
      <c r="S1943" s="70"/>
      <c r="T1943" s="59">
        <v>18</v>
      </c>
      <c r="U1943" s="82">
        <v>204.51</v>
      </c>
      <c r="V1943" s="83">
        <v>128.844</v>
      </c>
      <c r="W1943" s="83">
        <v>93.054</v>
      </c>
      <c r="X1943" s="83">
        <v>35.79</v>
      </c>
      <c r="Y1943" s="82">
        <f t="shared" si="216"/>
        <v>75.666</v>
      </c>
      <c r="Z1943" s="82"/>
      <c r="AA1943" s="91"/>
      <c r="AB1943" s="91"/>
      <c r="AC1943" s="82"/>
      <c r="AD1943" s="82"/>
      <c r="AE1943" s="82"/>
      <c r="AF1943" s="82"/>
      <c r="AG1943" s="59" t="s">
        <v>6575</v>
      </c>
      <c r="AH1943" s="59">
        <v>1</v>
      </c>
      <c r="AI1943" s="58"/>
      <c r="AJ1943" s="27"/>
    </row>
    <row r="1944" ht="20.15" customHeight="1" outlineLevel="4" spans="1:36">
      <c r="A1944" s="59">
        <v>197</v>
      </c>
      <c r="B1944" s="60" t="s">
        <v>206</v>
      </c>
      <c r="C1944" s="56" t="s">
        <v>221</v>
      </c>
      <c r="D1944" s="57" t="s">
        <v>6539</v>
      </c>
      <c r="E1944" s="58" t="s">
        <v>6576</v>
      </c>
      <c r="F1944" s="59" t="s">
        <v>554</v>
      </c>
      <c r="G1944" s="59" t="s">
        <v>2461</v>
      </c>
      <c r="H1944" s="59">
        <v>431026</v>
      </c>
      <c r="I1944" s="59" t="str">
        <f t="shared" si="214"/>
        <v>431026</v>
      </c>
      <c r="J1944" s="59">
        <f t="shared" si="215"/>
        <v>0</v>
      </c>
      <c r="K1944" s="70">
        <v>0.437</v>
      </c>
      <c r="L1944" s="55" t="s">
        <v>6577</v>
      </c>
      <c r="M1944" s="71" t="s">
        <v>6578</v>
      </c>
      <c r="N1944" s="59"/>
      <c r="O1944" s="70"/>
      <c r="P1944" s="73" t="s">
        <v>6578</v>
      </c>
      <c r="Q1944" s="70">
        <v>0.437</v>
      </c>
      <c r="R1944" s="59"/>
      <c r="S1944" s="70"/>
      <c r="T1944" s="59">
        <v>18</v>
      </c>
      <c r="U1944" s="82">
        <v>12.49</v>
      </c>
      <c r="V1944" s="83">
        <v>7.866</v>
      </c>
      <c r="W1944" s="83">
        <v>5.681</v>
      </c>
      <c r="X1944" s="83">
        <v>2.185</v>
      </c>
      <c r="Y1944" s="82">
        <f t="shared" si="216"/>
        <v>4.624</v>
      </c>
      <c r="Z1944" s="82"/>
      <c r="AA1944" s="91"/>
      <c r="AB1944" s="91"/>
      <c r="AC1944" s="82"/>
      <c r="AD1944" s="82"/>
      <c r="AE1944" s="82"/>
      <c r="AF1944" s="82"/>
      <c r="AG1944" s="59" t="s">
        <v>6575</v>
      </c>
      <c r="AH1944" s="59">
        <v>1</v>
      </c>
      <c r="AI1944" s="58"/>
      <c r="AJ1944" s="27"/>
    </row>
    <row r="1945" ht="20.15" customHeight="1" outlineLevel="4" spans="1:36">
      <c r="A1945" s="59">
        <v>198</v>
      </c>
      <c r="B1945" s="60" t="s">
        <v>206</v>
      </c>
      <c r="C1945" s="56" t="s">
        <v>221</v>
      </c>
      <c r="D1945" s="57" t="s">
        <v>6531</v>
      </c>
      <c r="E1945" s="58" t="s">
        <v>6579</v>
      </c>
      <c r="F1945" s="59" t="s">
        <v>554</v>
      </c>
      <c r="G1945" s="59" t="s">
        <v>2461</v>
      </c>
      <c r="H1945" s="59">
        <v>431026</v>
      </c>
      <c r="I1945" s="59" t="str">
        <f t="shared" si="214"/>
        <v>431026</v>
      </c>
      <c r="J1945" s="59">
        <f t="shared" si="215"/>
        <v>0</v>
      </c>
      <c r="K1945" s="70">
        <v>1.606</v>
      </c>
      <c r="L1945" s="55" t="s">
        <v>6580</v>
      </c>
      <c r="M1945" s="71" t="s">
        <v>6581</v>
      </c>
      <c r="N1945" s="59"/>
      <c r="O1945" s="70"/>
      <c r="P1945" s="73" t="s">
        <v>6581</v>
      </c>
      <c r="Q1945" s="70">
        <v>1.606</v>
      </c>
      <c r="R1945" s="59"/>
      <c r="S1945" s="70"/>
      <c r="T1945" s="59">
        <v>18</v>
      </c>
      <c r="U1945" s="82">
        <v>45.89</v>
      </c>
      <c r="V1945" s="83">
        <v>28.908</v>
      </c>
      <c r="W1945" s="83">
        <v>20.878</v>
      </c>
      <c r="X1945" s="83">
        <v>8.03</v>
      </c>
      <c r="Y1945" s="82">
        <f t="shared" si="216"/>
        <v>16.982</v>
      </c>
      <c r="Z1945" s="82"/>
      <c r="AA1945" s="91"/>
      <c r="AB1945" s="91"/>
      <c r="AC1945" s="82"/>
      <c r="AD1945" s="82"/>
      <c r="AE1945" s="82"/>
      <c r="AF1945" s="82"/>
      <c r="AG1945" s="59" t="s">
        <v>6575</v>
      </c>
      <c r="AH1945" s="59">
        <v>1</v>
      </c>
      <c r="AI1945" s="58"/>
      <c r="AJ1945" s="27"/>
    </row>
    <row r="1946" ht="20.15" customHeight="1" outlineLevel="4" spans="1:36">
      <c r="A1946" s="59">
        <v>199</v>
      </c>
      <c r="B1946" s="60" t="s">
        <v>206</v>
      </c>
      <c r="C1946" s="56" t="s">
        <v>221</v>
      </c>
      <c r="D1946" s="57" t="s">
        <v>6531</v>
      </c>
      <c r="E1946" s="58" t="s">
        <v>1733</v>
      </c>
      <c r="F1946" s="59" t="s">
        <v>554</v>
      </c>
      <c r="G1946" s="59" t="s">
        <v>2461</v>
      </c>
      <c r="H1946" s="59">
        <v>431026</v>
      </c>
      <c r="I1946" s="59" t="str">
        <f t="shared" si="214"/>
        <v>431026</v>
      </c>
      <c r="J1946" s="59">
        <f t="shared" si="215"/>
        <v>0</v>
      </c>
      <c r="K1946" s="70">
        <v>0.374</v>
      </c>
      <c r="L1946" s="55" t="s">
        <v>6582</v>
      </c>
      <c r="M1946" s="71" t="s">
        <v>6583</v>
      </c>
      <c r="N1946" s="59"/>
      <c r="O1946" s="70"/>
      <c r="P1946" s="73" t="s">
        <v>6583</v>
      </c>
      <c r="Q1946" s="70">
        <v>0.374</v>
      </c>
      <c r="R1946" s="59"/>
      <c r="S1946" s="70"/>
      <c r="T1946" s="59">
        <v>18</v>
      </c>
      <c r="U1946" s="82">
        <v>10.69</v>
      </c>
      <c r="V1946" s="83">
        <v>6.732</v>
      </c>
      <c r="W1946" s="83">
        <v>4.862</v>
      </c>
      <c r="X1946" s="83">
        <v>1.87</v>
      </c>
      <c r="Y1946" s="82">
        <f t="shared" si="216"/>
        <v>3.958</v>
      </c>
      <c r="Z1946" s="82"/>
      <c r="AA1946" s="91"/>
      <c r="AB1946" s="91"/>
      <c r="AC1946" s="82"/>
      <c r="AD1946" s="82"/>
      <c r="AE1946" s="82"/>
      <c r="AF1946" s="82"/>
      <c r="AG1946" s="59" t="s">
        <v>6575</v>
      </c>
      <c r="AH1946" s="59">
        <v>1</v>
      </c>
      <c r="AI1946" s="58"/>
      <c r="AJ1946" s="27"/>
    </row>
    <row r="1947" ht="20.15" customHeight="1" outlineLevel="4" spans="1:36">
      <c r="A1947" s="59">
        <v>200</v>
      </c>
      <c r="B1947" s="60" t="s">
        <v>206</v>
      </c>
      <c r="C1947" s="56" t="s">
        <v>221</v>
      </c>
      <c r="D1947" s="57" t="s">
        <v>6539</v>
      </c>
      <c r="E1947" s="58" t="s">
        <v>6576</v>
      </c>
      <c r="F1947" s="59" t="s">
        <v>554</v>
      </c>
      <c r="G1947" s="59" t="s">
        <v>2461</v>
      </c>
      <c r="H1947" s="59">
        <v>431026</v>
      </c>
      <c r="I1947" s="59" t="str">
        <f t="shared" si="214"/>
        <v>431026</v>
      </c>
      <c r="J1947" s="59">
        <f t="shared" si="215"/>
        <v>0</v>
      </c>
      <c r="K1947" s="70">
        <v>8.978</v>
      </c>
      <c r="L1947" s="55" t="s">
        <v>6584</v>
      </c>
      <c r="M1947" s="71" t="s">
        <v>6585</v>
      </c>
      <c r="N1947" s="59"/>
      <c r="O1947" s="70"/>
      <c r="P1947" s="73" t="s">
        <v>6585</v>
      </c>
      <c r="Q1947" s="70">
        <v>8.978</v>
      </c>
      <c r="R1947" s="59"/>
      <c r="S1947" s="70"/>
      <c r="T1947" s="59">
        <v>18</v>
      </c>
      <c r="U1947" s="82">
        <v>256.51</v>
      </c>
      <c r="V1947" s="83">
        <v>161.604</v>
      </c>
      <c r="W1947" s="83">
        <v>116.714</v>
      </c>
      <c r="X1947" s="83">
        <v>44.89</v>
      </c>
      <c r="Y1947" s="82">
        <f t="shared" si="216"/>
        <v>94.906</v>
      </c>
      <c r="Z1947" s="82"/>
      <c r="AA1947" s="91"/>
      <c r="AB1947" s="91"/>
      <c r="AC1947" s="82"/>
      <c r="AD1947" s="82"/>
      <c r="AE1947" s="82"/>
      <c r="AF1947" s="82"/>
      <c r="AG1947" s="59" t="s">
        <v>6575</v>
      </c>
      <c r="AH1947" s="59">
        <v>1</v>
      </c>
      <c r="AI1947" s="58"/>
      <c r="AJ1947" s="27"/>
    </row>
    <row r="1948" ht="20.15" customHeight="1" outlineLevel="4" spans="1:36">
      <c r="A1948" s="59">
        <v>201</v>
      </c>
      <c r="B1948" s="60" t="s">
        <v>206</v>
      </c>
      <c r="C1948" s="56" t="s">
        <v>221</v>
      </c>
      <c r="D1948" s="57" t="s">
        <v>6531</v>
      </c>
      <c r="E1948" s="58" t="s">
        <v>6586</v>
      </c>
      <c r="F1948" s="59" t="s">
        <v>554</v>
      </c>
      <c r="G1948" s="59" t="s">
        <v>2461</v>
      </c>
      <c r="H1948" s="59">
        <v>431026</v>
      </c>
      <c r="I1948" s="59" t="str">
        <f t="shared" si="214"/>
        <v>431026</v>
      </c>
      <c r="J1948" s="59">
        <f t="shared" si="215"/>
        <v>0</v>
      </c>
      <c r="K1948" s="70">
        <v>5.009</v>
      </c>
      <c r="L1948" s="55" t="s">
        <v>6587</v>
      </c>
      <c r="M1948" s="71" t="s">
        <v>6588</v>
      </c>
      <c r="N1948" s="59"/>
      <c r="O1948" s="70"/>
      <c r="P1948" s="73" t="s">
        <v>6588</v>
      </c>
      <c r="Q1948" s="70">
        <v>5.009</v>
      </c>
      <c r="R1948" s="59"/>
      <c r="S1948" s="70"/>
      <c r="T1948" s="59">
        <v>18</v>
      </c>
      <c r="U1948" s="82">
        <v>143.11</v>
      </c>
      <c r="V1948" s="83">
        <v>90.162</v>
      </c>
      <c r="W1948" s="83">
        <v>65.117</v>
      </c>
      <c r="X1948" s="83">
        <v>25.045</v>
      </c>
      <c r="Y1948" s="82">
        <f t="shared" si="216"/>
        <v>52.948</v>
      </c>
      <c r="Z1948" s="82"/>
      <c r="AA1948" s="91"/>
      <c r="AB1948" s="91"/>
      <c r="AC1948" s="82"/>
      <c r="AD1948" s="82"/>
      <c r="AE1948" s="82"/>
      <c r="AF1948" s="82"/>
      <c r="AG1948" s="59" t="s">
        <v>6575</v>
      </c>
      <c r="AH1948" s="59">
        <v>1</v>
      </c>
      <c r="AI1948" s="58"/>
      <c r="AJ1948" s="27"/>
    </row>
    <row r="1949" ht="20.15" customHeight="1" outlineLevel="4" spans="1:36">
      <c r="A1949" s="59">
        <v>202</v>
      </c>
      <c r="B1949" s="60" t="s">
        <v>206</v>
      </c>
      <c r="C1949" s="56" t="s">
        <v>221</v>
      </c>
      <c r="D1949" s="57" t="s">
        <v>6589</v>
      </c>
      <c r="E1949" s="58" t="s">
        <v>6590</v>
      </c>
      <c r="F1949" s="59" t="s">
        <v>554</v>
      </c>
      <c r="G1949" s="59" t="s">
        <v>2461</v>
      </c>
      <c r="H1949" s="59">
        <v>431026</v>
      </c>
      <c r="I1949" s="59" t="str">
        <f t="shared" si="214"/>
        <v>431026</v>
      </c>
      <c r="J1949" s="59">
        <f t="shared" si="215"/>
        <v>0</v>
      </c>
      <c r="K1949" s="70">
        <v>4.185</v>
      </c>
      <c r="L1949" s="55" t="s">
        <v>6591</v>
      </c>
      <c r="M1949" s="71" t="s">
        <v>6592</v>
      </c>
      <c r="N1949" s="59"/>
      <c r="O1949" s="70"/>
      <c r="P1949" s="73" t="s">
        <v>6592</v>
      </c>
      <c r="Q1949" s="70">
        <v>4.185</v>
      </c>
      <c r="R1949" s="59"/>
      <c r="S1949" s="70"/>
      <c r="T1949" s="59">
        <v>18</v>
      </c>
      <c r="U1949" s="82">
        <v>212.09</v>
      </c>
      <c r="V1949" s="83">
        <v>75.33</v>
      </c>
      <c r="W1949" s="83">
        <v>54.405</v>
      </c>
      <c r="X1949" s="83">
        <v>20.925</v>
      </c>
      <c r="Y1949" s="82">
        <f t="shared" si="216"/>
        <v>136.76</v>
      </c>
      <c r="Z1949" s="82"/>
      <c r="AA1949" s="91"/>
      <c r="AB1949" s="91"/>
      <c r="AC1949" s="82"/>
      <c r="AD1949" s="82"/>
      <c r="AE1949" s="82"/>
      <c r="AF1949" s="82"/>
      <c r="AG1949" s="59" t="s">
        <v>6575</v>
      </c>
      <c r="AH1949" s="59">
        <v>1</v>
      </c>
      <c r="AI1949" s="58"/>
      <c r="AJ1949" s="27"/>
    </row>
    <row r="1950" ht="20.15" customHeight="1" outlineLevel="3" collapsed="1" spans="1:36">
      <c r="A1950" s="59"/>
      <c r="B1950" s="60"/>
      <c r="C1950" s="51" t="s">
        <v>224</v>
      </c>
      <c r="D1950" s="57"/>
      <c r="E1950" s="58"/>
      <c r="F1950" s="59"/>
      <c r="G1950" s="59"/>
      <c r="H1950" s="59"/>
      <c r="I1950" s="59"/>
      <c r="J1950" s="59"/>
      <c r="K1950" s="70">
        <f>SUBTOTAL(9,K1951:K1963)</f>
        <v>80.878</v>
      </c>
      <c r="L1950" s="55"/>
      <c r="M1950" s="71"/>
      <c r="N1950" s="59"/>
      <c r="O1950" s="70"/>
      <c r="P1950" s="59"/>
      <c r="Q1950" s="70"/>
      <c r="R1950" s="73"/>
      <c r="S1950" s="70"/>
      <c r="T1950" s="59"/>
      <c r="U1950" s="82">
        <f>SUBTOTAL(9,U1951:U1963)</f>
        <v>2310.8</v>
      </c>
      <c r="V1950" s="83">
        <f>SUBTOTAL(9,V1951:V1963)</f>
        <v>1455.804</v>
      </c>
      <c r="W1950" s="83">
        <f>SUBTOTAL(9,W1951:W1963)</f>
        <v>1051.414</v>
      </c>
      <c r="X1950" s="83">
        <f>SUBTOTAL(9,X1951:X1963)</f>
        <v>404.39</v>
      </c>
      <c r="Y1950" s="82">
        <f>SUBTOTAL(9,Y1951:Y1963)</f>
        <v>854.996</v>
      </c>
      <c r="Z1950" s="82">
        <v>80</v>
      </c>
      <c r="AA1950" s="91">
        <v>1959</v>
      </c>
      <c r="AB1950" s="82">
        <f>U1950-AA1950</f>
        <v>351.8</v>
      </c>
      <c r="AC1950" s="82">
        <v>1456</v>
      </c>
      <c r="AD1950" s="82">
        <v>0</v>
      </c>
      <c r="AE1950" s="82">
        <v>503</v>
      </c>
      <c r="AF1950" s="82">
        <v>503</v>
      </c>
      <c r="AG1950" s="59"/>
      <c r="AH1950" s="59"/>
      <c r="AI1950" s="58" t="s">
        <v>551</v>
      </c>
      <c r="AJ1950" s="27" t="s">
        <v>64</v>
      </c>
    </row>
    <row r="1951" ht="20.15" customHeight="1" outlineLevel="4" spans="1:36">
      <c r="A1951" s="59">
        <v>136</v>
      </c>
      <c r="B1951" s="60" t="s">
        <v>206</v>
      </c>
      <c r="C1951" s="56" t="s">
        <v>223</v>
      </c>
      <c r="D1951" s="57" t="s">
        <v>6593</v>
      </c>
      <c r="E1951" s="58" t="s">
        <v>6594</v>
      </c>
      <c r="F1951" s="59" t="s">
        <v>554</v>
      </c>
      <c r="G1951" s="59" t="s">
        <v>555</v>
      </c>
      <c r="H1951" s="59">
        <v>431027</v>
      </c>
      <c r="I1951" s="59" t="str">
        <f t="shared" ref="I1951:I1963" si="217">RIGHT(M1951,6)</f>
        <v>431027</v>
      </c>
      <c r="J1951" s="59">
        <f t="shared" ref="J1951:J1963" si="218">H1951-I1951</f>
        <v>0</v>
      </c>
      <c r="K1951" s="70">
        <v>6.366</v>
      </c>
      <c r="L1951" s="55" t="s">
        <v>6595</v>
      </c>
      <c r="M1951" s="71" t="s">
        <v>6596</v>
      </c>
      <c r="N1951" s="59"/>
      <c r="O1951" s="70"/>
      <c r="P1951" s="59"/>
      <c r="Q1951" s="70"/>
      <c r="R1951" s="73" t="s">
        <v>6596</v>
      </c>
      <c r="S1951" s="70">
        <v>6.366</v>
      </c>
      <c r="T1951" s="59">
        <v>18</v>
      </c>
      <c r="U1951" s="82">
        <v>181.89</v>
      </c>
      <c r="V1951" s="83">
        <v>114.588</v>
      </c>
      <c r="W1951" s="83">
        <v>82.758</v>
      </c>
      <c r="X1951" s="83">
        <v>31.83</v>
      </c>
      <c r="Y1951" s="82">
        <f t="shared" ref="Y1951:Y1963" si="219">U1951-V1951</f>
        <v>67.302</v>
      </c>
      <c r="Z1951" s="82"/>
      <c r="AA1951" s="91"/>
      <c r="AB1951" s="91"/>
      <c r="AC1951" s="82"/>
      <c r="AD1951" s="82"/>
      <c r="AE1951" s="82"/>
      <c r="AF1951" s="82"/>
      <c r="AG1951" s="59" t="s">
        <v>6575</v>
      </c>
      <c r="AH1951" s="59">
        <v>1</v>
      </c>
      <c r="AI1951" s="58"/>
      <c r="AJ1951" s="27"/>
    </row>
    <row r="1952" ht="20.15" customHeight="1" outlineLevel="4" spans="1:36">
      <c r="A1952" s="59">
        <v>137</v>
      </c>
      <c r="B1952" s="60" t="s">
        <v>206</v>
      </c>
      <c r="C1952" s="56" t="s">
        <v>223</v>
      </c>
      <c r="D1952" s="57" t="s">
        <v>4903</v>
      </c>
      <c r="E1952" s="58" t="s">
        <v>6597</v>
      </c>
      <c r="F1952" s="59" t="s">
        <v>554</v>
      </c>
      <c r="G1952" s="59" t="s">
        <v>555</v>
      </c>
      <c r="H1952" s="59">
        <v>431027</v>
      </c>
      <c r="I1952" s="59" t="str">
        <f t="shared" si="217"/>
        <v>431027</v>
      </c>
      <c r="J1952" s="59">
        <f t="shared" si="218"/>
        <v>0</v>
      </c>
      <c r="K1952" s="70">
        <v>8.454</v>
      </c>
      <c r="L1952" s="55" t="s">
        <v>6598</v>
      </c>
      <c r="M1952" s="71" t="s">
        <v>6599</v>
      </c>
      <c r="N1952" s="59"/>
      <c r="O1952" s="70"/>
      <c r="P1952" s="59"/>
      <c r="Q1952" s="70"/>
      <c r="R1952" s="73" t="s">
        <v>6599</v>
      </c>
      <c r="S1952" s="70">
        <v>8.454</v>
      </c>
      <c r="T1952" s="59">
        <v>18</v>
      </c>
      <c r="U1952" s="82">
        <v>241.54</v>
      </c>
      <c r="V1952" s="83">
        <v>152.172</v>
      </c>
      <c r="W1952" s="83">
        <v>109.902</v>
      </c>
      <c r="X1952" s="83">
        <v>42.27</v>
      </c>
      <c r="Y1952" s="82">
        <f t="shared" si="219"/>
        <v>89.368</v>
      </c>
      <c r="Z1952" s="82"/>
      <c r="AA1952" s="91"/>
      <c r="AB1952" s="91"/>
      <c r="AC1952" s="82"/>
      <c r="AD1952" s="82"/>
      <c r="AE1952" s="82"/>
      <c r="AF1952" s="82"/>
      <c r="AG1952" s="59" t="s">
        <v>6575</v>
      </c>
      <c r="AH1952" s="59">
        <v>1</v>
      </c>
      <c r="AI1952" s="58"/>
      <c r="AJ1952" s="27"/>
    </row>
    <row r="1953" ht="20.15" customHeight="1" outlineLevel="4" spans="1:36">
      <c r="A1953" s="59">
        <v>138</v>
      </c>
      <c r="B1953" s="60" t="s">
        <v>206</v>
      </c>
      <c r="C1953" s="56" t="s">
        <v>223</v>
      </c>
      <c r="D1953" s="57" t="s">
        <v>6600</v>
      </c>
      <c r="E1953" s="58" t="s">
        <v>6601</v>
      </c>
      <c r="F1953" s="59" t="s">
        <v>554</v>
      </c>
      <c r="G1953" s="59" t="s">
        <v>555</v>
      </c>
      <c r="H1953" s="59">
        <v>431027</v>
      </c>
      <c r="I1953" s="59" t="str">
        <f t="shared" si="217"/>
        <v>431027</v>
      </c>
      <c r="J1953" s="59">
        <f t="shared" si="218"/>
        <v>0</v>
      </c>
      <c r="K1953" s="70">
        <v>0.056</v>
      </c>
      <c r="L1953" s="55" t="s">
        <v>6602</v>
      </c>
      <c r="M1953" s="71" t="s">
        <v>6603</v>
      </c>
      <c r="N1953" s="59"/>
      <c r="O1953" s="70"/>
      <c r="P1953" s="59"/>
      <c r="Q1953" s="70"/>
      <c r="R1953" s="73" t="s">
        <v>6603</v>
      </c>
      <c r="S1953" s="70">
        <v>0.056</v>
      </c>
      <c r="T1953" s="59">
        <v>18</v>
      </c>
      <c r="U1953" s="82">
        <v>1.6</v>
      </c>
      <c r="V1953" s="83">
        <v>1.008</v>
      </c>
      <c r="W1953" s="83">
        <v>0.728</v>
      </c>
      <c r="X1953" s="83">
        <v>0.28</v>
      </c>
      <c r="Y1953" s="82">
        <f t="shared" si="219"/>
        <v>0.592</v>
      </c>
      <c r="Z1953" s="82"/>
      <c r="AA1953" s="91"/>
      <c r="AB1953" s="91"/>
      <c r="AC1953" s="82"/>
      <c r="AD1953" s="82"/>
      <c r="AE1953" s="82"/>
      <c r="AF1953" s="82"/>
      <c r="AG1953" s="59" t="s">
        <v>6575</v>
      </c>
      <c r="AH1953" s="59">
        <v>1</v>
      </c>
      <c r="AI1953" s="58"/>
      <c r="AJ1953" s="27"/>
    </row>
    <row r="1954" ht="20.15" customHeight="1" outlineLevel="4" spans="1:36">
      <c r="A1954" s="59">
        <v>139</v>
      </c>
      <c r="B1954" s="60" t="s">
        <v>206</v>
      </c>
      <c r="C1954" s="56" t="s">
        <v>223</v>
      </c>
      <c r="D1954" s="57" t="s">
        <v>6600</v>
      </c>
      <c r="E1954" s="58" t="s">
        <v>6604</v>
      </c>
      <c r="F1954" s="59" t="s">
        <v>554</v>
      </c>
      <c r="G1954" s="59" t="s">
        <v>555</v>
      </c>
      <c r="H1954" s="59">
        <v>431027</v>
      </c>
      <c r="I1954" s="59" t="str">
        <f t="shared" si="217"/>
        <v>431027</v>
      </c>
      <c r="J1954" s="59">
        <f t="shared" si="218"/>
        <v>0</v>
      </c>
      <c r="K1954" s="70">
        <v>3.538</v>
      </c>
      <c r="L1954" s="55" t="s">
        <v>6605</v>
      </c>
      <c r="M1954" s="71" t="s">
        <v>6606</v>
      </c>
      <c r="N1954" s="59"/>
      <c r="O1954" s="70"/>
      <c r="P1954" s="59"/>
      <c r="Q1954" s="70"/>
      <c r="R1954" s="73" t="s">
        <v>6606</v>
      </c>
      <c r="S1954" s="70">
        <v>3.538</v>
      </c>
      <c r="T1954" s="59">
        <v>18</v>
      </c>
      <c r="U1954" s="82">
        <v>101.09</v>
      </c>
      <c r="V1954" s="83">
        <v>63.684</v>
      </c>
      <c r="W1954" s="83">
        <v>45.994</v>
      </c>
      <c r="X1954" s="83">
        <v>17.69</v>
      </c>
      <c r="Y1954" s="82">
        <f t="shared" si="219"/>
        <v>37.406</v>
      </c>
      <c r="Z1954" s="82"/>
      <c r="AA1954" s="91"/>
      <c r="AB1954" s="91"/>
      <c r="AC1954" s="82"/>
      <c r="AD1954" s="82"/>
      <c r="AE1954" s="82"/>
      <c r="AF1954" s="82"/>
      <c r="AG1954" s="59" t="s">
        <v>6575</v>
      </c>
      <c r="AH1954" s="59">
        <v>1</v>
      </c>
      <c r="AI1954" s="58"/>
      <c r="AJ1954" s="27"/>
    </row>
    <row r="1955" ht="20.15" customHeight="1" outlineLevel="4" spans="1:36">
      <c r="A1955" s="59">
        <v>140</v>
      </c>
      <c r="B1955" s="60" t="s">
        <v>206</v>
      </c>
      <c r="C1955" s="56" t="s">
        <v>223</v>
      </c>
      <c r="D1955" s="57" t="s">
        <v>6607</v>
      </c>
      <c r="E1955" s="58" t="s">
        <v>6608</v>
      </c>
      <c r="F1955" s="59" t="s">
        <v>554</v>
      </c>
      <c r="G1955" s="59" t="s">
        <v>555</v>
      </c>
      <c r="H1955" s="59">
        <v>431027</v>
      </c>
      <c r="I1955" s="59" t="str">
        <f t="shared" si="217"/>
        <v>431027</v>
      </c>
      <c r="J1955" s="59">
        <f t="shared" si="218"/>
        <v>0</v>
      </c>
      <c r="K1955" s="70">
        <v>1.091</v>
      </c>
      <c r="L1955" s="55" t="s">
        <v>6609</v>
      </c>
      <c r="M1955" s="71" t="s">
        <v>6610</v>
      </c>
      <c r="N1955" s="59"/>
      <c r="O1955" s="70"/>
      <c r="P1955" s="59"/>
      <c r="Q1955" s="70"/>
      <c r="R1955" s="73" t="s">
        <v>6610</v>
      </c>
      <c r="S1955" s="70">
        <v>1.091</v>
      </c>
      <c r="T1955" s="59">
        <v>18</v>
      </c>
      <c r="U1955" s="82">
        <v>31.17</v>
      </c>
      <c r="V1955" s="83">
        <v>19.638</v>
      </c>
      <c r="W1955" s="83">
        <v>14.183</v>
      </c>
      <c r="X1955" s="83">
        <v>5.455</v>
      </c>
      <c r="Y1955" s="82">
        <f t="shared" si="219"/>
        <v>11.532</v>
      </c>
      <c r="Z1955" s="82"/>
      <c r="AA1955" s="91"/>
      <c r="AB1955" s="91"/>
      <c r="AC1955" s="82"/>
      <c r="AD1955" s="82"/>
      <c r="AE1955" s="82"/>
      <c r="AF1955" s="82"/>
      <c r="AG1955" s="59" t="s">
        <v>6575</v>
      </c>
      <c r="AH1955" s="59">
        <v>1</v>
      </c>
      <c r="AI1955" s="58"/>
      <c r="AJ1955" s="27"/>
    </row>
    <row r="1956" ht="20.15" customHeight="1" outlineLevel="4" spans="1:36">
      <c r="A1956" s="59">
        <v>141</v>
      </c>
      <c r="B1956" s="60" t="s">
        <v>206</v>
      </c>
      <c r="C1956" s="56" t="s">
        <v>223</v>
      </c>
      <c r="D1956" s="57" t="s">
        <v>6611</v>
      </c>
      <c r="E1956" s="58" t="s">
        <v>6612</v>
      </c>
      <c r="F1956" s="59" t="s">
        <v>554</v>
      </c>
      <c r="G1956" s="59" t="s">
        <v>555</v>
      </c>
      <c r="H1956" s="59">
        <v>431027</v>
      </c>
      <c r="I1956" s="59" t="str">
        <f t="shared" si="217"/>
        <v>431027</v>
      </c>
      <c r="J1956" s="59">
        <f t="shared" si="218"/>
        <v>0</v>
      </c>
      <c r="K1956" s="70">
        <v>3.668</v>
      </c>
      <c r="L1956" s="55" t="s">
        <v>6613</v>
      </c>
      <c r="M1956" s="71" t="s">
        <v>6614</v>
      </c>
      <c r="N1956" s="59"/>
      <c r="O1956" s="70"/>
      <c r="P1956" s="59"/>
      <c r="Q1956" s="70"/>
      <c r="R1956" s="73" t="s">
        <v>6614</v>
      </c>
      <c r="S1956" s="70">
        <v>3.668</v>
      </c>
      <c r="T1956" s="59">
        <v>18</v>
      </c>
      <c r="U1956" s="82">
        <v>104.8</v>
      </c>
      <c r="V1956" s="83">
        <v>66.024</v>
      </c>
      <c r="W1956" s="83">
        <v>47.684</v>
      </c>
      <c r="X1956" s="83">
        <v>18.34</v>
      </c>
      <c r="Y1956" s="82">
        <f t="shared" si="219"/>
        <v>38.776</v>
      </c>
      <c r="Z1956" s="82"/>
      <c r="AA1956" s="91"/>
      <c r="AB1956" s="91"/>
      <c r="AC1956" s="82"/>
      <c r="AD1956" s="82"/>
      <c r="AE1956" s="82"/>
      <c r="AF1956" s="82"/>
      <c r="AG1956" s="59" t="s">
        <v>6575</v>
      </c>
      <c r="AH1956" s="59">
        <v>1</v>
      </c>
      <c r="AI1956" s="58"/>
      <c r="AJ1956" s="27"/>
    </row>
    <row r="1957" ht="20.15" customHeight="1" outlineLevel="4" spans="1:36">
      <c r="A1957" s="59">
        <v>142</v>
      </c>
      <c r="B1957" s="60" t="s">
        <v>206</v>
      </c>
      <c r="C1957" s="56" t="s">
        <v>223</v>
      </c>
      <c r="D1957" s="57" t="s">
        <v>6615</v>
      </c>
      <c r="E1957" s="58" t="s">
        <v>6616</v>
      </c>
      <c r="F1957" s="59" t="s">
        <v>554</v>
      </c>
      <c r="G1957" s="59" t="s">
        <v>555</v>
      </c>
      <c r="H1957" s="59">
        <v>431027</v>
      </c>
      <c r="I1957" s="59" t="str">
        <f t="shared" si="217"/>
        <v>431027</v>
      </c>
      <c r="J1957" s="59">
        <f t="shared" si="218"/>
        <v>0</v>
      </c>
      <c r="K1957" s="70">
        <v>4.081</v>
      </c>
      <c r="L1957" s="55" t="s">
        <v>6617</v>
      </c>
      <c r="M1957" s="71" t="s">
        <v>6618</v>
      </c>
      <c r="N1957" s="59"/>
      <c r="O1957" s="70"/>
      <c r="P1957" s="59"/>
      <c r="Q1957" s="70"/>
      <c r="R1957" s="73" t="s">
        <v>6618</v>
      </c>
      <c r="S1957" s="70">
        <v>4.081</v>
      </c>
      <c r="T1957" s="59">
        <v>18</v>
      </c>
      <c r="U1957" s="82">
        <v>116.6</v>
      </c>
      <c r="V1957" s="83">
        <v>73.458</v>
      </c>
      <c r="W1957" s="83">
        <v>53.053</v>
      </c>
      <c r="X1957" s="83">
        <v>20.405</v>
      </c>
      <c r="Y1957" s="82">
        <f t="shared" si="219"/>
        <v>43.142</v>
      </c>
      <c r="Z1957" s="82"/>
      <c r="AA1957" s="91"/>
      <c r="AB1957" s="91"/>
      <c r="AC1957" s="82"/>
      <c r="AD1957" s="82"/>
      <c r="AE1957" s="82"/>
      <c r="AF1957" s="82"/>
      <c r="AG1957" s="59" t="s">
        <v>6575</v>
      </c>
      <c r="AH1957" s="59">
        <v>1</v>
      </c>
      <c r="AI1957" s="58"/>
      <c r="AJ1957" s="27"/>
    </row>
    <row r="1958" ht="20.15" customHeight="1" outlineLevel="4" spans="1:36">
      <c r="A1958" s="59">
        <v>143</v>
      </c>
      <c r="B1958" s="60" t="s">
        <v>206</v>
      </c>
      <c r="C1958" s="56" t="s">
        <v>223</v>
      </c>
      <c r="D1958" s="57" t="s">
        <v>6619</v>
      </c>
      <c r="E1958" s="58" t="s">
        <v>3375</v>
      </c>
      <c r="F1958" s="59" t="s">
        <v>554</v>
      </c>
      <c r="G1958" s="59" t="s">
        <v>555</v>
      </c>
      <c r="H1958" s="59">
        <v>431027</v>
      </c>
      <c r="I1958" s="59" t="str">
        <f t="shared" si="217"/>
        <v>431027</v>
      </c>
      <c r="J1958" s="59">
        <f t="shared" si="218"/>
        <v>0</v>
      </c>
      <c r="K1958" s="70">
        <v>4.864</v>
      </c>
      <c r="L1958" s="55" t="s">
        <v>6620</v>
      </c>
      <c r="M1958" s="71" t="s">
        <v>6621</v>
      </c>
      <c r="N1958" s="59"/>
      <c r="O1958" s="70"/>
      <c r="P1958" s="59"/>
      <c r="Q1958" s="70"/>
      <c r="R1958" s="73" t="s">
        <v>6621</v>
      </c>
      <c r="S1958" s="70">
        <v>4.864</v>
      </c>
      <c r="T1958" s="59">
        <v>18</v>
      </c>
      <c r="U1958" s="82">
        <v>138.97</v>
      </c>
      <c r="V1958" s="83">
        <v>87.552</v>
      </c>
      <c r="W1958" s="83">
        <v>63.232</v>
      </c>
      <c r="X1958" s="83">
        <v>24.32</v>
      </c>
      <c r="Y1958" s="82">
        <f t="shared" si="219"/>
        <v>51.418</v>
      </c>
      <c r="Z1958" s="82"/>
      <c r="AA1958" s="91"/>
      <c r="AB1958" s="91"/>
      <c r="AC1958" s="82"/>
      <c r="AD1958" s="82"/>
      <c r="AE1958" s="82"/>
      <c r="AF1958" s="82"/>
      <c r="AG1958" s="59" t="s">
        <v>6575</v>
      </c>
      <c r="AH1958" s="59">
        <v>1</v>
      </c>
      <c r="AI1958" s="58"/>
      <c r="AJ1958" s="27"/>
    </row>
    <row r="1959" ht="20.15" customHeight="1" outlineLevel="4" spans="1:36">
      <c r="A1959" s="59">
        <v>144</v>
      </c>
      <c r="B1959" s="60" t="s">
        <v>206</v>
      </c>
      <c r="C1959" s="56" t="s">
        <v>223</v>
      </c>
      <c r="D1959" s="57" t="s">
        <v>6619</v>
      </c>
      <c r="E1959" s="58" t="s">
        <v>6622</v>
      </c>
      <c r="F1959" s="59" t="s">
        <v>554</v>
      </c>
      <c r="G1959" s="59" t="s">
        <v>555</v>
      </c>
      <c r="H1959" s="59">
        <v>431027</v>
      </c>
      <c r="I1959" s="59" t="str">
        <f t="shared" si="217"/>
        <v>431027</v>
      </c>
      <c r="J1959" s="59">
        <f t="shared" si="218"/>
        <v>0</v>
      </c>
      <c r="K1959" s="70">
        <v>0.58</v>
      </c>
      <c r="L1959" s="55" t="s">
        <v>6623</v>
      </c>
      <c r="M1959" s="71" t="s">
        <v>6624</v>
      </c>
      <c r="N1959" s="73" t="s">
        <v>6624</v>
      </c>
      <c r="O1959" s="70">
        <v>0.58</v>
      </c>
      <c r="P1959" s="59"/>
      <c r="Q1959" s="70"/>
      <c r="R1959" s="59"/>
      <c r="S1959" s="70"/>
      <c r="T1959" s="59">
        <v>18</v>
      </c>
      <c r="U1959" s="82">
        <v>16.57</v>
      </c>
      <c r="V1959" s="83">
        <v>10.44</v>
      </c>
      <c r="W1959" s="83">
        <v>7.54</v>
      </c>
      <c r="X1959" s="83">
        <v>2.9</v>
      </c>
      <c r="Y1959" s="82">
        <f t="shared" si="219"/>
        <v>6.13</v>
      </c>
      <c r="Z1959" s="82"/>
      <c r="AA1959" s="91"/>
      <c r="AB1959" s="91"/>
      <c r="AC1959" s="82"/>
      <c r="AD1959" s="82"/>
      <c r="AE1959" s="82"/>
      <c r="AF1959" s="82"/>
      <c r="AG1959" s="59" t="s">
        <v>6575</v>
      </c>
      <c r="AH1959" s="59">
        <v>1</v>
      </c>
      <c r="AI1959" s="58"/>
      <c r="AJ1959" s="27"/>
    </row>
    <row r="1960" ht="20.15" customHeight="1" outlineLevel="4" spans="1:36">
      <c r="A1960" s="59">
        <v>145</v>
      </c>
      <c r="B1960" s="60" t="s">
        <v>206</v>
      </c>
      <c r="C1960" s="56" t="s">
        <v>223</v>
      </c>
      <c r="D1960" s="57" t="s">
        <v>6625</v>
      </c>
      <c r="E1960" s="58" t="s">
        <v>6626</v>
      </c>
      <c r="F1960" s="59" t="s">
        <v>554</v>
      </c>
      <c r="G1960" s="59" t="s">
        <v>555</v>
      </c>
      <c r="H1960" s="59">
        <v>431027</v>
      </c>
      <c r="I1960" s="59" t="str">
        <f t="shared" si="217"/>
        <v>431027</v>
      </c>
      <c r="J1960" s="59">
        <f t="shared" si="218"/>
        <v>0</v>
      </c>
      <c r="K1960" s="70">
        <v>17.03</v>
      </c>
      <c r="L1960" s="55" t="s">
        <v>6627</v>
      </c>
      <c r="M1960" s="71" t="s">
        <v>6628</v>
      </c>
      <c r="N1960" s="59"/>
      <c r="O1960" s="70"/>
      <c r="P1960" s="73" t="s">
        <v>6628</v>
      </c>
      <c r="Q1960" s="70">
        <v>17.03</v>
      </c>
      <c r="R1960" s="59"/>
      <c r="S1960" s="70"/>
      <c r="T1960" s="59">
        <v>18</v>
      </c>
      <c r="U1960" s="82">
        <v>486.57</v>
      </c>
      <c r="V1960" s="83">
        <v>306.54</v>
      </c>
      <c r="W1960" s="83">
        <v>221.39</v>
      </c>
      <c r="X1960" s="83">
        <v>85.15</v>
      </c>
      <c r="Y1960" s="82">
        <f t="shared" si="219"/>
        <v>180.03</v>
      </c>
      <c r="Z1960" s="82"/>
      <c r="AA1960" s="91"/>
      <c r="AB1960" s="91"/>
      <c r="AC1960" s="82"/>
      <c r="AD1960" s="82"/>
      <c r="AE1960" s="82"/>
      <c r="AF1960" s="82"/>
      <c r="AG1960" s="59" t="s">
        <v>6575</v>
      </c>
      <c r="AH1960" s="59">
        <v>1</v>
      </c>
      <c r="AI1960" s="58"/>
      <c r="AJ1960" s="27"/>
    </row>
    <row r="1961" ht="20.15" customHeight="1" outlineLevel="4" spans="1:36">
      <c r="A1961" s="59">
        <v>146</v>
      </c>
      <c r="B1961" s="60" t="s">
        <v>206</v>
      </c>
      <c r="C1961" s="56" t="s">
        <v>223</v>
      </c>
      <c r="D1961" s="57" t="s">
        <v>6629</v>
      </c>
      <c r="E1961" s="58" t="s">
        <v>6630</v>
      </c>
      <c r="F1961" s="59" t="s">
        <v>554</v>
      </c>
      <c r="G1961" s="59" t="s">
        <v>555</v>
      </c>
      <c r="H1961" s="59">
        <v>431027</v>
      </c>
      <c r="I1961" s="59" t="str">
        <f t="shared" si="217"/>
        <v>431027</v>
      </c>
      <c r="J1961" s="59">
        <f t="shared" si="218"/>
        <v>0</v>
      </c>
      <c r="K1961" s="70">
        <v>9.954</v>
      </c>
      <c r="L1961" s="55" t="s">
        <v>6631</v>
      </c>
      <c r="M1961" s="71" t="s">
        <v>6632</v>
      </c>
      <c r="N1961" s="59"/>
      <c r="O1961" s="70"/>
      <c r="P1961" s="73" t="s">
        <v>6632</v>
      </c>
      <c r="Q1961" s="70">
        <v>9.954</v>
      </c>
      <c r="R1961" s="59"/>
      <c r="S1961" s="70"/>
      <c r="T1961" s="59">
        <v>18</v>
      </c>
      <c r="U1961" s="82">
        <v>284.4</v>
      </c>
      <c r="V1961" s="83">
        <v>179.172</v>
      </c>
      <c r="W1961" s="83">
        <v>129.402</v>
      </c>
      <c r="X1961" s="83">
        <v>49.77</v>
      </c>
      <c r="Y1961" s="82">
        <f t="shared" si="219"/>
        <v>105.228</v>
      </c>
      <c r="Z1961" s="82"/>
      <c r="AA1961" s="91"/>
      <c r="AB1961" s="91"/>
      <c r="AC1961" s="82"/>
      <c r="AD1961" s="82"/>
      <c r="AE1961" s="82"/>
      <c r="AF1961" s="82"/>
      <c r="AG1961" s="59" t="s">
        <v>6575</v>
      </c>
      <c r="AH1961" s="59">
        <v>1</v>
      </c>
      <c r="AI1961" s="58"/>
      <c r="AJ1961" s="27"/>
    </row>
    <row r="1962" ht="20.15" customHeight="1" outlineLevel="4" spans="1:36">
      <c r="A1962" s="59">
        <v>147</v>
      </c>
      <c r="B1962" s="60" t="s">
        <v>206</v>
      </c>
      <c r="C1962" s="56" t="s">
        <v>223</v>
      </c>
      <c r="D1962" s="57" t="s">
        <v>6633</v>
      </c>
      <c r="E1962" s="58" t="s">
        <v>6634</v>
      </c>
      <c r="F1962" s="59" t="s">
        <v>554</v>
      </c>
      <c r="G1962" s="59" t="s">
        <v>555</v>
      </c>
      <c r="H1962" s="59">
        <v>431027</v>
      </c>
      <c r="I1962" s="59" t="str">
        <f t="shared" si="217"/>
        <v>431027</v>
      </c>
      <c r="J1962" s="59">
        <f t="shared" si="218"/>
        <v>0</v>
      </c>
      <c r="K1962" s="70">
        <v>12.736</v>
      </c>
      <c r="L1962" s="55" t="s">
        <v>6635</v>
      </c>
      <c r="M1962" s="71" t="s">
        <v>6636</v>
      </c>
      <c r="N1962" s="59"/>
      <c r="O1962" s="70"/>
      <c r="P1962" s="73" t="s">
        <v>6636</v>
      </c>
      <c r="Q1962" s="70">
        <v>12.736</v>
      </c>
      <c r="R1962" s="59"/>
      <c r="S1962" s="70"/>
      <c r="T1962" s="59">
        <v>18</v>
      </c>
      <c r="U1962" s="82">
        <v>363.89</v>
      </c>
      <c r="V1962" s="83">
        <v>229.248</v>
      </c>
      <c r="W1962" s="83">
        <v>165.568</v>
      </c>
      <c r="X1962" s="83">
        <v>63.68</v>
      </c>
      <c r="Y1962" s="82">
        <f t="shared" si="219"/>
        <v>134.642</v>
      </c>
      <c r="Z1962" s="82"/>
      <c r="AA1962" s="91"/>
      <c r="AB1962" s="91"/>
      <c r="AC1962" s="82"/>
      <c r="AD1962" s="82"/>
      <c r="AE1962" s="82"/>
      <c r="AF1962" s="82"/>
      <c r="AG1962" s="59" t="s">
        <v>6575</v>
      </c>
      <c r="AH1962" s="59">
        <v>1</v>
      </c>
      <c r="AI1962" s="58"/>
      <c r="AJ1962" s="27"/>
    </row>
    <row r="1963" ht="20.15" customHeight="1" outlineLevel="4" spans="1:36">
      <c r="A1963" s="59">
        <v>148</v>
      </c>
      <c r="B1963" s="60" t="s">
        <v>206</v>
      </c>
      <c r="C1963" s="56" t="s">
        <v>223</v>
      </c>
      <c r="D1963" s="57" t="s">
        <v>6619</v>
      </c>
      <c r="E1963" s="58" t="s">
        <v>6637</v>
      </c>
      <c r="F1963" s="59" t="s">
        <v>554</v>
      </c>
      <c r="G1963" s="59" t="s">
        <v>555</v>
      </c>
      <c r="H1963" s="59">
        <v>431027</v>
      </c>
      <c r="I1963" s="59" t="str">
        <f t="shared" si="217"/>
        <v>431027</v>
      </c>
      <c r="J1963" s="59">
        <f t="shared" si="218"/>
        <v>0</v>
      </c>
      <c r="K1963" s="70">
        <v>8.46</v>
      </c>
      <c r="L1963" s="55" t="s">
        <v>6638</v>
      </c>
      <c r="M1963" s="71" t="s">
        <v>6639</v>
      </c>
      <c r="N1963" s="59"/>
      <c r="O1963" s="70"/>
      <c r="P1963" s="73" t="s">
        <v>6639</v>
      </c>
      <c r="Q1963" s="70">
        <v>8.46</v>
      </c>
      <c r="R1963" s="59"/>
      <c r="S1963" s="70"/>
      <c r="T1963" s="59">
        <v>18</v>
      </c>
      <c r="U1963" s="82">
        <v>241.71</v>
      </c>
      <c r="V1963" s="83">
        <v>152.28</v>
      </c>
      <c r="W1963" s="83">
        <v>109.98</v>
      </c>
      <c r="X1963" s="83">
        <v>42.3</v>
      </c>
      <c r="Y1963" s="82">
        <f t="shared" si="219"/>
        <v>89.43</v>
      </c>
      <c r="Z1963" s="82"/>
      <c r="AA1963" s="91"/>
      <c r="AB1963" s="91"/>
      <c r="AC1963" s="82"/>
      <c r="AD1963" s="82"/>
      <c r="AE1963" s="82"/>
      <c r="AF1963" s="82"/>
      <c r="AG1963" s="59" t="s">
        <v>6575</v>
      </c>
      <c r="AH1963" s="59">
        <v>1</v>
      </c>
      <c r="AI1963" s="58"/>
      <c r="AJ1963" s="27"/>
    </row>
    <row r="1964" ht="20.15" customHeight="1" outlineLevel="3" spans="1:36">
      <c r="A1964" s="59"/>
      <c r="B1964" s="60"/>
      <c r="C1964" s="51" t="s">
        <v>226</v>
      </c>
      <c r="D1964" s="57"/>
      <c r="E1964" s="58"/>
      <c r="F1964" s="59"/>
      <c r="G1964" s="59"/>
      <c r="H1964" s="59"/>
      <c r="I1964" s="59"/>
      <c r="J1964" s="59"/>
      <c r="K1964" s="70">
        <f>SUBTOTAL(9,K1965:K1991)</f>
        <v>75.554</v>
      </c>
      <c r="L1964" s="55"/>
      <c r="M1964" s="71"/>
      <c r="N1964" s="59"/>
      <c r="O1964" s="70"/>
      <c r="P1964" s="59"/>
      <c r="Q1964" s="70"/>
      <c r="R1964" s="73"/>
      <c r="S1964" s="70"/>
      <c r="T1964" s="59"/>
      <c r="U1964" s="82">
        <f>SUBTOTAL(9,U1965:U1991)</f>
        <v>6049.71</v>
      </c>
      <c r="V1964" s="83">
        <f>SUBTOTAL(9,V1965:V1991)</f>
        <v>1359.972</v>
      </c>
      <c r="W1964" s="83">
        <f>SUBTOTAL(9,W1965:W1991)</f>
        <v>982.202</v>
      </c>
      <c r="X1964" s="83">
        <f>SUBTOTAL(9,X1965:X1991)</f>
        <v>377.77</v>
      </c>
      <c r="Y1964" s="82">
        <f>SUBTOTAL(9,Y1965:Y1991)</f>
        <v>4689.738</v>
      </c>
      <c r="Z1964" s="82">
        <v>75</v>
      </c>
      <c r="AA1964" s="91">
        <v>5128</v>
      </c>
      <c r="AB1964" s="82">
        <f>U1964-AA1964</f>
        <v>921.71</v>
      </c>
      <c r="AC1964" s="82">
        <v>1360</v>
      </c>
      <c r="AD1964" s="82">
        <v>0</v>
      </c>
      <c r="AE1964" s="82">
        <v>3768</v>
      </c>
      <c r="AF1964" s="82">
        <v>3768</v>
      </c>
      <c r="AG1964" s="59"/>
      <c r="AH1964" s="59"/>
      <c r="AI1964" s="58" t="s">
        <v>2458</v>
      </c>
      <c r="AJ1964" s="27" t="s">
        <v>119</v>
      </c>
    </row>
    <row r="1965" ht="20.15" customHeight="1" outlineLevel="4" spans="1:36">
      <c r="A1965" s="59">
        <v>149</v>
      </c>
      <c r="B1965" s="60" t="s">
        <v>206</v>
      </c>
      <c r="C1965" s="56" t="s">
        <v>225</v>
      </c>
      <c r="D1965" s="57" t="s">
        <v>6640</v>
      </c>
      <c r="E1965" s="58" t="s">
        <v>6641</v>
      </c>
      <c r="F1965" s="59" t="s">
        <v>554</v>
      </c>
      <c r="G1965" s="59" t="s">
        <v>2461</v>
      </c>
      <c r="H1965" s="59">
        <v>431028</v>
      </c>
      <c r="I1965" s="59" t="str">
        <f t="shared" ref="I1965:I1991" si="220">RIGHT(M1965,6)</f>
        <v>431028</v>
      </c>
      <c r="J1965" s="59">
        <f t="shared" ref="J1965:J1991" si="221">H1965-I1965</f>
        <v>0</v>
      </c>
      <c r="K1965" s="70">
        <v>1</v>
      </c>
      <c r="L1965" s="55" t="s">
        <v>6642</v>
      </c>
      <c r="M1965" s="71" t="s">
        <v>6643</v>
      </c>
      <c r="N1965" s="59"/>
      <c r="O1965" s="70"/>
      <c r="P1965" s="59"/>
      <c r="Q1965" s="70"/>
      <c r="R1965" s="73" t="s">
        <v>6643</v>
      </c>
      <c r="S1965" s="70">
        <v>1</v>
      </c>
      <c r="T1965" s="59">
        <v>18</v>
      </c>
      <c r="U1965" s="82">
        <v>76.23</v>
      </c>
      <c r="V1965" s="83">
        <v>18</v>
      </c>
      <c r="W1965" s="83">
        <v>13</v>
      </c>
      <c r="X1965" s="83">
        <v>5</v>
      </c>
      <c r="Y1965" s="82">
        <f t="shared" ref="Y1965:Y1991" si="222">U1965-V1965</f>
        <v>58.23</v>
      </c>
      <c r="Z1965" s="82"/>
      <c r="AA1965" s="91"/>
      <c r="AB1965" s="91"/>
      <c r="AC1965" s="82"/>
      <c r="AD1965" s="82"/>
      <c r="AE1965" s="82"/>
      <c r="AF1965" s="82"/>
      <c r="AG1965" s="59" t="s">
        <v>6575</v>
      </c>
      <c r="AH1965" s="59">
        <v>1</v>
      </c>
      <c r="AI1965" s="58"/>
      <c r="AJ1965" s="27"/>
    </row>
    <row r="1966" ht="20.15" customHeight="1" outlineLevel="4" spans="1:36">
      <c r="A1966" s="59">
        <v>150</v>
      </c>
      <c r="B1966" s="60" t="s">
        <v>206</v>
      </c>
      <c r="C1966" s="56" t="s">
        <v>225</v>
      </c>
      <c r="D1966" s="57" t="s">
        <v>6644</v>
      </c>
      <c r="E1966" s="58" t="s">
        <v>2213</v>
      </c>
      <c r="F1966" s="59" t="s">
        <v>554</v>
      </c>
      <c r="G1966" s="59" t="s">
        <v>2461</v>
      </c>
      <c r="H1966" s="59">
        <v>431028</v>
      </c>
      <c r="I1966" s="59" t="str">
        <f t="shared" si="220"/>
        <v>431028</v>
      </c>
      <c r="J1966" s="59">
        <f t="shared" si="221"/>
        <v>0</v>
      </c>
      <c r="K1966" s="70">
        <v>1.798</v>
      </c>
      <c r="L1966" s="55" t="s">
        <v>6645</v>
      </c>
      <c r="M1966" s="71" t="s">
        <v>6646</v>
      </c>
      <c r="N1966" s="59"/>
      <c r="O1966" s="70"/>
      <c r="P1966" s="59"/>
      <c r="Q1966" s="70"/>
      <c r="R1966" s="73" t="s">
        <v>6646</v>
      </c>
      <c r="S1966" s="70">
        <v>1.798</v>
      </c>
      <c r="T1966" s="59">
        <v>18</v>
      </c>
      <c r="U1966" s="82">
        <v>125.86</v>
      </c>
      <c r="V1966" s="83">
        <v>32.364</v>
      </c>
      <c r="W1966" s="83">
        <v>23.374</v>
      </c>
      <c r="X1966" s="83">
        <v>8.99</v>
      </c>
      <c r="Y1966" s="82">
        <f t="shared" si="222"/>
        <v>93.496</v>
      </c>
      <c r="Z1966" s="82"/>
      <c r="AA1966" s="91"/>
      <c r="AB1966" s="91"/>
      <c r="AC1966" s="82"/>
      <c r="AD1966" s="82"/>
      <c r="AE1966" s="82"/>
      <c r="AF1966" s="82"/>
      <c r="AG1966" s="59" t="s">
        <v>6575</v>
      </c>
      <c r="AH1966" s="59">
        <v>1</v>
      </c>
      <c r="AI1966" s="58"/>
      <c r="AJ1966" s="27"/>
    </row>
    <row r="1967" ht="20.15" customHeight="1" outlineLevel="4" spans="1:36">
      <c r="A1967" s="59">
        <v>151</v>
      </c>
      <c r="B1967" s="60" t="s">
        <v>206</v>
      </c>
      <c r="C1967" s="56" t="s">
        <v>225</v>
      </c>
      <c r="D1967" s="57" t="s">
        <v>6644</v>
      </c>
      <c r="E1967" s="58" t="s">
        <v>6647</v>
      </c>
      <c r="F1967" s="59" t="s">
        <v>554</v>
      </c>
      <c r="G1967" s="59" t="s">
        <v>2461</v>
      </c>
      <c r="H1967" s="59">
        <v>431028</v>
      </c>
      <c r="I1967" s="59" t="str">
        <f t="shared" si="220"/>
        <v>431028</v>
      </c>
      <c r="J1967" s="59">
        <f t="shared" si="221"/>
        <v>0</v>
      </c>
      <c r="K1967" s="70">
        <v>3.375</v>
      </c>
      <c r="L1967" s="55" t="s">
        <v>6648</v>
      </c>
      <c r="M1967" s="71" t="s">
        <v>6649</v>
      </c>
      <c r="N1967" s="59"/>
      <c r="O1967" s="70"/>
      <c r="P1967" s="59"/>
      <c r="Q1967" s="70"/>
      <c r="R1967" s="73" t="s">
        <v>6649</v>
      </c>
      <c r="S1967" s="70">
        <v>3.375</v>
      </c>
      <c r="T1967" s="59">
        <v>18</v>
      </c>
      <c r="U1967" s="82">
        <v>236.25</v>
      </c>
      <c r="V1967" s="83">
        <v>60.75</v>
      </c>
      <c r="W1967" s="83">
        <v>43.875</v>
      </c>
      <c r="X1967" s="83">
        <v>16.875</v>
      </c>
      <c r="Y1967" s="82">
        <f t="shared" si="222"/>
        <v>175.5</v>
      </c>
      <c r="Z1967" s="82"/>
      <c r="AA1967" s="91"/>
      <c r="AB1967" s="91"/>
      <c r="AC1967" s="82"/>
      <c r="AD1967" s="82"/>
      <c r="AE1967" s="82"/>
      <c r="AF1967" s="82"/>
      <c r="AG1967" s="59" t="s">
        <v>6575</v>
      </c>
      <c r="AH1967" s="59">
        <v>1</v>
      </c>
      <c r="AI1967" s="58"/>
      <c r="AJ1967" s="27"/>
    </row>
    <row r="1968" ht="20.15" customHeight="1" outlineLevel="4" spans="1:36">
      <c r="A1968" s="59">
        <v>152</v>
      </c>
      <c r="B1968" s="60" t="s">
        <v>206</v>
      </c>
      <c r="C1968" s="56" t="s">
        <v>225</v>
      </c>
      <c r="D1968" s="57" t="s">
        <v>6650</v>
      </c>
      <c r="E1968" s="58" t="s">
        <v>6651</v>
      </c>
      <c r="F1968" s="59" t="s">
        <v>554</v>
      </c>
      <c r="G1968" s="59" t="s">
        <v>2461</v>
      </c>
      <c r="H1968" s="59">
        <v>431028</v>
      </c>
      <c r="I1968" s="59" t="str">
        <f t="shared" si="220"/>
        <v>431028</v>
      </c>
      <c r="J1968" s="59">
        <f t="shared" si="221"/>
        <v>0</v>
      </c>
      <c r="K1968" s="70">
        <v>1.215</v>
      </c>
      <c r="L1968" s="55" t="s">
        <v>6652</v>
      </c>
      <c r="M1968" s="71" t="s">
        <v>6653</v>
      </c>
      <c r="N1968" s="59"/>
      <c r="O1968" s="70"/>
      <c r="P1968" s="59"/>
      <c r="Q1968" s="70"/>
      <c r="R1968" s="73" t="s">
        <v>6653</v>
      </c>
      <c r="S1968" s="70">
        <v>1.215</v>
      </c>
      <c r="T1968" s="59">
        <v>18</v>
      </c>
      <c r="U1968" s="82">
        <v>85.05</v>
      </c>
      <c r="V1968" s="83">
        <v>21.87</v>
      </c>
      <c r="W1968" s="83">
        <v>15.795</v>
      </c>
      <c r="X1968" s="83">
        <v>6.075</v>
      </c>
      <c r="Y1968" s="82">
        <f t="shared" si="222"/>
        <v>63.18</v>
      </c>
      <c r="Z1968" s="82"/>
      <c r="AA1968" s="91"/>
      <c r="AB1968" s="91"/>
      <c r="AC1968" s="82"/>
      <c r="AD1968" s="82"/>
      <c r="AE1968" s="82"/>
      <c r="AF1968" s="82"/>
      <c r="AG1968" s="59" t="s">
        <v>6575</v>
      </c>
      <c r="AH1968" s="59">
        <v>1</v>
      </c>
      <c r="AI1968" s="58"/>
      <c r="AJ1968" s="27"/>
    </row>
    <row r="1969" ht="20.15" customHeight="1" outlineLevel="4" spans="1:36">
      <c r="A1969" s="59">
        <v>153</v>
      </c>
      <c r="B1969" s="60" t="s">
        <v>206</v>
      </c>
      <c r="C1969" s="56" t="s">
        <v>225</v>
      </c>
      <c r="D1969" s="57" t="s">
        <v>6654</v>
      </c>
      <c r="E1969" s="58" t="s">
        <v>4211</v>
      </c>
      <c r="F1969" s="59" t="s">
        <v>554</v>
      </c>
      <c r="G1969" s="59" t="s">
        <v>2461</v>
      </c>
      <c r="H1969" s="59">
        <v>431028</v>
      </c>
      <c r="I1969" s="59" t="str">
        <f t="shared" si="220"/>
        <v>431028</v>
      </c>
      <c r="J1969" s="59">
        <f t="shared" si="221"/>
        <v>0</v>
      </c>
      <c r="K1969" s="70">
        <v>3.814</v>
      </c>
      <c r="L1969" s="55" t="s">
        <v>6655</v>
      </c>
      <c r="M1969" s="71" t="s">
        <v>6656</v>
      </c>
      <c r="N1969" s="59"/>
      <c r="O1969" s="70"/>
      <c r="P1969" s="59"/>
      <c r="Q1969" s="70"/>
      <c r="R1969" s="73" t="s">
        <v>6656</v>
      </c>
      <c r="S1969" s="70">
        <v>3.814</v>
      </c>
      <c r="T1969" s="59">
        <v>18</v>
      </c>
      <c r="U1969" s="82">
        <v>266.98</v>
      </c>
      <c r="V1969" s="83">
        <v>68.652</v>
      </c>
      <c r="W1969" s="83">
        <v>49.582</v>
      </c>
      <c r="X1969" s="83">
        <v>19.07</v>
      </c>
      <c r="Y1969" s="82">
        <f t="shared" si="222"/>
        <v>198.328</v>
      </c>
      <c r="Z1969" s="82"/>
      <c r="AA1969" s="91"/>
      <c r="AB1969" s="91"/>
      <c r="AC1969" s="82"/>
      <c r="AD1969" s="82"/>
      <c r="AE1969" s="82"/>
      <c r="AF1969" s="82"/>
      <c r="AG1969" s="59" t="s">
        <v>6575</v>
      </c>
      <c r="AH1969" s="59">
        <v>1</v>
      </c>
      <c r="AI1969" s="58"/>
      <c r="AJ1969" s="27"/>
    </row>
    <row r="1970" ht="20.15" customHeight="1" outlineLevel="4" spans="1:36">
      <c r="A1970" s="59">
        <v>154</v>
      </c>
      <c r="B1970" s="60" t="s">
        <v>206</v>
      </c>
      <c r="C1970" s="56" t="s">
        <v>225</v>
      </c>
      <c r="D1970" s="57" t="s">
        <v>1550</v>
      </c>
      <c r="E1970" s="58" t="s">
        <v>6657</v>
      </c>
      <c r="F1970" s="59" t="s">
        <v>554</v>
      </c>
      <c r="G1970" s="59" t="s">
        <v>2461</v>
      </c>
      <c r="H1970" s="59">
        <v>431028</v>
      </c>
      <c r="I1970" s="59" t="str">
        <f t="shared" si="220"/>
        <v>431028</v>
      </c>
      <c r="J1970" s="59">
        <f t="shared" si="221"/>
        <v>0</v>
      </c>
      <c r="K1970" s="70">
        <v>2.535</v>
      </c>
      <c r="L1970" s="55" t="s">
        <v>6658</v>
      </c>
      <c r="M1970" s="71" t="s">
        <v>6659</v>
      </c>
      <c r="N1970" s="59"/>
      <c r="O1970" s="70"/>
      <c r="P1970" s="59"/>
      <c r="Q1970" s="70"/>
      <c r="R1970" s="73" t="s">
        <v>6659</v>
      </c>
      <c r="S1970" s="70">
        <v>2.535</v>
      </c>
      <c r="T1970" s="59">
        <v>18</v>
      </c>
      <c r="U1970" s="82">
        <v>177.45</v>
      </c>
      <c r="V1970" s="83">
        <v>45.63</v>
      </c>
      <c r="W1970" s="83">
        <v>32.955</v>
      </c>
      <c r="X1970" s="83">
        <v>12.675</v>
      </c>
      <c r="Y1970" s="82">
        <f t="shared" si="222"/>
        <v>131.82</v>
      </c>
      <c r="Z1970" s="82"/>
      <c r="AA1970" s="91"/>
      <c r="AB1970" s="91"/>
      <c r="AC1970" s="82"/>
      <c r="AD1970" s="82"/>
      <c r="AE1970" s="82"/>
      <c r="AF1970" s="82"/>
      <c r="AG1970" s="59" t="s">
        <v>6575</v>
      </c>
      <c r="AH1970" s="59">
        <v>1</v>
      </c>
      <c r="AI1970" s="58"/>
      <c r="AJ1970" s="27"/>
    </row>
    <row r="1971" ht="20.15" customHeight="1" outlineLevel="4" spans="1:36">
      <c r="A1971" s="59">
        <v>155</v>
      </c>
      <c r="B1971" s="60" t="s">
        <v>206</v>
      </c>
      <c r="C1971" s="56" t="s">
        <v>225</v>
      </c>
      <c r="D1971" s="57" t="s">
        <v>6654</v>
      </c>
      <c r="E1971" s="58" t="s">
        <v>6660</v>
      </c>
      <c r="F1971" s="59" t="s">
        <v>554</v>
      </c>
      <c r="G1971" s="59" t="s">
        <v>2461</v>
      </c>
      <c r="H1971" s="59">
        <v>431028</v>
      </c>
      <c r="I1971" s="59" t="str">
        <f t="shared" si="220"/>
        <v>431028</v>
      </c>
      <c r="J1971" s="59">
        <f t="shared" si="221"/>
        <v>0</v>
      </c>
      <c r="K1971" s="70">
        <v>0.411</v>
      </c>
      <c r="L1971" s="55" t="s">
        <v>6661</v>
      </c>
      <c r="M1971" s="71" t="s">
        <v>6662</v>
      </c>
      <c r="N1971" s="59"/>
      <c r="O1971" s="70"/>
      <c r="P1971" s="59"/>
      <c r="Q1971" s="70"/>
      <c r="R1971" s="73" t="s">
        <v>6662</v>
      </c>
      <c r="S1971" s="70">
        <v>0.411</v>
      </c>
      <c r="T1971" s="59">
        <v>18</v>
      </c>
      <c r="U1971" s="82">
        <v>28.84</v>
      </c>
      <c r="V1971" s="83">
        <v>7.398</v>
      </c>
      <c r="W1971" s="83">
        <v>5.343</v>
      </c>
      <c r="X1971" s="83">
        <v>2.055</v>
      </c>
      <c r="Y1971" s="82">
        <f t="shared" si="222"/>
        <v>21.442</v>
      </c>
      <c r="Z1971" s="82"/>
      <c r="AA1971" s="91"/>
      <c r="AB1971" s="91"/>
      <c r="AC1971" s="82"/>
      <c r="AD1971" s="82"/>
      <c r="AE1971" s="82"/>
      <c r="AF1971" s="82"/>
      <c r="AG1971" s="59" t="s">
        <v>6575</v>
      </c>
      <c r="AH1971" s="59">
        <v>1</v>
      </c>
      <c r="AI1971" s="58"/>
      <c r="AJ1971" s="27"/>
    </row>
    <row r="1972" ht="20.15" customHeight="1" outlineLevel="4" spans="1:36">
      <c r="A1972" s="59">
        <v>156</v>
      </c>
      <c r="B1972" s="60" t="s">
        <v>206</v>
      </c>
      <c r="C1972" s="56" t="s">
        <v>225</v>
      </c>
      <c r="D1972" s="57" t="s">
        <v>6663</v>
      </c>
      <c r="E1972" s="58" t="s">
        <v>6664</v>
      </c>
      <c r="F1972" s="59" t="s">
        <v>554</v>
      </c>
      <c r="G1972" s="59" t="s">
        <v>2461</v>
      </c>
      <c r="H1972" s="59">
        <v>431028</v>
      </c>
      <c r="I1972" s="59" t="str">
        <f t="shared" si="220"/>
        <v>431028</v>
      </c>
      <c r="J1972" s="59">
        <f t="shared" si="221"/>
        <v>0</v>
      </c>
      <c r="K1972" s="70">
        <v>1.785</v>
      </c>
      <c r="L1972" s="55" t="s">
        <v>6665</v>
      </c>
      <c r="M1972" s="71" t="s">
        <v>6666</v>
      </c>
      <c r="N1972" s="59"/>
      <c r="O1972" s="70"/>
      <c r="P1972" s="59"/>
      <c r="Q1972" s="70"/>
      <c r="R1972" s="73" t="s">
        <v>6666</v>
      </c>
      <c r="S1972" s="70">
        <v>1.785</v>
      </c>
      <c r="T1972" s="59">
        <v>18</v>
      </c>
      <c r="U1972" s="82">
        <v>124.95</v>
      </c>
      <c r="V1972" s="83">
        <v>32.13</v>
      </c>
      <c r="W1972" s="83">
        <v>23.205</v>
      </c>
      <c r="X1972" s="83">
        <v>8.925</v>
      </c>
      <c r="Y1972" s="82">
        <f t="shared" si="222"/>
        <v>92.82</v>
      </c>
      <c r="Z1972" s="82"/>
      <c r="AA1972" s="91"/>
      <c r="AB1972" s="91"/>
      <c r="AC1972" s="82"/>
      <c r="AD1972" s="82"/>
      <c r="AE1972" s="82"/>
      <c r="AF1972" s="82"/>
      <c r="AG1972" s="59" t="s">
        <v>6667</v>
      </c>
      <c r="AH1972" s="59">
        <v>1</v>
      </c>
      <c r="AI1972" s="58"/>
      <c r="AJ1972" s="27"/>
    </row>
    <row r="1973" ht="20.15" customHeight="1" outlineLevel="4" spans="1:36">
      <c r="A1973" s="59">
        <v>157</v>
      </c>
      <c r="B1973" s="60" t="s">
        <v>206</v>
      </c>
      <c r="C1973" s="56" t="s">
        <v>225</v>
      </c>
      <c r="D1973" s="57" t="s">
        <v>6663</v>
      </c>
      <c r="E1973" s="58" t="s">
        <v>6664</v>
      </c>
      <c r="F1973" s="59" t="s">
        <v>554</v>
      </c>
      <c r="G1973" s="59" t="s">
        <v>2461</v>
      </c>
      <c r="H1973" s="59">
        <v>431028</v>
      </c>
      <c r="I1973" s="59" t="str">
        <f t="shared" si="220"/>
        <v>431028</v>
      </c>
      <c r="J1973" s="59">
        <f t="shared" si="221"/>
        <v>0</v>
      </c>
      <c r="K1973" s="70">
        <v>1.272</v>
      </c>
      <c r="L1973" s="55" t="s">
        <v>6668</v>
      </c>
      <c r="M1973" s="71" t="s">
        <v>6669</v>
      </c>
      <c r="N1973" s="59"/>
      <c r="O1973" s="70"/>
      <c r="P1973" s="59"/>
      <c r="Q1973" s="70"/>
      <c r="R1973" s="73" t="s">
        <v>6669</v>
      </c>
      <c r="S1973" s="70">
        <v>1.272</v>
      </c>
      <c r="T1973" s="59">
        <v>18</v>
      </c>
      <c r="U1973" s="82">
        <v>89.04</v>
      </c>
      <c r="V1973" s="83">
        <v>22.896</v>
      </c>
      <c r="W1973" s="83">
        <v>16.536</v>
      </c>
      <c r="X1973" s="83">
        <v>6.36</v>
      </c>
      <c r="Y1973" s="82">
        <f t="shared" si="222"/>
        <v>66.144</v>
      </c>
      <c r="Z1973" s="82"/>
      <c r="AA1973" s="91"/>
      <c r="AB1973" s="91"/>
      <c r="AC1973" s="82"/>
      <c r="AD1973" s="82"/>
      <c r="AE1973" s="82"/>
      <c r="AF1973" s="82"/>
      <c r="AG1973" s="59" t="s">
        <v>6667</v>
      </c>
      <c r="AH1973" s="59">
        <v>1</v>
      </c>
      <c r="AI1973" s="58"/>
      <c r="AJ1973" s="27"/>
    </row>
    <row r="1974" ht="20.15" customHeight="1" outlineLevel="4" spans="1:36">
      <c r="A1974" s="59">
        <v>158</v>
      </c>
      <c r="B1974" s="60" t="s">
        <v>206</v>
      </c>
      <c r="C1974" s="56" t="s">
        <v>225</v>
      </c>
      <c r="D1974" s="57" t="s">
        <v>6670</v>
      </c>
      <c r="E1974" s="58" t="s">
        <v>6671</v>
      </c>
      <c r="F1974" s="59" t="s">
        <v>554</v>
      </c>
      <c r="G1974" s="59" t="s">
        <v>2461</v>
      </c>
      <c r="H1974" s="59">
        <v>431028</v>
      </c>
      <c r="I1974" s="59" t="str">
        <f t="shared" si="220"/>
        <v>431028</v>
      </c>
      <c r="J1974" s="59">
        <f t="shared" si="221"/>
        <v>0</v>
      </c>
      <c r="K1974" s="70">
        <v>1.284</v>
      </c>
      <c r="L1974" s="55" t="s">
        <v>6672</v>
      </c>
      <c r="M1974" s="71" t="s">
        <v>6673</v>
      </c>
      <c r="N1974" s="59"/>
      <c r="O1974" s="70"/>
      <c r="P1974" s="59"/>
      <c r="Q1974" s="70"/>
      <c r="R1974" s="73" t="s">
        <v>6673</v>
      </c>
      <c r="S1974" s="70">
        <v>1.284</v>
      </c>
      <c r="T1974" s="59">
        <v>18</v>
      </c>
      <c r="U1974" s="82">
        <v>89.88</v>
      </c>
      <c r="V1974" s="83">
        <v>23.112</v>
      </c>
      <c r="W1974" s="83">
        <v>16.692</v>
      </c>
      <c r="X1974" s="83">
        <v>6.42</v>
      </c>
      <c r="Y1974" s="82">
        <f t="shared" si="222"/>
        <v>66.768</v>
      </c>
      <c r="Z1974" s="82"/>
      <c r="AA1974" s="91"/>
      <c r="AB1974" s="91"/>
      <c r="AC1974" s="82"/>
      <c r="AD1974" s="82"/>
      <c r="AE1974" s="82"/>
      <c r="AF1974" s="82"/>
      <c r="AG1974" s="59" t="s">
        <v>6667</v>
      </c>
      <c r="AH1974" s="59">
        <v>1</v>
      </c>
      <c r="AI1974" s="58"/>
      <c r="AJ1974" s="27"/>
    </row>
    <row r="1975" ht="20.15" customHeight="1" outlineLevel="4" spans="1:36">
      <c r="A1975" s="59">
        <v>159</v>
      </c>
      <c r="B1975" s="60" t="s">
        <v>206</v>
      </c>
      <c r="C1975" s="56" t="s">
        <v>225</v>
      </c>
      <c r="D1975" s="57" t="s">
        <v>6674</v>
      </c>
      <c r="E1975" s="58" t="s">
        <v>6675</v>
      </c>
      <c r="F1975" s="59" t="s">
        <v>554</v>
      </c>
      <c r="G1975" s="59" t="s">
        <v>2461</v>
      </c>
      <c r="H1975" s="59">
        <v>431028</v>
      </c>
      <c r="I1975" s="59" t="str">
        <f t="shared" si="220"/>
        <v>431028</v>
      </c>
      <c r="J1975" s="59">
        <f t="shared" si="221"/>
        <v>0</v>
      </c>
      <c r="K1975" s="70">
        <v>4.018</v>
      </c>
      <c r="L1975" s="55" t="s">
        <v>6676</v>
      </c>
      <c r="M1975" s="71" t="s">
        <v>6677</v>
      </c>
      <c r="N1975" s="59"/>
      <c r="O1975" s="70"/>
      <c r="P1975" s="59"/>
      <c r="Q1975" s="70"/>
      <c r="R1975" s="73" t="s">
        <v>6677</v>
      </c>
      <c r="S1975" s="70">
        <v>4.018</v>
      </c>
      <c r="T1975" s="59">
        <v>18</v>
      </c>
      <c r="U1975" s="82">
        <v>281.26</v>
      </c>
      <c r="V1975" s="83">
        <v>72.324</v>
      </c>
      <c r="W1975" s="83">
        <v>52.234</v>
      </c>
      <c r="X1975" s="83">
        <v>20.09</v>
      </c>
      <c r="Y1975" s="82">
        <f t="shared" si="222"/>
        <v>208.936</v>
      </c>
      <c r="Z1975" s="82"/>
      <c r="AA1975" s="91"/>
      <c r="AB1975" s="91"/>
      <c r="AC1975" s="82"/>
      <c r="AD1975" s="82"/>
      <c r="AE1975" s="82"/>
      <c r="AF1975" s="82"/>
      <c r="AG1975" s="59" t="s">
        <v>6667</v>
      </c>
      <c r="AH1975" s="59">
        <v>1</v>
      </c>
      <c r="AI1975" s="58"/>
      <c r="AJ1975" s="27"/>
    </row>
    <row r="1976" ht="20.15" customHeight="1" outlineLevel="4" spans="1:36">
      <c r="A1976" s="59">
        <v>160</v>
      </c>
      <c r="B1976" s="60" t="s">
        <v>206</v>
      </c>
      <c r="C1976" s="56" t="s">
        <v>225</v>
      </c>
      <c r="D1976" s="57" t="s">
        <v>6674</v>
      </c>
      <c r="E1976" s="58" t="s">
        <v>6678</v>
      </c>
      <c r="F1976" s="59" t="s">
        <v>554</v>
      </c>
      <c r="G1976" s="59" t="s">
        <v>2461</v>
      </c>
      <c r="H1976" s="59">
        <v>431028</v>
      </c>
      <c r="I1976" s="59" t="str">
        <f t="shared" si="220"/>
        <v>431028</v>
      </c>
      <c r="J1976" s="59">
        <f t="shared" si="221"/>
        <v>0</v>
      </c>
      <c r="K1976" s="70">
        <v>4.764</v>
      </c>
      <c r="L1976" s="55" t="s">
        <v>6679</v>
      </c>
      <c r="M1976" s="71" t="s">
        <v>6680</v>
      </c>
      <c r="N1976" s="59"/>
      <c r="O1976" s="70"/>
      <c r="P1976" s="59"/>
      <c r="Q1976" s="70"/>
      <c r="R1976" s="73" t="s">
        <v>6680</v>
      </c>
      <c r="S1976" s="70">
        <v>4.764</v>
      </c>
      <c r="T1976" s="59">
        <v>18</v>
      </c>
      <c r="U1976" s="82">
        <v>333.48</v>
      </c>
      <c r="V1976" s="83">
        <v>85.752</v>
      </c>
      <c r="W1976" s="83">
        <v>61.932</v>
      </c>
      <c r="X1976" s="83">
        <v>23.82</v>
      </c>
      <c r="Y1976" s="82">
        <f t="shared" si="222"/>
        <v>247.728</v>
      </c>
      <c r="Z1976" s="82"/>
      <c r="AA1976" s="91"/>
      <c r="AB1976" s="91"/>
      <c r="AC1976" s="82"/>
      <c r="AD1976" s="82"/>
      <c r="AE1976" s="82"/>
      <c r="AF1976" s="82"/>
      <c r="AG1976" s="59" t="s">
        <v>6667</v>
      </c>
      <c r="AH1976" s="59">
        <v>1</v>
      </c>
      <c r="AI1976" s="58"/>
      <c r="AJ1976" s="27"/>
    </row>
    <row r="1977" ht="20.15" customHeight="1" outlineLevel="4" spans="1:36">
      <c r="A1977" s="59">
        <v>161</v>
      </c>
      <c r="B1977" s="60" t="s">
        <v>206</v>
      </c>
      <c r="C1977" s="56" t="s">
        <v>225</v>
      </c>
      <c r="D1977" s="57" t="s">
        <v>6681</v>
      </c>
      <c r="E1977" s="58" t="s">
        <v>6227</v>
      </c>
      <c r="F1977" s="59" t="s">
        <v>554</v>
      </c>
      <c r="G1977" s="59" t="s">
        <v>2461</v>
      </c>
      <c r="H1977" s="59">
        <v>431028</v>
      </c>
      <c r="I1977" s="59" t="str">
        <f t="shared" si="220"/>
        <v>431028</v>
      </c>
      <c r="J1977" s="59">
        <f t="shared" si="221"/>
        <v>0</v>
      </c>
      <c r="K1977" s="70">
        <v>2.591</v>
      </c>
      <c r="L1977" s="55" t="s">
        <v>6682</v>
      </c>
      <c r="M1977" s="71" t="s">
        <v>6683</v>
      </c>
      <c r="N1977" s="59"/>
      <c r="O1977" s="70"/>
      <c r="P1977" s="59"/>
      <c r="Q1977" s="70"/>
      <c r="R1977" s="73" t="s">
        <v>6683</v>
      </c>
      <c r="S1977" s="70">
        <v>2.591</v>
      </c>
      <c r="T1977" s="59">
        <v>18</v>
      </c>
      <c r="U1977" s="82">
        <v>181.39</v>
      </c>
      <c r="V1977" s="83">
        <v>46.638</v>
      </c>
      <c r="W1977" s="83">
        <v>33.683</v>
      </c>
      <c r="X1977" s="83">
        <v>12.955</v>
      </c>
      <c r="Y1977" s="82">
        <f t="shared" si="222"/>
        <v>134.752</v>
      </c>
      <c r="Z1977" s="82"/>
      <c r="AA1977" s="91"/>
      <c r="AB1977" s="91"/>
      <c r="AC1977" s="82"/>
      <c r="AD1977" s="82"/>
      <c r="AE1977" s="82"/>
      <c r="AF1977" s="82"/>
      <c r="AG1977" s="59" t="s">
        <v>6667</v>
      </c>
      <c r="AH1977" s="59">
        <v>1</v>
      </c>
      <c r="AI1977" s="58"/>
      <c r="AJ1977" s="27"/>
    </row>
    <row r="1978" ht="20.15" customHeight="1" outlineLevel="4" spans="1:36">
      <c r="A1978" s="59">
        <v>162</v>
      </c>
      <c r="B1978" s="60" t="s">
        <v>206</v>
      </c>
      <c r="C1978" s="56" t="s">
        <v>225</v>
      </c>
      <c r="D1978" s="57" t="s">
        <v>6681</v>
      </c>
      <c r="E1978" s="58" t="s">
        <v>6684</v>
      </c>
      <c r="F1978" s="59" t="s">
        <v>554</v>
      </c>
      <c r="G1978" s="59" t="s">
        <v>2461</v>
      </c>
      <c r="H1978" s="59">
        <v>431028</v>
      </c>
      <c r="I1978" s="59" t="str">
        <f t="shared" si="220"/>
        <v>431028</v>
      </c>
      <c r="J1978" s="59">
        <f t="shared" si="221"/>
        <v>0</v>
      </c>
      <c r="K1978" s="70">
        <v>2.168</v>
      </c>
      <c r="L1978" s="55" t="s">
        <v>6685</v>
      </c>
      <c r="M1978" s="71" t="s">
        <v>6686</v>
      </c>
      <c r="N1978" s="59"/>
      <c r="O1978" s="70"/>
      <c r="P1978" s="59"/>
      <c r="Q1978" s="70"/>
      <c r="R1978" s="73" t="s">
        <v>6686</v>
      </c>
      <c r="S1978" s="70">
        <v>2.168</v>
      </c>
      <c r="T1978" s="59">
        <v>18</v>
      </c>
      <c r="U1978" s="82">
        <v>151.76</v>
      </c>
      <c r="V1978" s="83">
        <v>39.024</v>
      </c>
      <c r="W1978" s="83">
        <v>28.184</v>
      </c>
      <c r="X1978" s="83">
        <v>10.84</v>
      </c>
      <c r="Y1978" s="82">
        <f t="shared" si="222"/>
        <v>112.736</v>
      </c>
      <c r="Z1978" s="82"/>
      <c r="AA1978" s="91"/>
      <c r="AB1978" s="91"/>
      <c r="AC1978" s="82"/>
      <c r="AD1978" s="82"/>
      <c r="AE1978" s="82"/>
      <c r="AF1978" s="82"/>
      <c r="AG1978" s="59" t="s">
        <v>6667</v>
      </c>
      <c r="AH1978" s="59">
        <v>1</v>
      </c>
      <c r="AI1978" s="58"/>
      <c r="AJ1978" s="27"/>
    </row>
    <row r="1979" ht="20.15" customHeight="1" outlineLevel="4" spans="1:36">
      <c r="A1979" s="59">
        <v>163</v>
      </c>
      <c r="B1979" s="60" t="s">
        <v>206</v>
      </c>
      <c r="C1979" s="56" t="s">
        <v>225</v>
      </c>
      <c r="D1979" s="57" t="s">
        <v>6681</v>
      </c>
      <c r="E1979" s="58" t="s">
        <v>6687</v>
      </c>
      <c r="F1979" s="59" t="s">
        <v>554</v>
      </c>
      <c r="G1979" s="59" t="s">
        <v>2461</v>
      </c>
      <c r="H1979" s="59">
        <v>431028</v>
      </c>
      <c r="I1979" s="59" t="str">
        <f t="shared" si="220"/>
        <v>431028</v>
      </c>
      <c r="J1979" s="59">
        <f t="shared" si="221"/>
        <v>0</v>
      </c>
      <c r="K1979" s="70">
        <v>3.365</v>
      </c>
      <c r="L1979" s="55" t="s">
        <v>6688</v>
      </c>
      <c r="M1979" s="71" t="s">
        <v>6689</v>
      </c>
      <c r="N1979" s="59"/>
      <c r="O1979" s="70"/>
      <c r="P1979" s="59"/>
      <c r="Q1979" s="70"/>
      <c r="R1979" s="73" t="s">
        <v>6689</v>
      </c>
      <c r="S1979" s="70">
        <v>3.365</v>
      </c>
      <c r="T1979" s="59">
        <v>18</v>
      </c>
      <c r="U1979" s="82">
        <v>235.55</v>
      </c>
      <c r="V1979" s="83">
        <v>60.57</v>
      </c>
      <c r="W1979" s="83">
        <v>43.745</v>
      </c>
      <c r="X1979" s="83">
        <v>16.825</v>
      </c>
      <c r="Y1979" s="82">
        <f t="shared" si="222"/>
        <v>174.98</v>
      </c>
      <c r="Z1979" s="82"/>
      <c r="AA1979" s="91"/>
      <c r="AB1979" s="91"/>
      <c r="AC1979" s="82"/>
      <c r="AD1979" s="82"/>
      <c r="AE1979" s="82"/>
      <c r="AF1979" s="82"/>
      <c r="AG1979" s="59" t="s">
        <v>6667</v>
      </c>
      <c r="AH1979" s="59">
        <v>1</v>
      </c>
      <c r="AI1979" s="58"/>
      <c r="AJ1979" s="27"/>
    </row>
    <row r="1980" ht="20.15" customHeight="1" outlineLevel="4" spans="1:36">
      <c r="A1980" s="59">
        <v>164</v>
      </c>
      <c r="B1980" s="60" t="s">
        <v>206</v>
      </c>
      <c r="C1980" s="56" t="s">
        <v>225</v>
      </c>
      <c r="D1980" s="57" t="s">
        <v>6681</v>
      </c>
      <c r="E1980" s="58" t="s">
        <v>4858</v>
      </c>
      <c r="F1980" s="59" t="s">
        <v>554</v>
      </c>
      <c r="G1980" s="59" t="s">
        <v>2461</v>
      </c>
      <c r="H1980" s="59">
        <v>431028</v>
      </c>
      <c r="I1980" s="59" t="str">
        <f t="shared" si="220"/>
        <v>431028</v>
      </c>
      <c r="J1980" s="59">
        <f t="shared" si="221"/>
        <v>0</v>
      </c>
      <c r="K1980" s="70">
        <v>5.581</v>
      </c>
      <c r="L1980" s="55" t="s">
        <v>6690</v>
      </c>
      <c r="M1980" s="71" t="s">
        <v>6691</v>
      </c>
      <c r="N1980" s="59"/>
      <c r="O1980" s="70"/>
      <c r="P1980" s="59"/>
      <c r="Q1980" s="70"/>
      <c r="R1980" s="73" t="s">
        <v>6691</v>
      </c>
      <c r="S1980" s="70">
        <v>5.581</v>
      </c>
      <c r="T1980" s="59">
        <v>18</v>
      </c>
      <c r="U1980" s="82">
        <v>390.67</v>
      </c>
      <c r="V1980" s="83">
        <v>100.458</v>
      </c>
      <c r="W1980" s="83">
        <v>72.553</v>
      </c>
      <c r="X1980" s="83">
        <v>27.905</v>
      </c>
      <c r="Y1980" s="82">
        <f t="shared" si="222"/>
        <v>290.212</v>
      </c>
      <c r="Z1980" s="82"/>
      <c r="AA1980" s="91"/>
      <c r="AB1980" s="91"/>
      <c r="AC1980" s="82"/>
      <c r="AD1980" s="82"/>
      <c r="AE1980" s="82"/>
      <c r="AF1980" s="82"/>
      <c r="AG1980" s="59" t="s">
        <v>6667</v>
      </c>
      <c r="AH1980" s="59">
        <v>1</v>
      </c>
      <c r="AI1980" s="58"/>
      <c r="AJ1980" s="27"/>
    </row>
    <row r="1981" ht="20.15" customHeight="1" outlineLevel="4" spans="1:36">
      <c r="A1981" s="59">
        <v>165</v>
      </c>
      <c r="B1981" s="60" t="s">
        <v>206</v>
      </c>
      <c r="C1981" s="56" t="s">
        <v>225</v>
      </c>
      <c r="D1981" s="57" t="s">
        <v>6681</v>
      </c>
      <c r="E1981" s="58" t="s">
        <v>6692</v>
      </c>
      <c r="F1981" s="59" t="s">
        <v>554</v>
      </c>
      <c r="G1981" s="59" t="s">
        <v>2461</v>
      </c>
      <c r="H1981" s="59">
        <v>431028</v>
      </c>
      <c r="I1981" s="59" t="str">
        <f t="shared" si="220"/>
        <v>431028</v>
      </c>
      <c r="J1981" s="59">
        <f t="shared" si="221"/>
        <v>0</v>
      </c>
      <c r="K1981" s="70">
        <v>1.864</v>
      </c>
      <c r="L1981" s="55" t="s">
        <v>6693</v>
      </c>
      <c r="M1981" s="71" t="s">
        <v>6694</v>
      </c>
      <c r="N1981" s="59"/>
      <c r="O1981" s="70"/>
      <c r="P1981" s="59"/>
      <c r="Q1981" s="70"/>
      <c r="R1981" s="73" t="s">
        <v>6694</v>
      </c>
      <c r="S1981" s="70">
        <v>1.864</v>
      </c>
      <c r="T1981" s="59">
        <v>18</v>
      </c>
      <c r="U1981" s="82">
        <v>130.48</v>
      </c>
      <c r="V1981" s="83">
        <v>33.552</v>
      </c>
      <c r="W1981" s="83">
        <v>24.232</v>
      </c>
      <c r="X1981" s="83">
        <v>9.32</v>
      </c>
      <c r="Y1981" s="82">
        <f t="shared" si="222"/>
        <v>96.928</v>
      </c>
      <c r="Z1981" s="82"/>
      <c r="AA1981" s="91"/>
      <c r="AB1981" s="91"/>
      <c r="AC1981" s="82"/>
      <c r="AD1981" s="82"/>
      <c r="AE1981" s="82"/>
      <c r="AF1981" s="82"/>
      <c r="AG1981" s="59" t="s">
        <v>6667</v>
      </c>
      <c r="AH1981" s="59">
        <v>1</v>
      </c>
      <c r="AI1981" s="58"/>
      <c r="AJ1981" s="27"/>
    </row>
    <row r="1982" ht="20.15" customHeight="1" outlineLevel="4" spans="1:36">
      <c r="A1982" s="59">
        <v>166</v>
      </c>
      <c r="B1982" s="60" t="s">
        <v>206</v>
      </c>
      <c r="C1982" s="56" t="s">
        <v>225</v>
      </c>
      <c r="D1982" s="57" t="s">
        <v>6681</v>
      </c>
      <c r="E1982" s="58" t="s">
        <v>6695</v>
      </c>
      <c r="F1982" s="59" t="s">
        <v>554</v>
      </c>
      <c r="G1982" s="59" t="s">
        <v>2461</v>
      </c>
      <c r="H1982" s="59">
        <v>431028</v>
      </c>
      <c r="I1982" s="59" t="str">
        <f t="shared" si="220"/>
        <v>431028</v>
      </c>
      <c r="J1982" s="59">
        <f t="shared" si="221"/>
        <v>0</v>
      </c>
      <c r="K1982" s="70">
        <v>6.103</v>
      </c>
      <c r="L1982" s="55" t="s">
        <v>6696</v>
      </c>
      <c r="M1982" s="71" t="s">
        <v>6697</v>
      </c>
      <c r="N1982" s="59"/>
      <c r="O1982" s="70"/>
      <c r="P1982" s="59"/>
      <c r="Q1982" s="70"/>
      <c r="R1982" s="73" t="s">
        <v>6697</v>
      </c>
      <c r="S1982" s="70">
        <v>6.103</v>
      </c>
      <c r="T1982" s="59">
        <v>18</v>
      </c>
      <c r="U1982" s="82">
        <v>429.21</v>
      </c>
      <c r="V1982" s="83">
        <v>109.854</v>
      </c>
      <c r="W1982" s="83">
        <v>79.339</v>
      </c>
      <c r="X1982" s="83">
        <v>30.515</v>
      </c>
      <c r="Y1982" s="82">
        <f t="shared" si="222"/>
        <v>319.356</v>
      </c>
      <c r="Z1982" s="82"/>
      <c r="AA1982" s="91"/>
      <c r="AB1982" s="91"/>
      <c r="AC1982" s="82"/>
      <c r="AD1982" s="82"/>
      <c r="AE1982" s="82"/>
      <c r="AF1982" s="82"/>
      <c r="AG1982" s="59" t="s">
        <v>6667</v>
      </c>
      <c r="AH1982" s="59">
        <v>1</v>
      </c>
      <c r="AI1982" s="58"/>
      <c r="AJ1982" s="27"/>
    </row>
    <row r="1983" ht="20.15" customHeight="1" outlineLevel="4" spans="1:36">
      <c r="A1983" s="59">
        <v>167</v>
      </c>
      <c r="B1983" s="60" t="s">
        <v>206</v>
      </c>
      <c r="C1983" s="56" t="s">
        <v>225</v>
      </c>
      <c r="D1983" s="57" t="s">
        <v>6681</v>
      </c>
      <c r="E1983" s="58" t="s">
        <v>6684</v>
      </c>
      <c r="F1983" s="59" t="s">
        <v>554</v>
      </c>
      <c r="G1983" s="59" t="s">
        <v>2461</v>
      </c>
      <c r="H1983" s="59">
        <v>431028</v>
      </c>
      <c r="I1983" s="59" t="str">
        <f t="shared" si="220"/>
        <v>431028</v>
      </c>
      <c r="J1983" s="59">
        <f t="shared" si="221"/>
        <v>0</v>
      </c>
      <c r="K1983" s="70">
        <v>1.025</v>
      </c>
      <c r="L1983" s="55" t="s">
        <v>6698</v>
      </c>
      <c r="M1983" s="71" t="s">
        <v>6699</v>
      </c>
      <c r="N1983" s="59"/>
      <c r="O1983" s="70"/>
      <c r="P1983" s="59"/>
      <c r="Q1983" s="70"/>
      <c r="R1983" s="73" t="s">
        <v>6699</v>
      </c>
      <c r="S1983" s="70">
        <v>1.025</v>
      </c>
      <c r="T1983" s="59">
        <v>18</v>
      </c>
      <c r="U1983" s="82">
        <v>71.75</v>
      </c>
      <c r="V1983" s="83">
        <v>18.45</v>
      </c>
      <c r="W1983" s="83">
        <v>13.325</v>
      </c>
      <c r="X1983" s="83">
        <v>5.125</v>
      </c>
      <c r="Y1983" s="82">
        <f t="shared" si="222"/>
        <v>53.3</v>
      </c>
      <c r="Z1983" s="82"/>
      <c r="AA1983" s="91"/>
      <c r="AB1983" s="91"/>
      <c r="AC1983" s="82"/>
      <c r="AD1983" s="82"/>
      <c r="AE1983" s="82"/>
      <c r="AF1983" s="82"/>
      <c r="AG1983" s="59" t="s">
        <v>6667</v>
      </c>
      <c r="AH1983" s="59">
        <v>1</v>
      </c>
      <c r="AI1983" s="58"/>
      <c r="AJ1983" s="27"/>
    </row>
    <row r="1984" ht="20.15" customHeight="1" outlineLevel="4" spans="1:36">
      <c r="A1984" s="59">
        <v>168</v>
      </c>
      <c r="B1984" s="60" t="s">
        <v>206</v>
      </c>
      <c r="C1984" s="56" t="s">
        <v>225</v>
      </c>
      <c r="D1984" s="57" t="s">
        <v>1550</v>
      </c>
      <c r="E1984" s="58" t="s">
        <v>6700</v>
      </c>
      <c r="F1984" s="59" t="s">
        <v>554</v>
      </c>
      <c r="G1984" s="59" t="s">
        <v>2461</v>
      </c>
      <c r="H1984" s="59">
        <v>431028</v>
      </c>
      <c r="I1984" s="59" t="str">
        <f t="shared" si="220"/>
        <v>431028</v>
      </c>
      <c r="J1984" s="59">
        <f t="shared" si="221"/>
        <v>0</v>
      </c>
      <c r="K1984" s="70">
        <v>12.718</v>
      </c>
      <c r="L1984" s="55" t="s">
        <v>6701</v>
      </c>
      <c r="M1984" s="71" t="s">
        <v>6702</v>
      </c>
      <c r="N1984" s="73" t="s">
        <v>6702</v>
      </c>
      <c r="O1984" s="70">
        <v>12.718</v>
      </c>
      <c r="P1984" s="59"/>
      <c r="Q1984" s="70"/>
      <c r="R1984" s="59"/>
      <c r="S1984" s="70"/>
      <c r="T1984" s="59">
        <v>18</v>
      </c>
      <c r="U1984" s="82">
        <v>1271.8</v>
      </c>
      <c r="V1984" s="83">
        <v>228.924</v>
      </c>
      <c r="W1984" s="83">
        <v>165.334</v>
      </c>
      <c r="X1984" s="83">
        <v>63.59</v>
      </c>
      <c r="Y1984" s="82">
        <f t="shared" si="222"/>
        <v>1042.876</v>
      </c>
      <c r="Z1984" s="82"/>
      <c r="AA1984" s="91"/>
      <c r="AB1984" s="91"/>
      <c r="AC1984" s="82"/>
      <c r="AD1984" s="82"/>
      <c r="AE1984" s="82"/>
      <c r="AF1984" s="82"/>
      <c r="AG1984" s="59" t="s">
        <v>6667</v>
      </c>
      <c r="AH1984" s="59">
        <v>1</v>
      </c>
      <c r="AI1984" s="58"/>
      <c r="AJ1984" s="27"/>
    </row>
    <row r="1985" ht="20.15" customHeight="1" outlineLevel="4" spans="1:36">
      <c r="A1985" s="59">
        <v>169</v>
      </c>
      <c r="B1985" s="60" t="s">
        <v>206</v>
      </c>
      <c r="C1985" s="56" t="s">
        <v>225</v>
      </c>
      <c r="D1985" s="57" t="s">
        <v>6654</v>
      </c>
      <c r="E1985" s="58" t="s">
        <v>1912</v>
      </c>
      <c r="F1985" s="59" t="s">
        <v>554</v>
      </c>
      <c r="G1985" s="59" t="s">
        <v>2461</v>
      </c>
      <c r="H1985" s="59">
        <v>431028</v>
      </c>
      <c r="I1985" s="59" t="str">
        <f t="shared" si="220"/>
        <v>431028</v>
      </c>
      <c r="J1985" s="59">
        <f t="shared" si="221"/>
        <v>0</v>
      </c>
      <c r="K1985" s="70">
        <v>2.772</v>
      </c>
      <c r="L1985" s="55" t="s">
        <v>6703</v>
      </c>
      <c r="M1985" s="71" t="s">
        <v>6704</v>
      </c>
      <c r="N1985" s="59"/>
      <c r="O1985" s="70"/>
      <c r="P1985" s="73" t="s">
        <v>6704</v>
      </c>
      <c r="Q1985" s="70">
        <v>2.772</v>
      </c>
      <c r="R1985" s="59"/>
      <c r="S1985" s="70"/>
      <c r="T1985" s="59">
        <v>18</v>
      </c>
      <c r="U1985" s="82">
        <v>277.2</v>
      </c>
      <c r="V1985" s="83">
        <v>49.896</v>
      </c>
      <c r="W1985" s="83">
        <v>36.036</v>
      </c>
      <c r="X1985" s="83">
        <v>13.86</v>
      </c>
      <c r="Y1985" s="82">
        <f t="shared" si="222"/>
        <v>227.304</v>
      </c>
      <c r="Z1985" s="82"/>
      <c r="AA1985" s="91"/>
      <c r="AB1985" s="91"/>
      <c r="AC1985" s="82"/>
      <c r="AD1985" s="82"/>
      <c r="AE1985" s="82"/>
      <c r="AF1985" s="82"/>
      <c r="AG1985" s="59" t="s">
        <v>6667</v>
      </c>
      <c r="AH1985" s="59">
        <v>1</v>
      </c>
      <c r="AI1985" s="58"/>
      <c r="AJ1985" s="27"/>
    </row>
    <row r="1986" ht="20.15" customHeight="1" outlineLevel="4" spans="1:36">
      <c r="A1986" s="59">
        <v>170</v>
      </c>
      <c r="B1986" s="60" t="s">
        <v>206</v>
      </c>
      <c r="C1986" s="56" t="s">
        <v>225</v>
      </c>
      <c r="D1986" s="57" t="s">
        <v>6663</v>
      </c>
      <c r="E1986" s="58" t="s">
        <v>6664</v>
      </c>
      <c r="F1986" s="59" t="s">
        <v>554</v>
      </c>
      <c r="G1986" s="59" t="s">
        <v>2461</v>
      </c>
      <c r="H1986" s="59">
        <v>431028</v>
      </c>
      <c r="I1986" s="59" t="str">
        <f t="shared" si="220"/>
        <v>431028</v>
      </c>
      <c r="J1986" s="59">
        <f t="shared" si="221"/>
        <v>0</v>
      </c>
      <c r="K1986" s="70">
        <v>1.347</v>
      </c>
      <c r="L1986" s="55" t="s">
        <v>6705</v>
      </c>
      <c r="M1986" s="71" t="s">
        <v>6706</v>
      </c>
      <c r="N1986" s="59"/>
      <c r="O1986" s="70"/>
      <c r="P1986" s="73" t="s">
        <v>6706</v>
      </c>
      <c r="Q1986" s="70">
        <v>1.347</v>
      </c>
      <c r="R1986" s="59"/>
      <c r="S1986" s="70"/>
      <c r="T1986" s="59">
        <v>18</v>
      </c>
      <c r="U1986" s="82">
        <v>134.7</v>
      </c>
      <c r="V1986" s="83">
        <v>24.246</v>
      </c>
      <c r="W1986" s="83">
        <v>17.511</v>
      </c>
      <c r="X1986" s="83">
        <v>6.735</v>
      </c>
      <c r="Y1986" s="82">
        <f t="shared" si="222"/>
        <v>110.454</v>
      </c>
      <c r="Z1986" s="82"/>
      <c r="AA1986" s="91"/>
      <c r="AB1986" s="91"/>
      <c r="AC1986" s="82"/>
      <c r="AD1986" s="82"/>
      <c r="AE1986" s="82"/>
      <c r="AF1986" s="82"/>
      <c r="AG1986" s="59" t="s">
        <v>6667</v>
      </c>
      <c r="AH1986" s="59">
        <v>1</v>
      </c>
      <c r="AI1986" s="58"/>
      <c r="AJ1986" s="27"/>
    </row>
    <row r="1987" ht="20.15" customHeight="1" outlineLevel="4" spans="1:36">
      <c r="A1987" s="59">
        <v>171</v>
      </c>
      <c r="B1987" s="60" t="s">
        <v>206</v>
      </c>
      <c r="C1987" s="56" t="s">
        <v>225</v>
      </c>
      <c r="D1987" s="57" t="s">
        <v>6654</v>
      </c>
      <c r="E1987" s="58" t="s">
        <v>6707</v>
      </c>
      <c r="F1987" s="59" t="s">
        <v>554</v>
      </c>
      <c r="G1987" s="59" t="s">
        <v>2461</v>
      </c>
      <c r="H1987" s="59">
        <v>431028</v>
      </c>
      <c r="I1987" s="59" t="str">
        <f t="shared" si="220"/>
        <v>431028</v>
      </c>
      <c r="J1987" s="59">
        <f t="shared" si="221"/>
        <v>0</v>
      </c>
      <c r="K1987" s="70">
        <v>0.942</v>
      </c>
      <c r="L1987" s="55" t="s">
        <v>6708</v>
      </c>
      <c r="M1987" s="71" t="s">
        <v>6709</v>
      </c>
      <c r="N1987" s="59"/>
      <c r="O1987" s="70"/>
      <c r="P1987" s="73" t="s">
        <v>6709</v>
      </c>
      <c r="Q1987" s="70">
        <v>0.942</v>
      </c>
      <c r="R1987" s="59"/>
      <c r="S1987" s="70"/>
      <c r="T1987" s="59">
        <v>18</v>
      </c>
      <c r="U1987" s="82">
        <v>94.2</v>
      </c>
      <c r="V1987" s="83">
        <v>16.956</v>
      </c>
      <c r="W1987" s="83">
        <v>12.246</v>
      </c>
      <c r="X1987" s="83">
        <v>4.71</v>
      </c>
      <c r="Y1987" s="82">
        <f t="shared" si="222"/>
        <v>77.244</v>
      </c>
      <c r="Z1987" s="82"/>
      <c r="AA1987" s="91"/>
      <c r="AB1987" s="91"/>
      <c r="AC1987" s="82"/>
      <c r="AD1987" s="82"/>
      <c r="AE1987" s="82"/>
      <c r="AF1987" s="82"/>
      <c r="AG1987" s="59" t="s">
        <v>6710</v>
      </c>
      <c r="AH1987" s="59">
        <v>1</v>
      </c>
      <c r="AI1987" s="58"/>
      <c r="AJ1987" s="27"/>
    </row>
    <row r="1988" ht="20.15" customHeight="1" outlineLevel="4" spans="1:36">
      <c r="A1988" s="59">
        <v>172</v>
      </c>
      <c r="B1988" s="60" t="s">
        <v>206</v>
      </c>
      <c r="C1988" s="56" t="s">
        <v>225</v>
      </c>
      <c r="D1988" s="57" t="s">
        <v>6711</v>
      </c>
      <c r="E1988" s="58" t="s">
        <v>6712</v>
      </c>
      <c r="F1988" s="59" t="s">
        <v>554</v>
      </c>
      <c r="G1988" s="59" t="s">
        <v>2461</v>
      </c>
      <c r="H1988" s="59">
        <v>431028</v>
      </c>
      <c r="I1988" s="59" t="str">
        <f t="shared" si="220"/>
        <v>431028</v>
      </c>
      <c r="J1988" s="59">
        <f t="shared" si="221"/>
        <v>0</v>
      </c>
      <c r="K1988" s="70">
        <v>1.638</v>
      </c>
      <c r="L1988" s="55" t="s">
        <v>6713</v>
      </c>
      <c r="M1988" s="71" t="s">
        <v>6714</v>
      </c>
      <c r="N1988" s="59"/>
      <c r="O1988" s="70"/>
      <c r="P1988" s="73" t="s">
        <v>6714</v>
      </c>
      <c r="Q1988" s="70">
        <v>1.638</v>
      </c>
      <c r="R1988" s="59"/>
      <c r="S1988" s="70"/>
      <c r="T1988" s="59">
        <v>18</v>
      </c>
      <c r="U1988" s="82">
        <v>163.8</v>
      </c>
      <c r="V1988" s="83">
        <v>29.484</v>
      </c>
      <c r="W1988" s="83">
        <v>21.294</v>
      </c>
      <c r="X1988" s="83">
        <v>8.19</v>
      </c>
      <c r="Y1988" s="82">
        <f t="shared" si="222"/>
        <v>134.316</v>
      </c>
      <c r="Z1988" s="82"/>
      <c r="AA1988" s="91"/>
      <c r="AB1988" s="91"/>
      <c r="AC1988" s="82"/>
      <c r="AD1988" s="82"/>
      <c r="AE1988" s="82"/>
      <c r="AF1988" s="82"/>
      <c r="AG1988" s="59" t="s">
        <v>6710</v>
      </c>
      <c r="AH1988" s="59">
        <v>1</v>
      </c>
      <c r="AI1988" s="58"/>
      <c r="AJ1988" s="27"/>
    </row>
    <row r="1989" ht="20.15" customHeight="1" outlineLevel="4" spans="1:36">
      <c r="A1989" s="59">
        <v>173</v>
      </c>
      <c r="B1989" s="60" t="s">
        <v>206</v>
      </c>
      <c r="C1989" s="56" t="s">
        <v>225</v>
      </c>
      <c r="D1989" s="57" t="s">
        <v>6715</v>
      </c>
      <c r="E1989" s="58" t="s">
        <v>6716</v>
      </c>
      <c r="F1989" s="59" t="s">
        <v>554</v>
      </c>
      <c r="G1989" s="59" t="s">
        <v>2461</v>
      </c>
      <c r="H1989" s="59">
        <v>431028</v>
      </c>
      <c r="I1989" s="59" t="str">
        <f t="shared" si="220"/>
        <v>431028</v>
      </c>
      <c r="J1989" s="59">
        <f t="shared" si="221"/>
        <v>0</v>
      </c>
      <c r="K1989" s="70">
        <v>3.643</v>
      </c>
      <c r="L1989" s="55" t="s">
        <v>6717</v>
      </c>
      <c r="M1989" s="71" t="s">
        <v>6718</v>
      </c>
      <c r="N1989" s="59"/>
      <c r="O1989" s="70"/>
      <c r="P1989" s="73" t="s">
        <v>6718</v>
      </c>
      <c r="Q1989" s="70">
        <v>3.643</v>
      </c>
      <c r="R1989" s="59"/>
      <c r="S1989" s="70"/>
      <c r="T1989" s="59">
        <v>18</v>
      </c>
      <c r="U1989" s="82">
        <v>364.3</v>
      </c>
      <c r="V1989" s="83">
        <v>65.574</v>
      </c>
      <c r="W1989" s="83">
        <v>47.359</v>
      </c>
      <c r="X1989" s="83">
        <v>18.215</v>
      </c>
      <c r="Y1989" s="82">
        <f t="shared" si="222"/>
        <v>298.726</v>
      </c>
      <c r="Z1989" s="82"/>
      <c r="AA1989" s="91"/>
      <c r="AB1989" s="91"/>
      <c r="AC1989" s="82"/>
      <c r="AD1989" s="82"/>
      <c r="AE1989" s="82"/>
      <c r="AF1989" s="82"/>
      <c r="AG1989" s="59" t="s">
        <v>6710</v>
      </c>
      <c r="AH1989" s="59">
        <v>1</v>
      </c>
      <c r="AI1989" s="58"/>
      <c r="AJ1989" s="27"/>
    </row>
    <row r="1990" ht="20.15" customHeight="1" outlineLevel="4" spans="1:36">
      <c r="A1990" s="59">
        <v>174</v>
      </c>
      <c r="B1990" s="60" t="s">
        <v>206</v>
      </c>
      <c r="C1990" s="56" t="s">
        <v>225</v>
      </c>
      <c r="D1990" s="57" t="s">
        <v>6670</v>
      </c>
      <c r="E1990" s="58" t="s">
        <v>6719</v>
      </c>
      <c r="F1990" s="59" t="s">
        <v>554</v>
      </c>
      <c r="G1990" s="59" t="s">
        <v>2461</v>
      </c>
      <c r="H1990" s="59">
        <v>431028</v>
      </c>
      <c r="I1990" s="59" t="str">
        <f t="shared" si="220"/>
        <v>431028</v>
      </c>
      <c r="J1990" s="59">
        <f t="shared" si="221"/>
        <v>0</v>
      </c>
      <c r="K1990" s="70">
        <v>2.027</v>
      </c>
      <c r="L1990" s="55" t="s">
        <v>6720</v>
      </c>
      <c r="M1990" s="71" t="s">
        <v>6721</v>
      </c>
      <c r="N1990" s="59"/>
      <c r="O1990" s="70"/>
      <c r="P1990" s="73" t="s">
        <v>6721</v>
      </c>
      <c r="Q1990" s="70">
        <v>2.027</v>
      </c>
      <c r="R1990" s="59"/>
      <c r="S1990" s="70"/>
      <c r="T1990" s="59">
        <v>18</v>
      </c>
      <c r="U1990" s="82">
        <v>202.7</v>
      </c>
      <c r="V1990" s="83">
        <v>36.486</v>
      </c>
      <c r="W1990" s="83">
        <v>26.351</v>
      </c>
      <c r="X1990" s="83">
        <v>10.135</v>
      </c>
      <c r="Y1990" s="82">
        <f t="shared" si="222"/>
        <v>166.214</v>
      </c>
      <c r="Z1990" s="82"/>
      <c r="AA1990" s="91"/>
      <c r="AB1990" s="91"/>
      <c r="AC1990" s="82"/>
      <c r="AD1990" s="82"/>
      <c r="AE1990" s="82"/>
      <c r="AF1990" s="82"/>
      <c r="AG1990" s="59" t="s">
        <v>6710</v>
      </c>
      <c r="AH1990" s="59">
        <v>1</v>
      </c>
      <c r="AI1990" s="58"/>
      <c r="AJ1990" s="27"/>
    </row>
    <row r="1991" ht="20.15" customHeight="1" outlineLevel="4" spans="1:36">
      <c r="A1991" s="59">
        <v>175</v>
      </c>
      <c r="B1991" s="60" t="s">
        <v>206</v>
      </c>
      <c r="C1991" s="56" t="s">
        <v>225</v>
      </c>
      <c r="D1991" s="57" t="s">
        <v>6722</v>
      </c>
      <c r="E1991" s="58" t="s">
        <v>6723</v>
      </c>
      <c r="F1991" s="59" t="s">
        <v>554</v>
      </c>
      <c r="G1991" s="59" t="s">
        <v>2461</v>
      </c>
      <c r="H1991" s="59">
        <v>431028</v>
      </c>
      <c r="I1991" s="59" t="str">
        <f t="shared" si="220"/>
        <v>431028</v>
      </c>
      <c r="J1991" s="59">
        <f t="shared" si="221"/>
        <v>0</v>
      </c>
      <c r="K1991" s="70">
        <v>0.499</v>
      </c>
      <c r="L1991" s="55" t="s">
        <v>6724</v>
      </c>
      <c r="M1991" s="71" t="s">
        <v>6725</v>
      </c>
      <c r="N1991" s="59"/>
      <c r="O1991" s="70"/>
      <c r="P1991" s="73" t="s">
        <v>6725</v>
      </c>
      <c r="Q1991" s="70">
        <v>0.499</v>
      </c>
      <c r="R1991" s="59"/>
      <c r="S1991" s="70"/>
      <c r="T1991" s="59">
        <v>18</v>
      </c>
      <c r="U1991" s="82">
        <v>34.93</v>
      </c>
      <c r="V1991" s="83">
        <v>8.982</v>
      </c>
      <c r="W1991" s="83">
        <v>6.487</v>
      </c>
      <c r="X1991" s="83">
        <v>2.495</v>
      </c>
      <c r="Y1991" s="82">
        <f t="shared" si="222"/>
        <v>25.948</v>
      </c>
      <c r="Z1991" s="82"/>
      <c r="AA1991" s="91"/>
      <c r="AB1991" s="91"/>
      <c r="AC1991" s="82"/>
      <c r="AD1991" s="82"/>
      <c r="AE1991" s="82"/>
      <c r="AF1991" s="82"/>
      <c r="AG1991" s="59" t="s">
        <v>6710</v>
      </c>
      <c r="AH1991" s="59">
        <v>1</v>
      </c>
      <c r="AI1991" s="58"/>
      <c r="AJ1991" s="27"/>
    </row>
    <row r="1992" ht="20.15" customHeight="1" outlineLevel="3" spans="1:36">
      <c r="A1992" s="59"/>
      <c r="B1992" s="60"/>
      <c r="C1992" s="51" t="s">
        <v>228</v>
      </c>
      <c r="D1992" s="57"/>
      <c r="E1992" s="58"/>
      <c r="F1992" s="59"/>
      <c r="G1992" s="59"/>
      <c r="H1992" s="59"/>
      <c r="I1992" s="59"/>
      <c r="J1992" s="59"/>
      <c r="K1992" s="70">
        <f>SUBTOTAL(9,K1993:K2007)</f>
        <v>78.609</v>
      </c>
      <c r="L1992" s="55"/>
      <c r="M1992" s="71"/>
      <c r="N1992" s="59"/>
      <c r="O1992" s="70"/>
      <c r="P1992" s="59"/>
      <c r="Q1992" s="70"/>
      <c r="R1992" s="73"/>
      <c r="S1992" s="70"/>
      <c r="T1992" s="59"/>
      <c r="U1992" s="82">
        <f>SUBTOTAL(9,U1993:U2007)</f>
        <v>3472.07</v>
      </c>
      <c r="V1992" s="83">
        <f>SUBTOTAL(9,V1993:V2007)</f>
        <v>1179.135</v>
      </c>
      <c r="W1992" s="83">
        <f>SUBTOTAL(9,W1993:W2007)</f>
        <v>786.09</v>
      </c>
      <c r="X1992" s="83">
        <f>SUBTOTAL(9,X1993:X2007)</f>
        <v>393.045</v>
      </c>
      <c r="Y1992" s="82">
        <f>SUBTOTAL(9,Y1993:Y2007)</f>
        <v>2292.935</v>
      </c>
      <c r="Z1992" s="82">
        <v>70</v>
      </c>
      <c r="AA1992" s="91">
        <v>2943</v>
      </c>
      <c r="AB1992" s="82">
        <f>U1992-AA1992</f>
        <v>529.07</v>
      </c>
      <c r="AC1992" s="82">
        <v>220</v>
      </c>
      <c r="AD1992" s="82">
        <f>V1992-AC1992</f>
        <v>959.135</v>
      </c>
      <c r="AE1992" s="82">
        <v>2723</v>
      </c>
      <c r="AF1992" s="82">
        <v>2723</v>
      </c>
      <c r="AG1992" s="59"/>
      <c r="AH1992" s="59"/>
      <c r="AI1992" s="58"/>
      <c r="AJ1992" s="27"/>
    </row>
    <row r="1993" ht="20.15" customHeight="1" outlineLevel="4" spans="1:36">
      <c r="A1993" s="59">
        <v>16</v>
      </c>
      <c r="B1993" s="60" t="s">
        <v>206</v>
      </c>
      <c r="C1993" s="56" t="s">
        <v>227</v>
      </c>
      <c r="D1993" s="57" t="s">
        <v>6726</v>
      </c>
      <c r="E1993" s="58" t="s">
        <v>6727</v>
      </c>
      <c r="F1993" s="59" t="s">
        <v>354</v>
      </c>
      <c r="G1993" s="59" t="s">
        <v>355</v>
      </c>
      <c r="H1993" s="59">
        <v>431081</v>
      </c>
      <c r="I1993" s="59" t="str">
        <f>RIGHT(M1993,6)</f>
        <v>431081</v>
      </c>
      <c r="J1993" s="59">
        <f t="shared" ref="J1993:J2007" si="223">H1993-I1993</f>
        <v>0</v>
      </c>
      <c r="K1993" s="70">
        <v>3.38</v>
      </c>
      <c r="L1993" s="55" t="s">
        <v>6728</v>
      </c>
      <c r="M1993" s="71" t="s">
        <v>6729</v>
      </c>
      <c r="N1993" s="59"/>
      <c r="O1993" s="70"/>
      <c r="P1993" s="59"/>
      <c r="Q1993" s="70"/>
      <c r="R1993" s="73" t="s">
        <v>6729</v>
      </c>
      <c r="S1993" s="70">
        <v>3.38</v>
      </c>
      <c r="T1993" s="59">
        <v>15</v>
      </c>
      <c r="U1993" s="82">
        <v>101.4</v>
      </c>
      <c r="V1993" s="83">
        <v>50.7</v>
      </c>
      <c r="W1993" s="83">
        <v>33.8</v>
      </c>
      <c r="X1993" s="83">
        <v>16.9</v>
      </c>
      <c r="Y1993" s="82">
        <f t="shared" ref="Y1993:Y2007" si="224">U1993-V1993</f>
        <v>50.7</v>
      </c>
      <c r="Z1993" s="82"/>
      <c r="AA1993" s="91"/>
      <c r="AB1993" s="91"/>
      <c r="AC1993" s="82"/>
      <c r="AD1993" s="82"/>
      <c r="AE1993" s="82"/>
      <c r="AF1993" s="82"/>
      <c r="AG1993" s="59" t="s">
        <v>6710</v>
      </c>
      <c r="AH1993" s="59">
        <v>1</v>
      </c>
      <c r="AI1993" s="58"/>
      <c r="AJ1993" s="27"/>
    </row>
    <row r="1994" ht="20.15" customHeight="1" outlineLevel="4" spans="1:36">
      <c r="A1994" s="59">
        <v>17</v>
      </c>
      <c r="B1994" s="60" t="s">
        <v>206</v>
      </c>
      <c r="C1994" s="56" t="s">
        <v>227</v>
      </c>
      <c r="D1994" s="57" t="s">
        <v>6730</v>
      </c>
      <c r="E1994" s="58" t="s">
        <v>6731</v>
      </c>
      <c r="F1994" s="59" t="s">
        <v>354</v>
      </c>
      <c r="G1994" s="59" t="s">
        <v>355</v>
      </c>
      <c r="H1994" s="59">
        <v>431081</v>
      </c>
      <c r="I1994" s="59" t="str">
        <f>RIGHT(M1994,6)</f>
        <v>431081</v>
      </c>
      <c r="J1994" s="59">
        <f t="shared" si="223"/>
        <v>0</v>
      </c>
      <c r="K1994" s="70">
        <v>6.596</v>
      </c>
      <c r="L1994" s="55" t="s">
        <v>6732</v>
      </c>
      <c r="M1994" s="71" t="s">
        <v>6733</v>
      </c>
      <c r="N1994" s="59"/>
      <c r="O1994" s="70"/>
      <c r="P1994" s="59"/>
      <c r="Q1994" s="70"/>
      <c r="R1994" s="73" t="s">
        <v>6733</v>
      </c>
      <c r="S1994" s="70">
        <v>6.596</v>
      </c>
      <c r="T1994" s="59">
        <v>15</v>
      </c>
      <c r="U1994" s="82">
        <v>197.94</v>
      </c>
      <c r="V1994" s="83">
        <v>98.94</v>
      </c>
      <c r="W1994" s="83">
        <v>65.96</v>
      </c>
      <c r="X1994" s="83">
        <v>32.98</v>
      </c>
      <c r="Y1994" s="82">
        <f t="shared" si="224"/>
        <v>99</v>
      </c>
      <c r="Z1994" s="82"/>
      <c r="AA1994" s="91"/>
      <c r="AB1994" s="91"/>
      <c r="AC1994" s="82"/>
      <c r="AD1994" s="82"/>
      <c r="AE1994" s="82"/>
      <c r="AF1994" s="82"/>
      <c r="AG1994" s="59" t="s">
        <v>6710</v>
      </c>
      <c r="AH1994" s="59">
        <v>1</v>
      </c>
      <c r="AI1994" s="58"/>
      <c r="AJ1994" s="27"/>
    </row>
    <row r="1995" ht="20.15" customHeight="1" outlineLevel="4" spans="1:36">
      <c r="A1995" s="59">
        <v>18</v>
      </c>
      <c r="B1995" s="60" t="s">
        <v>206</v>
      </c>
      <c r="C1995" s="56" t="s">
        <v>227</v>
      </c>
      <c r="D1995" s="57" t="s">
        <v>6734</v>
      </c>
      <c r="E1995" s="58" t="s">
        <v>6735</v>
      </c>
      <c r="F1995" s="59" t="s">
        <v>354</v>
      </c>
      <c r="G1995" s="59" t="s">
        <v>355</v>
      </c>
      <c r="H1995" s="59">
        <v>431081</v>
      </c>
      <c r="I1995" s="59" t="str">
        <f>RIGHT(M1995,6)</f>
        <v>431081</v>
      </c>
      <c r="J1995" s="59">
        <f t="shared" si="223"/>
        <v>0</v>
      </c>
      <c r="K1995" s="70">
        <v>3.699</v>
      </c>
      <c r="L1995" s="55" t="s">
        <v>6736</v>
      </c>
      <c r="M1995" s="71" t="s">
        <v>6737</v>
      </c>
      <c r="N1995" s="59"/>
      <c r="O1995" s="70"/>
      <c r="P1995" s="59"/>
      <c r="Q1995" s="70"/>
      <c r="R1995" s="73" t="s">
        <v>6737</v>
      </c>
      <c r="S1995" s="70">
        <v>3.699</v>
      </c>
      <c r="T1995" s="59">
        <v>15</v>
      </c>
      <c r="U1995" s="82">
        <v>110.97</v>
      </c>
      <c r="V1995" s="83">
        <v>55.485</v>
      </c>
      <c r="W1995" s="83">
        <v>36.99</v>
      </c>
      <c r="X1995" s="83">
        <v>18.495</v>
      </c>
      <c r="Y1995" s="82">
        <f t="shared" si="224"/>
        <v>55.485</v>
      </c>
      <c r="Z1995" s="82"/>
      <c r="AA1995" s="91"/>
      <c r="AB1995" s="91"/>
      <c r="AC1995" s="82"/>
      <c r="AD1995" s="82"/>
      <c r="AE1995" s="82"/>
      <c r="AF1995" s="82"/>
      <c r="AG1995" s="59" t="s">
        <v>6710</v>
      </c>
      <c r="AH1995" s="59">
        <v>1</v>
      </c>
      <c r="AI1995" s="58"/>
      <c r="AJ1995" s="27"/>
    </row>
    <row r="1996" ht="20.15" customHeight="1" outlineLevel="4" spans="1:36">
      <c r="A1996" s="59">
        <v>19</v>
      </c>
      <c r="B1996" s="60" t="s">
        <v>206</v>
      </c>
      <c r="C1996" s="56" t="s">
        <v>227</v>
      </c>
      <c r="D1996" s="57" t="s">
        <v>6734</v>
      </c>
      <c r="E1996" s="58" t="s">
        <v>6738</v>
      </c>
      <c r="F1996" s="59" t="s">
        <v>354</v>
      </c>
      <c r="G1996" s="59" t="s">
        <v>355</v>
      </c>
      <c r="H1996" s="59">
        <v>431081</v>
      </c>
      <c r="I1996" s="59" t="str">
        <f>RIGHT(M1996,6)</f>
        <v>431081</v>
      </c>
      <c r="J1996" s="59">
        <f t="shared" si="223"/>
        <v>0</v>
      </c>
      <c r="K1996" s="70">
        <v>0.272</v>
      </c>
      <c r="L1996" s="55" t="s">
        <v>6739</v>
      </c>
      <c r="M1996" s="71" t="s">
        <v>6740</v>
      </c>
      <c r="N1996" s="73" t="s">
        <v>6740</v>
      </c>
      <c r="O1996" s="70">
        <v>0.272</v>
      </c>
      <c r="P1996" s="59"/>
      <c r="Q1996" s="70"/>
      <c r="R1996" s="59"/>
      <c r="S1996" s="70"/>
      <c r="T1996" s="59">
        <v>15</v>
      </c>
      <c r="U1996" s="82">
        <v>14.96</v>
      </c>
      <c r="V1996" s="83">
        <v>4.08</v>
      </c>
      <c r="W1996" s="83">
        <v>2.72</v>
      </c>
      <c r="X1996" s="83">
        <v>1.36</v>
      </c>
      <c r="Y1996" s="82">
        <f t="shared" si="224"/>
        <v>10.88</v>
      </c>
      <c r="Z1996" s="82"/>
      <c r="AA1996" s="91"/>
      <c r="AB1996" s="91"/>
      <c r="AC1996" s="82"/>
      <c r="AD1996" s="82"/>
      <c r="AE1996" s="82"/>
      <c r="AF1996" s="82"/>
      <c r="AG1996" s="59" t="s">
        <v>6710</v>
      </c>
      <c r="AH1996" s="59">
        <v>1</v>
      </c>
      <c r="AI1996" s="58"/>
      <c r="AJ1996" s="27"/>
    </row>
    <row r="1997" ht="20.15" customHeight="1" outlineLevel="4" spans="1:36">
      <c r="A1997" s="59">
        <v>20</v>
      </c>
      <c r="B1997" s="60" t="s">
        <v>206</v>
      </c>
      <c r="C1997" s="56" t="s">
        <v>227</v>
      </c>
      <c r="D1997" s="57" t="s">
        <v>6741</v>
      </c>
      <c r="E1997" s="58" t="s">
        <v>6742</v>
      </c>
      <c r="F1997" s="59" t="s">
        <v>354</v>
      </c>
      <c r="G1997" s="59" t="s">
        <v>355</v>
      </c>
      <c r="H1997" s="59">
        <v>431081</v>
      </c>
      <c r="I1997" s="59">
        <v>431081</v>
      </c>
      <c r="J1997" s="59">
        <f t="shared" si="223"/>
        <v>0</v>
      </c>
      <c r="K1997" s="70">
        <v>1.28</v>
      </c>
      <c r="L1997" s="55" t="s">
        <v>6743</v>
      </c>
      <c r="M1997" s="71" t="s">
        <v>6744</v>
      </c>
      <c r="N1997" s="73" t="s">
        <v>6744</v>
      </c>
      <c r="O1997" s="70">
        <v>1.28</v>
      </c>
      <c r="P1997" s="59"/>
      <c r="Q1997" s="70"/>
      <c r="R1997" s="59"/>
      <c r="S1997" s="70"/>
      <c r="T1997" s="59">
        <v>15</v>
      </c>
      <c r="U1997" s="82">
        <v>70.4</v>
      </c>
      <c r="V1997" s="83">
        <v>19.2</v>
      </c>
      <c r="W1997" s="83">
        <v>12.8</v>
      </c>
      <c r="X1997" s="83">
        <v>6.4</v>
      </c>
      <c r="Y1997" s="82">
        <f t="shared" si="224"/>
        <v>51.2</v>
      </c>
      <c r="Z1997" s="82"/>
      <c r="AA1997" s="91"/>
      <c r="AB1997" s="91"/>
      <c r="AC1997" s="82"/>
      <c r="AD1997" s="82"/>
      <c r="AE1997" s="82"/>
      <c r="AF1997" s="82"/>
      <c r="AG1997" s="59" t="s">
        <v>6710</v>
      </c>
      <c r="AH1997" s="59">
        <v>1</v>
      </c>
      <c r="AI1997" s="58"/>
      <c r="AJ1997" s="27"/>
    </row>
    <row r="1998" ht="20.15" customHeight="1" outlineLevel="4" spans="1:36">
      <c r="A1998" s="59">
        <v>21</v>
      </c>
      <c r="B1998" s="60" t="s">
        <v>206</v>
      </c>
      <c r="C1998" s="56" t="s">
        <v>227</v>
      </c>
      <c r="D1998" s="57" t="s">
        <v>6726</v>
      </c>
      <c r="E1998" s="58" t="s">
        <v>6745</v>
      </c>
      <c r="F1998" s="59" t="s">
        <v>354</v>
      </c>
      <c r="G1998" s="59" t="s">
        <v>355</v>
      </c>
      <c r="H1998" s="59">
        <v>431081</v>
      </c>
      <c r="I1998" s="59" t="str">
        <f t="shared" ref="I1998:I2007" si="225">RIGHT(M1998,6)</f>
        <v>431081</v>
      </c>
      <c r="J1998" s="59">
        <f t="shared" si="223"/>
        <v>0</v>
      </c>
      <c r="K1998" s="70">
        <v>12.421</v>
      </c>
      <c r="L1998" s="55" t="s">
        <v>6746</v>
      </c>
      <c r="M1998" s="71" t="s">
        <v>6747</v>
      </c>
      <c r="N1998" s="73" t="s">
        <v>6747</v>
      </c>
      <c r="O1998" s="70">
        <v>12.421</v>
      </c>
      <c r="P1998" s="59"/>
      <c r="Q1998" s="70"/>
      <c r="R1998" s="59"/>
      <c r="S1998" s="70"/>
      <c r="T1998" s="59">
        <v>15</v>
      </c>
      <c r="U1998" s="82">
        <v>683.155</v>
      </c>
      <c r="V1998" s="83">
        <v>186.315</v>
      </c>
      <c r="W1998" s="83">
        <v>124.21</v>
      </c>
      <c r="X1998" s="83">
        <v>62.105</v>
      </c>
      <c r="Y1998" s="82">
        <f t="shared" si="224"/>
        <v>496.84</v>
      </c>
      <c r="Z1998" s="82"/>
      <c r="AA1998" s="91"/>
      <c r="AB1998" s="91"/>
      <c r="AC1998" s="82"/>
      <c r="AD1998" s="82"/>
      <c r="AE1998" s="82"/>
      <c r="AF1998" s="82"/>
      <c r="AG1998" s="59" t="s">
        <v>6710</v>
      </c>
      <c r="AH1998" s="59">
        <v>1</v>
      </c>
      <c r="AI1998" s="58"/>
      <c r="AJ1998" s="27"/>
    </row>
    <row r="1999" ht="20.15" customHeight="1" outlineLevel="4" spans="1:36">
      <c r="A1999" s="59">
        <v>22</v>
      </c>
      <c r="B1999" s="60" t="s">
        <v>206</v>
      </c>
      <c r="C1999" s="56" t="s">
        <v>227</v>
      </c>
      <c r="D1999" s="57" t="s">
        <v>6730</v>
      </c>
      <c r="E1999" s="58" t="s">
        <v>6748</v>
      </c>
      <c r="F1999" s="59" t="s">
        <v>354</v>
      </c>
      <c r="G1999" s="59" t="s">
        <v>355</v>
      </c>
      <c r="H1999" s="59">
        <v>431081</v>
      </c>
      <c r="I1999" s="59" t="str">
        <f t="shared" si="225"/>
        <v>431081</v>
      </c>
      <c r="J1999" s="59">
        <f t="shared" si="223"/>
        <v>0</v>
      </c>
      <c r="K1999" s="70">
        <v>2.536</v>
      </c>
      <c r="L1999" s="55" t="s">
        <v>6749</v>
      </c>
      <c r="M1999" s="71" t="s">
        <v>6750</v>
      </c>
      <c r="N1999" s="59"/>
      <c r="O1999" s="70"/>
      <c r="P1999" s="73" t="s">
        <v>6750</v>
      </c>
      <c r="Q1999" s="70">
        <v>2.536</v>
      </c>
      <c r="R1999" s="59"/>
      <c r="S1999" s="70"/>
      <c r="T1999" s="59">
        <v>15</v>
      </c>
      <c r="U1999" s="82">
        <v>114.12</v>
      </c>
      <c r="V1999" s="83">
        <v>38.04</v>
      </c>
      <c r="W1999" s="83">
        <v>25.36</v>
      </c>
      <c r="X1999" s="83">
        <v>12.68</v>
      </c>
      <c r="Y1999" s="82">
        <f t="shared" si="224"/>
        <v>76.08</v>
      </c>
      <c r="Z1999" s="82"/>
      <c r="AA1999" s="91"/>
      <c r="AB1999" s="91"/>
      <c r="AC1999" s="82"/>
      <c r="AD1999" s="82"/>
      <c r="AE1999" s="82"/>
      <c r="AF1999" s="82"/>
      <c r="AG1999" s="59" t="s">
        <v>6710</v>
      </c>
      <c r="AH1999" s="59">
        <v>1</v>
      </c>
      <c r="AI1999" s="58"/>
      <c r="AJ1999" s="27"/>
    </row>
    <row r="2000" ht="20.15" customHeight="1" outlineLevel="4" spans="1:36">
      <c r="A2000" s="59">
        <v>23</v>
      </c>
      <c r="B2000" s="60" t="s">
        <v>206</v>
      </c>
      <c r="C2000" s="56" t="s">
        <v>227</v>
      </c>
      <c r="D2000" s="57" t="s">
        <v>6730</v>
      </c>
      <c r="E2000" s="58" t="s">
        <v>6748</v>
      </c>
      <c r="F2000" s="59" t="s">
        <v>354</v>
      </c>
      <c r="G2000" s="59" t="s">
        <v>355</v>
      </c>
      <c r="H2000" s="59">
        <v>431081</v>
      </c>
      <c r="I2000" s="59" t="str">
        <f t="shared" si="225"/>
        <v>431081</v>
      </c>
      <c r="J2000" s="59">
        <f t="shared" si="223"/>
        <v>0</v>
      </c>
      <c r="K2000" s="70">
        <v>3.208</v>
      </c>
      <c r="L2000" s="55" t="s">
        <v>6751</v>
      </c>
      <c r="M2000" s="71" t="s">
        <v>6752</v>
      </c>
      <c r="N2000" s="59"/>
      <c r="O2000" s="70"/>
      <c r="P2000" s="73" t="s">
        <v>6752</v>
      </c>
      <c r="Q2000" s="70">
        <v>3.208</v>
      </c>
      <c r="R2000" s="59"/>
      <c r="S2000" s="70"/>
      <c r="T2000" s="59">
        <v>15</v>
      </c>
      <c r="U2000" s="82">
        <v>144.36</v>
      </c>
      <c r="V2000" s="83">
        <v>48.12</v>
      </c>
      <c r="W2000" s="83">
        <v>32.08</v>
      </c>
      <c r="X2000" s="83">
        <v>16.04</v>
      </c>
      <c r="Y2000" s="82">
        <f t="shared" si="224"/>
        <v>96.24</v>
      </c>
      <c r="Z2000" s="82"/>
      <c r="AA2000" s="91"/>
      <c r="AB2000" s="91"/>
      <c r="AC2000" s="82"/>
      <c r="AD2000" s="82"/>
      <c r="AE2000" s="82"/>
      <c r="AF2000" s="82"/>
      <c r="AG2000" s="59" t="s">
        <v>6710</v>
      </c>
      <c r="AH2000" s="59">
        <v>1</v>
      </c>
      <c r="AI2000" s="58"/>
      <c r="AJ2000" s="27"/>
    </row>
    <row r="2001" ht="20.15" customHeight="1" outlineLevel="4" spans="1:36">
      <c r="A2001" s="59">
        <v>24</v>
      </c>
      <c r="B2001" s="60" t="s">
        <v>206</v>
      </c>
      <c r="C2001" s="56" t="s">
        <v>227</v>
      </c>
      <c r="D2001" s="57" t="s">
        <v>6726</v>
      </c>
      <c r="E2001" s="58" t="s">
        <v>6753</v>
      </c>
      <c r="F2001" s="59" t="s">
        <v>354</v>
      </c>
      <c r="G2001" s="59" t="s">
        <v>355</v>
      </c>
      <c r="H2001" s="59">
        <v>431081</v>
      </c>
      <c r="I2001" s="59" t="str">
        <f t="shared" si="225"/>
        <v>431081</v>
      </c>
      <c r="J2001" s="59">
        <f t="shared" si="223"/>
        <v>0</v>
      </c>
      <c r="K2001" s="70">
        <v>3.601</v>
      </c>
      <c r="L2001" s="55" t="s">
        <v>6754</v>
      </c>
      <c r="M2001" s="71" t="s">
        <v>6755</v>
      </c>
      <c r="N2001" s="59"/>
      <c r="O2001" s="70"/>
      <c r="P2001" s="73" t="s">
        <v>6755</v>
      </c>
      <c r="Q2001" s="70">
        <v>3.601</v>
      </c>
      <c r="R2001" s="59"/>
      <c r="S2001" s="70"/>
      <c r="T2001" s="59">
        <v>15</v>
      </c>
      <c r="U2001" s="82">
        <v>162.045</v>
      </c>
      <c r="V2001" s="83">
        <v>54.015</v>
      </c>
      <c r="W2001" s="83">
        <v>36.01</v>
      </c>
      <c r="X2001" s="83">
        <v>18.005</v>
      </c>
      <c r="Y2001" s="82">
        <f t="shared" si="224"/>
        <v>108.03</v>
      </c>
      <c r="Z2001" s="82"/>
      <c r="AA2001" s="91"/>
      <c r="AB2001" s="91"/>
      <c r="AC2001" s="82"/>
      <c r="AD2001" s="82"/>
      <c r="AE2001" s="82"/>
      <c r="AF2001" s="82"/>
      <c r="AG2001" s="59" t="s">
        <v>6710</v>
      </c>
      <c r="AH2001" s="59">
        <v>1</v>
      </c>
      <c r="AI2001" s="58"/>
      <c r="AJ2001" s="27"/>
    </row>
    <row r="2002" ht="20.15" customHeight="1" outlineLevel="4" spans="1:36">
      <c r="A2002" s="59">
        <v>25</v>
      </c>
      <c r="B2002" s="60" t="s">
        <v>206</v>
      </c>
      <c r="C2002" s="56" t="s">
        <v>227</v>
      </c>
      <c r="D2002" s="57" t="s">
        <v>6756</v>
      </c>
      <c r="E2002" s="58" t="s">
        <v>6757</v>
      </c>
      <c r="F2002" s="59" t="s">
        <v>354</v>
      </c>
      <c r="G2002" s="59" t="s">
        <v>355</v>
      </c>
      <c r="H2002" s="59">
        <v>431081</v>
      </c>
      <c r="I2002" s="59" t="str">
        <f t="shared" si="225"/>
        <v>431081</v>
      </c>
      <c r="J2002" s="59">
        <f t="shared" si="223"/>
        <v>0</v>
      </c>
      <c r="K2002" s="70">
        <v>3.315</v>
      </c>
      <c r="L2002" s="55" t="s">
        <v>6758</v>
      </c>
      <c r="M2002" s="71" t="s">
        <v>6759</v>
      </c>
      <c r="N2002" s="59"/>
      <c r="O2002" s="70"/>
      <c r="P2002" s="73" t="s">
        <v>6759</v>
      </c>
      <c r="Q2002" s="70">
        <v>3.315</v>
      </c>
      <c r="R2002" s="59"/>
      <c r="S2002" s="70"/>
      <c r="T2002" s="59">
        <v>15</v>
      </c>
      <c r="U2002" s="82">
        <v>149.175</v>
      </c>
      <c r="V2002" s="83">
        <v>49.725</v>
      </c>
      <c r="W2002" s="83">
        <v>33.15</v>
      </c>
      <c r="X2002" s="83">
        <v>16.575</v>
      </c>
      <c r="Y2002" s="82">
        <f t="shared" si="224"/>
        <v>99.45</v>
      </c>
      <c r="Z2002" s="82"/>
      <c r="AA2002" s="91"/>
      <c r="AB2002" s="91"/>
      <c r="AC2002" s="82"/>
      <c r="AD2002" s="82"/>
      <c r="AE2002" s="82"/>
      <c r="AF2002" s="82"/>
      <c r="AG2002" s="59" t="s">
        <v>6710</v>
      </c>
      <c r="AH2002" s="59">
        <v>1</v>
      </c>
      <c r="AI2002" s="58"/>
      <c r="AJ2002" s="27"/>
    </row>
    <row r="2003" ht="20.15" customHeight="1" outlineLevel="4" spans="1:36">
      <c r="A2003" s="59">
        <v>26</v>
      </c>
      <c r="B2003" s="60" t="s">
        <v>206</v>
      </c>
      <c r="C2003" s="56" t="s">
        <v>227</v>
      </c>
      <c r="D2003" s="57" t="s">
        <v>6760</v>
      </c>
      <c r="E2003" s="58" t="s">
        <v>6761</v>
      </c>
      <c r="F2003" s="59" t="s">
        <v>354</v>
      </c>
      <c r="G2003" s="59" t="s">
        <v>355</v>
      </c>
      <c r="H2003" s="59">
        <v>431081</v>
      </c>
      <c r="I2003" s="59" t="str">
        <f t="shared" si="225"/>
        <v>431081</v>
      </c>
      <c r="J2003" s="59">
        <f t="shared" si="223"/>
        <v>0</v>
      </c>
      <c r="K2003" s="70">
        <v>3.989</v>
      </c>
      <c r="L2003" s="55" t="s">
        <v>6762</v>
      </c>
      <c r="M2003" s="71" t="s">
        <v>6763</v>
      </c>
      <c r="N2003" s="59"/>
      <c r="O2003" s="70"/>
      <c r="P2003" s="73" t="s">
        <v>6763</v>
      </c>
      <c r="Q2003" s="70">
        <v>3.989</v>
      </c>
      <c r="R2003" s="59"/>
      <c r="S2003" s="70"/>
      <c r="T2003" s="59">
        <v>15</v>
      </c>
      <c r="U2003" s="82">
        <v>179.505</v>
      </c>
      <c r="V2003" s="83">
        <v>59.835</v>
      </c>
      <c r="W2003" s="83">
        <v>39.89</v>
      </c>
      <c r="X2003" s="83">
        <v>19.945</v>
      </c>
      <c r="Y2003" s="82">
        <f t="shared" si="224"/>
        <v>119.67</v>
      </c>
      <c r="Z2003" s="82"/>
      <c r="AA2003" s="91"/>
      <c r="AB2003" s="91"/>
      <c r="AC2003" s="82"/>
      <c r="AD2003" s="82"/>
      <c r="AE2003" s="82"/>
      <c r="AF2003" s="82"/>
      <c r="AG2003" s="59" t="s">
        <v>6710</v>
      </c>
      <c r="AH2003" s="59">
        <v>1</v>
      </c>
      <c r="AI2003" s="58"/>
      <c r="AJ2003" s="27"/>
    </row>
    <row r="2004" ht="20.15" customHeight="1" outlineLevel="4" spans="1:36">
      <c r="A2004" s="59">
        <v>27</v>
      </c>
      <c r="B2004" s="60" t="s">
        <v>206</v>
      </c>
      <c r="C2004" s="56" t="s">
        <v>227</v>
      </c>
      <c r="D2004" s="57" t="s">
        <v>6764</v>
      </c>
      <c r="E2004" s="58" t="s">
        <v>6765</v>
      </c>
      <c r="F2004" s="59" t="s">
        <v>354</v>
      </c>
      <c r="G2004" s="59" t="s">
        <v>355</v>
      </c>
      <c r="H2004" s="59">
        <v>431081</v>
      </c>
      <c r="I2004" s="59" t="str">
        <f t="shared" si="225"/>
        <v>431081</v>
      </c>
      <c r="J2004" s="59">
        <f t="shared" si="223"/>
        <v>0</v>
      </c>
      <c r="K2004" s="70">
        <v>19.39</v>
      </c>
      <c r="L2004" s="55" t="s">
        <v>6766</v>
      </c>
      <c r="M2004" s="71" t="s">
        <v>6767</v>
      </c>
      <c r="N2004" s="59"/>
      <c r="O2004" s="70"/>
      <c r="P2004" s="73" t="s">
        <v>6767</v>
      </c>
      <c r="Q2004" s="70">
        <v>19.39</v>
      </c>
      <c r="R2004" s="59"/>
      <c r="S2004" s="70"/>
      <c r="T2004" s="59">
        <v>15</v>
      </c>
      <c r="U2004" s="82">
        <v>872.55</v>
      </c>
      <c r="V2004" s="83">
        <v>290.85</v>
      </c>
      <c r="W2004" s="83">
        <v>193.9</v>
      </c>
      <c r="X2004" s="83">
        <v>96.95</v>
      </c>
      <c r="Y2004" s="82">
        <f t="shared" si="224"/>
        <v>581.7</v>
      </c>
      <c r="Z2004" s="82"/>
      <c r="AA2004" s="91"/>
      <c r="AB2004" s="91"/>
      <c r="AC2004" s="82"/>
      <c r="AD2004" s="82"/>
      <c r="AE2004" s="82"/>
      <c r="AF2004" s="82"/>
      <c r="AG2004" s="59" t="s">
        <v>6710</v>
      </c>
      <c r="AH2004" s="59">
        <v>1</v>
      </c>
      <c r="AI2004" s="58"/>
      <c r="AJ2004" s="27"/>
    </row>
    <row r="2005" ht="20.15" customHeight="1" outlineLevel="4" spans="1:36">
      <c r="A2005" s="59">
        <v>28</v>
      </c>
      <c r="B2005" s="60" t="s">
        <v>206</v>
      </c>
      <c r="C2005" s="56" t="s">
        <v>227</v>
      </c>
      <c r="D2005" s="57" t="s">
        <v>6768</v>
      </c>
      <c r="E2005" s="58" t="s">
        <v>6769</v>
      </c>
      <c r="F2005" s="59" t="s">
        <v>354</v>
      </c>
      <c r="G2005" s="59" t="s">
        <v>355</v>
      </c>
      <c r="H2005" s="59">
        <v>431081</v>
      </c>
      <c r="I2005" s="59" t="str">
        <f t="shared" si="225"/>
        <v>431081</v>
      </c>
      <c r="J2005" s="59">
        <f t="shared" si="223"/>
        <v>0</v>
      </c>
      <c r="K2005" s="70">
        <v>2.252</v>
      </c>
      <c r="L2005" s="55" t="s">
        <v>6770</v>
      </c>
      <c r="M2005" s="71" t="s">
        <v>6771</v>
      </c>
      <c r="N2005" s="59"/>
      <c r="O2005" s="70"/>
      <c r="P2005" s="73" t="s">
        <v>6771</v>
      </c>
      <c r="Q2005" s="70">
        <v>2.252</v>
      </c>
      <c r="R2005" s="59"/>
      <c r="S2005" s="70"/>
      <c r="T2005" s="59">
        <v>15</v>
      </c>
      <c r="U2005" s="82">
        <v>101.34</v>
      </c>
      <c r="V2005" s="83">
        <v>33.78</v>
      </c>
      <c r="W2005" s="83">
        <v>22.52</v>
      </c>
      <c r="X2005" s="83">
        <v>11.26</v>
      </c>
      <c r="Y2005" s="82">
        <f t="shared" si="224"/>
        <v>67.56</v>
      </c>
      <c r="Z2005" s="82"/>
      <c r="AA2005" s="91"/>
      <c r="AB2005" s="91"/>
      <c r="AC2005" s="82"/>
      <c r="AD2005" s="82"/>
      <c r="AE2005" s="82"/>
      <c r="AF2005" s="82"/>
      <c r="AG2005" s="59" t="s">
        <v>6710</v>
      </c>
      <c r="AH2005" s="59">
        <v>1</v>
      </c>
      <c r="AI2005" s="58"/>
      <c r="AJ2005" s="27"/>
    </row>
    <row r="2006" ht="20.15" customHeight="1" outlineLevel="4" spans="1:36">
      <c r="A2006" s="59">
        <v>29</v>
      </c>
      <c r="B2006" s="60" t="s">
        <v>206</v>
      </c>
      <c r="C2006" s="56" t="s">
        <v>227</v>
      </c>
      <c r="D2006" s="57" t="s">
        <v>6741</v>
      </c>
      <c r="E2006" s="58" t="s">
        <v>6742</v>
      </c>
      <c r="F2006" s="59" t="s">
        <v>354</v>
      </c>
      <c r="G2006" s="59" t="s">
        <v>355</v>
      </c>
      <c r="H2006" s="59">
        <v>431081</v>
      </c>
      <c r="I2006" s="59" t="str">
        <f t="shared" si="225"/>
        <v>431081</v>
      </c>
      <c r="J2006" s="59">
        <f t="shared" si="223"/>
        <v>0</v>
      </c>
      <c r="K2006" s="70">
        <v>1.201</v>
      </c>
      <c r="L2006" s="55" t="s">
        <v>6772</v>
      </c>
      <c r="M2006" s="71" t="s">
        <v>6773</v>
      </c>
      <c r="N2006" s="59"/>
      <c r="O2006" s="70"/>
      <c r="P2006" s="73" t="s">
        <v>6773</v>
      </c>
      <c r="Q2006" s="70">
        <v>1.201</v>
      </c>
      <c r="R2006" s="59"/>
      <c r="S2006" s="70"/>
      <c r="T2006" s="59">
        <v>15</v>
      </c>
      <c r="U2006" s="82">
        <v>54.045</v>
      </c>
      <c r="V2006" s="83">
        <v>18.015</v>
      </c>
      <c r="W2006" s="83">
        <v>12.01</v>
      </c>
      <c r="X2006" s="83">
        <v>6.005</v>
      </c>
      <c r="Y2006" s="82">
        <f t="shared" si="224"/>
        <v>36.03</v>
      </c>
      <c r="Z2006" s="82"/>
      <c r="AA2006" s="91"/>
      <c r="AB2006" s="91"/>
      <c r="AC2006" s="82"/>
      <c r="AD2006" s="82"/>
      <c r="AE2006" s="82"/>
      <c r="AF2006" s="82"/>
      <c r="AG2006" s="59" t="s">
        <v>6710</v>
      </c>
      <c r="AH2006" s="59">
        <v>1</v>
      </c>
      <c r="AI2006" s="58"/>
      <c r="AJ2006" s="27"/>
    </row>
    <row r="2007" ht="20.15" customHeight="1" outlineLevel="4" spans="1:36">
      <c r="A2007" s="59">
        <v>30</v>
      </c>
      <c r="B2007" s="60" t="s">
        <v>206</v>
      </c>
      <c r="C2007" s="56" t="s">
        <v>227</v>
      </c>
      <c r="D2007" s="57" t="s">
        <v>6741</v>
      </c>
      <c r="E2007" s="58" t="s">
        <v>6154</v>
      </c>
      <c r="F2007" s="59" t="s">
        <v>354</v>
      </c>
      <c r="G2007" s="59" t="s">
        <v>355</v>
      </c>
      <c r="H2007" s="59">
        <v>431081</v>
      </c>
      <c r="I2007" s="59" t="str">
        <f t="shared" si="225"/>
        <v>431081</v>
      </c>
      <c r="J2007" s="59">
        <f t="shared" si="223"/>
        <v>0</v>
      </c>
      <c r="K2007" s="70">
        <v>11.469</v>
      </c>
      <c r="L2007" s="55" t="s">
        <v>6774</v>
      </c>
      <c r="M2007" s="71" t="s">
        <v>6775</v>
      </c>
      <c r="N2007" s="59"/>
      <c r="O2007" s="70"/>
      <c r="P2007" s="73" t="s">
        <v>6775</v>
      </c>
      <c r="Q2007" s="70">
        <v>11.469</v>
      </c>
      <c r="R2007" s="59"/>
      <c r="S2007" s="70"/>
      <c r="T2007" s="59">
        <v>15</v>
      </c>
      <c r="U2007" s="82">
        <v>516.105</v>
      </c>
      <c r="V2007" s="83">
        <v>172.035</v>
      </c>
      <c r="W2007" s="83">
        <v>114.69</v>
      </c>
      <c r="X2007" s="83">
        <v>57.345</v>
      </c>
      <c r="Y2007" s="82">
        <f t="shared" si="224"/>
        <v>344.07</v>
      </c>
      <c r="Z2007" s="82"/>
      <c r="AA2007" s="91"/>
      <c r="AB2007" s="91"/>
      <c r="AC2007" s="82"/>
      <c r="AD2007" s="82"/>
      <c r="AE2007" s="82"/>
      <c r="AF2007" s="82"/>
      <c r="AG2007" s="59" t="s">
        <v>6710</v>
      </c>
      <c r="AH2007" s="59">
        <v>1</v>
      </c>
      <c r="AI2007" s="58"/>
      <c r="AJ2007" s="27"/>
    </row>
    <row r="2008" ht="20.15" customHeight="1" outlineLevel="2" spans="1:36">
      <c r="A2008" s="59"/>
      <c r="B2008" s="50" t="s">
        <v>229</v>
      </c>
      <c r="C2008" s="56"/>
      <c r="D2008" s="57"/>
      <c r="E2008" s="58"/>
      <c r="F2008" s="59"/>
      <c r="G2008" s="59"/>
      <c r="H2008" s="109"/>
      <c r="I2008" s="59"/>
      <c r="J2008" s="59"/>
      <c r="K2008" s="70">
        <f>SUBTOTAL(9,K2010:K2457)</f>
        <v>1182.111</v>
      </c>
      <c r="L2008" s="55"/>
      <c r="M2008" s="71"/>
      <c r="N2008" s="73"/>
      <c r="O2008" s="70"/>
      <c r="P2008" s="59"/>
      <c r="Q2008" s="70"/>
      <c r="R2008" s="59"/>
      <c r="S2008" s="70"/>
      <c r="T2008" s="59"/>
      <c r="U2008" s="82">
        <f>SUBTOTAL(9,U2010:U2457)</f>
        <v>36196.865</v>
      </c>
      <c r="V2008" s="83">
        <f>SUBTOTAL(9,V2010:V2457)</f>
        <v>18566.223</v>
      </c>
      <c r="W2008" s="83">
        <f>SUBTOTAL(9,W2010:W2457)</f>
        <v>12396.999</v>
      </c>
      <c r="X2008" s="83">
        <f>SUBTOTAL(9,X2010:X2457)</f>
        <v>6169.224</v>
      </c>
      <c r="Y2008" s="82">
        <f>SUBTOTAL(9,Y2010:Y2457)</f>
        <v>17630.642</v>
      </c>
      <c r="Z2008" s="82">
        <f t="shared" ref="Z2008:AF2008" si="226">SUBTOTAL(9,Z2009:Z2457)</f>
        <v>700</v>
      </c>
      <c r="AA2008" s="82">
        <f t="shared" si="226"/>
        <v>30685</v>
      </c>
      <c r="AB2008" s="82">
        <f t="shared" si="226"/>
        <v>5511.865</v>
      </c>
      <c r="AC2008" s="82">
        <f t="shared" si="226"/>
        <v>7540</v>
      </c>
      <c r="AD2008" s="82">
        <f t="shared" si="226"/>
        <v>11026.737</v>
      </c>
      <c r="AE2008" s="82">
        <f t="shared" si="226"/>
        <v>23145</v>
      </c>
      <c r="AF2008" s="82">
        <f t="shared" si="226"/>
        <v>23145</v>
      </c>
      <c r="AG2008" s="59"/>
      <c r="AH2008" s="59"/>
      <c r="AI2008" s="58"/>
      <c r="AJ2008" s="27"/>
    </row>
    <row r="2009" ht="20.15" customHeight="1" outlineLevel="3" spans="1:36">
      <c r="A2009" s="59"/>
      <c r="B2009" s="60"/>
      <c r="C2009" s="51" t="s">
        <v>237</v>
      </c>
      <c r="D2009" s="57"/>
      <c r="E2009" s="58"/>
      <c r="F2009" s="59"/>
      <c r="G2009" s="59"/>
      <c r="H2009" s="109"/>
      <c r="I2009" s="59"/>
      <c r="J2009" s="59"/>
      <c r="K2009" s="70">
        <f>SUBTOTAL(9,K2010:K2035)</f>
        <v>106.367</v>
      </c>
      <c r="L2009" s="55"/>
      <c r="M2009" s="71"/>
      <c r="N2009" s="73"/>
      <c r="O2009" s="70"/>
      <c r="P2009" s="59"/>
      <c r="Q2009" s="70"/>
      <c r="R2009" s="59"/>
      <c r="S2009" s="70"/>
      <c r="T2009" s="59"/>
      <c r="U2009" s="82">
        <f>SUBTOTAL(9,U2010:U2035)</f>
        <v>2845.835</v>
      </c>
      <c r="V2009" s="83">
        <f>SUBTOTAL(9,V2010:V2035)</f>
        <v>1595.505</v>
      </c>
      <c r="W2009" s="83">
        <f>SUBTOTAL(9,W2010:W2035)</f>
        <v>1063.67</v>
      </c>
      <c r="X2009" s="83">
        <f>SUBTOTAL(9,X2010:X2035)</f>
        <v>531.835</v>
      </c>
      <c r="Y2009" s="82">
        <f>SUBTOTAL(9,Y2010:Y2035)</f>
        <v>1250.33</v>
      </c>
      <c r="Z2009" s="82">
        <v>57</v>
      </c>
      <c r="AA2009" s="91">
        <v>2412</v>
      </c>
      <c r="AB2009" s="82">
        <f>U2009-AA2009</f>
        <v>433.835</v>
      </c>
      <c r="AC2009" s="82">
        <v>298</v>
      </c>
      <c r="AD2009" s="82">
        <f>V2009-AC2009</f>
        <v>1297.505</v>
      </c>
      <c r="AE2009" s="82">
        <v>2114</v>
      </c>
      <c r="AF2009" s="82">
        <v>2114</v>
      </c>
      <c r="AG2009" s="59"/>
      <c r="AH2009" s="59"/>
      <c r="AI2009" s="58"/>
      <c r="AJ2009" s="27"/>
    </row>
    <row r="2010" ht="20.15" customHeight="1" outlineLevel="4" spans="1:36">
      <c r="A2010" s="59">
        <v>1</v>
      </c>
      <c r="B2010" s="60" t="s">
        <v>230</v>
      </c>
      <c r="C2010" s="56" t="s">
        <v>236</v>
      </c>
      <c r="D2010" s="57" t="s">
        <v>6776</v>
      </c>
      <c r="E2010" s="58" t="s">
        <v>6777</v>
      </c>
      <c r="F2010" s="59" t="s">
        <v>354</v>
      </c>
      <c r="G2010" s="59" t="s">
        <v>355</v>
      </c>
      <c r="H2010" s="109">
        <v>431102</v>
      </c>
      <c r="I2010" s="59" t="str">
        <f t="shared" ref="I2010:I2035" si="227">RIGHT(M2010,6)</f>
        <v>431102</v>
      </c>
      <c r="J2010" s="59">
        <f t="shared" ref="J2010:J2035" si="228">H2010-I2010</f>
        <v>0</v>
      </c>
      <c r="K2010" s="70">
        <v>4.087</v>
      </c>
      <c r="L2010" s="55" t="s">
        <v>6778</v>
      </c>
      <c r="M2010" s="71" t="s">
        <v>6779</v>
      </c>
      <c r="N2010" s="73" t="s">
        <v>6779</v>
      </c>
      <c r="O2010" s="70">
        <v>4.087</v>
      </c>
      <c r="P2010" s="59"/>
      <c r="Q2010" s="70"/>
      <c r="R2010" s="59"/>
      <c r="S2010" s="70"/>
      <c r="T2010" s="59">
        <v>15</v>
      </c>
      <c r="U2010" s="82">
        <v>109.47</v>
      </c>
      <c r="V2010" s="83">
        <v>61.305</v>
      </c>
      <c r="W2010" s="83">
        <v>40.87</v>
      </c>
      <c r="X2010" s="83">
        <v>20.435</v>
      </c>
      <c r="Y2010" s="82">
        <f t="shared" ref="Y2010:Y2035" si="229">U2010-V2010</f>
        <v>48.165</v>
      </c>
      <c r="Z2010" s="82"/>
      <c r="AA2010" s="91"/>
      <c r="AB2010" s="91"/>
      <c r="AC2010" s="82"/>
      <c r="AD2010" s="82"/>
      <c r="AE2010" s="82"/>
      <c r="AF2010" s="82"/>
      <c r="AG2010" s="59" t="s">
        <v>6710</v>
      </c>
      <c r="AH2010" s="59">
        <v>1</v>
      </c>
      <c r="AI2010" s="58"/>
      <c r="AJ2010" s="27"/>
    </row>
    <row r="2011" ht="20.15" customHeight="1" outlineLevel="4" spans="1:36">
      <c r="A2011" s="59">
        <v>5</v>
      </c>
      <c r="B2011" s="60" t="s">
        <v>230</v>
      </c>
      <c r="C2011" s="56" t="s">
        <v>236</v>
      </c>
      <c r="D2011" s="57" t="s">
        <v>6780</v>
      </c>
      <c r="E2011" s="58" t="s">
        <v>6781</v>
      </c>
      <c r="F2011" s="59" t="s">
        <v>354</v>
      </c>
      <c r="G2011" s="59" t="s">
        <v>355</v>
      </c>
      <c r="H2011" s="109">
        <v>431102</v>
      </c>
      <c r="I2011" s="59" t="str">
        <f t="shared" si="227"/>
        <v>431102</v>
      </c>
      <c r="J2011" s="59">
        <f t="shared" si="228"/>
        <v>0</v>
      </c>
      <c r="K2011" s="70">
        <v>9.965</v>
      </c>
      <c r="L2011" s="55" t="s">
        <v>6782</v>
      </c>
      <c r="M2011" s="71" t="s">
        <v>6783</v>
      </c>
      <c r="N2011" s="59"/>
      <c r="O2011" s="70"/>
      <c r="P2011" s="73" t="s">
        <v>6783</v>
      </c>
      <c r="Q2011" s="70">
        <v>9.965</v>
      </c>
      <c r="R2011" s="59"/>
      <c r="S2011" s="70"/>
      <c r="T2011" s="59">
        <v>15</v>
      </c>
      <c r="U2011" s="82">
        <v>266.92</v>
      </c>
      <c r="V2011" s="83">
        <v>149.475</v>
      </c>
      <c r="W2011" s="83">
        <v>99.65</v>
      </c>
      <c r="X2011" s="83">
        <v>49.825</v>
      </c>
      <c r="Y2011" s="82">
        <f t="shared" si="229"/>
        <v>117.445</v>
      </c>
      <c r="Z2011" s="82"/>
      <c r="AA2011" s="91"/>
      <c r="AB2011" s="91"/>
      <c r="AC2011" s="82"/>
      <c r="AD2011" s="82"/>
      <c r="AE2011" s="82"/>
      <c r="AF2011" s="82"/>
      <c r="AG2011" s="59" t="s">
        <v>6710</v>
      </c>
      <c r="AH2011" s="59">
        <v>1</v>
      </c>
      <c r="AI2011" s="58"/>
      <c r="AJ2011" s="27"/>
    </row>
    <row r="2012" ht="20.15" customHeight="1" outlineLevel="4" spans="1:36">
      <c r="A2012" s="59">
        <v>6</v>
      </c>
      <c r="B2012" s="60" t="s">
        <v>230</v>
      </c>
      <c r="C2012" s="56" t="s">
        <v>236</v>
      </c>
      <c r="D2012" s="57" t="s">
        <v>6784</v>
      </c>
      <c r="E2012" s="58" t="s">
        <v>6785</v>
      </c>
      <c r="F2012" s="59" t="s">
        <v>354</v>
      </c>
      <c r="G2012" s="59" t="s">
        <v>355</v>
      </c>
      <c r="H2012" s="109">
        <v>431102</v>
      </c>
      <c r="I2012" s="59" t="str">
        <f t="shared" si="227"/>
        <v>431102</v>
      </c>
      <c r="J2012" s="59">
        <f t="shared" si="228"/>
        <v>0</v>
      </c>
      <c r="K2012" s="70">
        <v>0.848</v>
      </c>
      <c r="L2012" s="55" t="s">
        <v>6786</v>
      </c>
      <c r="M2012" s="71" t="s">
        <v>6787</v>
      </c>
      <c r="N2012" s="59"/>
      <c r="O2012" s="70"/>
      <c r="P2012" s="73" t="s">
        <v>6787</v>
      </c>
      <c r="Q2012" s="70">
        <v>0.848</v>
      </c>
      <c r="R2012" s="59"/>
      <c r="S2012" s="70"/>
      <c r="T2012" s="59">
        <v>15</v>
      </c>
      <c r="U2012" s="82">
        <v>22.71</v>
      </c>
      <c r="V2012" s="83">
        <v>12.72</v>
      </c>
      <c r="W2012" s="83">
        <v>8.48</v>
      </c>
      <c r="X2012" s="83">
        <v>4.24</v>
      </c>
      <c r="Y2012" s="82">
        <f t="shared" si="229"/>
        <v>9.99</v>
      </c>
      <c r="Z2012" s="82"/>
      <c r="AA2012" s="91"/>
      <c r="AB2012" s="91"/>
      <c r="AC2012" s="82"/>
      <c r="AD2012" s="82"/>
      <c r="AE2012" s="82"/>
      <c r="AF2012" s="82"/>
      <c r="AG2012" s="59" t="s">
        <v>6710</v>
      </c>
      <c r="AH2012" s="59">
        <v>1</v>
      </c>
      <c r="AI2012" s="58"/>
      <c r="AJ2012" s="27"/>
    </row>
    <row r="2013" ht="20.15" customHeight="1" outlineLevel="4" spans="1:36">
      <c r="A2013" s="59">
        <v>3</v>
      </c>
      <c r="B2013" s="60" t="s">
        <v>230</v>
      </c>
      <c r="C2013" s="56" t="s">
        <v>236</v>
      </c>
      <c r="D2013" s="57" t="s">
        <v>6784</v>
      </c>
      <c r="E2013" s="58" t="s">
        <v>6788</v>
      </c>
      <c r="F2013" s="59" t="s">
        <v>354</v>
      </c>
      <c r="G2013" s="59" t="s">
        <v>355</v>
      </c>
      <c r="H2013" s="109">
        <v>431102</v>
      </c>
      <c r="I2013" s="59" t="str">
        <f t="shared" si="227"/>
        <v>431102</v>
      </c>
      <c r="J2013" s="59">
        <f t="shared" si="228"/>
        <v>0</v>
      </c>
      <c r="K2013" s="70">
        <v>4.505</v>
      </c>
      <c r="L2013" s="55" t="s">
        <v>6789</v>
      </c>
      <c r="M2013" s="71" t="s">
        <v>6790</v>
      </c>
      <c r="N2013" s="59"/>
      <c r="O2013" s="70"/>
      <c r="P2013" s="73" t="s">
        <v>6790</v>
      </c>
      <c r="Q2013" s="70">
        <v>4.505</v>
      </c>
      <c r="R2013" s="59"/>
      <c r="S2013" s="70"/>
      <c r="T2013" s="59">
        <v>15</v>
      </c>
      <c r="U2013" s="82">
        <v>120.67</v>
      </c>
      <c r="V2013" s="83">
        <v>67.575</v>
      </c>
      <c r="W2013" s="83">
        <v>45.05</v>
      </c>
      <c r="X2013" s="83">
        <v>22.525</v>
      </c>
      <c r="Y2013" s="82">
        <f t="shared" si="229"/>
        <v>53.095</v>
      </c>
      <c r="Z2013" s="82"/>
      <c r="AA2013" s="91"/>
      <c r="AB2013" s="91"/>
      <c r="AC2013" s="82"/>
      <c r="AD2013" s="82"/>
      <c r="AE2013" s="82"/>
      <c r="AF2013" s="82"/>
      <c r="AG2013" s="59" t="s">
        <v>6710</v>
      </c>
      <c r="AH2013" s="59">
        <v>1</v>
      </c>
      <c r="AI2013" s="58"/>
      <c r="AJ2013" s="27"/>
    </row>
    <row r="2014" ht="20.15" customHeight="1" outlineLevel="4" spans="1:36">
      <c r="A2014" s="59">
        <v>7</v>
      </c>
      <c r="B2014" s="60" t="s">
        <v>230</v>
      </c>
      <c r="C2014" s="56" t="s">
        <v>236</v>
      </c>
      <c r="D2014" s="57" t="s">
        <v>6791</v>
      </c>
      <c r="E2014" s="58" t="s">
        <v>6792</v>
      </c>
      <c r="F2014" s="59" t="s">
        <v>354</v>
      </c>
      <c r="G2014" s="59" t="s">
        <v>355</v>
      </c>
      <c r="H2014" s="109">
        <v>431102</v>
      </c>
      <c r="I2014" s="59" t="str">
        <f t="shared" si="227"/>
        <v>431102</v>
      </c>
      <c r="J2014" s="59">
        <f t="shared" si="228"/>
        <v>0</v>
      </c>
      <c r="K2014" s="70">
        <v>4.161</v>
      </c>
      <c r="L2014" s="55" t="s">
        <v>6793</v>
      </c>
      <c r="M2014" s="71" t="s">
        <v>6794</v>
      </c>
      <c r="N2014" s="59"/>
      <c r="O2014" s="70"/>
      <c r="P2014" s="73" t="s">
        <v>6794</v>
      </c>
      <c r="Q2014" s="70">
        <v>4.161</v>
      </c>
      <c r="R2014" s="59"/>
      <c r="S2014" s="70"/>
      <c r="T2014" s="59">
        <v>15</v>
      </c>
      <c r="U2014" s="82">
        <v>111.46</v>
      </c>
      <c r="V2014" s="83">
        <v>62.415</v>
      </c>
      <c r="W2014" s="83">
        <v>41.61</v>
      </c>
      <c r="X2014" s="83">
        <v>20.805</v>
      </c>
      <c r="Y2014" s="82">
        <f t="shared" si="229"/>
        <v>49.045</v>
      </c>
      <c r="Z2014" s="82"/>
      <c r="AA2014" s="91"/>
      <c r="AB2014" s="91"/>
      <c r="AC2014" s="82"/>
      <c r="AD2014" s="82"/>
      <c r="AE2014" s="82"/>
      <c r="AF2014" s="82"/>
      <c r="AG2014" s="59" t="s">
        <v>6710</v>
      </c>
      <c r="AH2014" s="59">
        <v>1</v>
      </c>
      <c r="AI2014" s="58"/>
      <c r="AJ2014" s="27"/>
    </row>
    <row r="2015" ht="20.15" customHeight="1" outlineLevel="4" spans="1:36">
      <c r="A2015" s="59">
        <v>8</v>
      </c>
      <c r="B2015" s="60" t="s">
        <v>230</v>
      </c>
      <c r="C2015" s="56" t="s">
        <v>236</v>
      </c>
      <c r="D2015" s="57" t="s">
        <v>6791</v>
      </c>
      <c r="E2015" s="58" t="s">
        <v>6795</v>
      </c>
      <c r="F2015" s="59" t="s">
        <v>354</v>
      </c>
      <c r="G2015" s="59" t="s">
        <v>355</v>
      </c>
      <c r="H2015" s="109">
        <v>431102</v>
      </c>
      <c r="I2015" s="59" t="str">
        <f t="shared" si="227"/>
        <v>431102</v>
      </c>
      <c r="J2015" s="59">
        <f t="shared" si="228"/>
        <v>0</v>
      </c>
      <c r="K2015" s="70">
        <v>3.34</v>
      </c>
      <c r="L2015" s="55" t="s">
        <v>6796</v>
      </c>
      <c r="M2015" s="71" t="s">
        <v>6797</v>
      </c>
      <c r="N2015" s="59"/>
      <c r="O2015" s="70"/>
      <c r="P2015" s="73" t="s">
        <v>6797</v>
      </c>
      <c r="Q2015" s="70">
        <v>3.34</v>
      </c>
      <c r="R2015" s="59"/>
      <c r="S2015" s="70"/>
      <c r="T2015" s="59">
        <v>15</v>
      </c>
      <c r="U2015" s="82">
        <v>89.46</v>
      </c>
      <c r="V2015" s="83">
        <v>50.1</v>
      </c>
      <c r="W2015" s="83">
        <v>33.4</v>
      </c>
      <c r="X2015" s="83">
        <v>16.7</v>
      </c>
      <c r="Y2015" s="82">
        <f t="shared" si="229"/>
        <v>39.36</v>
      </c>
      <c r="Z2015" s="82"/>
      <c r="AA2015" s="91"/>
      <c r="AB2015" s="91"/>
      <c r="AC2015" s="82"/>
      <c r="AD2015" s="82"/>
      <c r="AE2015" s="82"/>
      <c r="AF2015" s="82"/>
      <c r="AG2015" s="59" t="s">
        <v>6710</v>
      </c>
      <c r="AH2015" s="59">
        <v>1</v>
      </c>
      <c r="AI2015" s="58"/>
      <c r="AJ2015" s="27"/>
    </row>
    <row r="2016" ht="20.15" customHeight="1" outlineLevel="4" spans="1:36">
      <c r="A2016" s="59">
        <v>9</v>
      </c>
      <c r="B2016" s="60" t="s">
        <v>230</v>
      </c>
      <c r="C2016" s="56" t="s">
        <v>236</v>
      </c>
      <c r="D2016" s="57" t="s">
        <v>6798</v>
      </c>
      <c r="E2016" s="58" t="s">
        <v>6799</v>
      </c>
      <c r="F2016" s="59" t="s">
        <v>354</v>
      </c>
      <c r="G2016" s="59" t="s">
        <v>355</v>
      </c>
      <c r="H2016" s="109">
        <v>431102</v>
      </c>
      <c r="I2016" s="59" t="str">
        <f t="shared" si="227"/>
        <v>431102</v>
      </c>
      <c r="J2016" s="59">
        <f t="shared" si="228"/>
        <v>0</v>
      </c>
      <c r="K2016" s="70">
        <v>8.21</v>
      </c>
      <c r="L2016" s="55" t="s">
        <v>6800</v>
      </c>
      <c r="M2016" s="71" t="s">
        <v>6801</v>
      </c>
      <c r="N2016" s="59"/>
      <c r="O2016" s="70"/>
      <c r="P2016" s="73" t="s">
        <v>6801</v>
      </c>
      <c r="Q2016" s="70">
        <v>8.21</v>
      </c>
      <c r="R2016" s="59"/>
      <c r="S2016" s="70"/>
      <c r="T2016" s="59">
        <v>15</v>
      </c>
      <c r="U2016" s="82">
        <v>219.91</v>
      </c>
      <c r="V2016" s="83">
        <v>123.15</v>
      </c>
      <c r="W2016" s="83">
        <v>82.1</v>
      </c>
      <c r="X2016" s="83">
        <v>41.05</v>
      </c>
      <c r="Y2016" s="82">
        <f t="shared" si="229"/>
        <v>96.76</v>
      </c>
      <c r="Z2016" s="82"/>
      <c r="AA2016" s="91"/>
      <c r="AB2016" s="91"/>
      <c r="AC2016" s="82"/>
      <c r="AD2016" s="82"/>
      <c r="AE2016" s="82"/>
      <c r="AF2016" s="82"/>
      <c r="AG2016" s="59" t="s">
        <v>6710</v>
      </c>
      <c r="AH2016" s="59">
        <v>1</v>
      </c>
      <c r="AI2016" s="58"/>
      <c r="AJ2016" s="27"/>
    </row>
    <row r="2017" ht="20.15" customHeight="1" outlineLevel="4" spans="1:36">
      <c r="A2017" s="59">
        <v>10</v>
      </c>
      <c r="B2017" s="60" t="s">
        <v>230</v>
      </c>
      <c r="C2017" s="56" t="s">
        <v>236</v>
      </c>
      <c r="D2017" s="57" t="s">
        <v>6802</v>
      </c>
      <c r="E2017" s="58" t="s">
        <v>6803</v>
      </c>
      <c r="F2017" s="59" t="s">
        <v>354</v>
      </c>
      <c r="G2017" s="59" t="s">
        <v>355</v>
      </c>
      <c r="H2017" s="109">
        <v>431102</v>
      </c>
      <c r="I2017" s="59" t="str">
        <f t="shared" si="227"/>
        <v>431102</v>
      </c>
      <c r="J2017" s="59">
        <f t="shared" si="228"/>
        <v>0</v>
      </c>
      <c r="K2017" s="70">
        <v>2.003</v>
      </c>
      <c r="L2017" s="55" t="s">
        <v>6804</v>
      </c>
      <c r="M2017" s="71" t="s">
        <v>6805</v>
      </c>
      <c r="N2017" s="59"/>
      <c r="O2017" s="70"/>
      <c r="P2017" s="73" t="s">
        <v>6805</v>
      </c>
      <c r="Q2017" s="70">
        <v>2.003</v>
      </c>
      <c r="R2017" s="59"/>
      <c r="S2017" s="70"/>
      <c r="T2017" s="59">
        <v>15</v>
      </c>
      <c r="U2017" s="82">
        <v>53.65</v>
      </c>
      <c r="V2017" s="83">
        <v>30.045</v>
      </c>
      <c r="W2017" s="83">
        <v>20.03</v>
      </c>
      <c r="X2017" s="83">
        <v>10.015</v>
      </c>
      <c r="Y2017" s="82">
        <f t="shared" si="229"/>
        <v>23.605</v>
      </c>
      <c r="Z2017" s="82"/>
      <c r="AA2017" s="91"/>
      <c r="AB2017" s="91"/>
      <c r="AC2017" s="82"/>
      <c r="AD2017" s="82"/>
      <c r="AE2017" s="82"/>
      <c r="AF2017" s="82"/>
      <c r="AG2017" s="59" t="s">
        <v>6710</v>
      </c>
      <c r="AH2017" s="59">
        <v>1</v>
      </c>
      <c r="AI2017" s="58"/>
      <c r="AJ2017" s="27"/>
    </row>
    <row r="2018" ht="20.15" customHeight="1" outlineLevel="4" spans="1:36">
      <c r="A2018" s="59">
        <v>11</v>
      </c>
      <c r="B2018" s="60" t="s">
        <v>230</v>
      </c>
      <c r="C2018" s="56" t="s">
        <v>236</v>
      </c>
      <c r="D2018" s="57" t="s">
        <v>6806</v>
      </c>
      <c r="E2018" s="58" t="s">
        <v>6807</v>
      </c>
      <c r="F2018" s="59" t="s">
        <v>354</v>
      </c>
      <c r="G2018" s="59" t="s">
        <v>355</v>
      </c>
      <c r="H2018" s="109">
        <v>431102</v>
      </c>
      <c r="I2018" s="59" t="str">
        <f t="shared" si="227"/>
        <v>431102</v>
      </c>
      <c r="J2018" s="59">
        <f t="shared" si="228"/>
        <v>0</v>
      </c>
      <c r="K2018" s="70">
        <v>2.447</v>
      </c>
      <c r="L2018" s="55" t="s">
        <v>6808</v>
      </c>
      <c r="M2018" s="71" t="s">
        <v>6809</v>
      </c>
      <c r="N2018" s="59"/>
      <c r="O2018" s="70"/>
      <c r="P2018" s="59"/>
      <c r="Q2018" s="70"/>
      <c r="R2018" s="73" t="s">
        <v>6809</v>
      </c>
      <c r="S2018" s="70">
        <v>2.447</v>
      </c>
      <c r="T2018" s="59">
        <v>15</v>
      </c>
      <c r="U2018" s="82">
        <v>65.54</v>
      </c>
      <c r="V2018" s="83">
        <v>36.705</v>
      </c>
      <c r="W2018" s="83">
        <v>24.47</v>
      </c>
      <c r="X2018" s="83">
        <v>12.235</v>
      </c>
      <c r="Y2018" s="82">
        <f t="shared" si="229"/>
        <v>28.835</v>
      </c>
      <c r="Z2018" s="82"/>
      <c r="AA2018" s="91"/>
      <c r="AB2018" s="91"/>
      <c r="AC2018" s="82"/>
      <c r="AD2018" s="82"/>
      <c r="AE2018" s="82"/>
      <c r="AF2018" s="82"/>
      <c r="AG2018" s="59" t="s">
        <v>6710</v>
      </c>
      <c r="AH2018" s="59">
        <v>1</v>
      </c>
      <c r="AI2018" s="58"/>
      <c r="AJ2018" s="27"/>
    </row>
    <row r="2019" ht="20.15" customHeight="1" outlineLevel="4" spans="1:36">
      <c r="A2019" s="59">
        <v>12</v>
      </c>
      <c r="B2019" s="60" t="s">
        <v>230</v>
      </c>
      <c r="C2019" s="56" t="s">
        <v>236</v>
      </c>
      <c r="D2019" s="57" t="s">
        <v>6806</v>
      </c>
      <c r="E2019" s="58" t="s">
        <v>6810</v>
      </c>
      <c r="F2019" s="59" t="s">
        <v>354</v>
      </c>
      <c r="G2019" s="59" t="s">
        <v>355</v>
      </c>
      <c r="H2019" s="109">
        <v>431102</v>
      </c>
      <c r="I2019" s="59" t="str">
        <f t="shared" si="227"/>
        <v>431102</v>
      </c>
      <c r="J2019" s="59">
        <f t="shared" si="228"/>
        <v>0</v>
      </c>
      <c r="K2019" s="70">
        <v>4.609</v>
      </c>
      <c r="L2019" s="55" t="s">
        <v>6811</v>
      </c>
      <c r="M2019" s="71" t="s">
        <v>6812</v>
      </c>
      <c r="N2019" s="59"/>
      <c r="O2019" s="70"/>
      <c r="P2019" s="59"/>
      <c r="Q2019" s="70"/>
      <c r="R2019" s="73" t="s">
        <v>6812</v>
      </c>
      <c r="S2019" s="70">
        <v>4.609</v>
      </c>
      <c r="T2019" s="59">
        <v>15</v>
      </c>
      <c r="U2019" s="82">
        <v>123.46</v>
      </c>
      <c r="V2019" s="83">
        <v>69.135</v>
      </c>
      <c r="W2019" s="83">
        <v>46.09</v>
      </c>
      <c r="X2019" s="83">
        <v>23.045</v>
      </c>
      <c r="Y2019" s="82">
        <f t="shared" si="229"/>
        <v>54.325</v>
      </c>
      <c r="Z2019" s="82"/>
      <c r="AA2019" s="91"/>
      <c r="AB2019" s="91"/>
      <c r="AC2019" s="82"/>
      <c r="AD2019" s="82"/>
      <c r="AE2019" s="82"/>
      <c r="AF2019" s="82"/>
      <c r="AG2019" s="59" t="s">
        <v>6710</v>
      </c>
      <c r="AH2019" s="59">
        <v>1</v>
      </c>
      <c r="AI2019" s="58"/>
      <c r="AJ2019" s="27"/>
    </row>
    <row r="2020" ht="20.15" customHeight="1" outlineLevel="4" spans="1:36">
      <c r="A2020" s="59">
        <v>13</v>
      </c>
      <c r="B2020" s="60" t="s">
        <v>230</v>
      </c>
      <c r="C2020" s="56" t="s">
        <v>236</v>
      </c>
      <c r="D2020" s="57" t="s">
        <v>6798</v>
      </c>
      <c r="E2020" s="58" t="s">
        <v>6813</v>
      </c>
      <c r="F2020" s="59" t="s">
        <v>354</v>
      </c>
      <c r="G2020" s="59" t="s">
        <v>355</v>
      </c>
      <c r="H2020" s="109">
        <v>431102</v>
      </c>
      <c r="I2020" s="59" t="str">
        <f t="shared" si="227"/>
        <v>431102</v>
      </c>
      <c r="J2020" s="59">
        <f t="shared" si="228"/>
        <v>0</v>
      </c>
      <c r="K2020" s="70">
        <v>4.151</v>
      </c>
      <c r="L2020" s="55" t="s">
        <v>6814</v>
      </c>
      <c r="M2020" s="71" t="s">
        <v>6815</v>
      </c>
      <c r="N2020" s="59"/>
      <c r="O2020" s="70"/>
      <c r="P2020" s="73" t="s">
        <v>6815</v>
      </c>
      <c r="Q2020" s="70">
        <v>4.151</v>
      </c>
      <c r="R2020" s="59"/>
      <c r="S2020" s="70"/>
      <c r="T2020" s="59">
        <v>15</v>
      </c>
      <c r="U2020" s="82">
        <v>107.925</v>
      </c>
      <c r="V2020" s="83">
        <v>62.265</v>
      </c>
      <c r="W2020" s="83">
        <v>41.51</v>
      </c>
      <c r="X2020" s="83">
        <v>20.755</v>
      </c>
      <c r="Y2020" s="82">
        <f t="shared" si="229"/>
        <v>45.66</v>
      </c>
      <c r="Z2020" s="82"/>
      <c r="AA2020" s="91"/>
      <c r="AB2020" s="91"/>
      <c r="AC2020" s="82"/>
      <c r="AD2020" s="82"/>
      <c r="AE2020" s="82"/>
      <c r="AF2020" s="82"/>
      <c r="AG2020" s="59" t="s">
        <v>6710</v>
      </c>
      <c r="AH2020" s="59">
        <v>1</v>
      </c>
      <c r="AI2020" s="58"/>
      <c r="AJ2020" s="27"/>
    </row>
    <row r="2021" ht="20.15" customHeight="1" outlineLevel="4" spans="1:36">
      <c r="A2021" s="59">
        <v>14</v>
      </c>
      <c r="B2021" s="60" t="s">
        <v>230</v>
      </c>
      <c r="C2021" s="56" t="s">
        <v>236</v>
      </c>
      <c r="D2021" s="57" t="s">
        <v>6791</v>
      </c>
      <c r="E2021" s="58" t="s">
        <v>6816</v>
      </c>
      <c r="F2021" s="59" t="s">
        <v>354</v>
      </c>
      <c r="G2021" s="59" t="s">
        <v>355</v>
      </c>
      <c r="H2021" s="109">
        <v>431102</v>
      </c>
      <c r="I2021" s="59" t="str">
        <f t="shared" si="227"/>
        <v>431102</v>
      </c>
      <c r="J2021" s="59">
        <f t="shared" si="228"/>
        <v>0</v>
      </c>
      <c r="K2021" s="70">
        <v>2.019</v>
      </c>
      <c r="L2021" s="55" t="s">
        <v>6817</v>
      </c>
      <c r="M2021" s="71" t="s">
        <v>6818</v>
      </c>
      <c r="N2021" s="59"/>
      <c r="O2021" s="70"/>
      <c r="P2021" s="59"/>
      <c r="Q2021" s="70"/>
      <c r="R2021" s="73" t="s">
        <v>6818</v>
      </c>
      <c r="S2021" s="70">
        <v>2.019</v>
      </c>
      <c r="T2021" s="59">
        <v>15</v>
      </c>
      <c r="U2021" s="82">
        <v>54.08</v>
      </c>
      <c r="V2021" s="83">
        <v>30.285</v>
      </c>
      <c r="W2021" s="83">
        <v>20.19</v>
      </c>
      <c r="X2021" s="83">
        <v>10.095</v>
      </c>
      <c r="Y2021" s="82">
        <f t="shared" si="229"/>
        <v>23.795</v>
      </c>
      <c r="Z2021" s="82"/>
      <c r="AA2021" s="91"/>
      <c r="AB2021" s="91"/>
      <c r="AC2021" s="82"/>
      <c r="AD2021" s="82"/>
      <c r="AE2021" s="82"/>
      <c r="AF2021" s="82"/>
      <c r="AG2021" s="59" t="s">
        <v>6710</v>
      </c>
      <c r="AH2021" s="59">
        <v>1</v>
      </c>
      <c r="AI2021" s="58"/>
      <c r="AJ2021" s="27"/>
    </row>
    <row r="2022" ht="20.15" customHeight="1" outlineLevel="4" spans="1:36">
      <c r="A2022" s="59">
        <v>15</v>
      </c>
      <c r="B2022" s="60" t="s">
        <v>230</v>
      </c>
      <c r="C2022" s="56" t="s">
        <v>236</v>
      </c>
      <c r="D2022" s="57" t="s">
        <v>6819</v>
      </c>
      <c r="E2022" s="58" t="s">
        <v>6820</v>
      </c>
      <c r="F2022" s="59" t="s">
        <v>354</v>
      </c>
      <c r="G2022" s="59" t="s">
        <v>355</v>
      </c>
      <c r="H2022" s="109">
        <v>431102</v>
      </c>
      <c r="I2022" s="59" t="str">
        <f t="shared" si="227"/>
        <v>431102</v>
      </c>
      <c r="J2022" s="59">
        <f t="shared" si="228"/>
        <v>0</v>
      </c>
      <c r="K2022" s="70">
        <v>3.138</v>
      </c>
      <c r="L2022" s="55" t="s">
        <v>6821</v>
      </c>
      <c r="M2022" s="71" t="s">
        <v>6822</v>
      </c>
      <c r="N2022" s="59"/>
      <c r="O2022" s="70"/>
      <c r="P2022" s="59"/>
      <c r="Q2022" s="70"/>
      <c r="R2022" s="73" t="s">
        <v>6822</v>
      </c>
      <c r="S2022" s="70">
        <v>3.138</v>
      </c>
      <c r="T2022" s="59">
        <v>15</v>
      </c>
      <c r="U2022" s="82">
        <v>84.05</v>
      </c>
      <c r="V2022" s="83">
        <v>47.07</v>
      </c>
      <c r="W2022" s="83">
        <v>31.38</v>
      </c>
      <c r="X2022" s="83">
        <v>15.69</v>
      </c>
      <c r="Y2022" s="82">
        <f t="shared" si="229"/>
        <v>36.98</v>
      </c>
      <c r="Z2022" s="82"/>
      <c r="AA2022" s="91"/>
      <c r="AB2022" s="91"/>
      <c r="AC2022" s="82"/>
      <c r="AD2022" s="82"/>
      <c r="AE2022" s="82"/>
      <c r="AF2022" s="82"/>
      <c r="AG2022" s="59" t="s">
        <v>6823</v>
      </c>
      <c r="AH2022" s="59">
        <v>1</v>
      </c>
      <c r="AI2022" s="58"/>
      <c r="AJ2022" s="27"/>
    </row>
    <row r="2023" ht="20.15" customHeight="1" outlineLevel="4" spans="1:36">
      <c r="A2023" s="59">
        <v>16</v>
      </c>
      <c r="B2023" s="60" t="s">
        <v>230</v>
      </c>
      <c r="C2023" s="56" t="s">
        <v>236</v>
      </c>
      <c r="D2023" s="57" t="s">
        <v>6798</v>
      </c>
      <c r="E2023" s="58" t="s">
        <v>6824</v>
      </c>
      <c r="F2023" s="59" t="s">
        <v>354</v>
      </c>
      <c r="G2023" s="59" t="s">
        <v>355</v>
      </c>
      <c r="H2023" s="109">
        <v>431102</v>
      </c>
      <c r="I2023" s="59" t="str">
        <f t="shared" si="227"/>
        <v>431102</v>
      </c>
      <c r="J2023" s="59">
        <f t="shared" si="228"/>
        <v>0</v>
      </c>
      <c r="K2023" s="70">
        <v>1.424</v>
      </c>
      <c r="L2023" s="55" t="s">
        <v>6825</v>
      </c>
      <c r="M2023" s="71" t="s">
        <v>6826</v>
      </c>
      <c r="N2023" s="59"/>
      <c r="O2023" s="70"/>
      <c r="P2023" s="59"/>
      <c r="Q2023" s="70"/>
      <c r="R2023" s="73" t="s">
        <v>6826</v>
      </c>
      <c r="S2023" s="70">
        <v>1.424</v>
      </c>
      <c r="T2023" s="59">
        <v>15</v>
      </c>
      <c r="U2023" s="82">
        <v>38.14</v>
      </c>
      <c r="V2023" s="83">
        <v>21.36</v>
      </c>
      <c r="W2023" s="83">
        <v>14.24</v>
      </c>
      <c r="X2023" s="83">
        <v>7.12</v>
      </c>
      <c r="Y2023" s="82">
        <f t="shared" si="229"/>
        <v>16.78</v>
      </c>
      <c r="Z2023" s="82"/>
      <c r="AA2023" s="91"/>
      <c r="AB2023" s="91"/>
      <c r="AC2023" s="82"/>
      <c r="AD2023" s="82"/>
      <c r="AE2023" s="82"/>
      <c r="AF2023" s="82"/>
      <c r="AG2023" s="59" t="s">
        <v>6823</v>
      </c>
      <c r="AH2023" s="59">
        <v>1</v>
      </c>
      <c r="AI2023" s="58"/>
      <c r="AJ2023" s="27"/>
    </row>
    <row r="2024" ht="20.15" customHeight="1" outlineLevel="4" spans="1:36">
      <c r="A2024" s="59">
        <v>17</v>
      </c>
      <c r="B2024" s="60" t="s">
        <v>230</v>
      </c>
      <c r="C2024" s="56" t="s">
        <v>236</v>
      </c>
      <c r="D2024" s="57" t="s">
        <v>6791</v>
      </c>
      <c r="E2024" s="58" t="s">
        <v>6827</v>
      </c>
      <c r="F2024" s="59" t="s">
        <v>354</v>
      </c>
      <c r="G2024" s="59" t="s">
        <v>355</v>
      </c>
      <c r="H2024" s="109">
        <v>431102</v>
      </c>
      <c r="I2024" s="59" t="str">
        <f t="shared" si="227"/>
        <v>431102</v>
      </c>
      <c r="J2024" s="59">
        <f t="shared" si="228"/>
        <v>0</v>
      </c>
      <c r="K2024" s="70">
        <v>2.877</v>
      </c>
      <c r="L2024" s="55" t="s">
        <v>6828</v>
      </c>
      <c r="M2024" s="71" t="s">
        <v>6829</v>
      </c>
      <c r="N2024" s="59"/>
      <c r="O2024" s="70"/>
      <c r="P2024" s="59"/>
      <c r="Q2024" s="70"/>
      <c r="R2024" s="73" t="s">
        <v>6829</v>
      </c>
      <c r="S2024" s="70">
        <v>2.877</v>
      </c>
      <c r="T2024" s="59">
        <v>15</v>
      </c>
      <c r="U2024" s="82">
        <v>77.06</v>
      </c>
      <c r="V2024" s="83">
        <v>43.155</v>
      </c>
      <c r="W2024" s="83">
        <v>28.77</v>
      </c>
      <c r="X2024" s="83">
        <v>14.385</v>
      </c>
      <c r="Y2024" s="82">
        <f t="shared" si="229"/>
        <v>33.905</v>
      </c>
      <c r="Z2024" s="82"/>
      <c r="AA2024" s="91"/>
      <c r="AB2024" s="91"/>
      <c r="AC2024" s="82"/>
      <c r="AD2024" s="82"/>
      <c r="AE2024" s="82"/>
      <c r="AF2024" s="82"/>
      <c r="AG2024" s="59" t="s">
        <v>6823</v>
      </c>
      <c r="AH2024" s="59">
        <v>1</v>
      </c>
      <c r="AI2024" s="58"/>
      <c r="AJ2024" s="27"/>
    </row>
    <row r="2025" ht="20.15" customHeight="1" outlineLevel="4" spans="1:36">
      <c r="A2025" s="59">
        <v>2</v>
      </c>
      <c r="B2025" s="60" t="s">
        <v>230</v>
      </c>
      <c r="C2025" s="56" t="s">
        <v>236</v>
      </c>
      <c r="D2025" s="57" t="s">
        <v>6830</v>
      </c>
      <c r="E2025" s="58" t="s">
        <v>6831</v>
      </c>
      <c r="F2025" s="59" t="s">
        <v>354</v>
      </c>
      <c r="G2025" s="59" t="s">
        <v>355</v>
      </c>
      <c r="H2025" s="109">
        <v>431102</v>
      </c>
      <c r="I2025" s="59" t="str">
        <f t="shared" si="227"/>
        <v>431102</v>
      </c>
      <c r="J2025" s="59">
        <f t="shared" si="228"/>
        <v>0</v>
      </c>
      <c r="K2025" s="70">
        <v>11.024</v>
      </c>
      <c r="L2025" s="55" t="s">
        <v>6832</v>
      </c>
      <c r="M2025" s="71" t="s">
        <v>6833</v>
      </c>
      <c r="N2025" s="73" t="s">
        <v>6833</v>
      </c>
      <c r="O2025" s="70">
        <v>11.024</v>
      </c>
      <c r="P2025" s="59"/>
      <c r="Q2025" s="70"/>
      <c r="R2025" s="59"/>
      <c r="S2025" s="70"/>
      <c r="T2025" s="59">
        <v>15</v>
      </c>
      <c r="U2025" s="82">
        <v>295.29</v>
      </c>
      <c r="V2025" s="83">
        <v>165.36</v>
      </c>
      <c r="W2025" s="83">
        <v>110.24</v>
      </c>
      <c r="X2025" s="83">
        <v>55.12</v>
      </c>
      <c r="Y2025" s="82">
        <f t="shared" si="229"/>
        <v>129.93</v>
      </c>
      <c r="Z2025" s="82"/>
      <c r="AA2025" s="91"/>
      <c r="AB2025" s="91"/>
      <c r="AC2025" s="82"/>
      <c r="AD2025" s="82"/>
      <c r="AE2025" s="82"/>
      <c r="AF2025" s="82"/>
      <c r="AG2025" s="59" t="s">
        <v>6823</v>
      </c>
      <c r="AH2025" s="59">
        <v>1</v>
      </c>
      <c r="AI2025" s="58"/>
      <c r="AJ2025" s="27"/>
    </row>
    <row r="2026" ht="20.15" customHeight="1" outlineLevel="4" spans="1:36">
      <c r="A2026" s="59">
        <v>18</v>
      </c>
      <c r="B2026" s="60" t="s">
        <v>230</v>
      </c>
      <c r="C2026" s="56" t="s">
        <v>236</v>
      </c>
      <c r="D2026" s="57" t="s">
        <v>6802</v>
      </c>
      <c r="E2026" s="58" t="s">
        <v>6834</v>
      </c>
      <c r="F2026" s="59" t="s">
        <v>354</v>
      </c>
      <c r="G2026" s="59" t="s">
        <v>355</v>
      </c>
      <c r="H2026" s="109">
        <v>431102</v>
      </c>
      <c r="I2026" s="59" t="str">
        <f t="shared" si="227"/>
        <v>431102</v>
      </c>
      <c r="J2026" s="59">
        <f t="shared" si="228"/>
        <v>0</v>
      </c>
      <c r="K2026" s="70">
        <v>3.228</v>
      </c>
      <c r="L2026" s="55" t="s">
        <v>6835</v>
      </c>
      <c r="M2026" s="71" t="s">
        <v>6836</v>
      </c>
      <c r="N2026" s="59"/>
      <c r="O2026" s="70"/>
      <c r="P2026" s="73" t="s">
        <v>6836</v>
      </c>
      <c r="Q2026" s="70">
        <v>3.228</v>
      </c>
      <c r="R2026" s="59"/>
      <c r="S2026" s="70"/>
      <c r="T2026" s="59">
        <v>15</v>
      </c>
      <c r="U2026" s="82">
        <v>86.46</v>
      </c>
      <c r="V2026" s="83">
        <v>48.42</v>
      </c>
      <c r="W2026" s="83">
        <v>32.28</v>
      </c>
      <c r="X2026" s="83">
        <v>16.14</v>
      </c>
      <c r="Y2026" s="82">
        <f t="shared" si="229"/>
        <v>38.04</v>
      </c>
      <c r="Z2026" s="82"/>
      <c r="AA2026" s="91"/>
      <c r="AB2026" s="91"/>
      <c r="AC2026" s="82"/>
      <c r="AD2026" s="82"/>
      <c r="AE2026" s="82"/>
      <c r="AF2026" s="82"/>
      <c r="AG2026" s="59" t="s">
        <v>6823</v>
      </c>
      <c r="AH2026" s="59">
        <v>1</v>
      </c>
      <c r="AI2026" s="58"/>
      <c r="AJ2026" s="27"/>
    </row>
    <row r="2027" ht="20.15" customHeight="1" outlineLevel="4" spans="1:36">
      <c r="A2027" s="59">
        <v>4</v>
      </c>
      <c r="B2027" s="60" t="s">
        <v>230</v>
      </c>
      <c r="C2027" s="56" t="s">
        <v>236</v>
      </c>
      <c r="D2027" s="57" t="s">
        <v>6837</v>
      </c>
      <c r="E2027" s="58" t="s">
        <v>6838</v>
      </c>
      <c r="F2027" s="59" t="s">
        <v>354</v>
      </c>
      <c r="G2027" s="59" t="s">
        <v>355</v>
      </c>
      <c r="H2027" s="109">
        <v>431102</v>
      </c>
      <c r="I2027" s="59" t="str">
        <f t="shared" si="227"/>
        <v>431102</v>
      </c>
      <c r="J2027" s="59">
        <f t="shared" si="228"/>
        <v>0</v>
      </c>
      <c r="K2027" s="70">
        <v>3.173</v>
      </c>
      <c r="L2027" s="55" t="s">
        <v>6839</v>
      </c>
      <c r="M2027" s="71" t="s">
        <v>6840</v>
      </c>
      <c r="N2027" s="59"/>
      <c r="O2027" s="70"/>
      <c r="P2027" s="73" t="s">
        <v>6840</v>
      </c>
      <c r="Q2027" s="70">
        <v>3.173</v>
      </c>
      <c r="R2027" s="59"/>
      <c r="S2027" s="70"/>
      <c r="T2027" s="59">
        <v>15</v>
      </c>
      <c r="U2027" s="82">
        <v>84.99</v>
      </c>
      <c r="V2027" s="83">
        <v>47.595</v>
      </c>
      <c r="W2027" s="83">
        <v>31.73</v>
      </c>
      <c r="X2027" s="83">
        <v>15.865</v>
      </c>
      <c r="Y2027" s="82">
        <f t="shared" si="229"/>
        <v>37.395</v>
      </c>
      <c r="Z2027" s="82"/>
      <c r="AA2027" s="91"/>
      <c r="AB2027" s="91"/>
      <c r="AC2027" s="82"/>
      <c r="AD2027" s="82"/>
      <c r="AE2027" s="82"/>
      <c r="AF2027" s="82"/>
      <c r="AG2027" s="59" t="s">
        <v>6823</v>
      </c>
      <c r="AH2027" s="59">
        <v>1</v>
      </c>
      <c r="AI2027" s="58"/>
      <c r="AJ2027" s="27"/>
    </row>
    <row r="2028" ht="20.15" customHeight="1" outlineLevel="4" spans="1:36">
      <c r="A2028" s="59">
        <v>19</v>
      </c>
      <c r="B2028" s="60" t="s">
        <v>230</v>
      </c>
      <c r="C2028" s="56" t="s">
        <v>236</v>
      </c>
      <c r="D2028" s="57" t="s">
        <v>6776</v>
      </c>
      <c r="E2028" s="58" t="s">
        <v>6841</v>
      </c>
      <c r="F2028" s="59" t="s">
        <v>354</v>
      </c>
      <c r="G2028" s="59" t="s">
        <v>355</v>
      </c>
      <c r="H2028" s="109">
        <v>431102</v>
      </c>
      <c r="I2028" s="59" t="str">
        <f t="shared" si="227"/>
        <v>431102</v>
      </c>
      <c r="J2028" s="59">
        <f t="shared" si="228"/>
        <v>0</v>
      </c>
      <c r="K2028" s="70">
        <v>6.619</v>
      </c>
      <c r="L2028" s="55" t="s">
        <v>6842</v>
      </c>
      <c r="M2028" s="71" t="s">
        <v>6843</v>
      </c>
      <c r="N2028" s="59"/>
      <c r="O2028" s="70"/>
      <c r="P2028" s="73" t="s">
        <v>6843</v>
      </c>
      <c r="Q2028" s="70">
        <v>6.619</v>
      </c>
      <c r="R2028" s="59"/>
      <c r="S2028" s="70"/>
      <c r="T2028" s="59">
        <v>15</v>
      </c>
      <c r="U2028" s="82">
        <v>177.3</v>
      </c>
      <c r="V2028" s="83">
        <v>99.285</v>
      </c>
      <c r="W2028" s="83">
        <v>66.19</v>
      </c>
      <c r="X2028" s="83">
        <v>33.095</v>
      </c>
      <c r="Y2028" s="82">
        <f t="shared" si="229"/>
        <v>78.015</v>
      </c>
      <c r="Z2028" s="82"/>
      <c r="AA2028" s="91"/>
      <c r="AB2028" s="91"/>
      <c r="AC2028" s="82"/>
      <c r="AD2028" s="82"/>
      <c r="AE2028" s="82"/>
      <c r="AF2028" s="82"/>
      <c r="AG2028" s="59" t="s">
        <v>6823</v>
      </c>
      <c r="AH2028" s="59">
        <v>1</v>
      </c>
      <c r="AI2028" s="58"/>
      <c r="AJ2028" s="27"/>
    </row>
    <row r="2029" ht="20.15" customHeight="1" outlineLevel="4" spans="1:36">
      <c r="A2029" s="59">
        <v>20</v>
      </c>
      <c r="B2029" s="60" t="s">
        <v>230</v>
      </c>
      <c r="C2029" s="56" t="s">
        <v>236</v>
      </c>
      <c r="D2029" s="57" t="s">
        <v>6791</v>
      </c>
      <c r="E2029" s="58" t="s">
        <v>6844</v>
      </c>
      <c r="F2029" s="59" t="s">
        <v>354</v>
      </c>
      <c r="G2029" s="59" t="s">
        <v>355</v>
      </c>
      <c r="H2029" s="109">
        <v>431102</v>
      </c>
      <c r="I2029" s="59" t="str">
        <f t="shared" si="227"/>
        <v>431102</v>
      </c>
      <c r="J2029" s="59">
        <f t="shared" si="228"/>
        <v>0</v>
      </c>
      <c r="K2029" s="70">
        <v>8.714</v>
      </c>
      <c r="L2029" s="55" t="s">
        <v>6845</v>
      </c>
      <c r="M2029" s="71" t="s">
        <v>6846</v>
      </c>
      <c r="N2029" s="59"/>
      <c r="O2029" s="70"/>
      <c r="P2029" s="73" t="s">
        <v>6846</v>
      </c>
      <c r="Q2029" s="70">
        <v>8.714</v>
      </c>
      <c r="R2029" s="59"/>
      <c r="S2029" s="70"/>
      <c r="T2029" s="59">
        <v>15</v>
      </c>
      <c r="U2029" s="82">
        <v>233.41</v>
      </c>
      <c r="V2029" s="83">
        <v>130.71</v>
      </c>
      <c r="W2029" s="83">
        <v>87.14</v>
      </c>
      <c r="X2029" s="83">
        <v>43.57</v>
      </c>
      <c r="Y2029" s="82">
        <f t="shared" si="229"/>
        <v>102.7</v>
      </c>
      <c r="Z2029" s="82"/>
      <c r="AA2029" s="91"/>
      <c r="AB2029" s="91"/>
      <c r="AC2029" s="82"/>
      <c r="AD2029" s="82"/>
      <c r="AE2029" s="82"/>
      <c r="AF2029" s="82"/>
      <c r="AG2029" s="59" t="s">
        <v>6823</v>
      </c>
      <c r="AH2029" s="59">
        <v>1</v>
      </c>
      <c r="AI2029" s="58"/>
      <c r="AJ2029" s="27"/>
    </row>
    <row r="2030" ht="20.15" customHeight="1" outlineLevel="4" spans="1:36">
      <c r="A2030" s="59">
        <v>21</v>
      </c>
      <c r="B2030" s="60" t="s">
        <v>230</v>
      </c>
      <c r="C2030" s="56" t="s">
        <v>236</v>
      </c>
      <c r="D2030" s="57" t="s">
        <v>6847</v>
      </c>
      <c r="E2030" s="58" t="s">
        <v>6848</v>
      </c>
      <c r="F2030" s="59" t="s">
        <v>354</v>
      </c>
      <c r="G2030" s="59" t="s">
        <v>355</v>
      </c>
      <c r="H2030" s="109">
        <v>431102</v>
      </c>
      <c r="I2030" s="59" t="str">
        <f t="shared" si="227"/>
        <v>431102</v>
      </c>
      <c r="J2030" s="59">
        <f t="shared" si="228"/>
        <v>0</v>
      </c>
      <c r="K2030" s="70">
        <v>1.944</v>
      </c>
      <c r="L2030" s="55" t="s">
        <v>6849</v>
      </c>
      <c r="M2030" s="71" t="s">
        <v>6850</v>
      </c>
      <c r="N2030" s="59"/>
      <c r="O2030" s="70"/>
      <c r="P2030" s="73" t="s">
        <v>6850</v>
      </c>
      <c r="Q2030" s="70">
        <v>1.944</v>
      </c>
      <c r="R2030" s="59"/>
      <c r="S2030" s="70"/>
      <c r="T2030" s="59">
        <v>15</v>
      </c>
      <c r="U2030" s="82">
        <v>52.07</v>
      </c>
      <c r="V2030" s="83">
        <v>29.16</v>
      </c>
      <c r="W2030" s="83">
        <v>19.44</v>
      </c>
      <c r="X2030" s="83">
        <v>9.72</v>
      </c>
      <c r="Y2030" s="82">
        <f t="shared" si="229"/>
        <v>22.91</v>
      </c>
      <c r="Z2030" s="82"/>
      <c r="AA2030" s="91"/>
      <c r="AB2030" s="91"/>
      <c r="AC2030" s="82"/>
      <c r="AD2030" s="82"/>
      <c r="AE2030" s="82"/>
      <c r="AF2030" s="82"/>
      <c r="AG2030" s="59" t="s">
        <v>6823</v>
      </c>
      <c r="AH2030" s="59">
        <v>1</v>
      </c>
      <c r="AI2030" s="58"/>
      <c r="AJ2030" s="27"/>
    </row>
    <row r="2031" ht="20.15" customHeight="1" outlineLevel="4" spans="1:36">
      <c r="A2031" s="59">
        <v>22</v>
      </c>
      <c r="B2031" s="60" t="s">
        <v>230</v>
      </c>
      <c r="C2031" s="56" t="s">
        <v>236</v>
      </c>
      <c r="D2031" s="57" t="s">
        <v>6776</v>
      </c>
      <c r="E2031" s="58" t="s">
        <v>6851</v>
      </c>
      <c r="F2031" s="59" t="s">
        <v>354</v>
      </c>
      <c r="G2031" s="59" t="s">
        <v>355</v>
      </c>
      <c r="H2031" s="109">
        <v>431102</v>
      </c>
      <c r="I2031" s="59" t="str">
        <f t="shared" si="227"/>
        <v>431102</v>
      </c>
      <c r="J2031" s="59">
        <f t="shared" si="228"/>
        <v>0</v>
      </c>
      <c r="K2031" s="70">
        <v>1.677</v>
      </c>
      <c r="L2031" s="55" t="s">
        <v>6852</v>
      </c>
      <c r="M2031" s="71" t="s">
        <v>6853</v>
      </c>
      <c r="N2031" s="59"/>
      <c r="O2031" s="70"/>
      <c r="P2031" s="73" t="s">
        <v>6853</v>
      </c>
      <c r="Q2031" s="70">
        <v>1.677</v>
      </c>
      <c r="R2031" s="59"/>
      <c r="S2031" s="70"/>
      <c r="T2031" s="59">
        <v>15</v>
      </c>
      <c r="U2031" s="82">
        <v>44.92</v>
      </c>
      <c r="V2031" s="83">
        <v>25.155</v>
      </c>
      <c r="W2031" s="83">
        <v>16.77</v>
      </c>
      <c r="X2031" s="83">
        <v>8.385</v>
      </c>
      <c r="Y2031" s="82">
        <f t="shared" si="229"/>
        <v>19.765</v>
      </c>
      <c r="Z2031" s="82"/>
      <c r="AA2031" s="91"/>
      <c r="AB2031" s="91"/>
      <c r="AC2031" s="82"/>
      <c r="AD2031" s="82"/>
      <c r="AE2031" s="82"/>
      <c r="AF2031" s="82"/>
      <c r="AG2031" s="59" t="s">
        <v>6823</v>
      </c>
      <c r="AH2031" s="59">
        <v>1</v>
      </c>
      <c r="AI2031" s="58"/>
      <c r="AJ2031" s="27"/>
    </row>
    <row r="2032" ht="20.15" customHeight="1" outlineLevel="4" spans="1:36">
      <c r="A2032" s="59">
        <v>23</v>
      </c>
      <c r="B2032" s="60" t="s">
        <v>230</v>
      </c>
      <c r="C2032" s="56" t="s">
        <v>236</v>
      </c>
      <c r="D2032" s="57" t="s">
        <v>6847</v>
      </c>
      <c r="E2032" s="58" t="s">
        <v>6854</v>
      </c>
      <c r="F2032" s="59" t="s">
        <v>354</v>
      </c>
      <c r="G2032" s="59" t="s">
        <v>355</v>
      </c>
      <c r="H2032" s="109">
        <v>431102</v>
      </c>
      <c r="I2032" s="59" t="str">
        <f t="shared" si="227"/>
        <v>431102</v>
      </c>
      <c r="J2032" s="59">
        <f t="shared" si="228"/>
        <v>0</v>
      </c>
      <c r="K2032" s="70">
        <v>4.535</v>
      </c>
      <c r="L2032" s="55" t="s">
        <v>6855</v>
      </c>
      <c r="M2032" s="71" t="s">
        <v>6856</v>
      </c>
      <c r="N2032" s="59"/>
      <c r="O2032" s="70"/>
      <c r="P2032" s="73" t="s">
        <v>6856</v>
      </c>
      <c r="Q2032" s="70">
        <v>4.535</v>
      </c>
      <c r="R2032" s="59"/>
      <c r="S2032" s="70"/>
      <c r="T2032" s="59">
        <v>15</v>
      </c>
      <c r="U2032" s="82">
        <v>121.47</v>
      </c>
      <c r="V2032" s="83">
        <v>68.025</v>
      </c>
      <c r="W2032" s="83">
        <v>45.35</v>
      </c>
      <c r="X2032" s="83">
        <v>22.675</v>
      </c>
      <c r="Y2032" s="82">
        <f t="shared" si="229"/>
        <v>53.445</v>
      </c>
      <c r="Z2032" s="82"/>
      <c r="AA2032" s="91"/>
      <c r="AB2032" s="91"/>
      <c r="AC2032" s="82"/>
      <c r="AD2032" s="82"/>
      <c r="AE2032" s="82"/>
      <c r="AF2032" s="82"/>
      <c r="AG2032" s="59" t="s">
        <v>6823</v>
      </c>
      <c r="AH2032" s="59">
        <v>1</v>
      </c>
      <c r="AI2032" s="58"/>
      <c r="AJ2032" s="27"/>
    </row>
    <row r="2033" ht="20.15" customHeight="1" outlineLevel="4" spans="1:36">
      <c r="A2033" s="59">
        <v>24</v>
      </c>
      <c r="B2033" s="60" t="s">
        <v>230</v>
      </c>
      <c r="C2033" s="56" t="s">
        <v>236</v>
      </c>
      <c r="D2033" s="57" t="s">
        <v>6791</v>
      </c>
      <c r="E2033" s="58" t="s">
        <v>6857</v>
      </c>
      <c r="F2033" s="59" t="s">
        <v>354</v>
      </c>
      <c r="G2033" s="59" t="s">
        <v>355</v>
      </c>
      <c r="H2033" s="109">
        <v>431102</v>
      </c>
      <c r="I2033" s="59" t="str">
        <f t="shared" si="227"/>
        <v>431102</v>
      </c>
      <c r="J2033" s="59">
        <f t="shared" si="228"/>
        <v>0</v>
      </c>
      <c r="K2033" s="70">
        <v>2.035</v>
      </c>
      <c r="L2033" s="55" t="s">
        <v>6814</v>
      </c>
      <c r="M2033" s="71" t="s">
        <v>6858</v>
      </c>
      <c r="N2033" s="59"/>
      <c r="O2033" s="70"/>
      <c r="P2033" s="59"/>
      <c r="Q2033" s="70"/>
      <c r="R2033" s="73" t="s">
        <v>6858</v>
      </c>
      <c r="S2033" s="70">
        <v>2.035</v>
      </c>
      <c r="T2033" s="59">
        <v>15</v>
      </c>
      <c r="U2033" s="82">
        <v>54.51</v>
      </c>
      <c r="V2033" s="83">
        <v>30.525</v>
      </c>
      <c r="W2033" s="83">
        <v>20.35</v>
      </c>
      <c r="X2033" s="83">
        <v>10.175</v>
      </c>
      <c r="Y2033" s="82">
        <f t="shared" si="229"/>
        <v>23.985</v>
      </c>
      <c r="Z2033" s="82"/>
      <c r="AA2033" s="91"/>
      <c r="AB2033" s="91"/>
      <c r="AC2033" s="82"/>
      <c r="AD2033" s="82"/>
      <c r="AE2033" s="82"/>
      <c r="AF2033" s="82"/>
      <c r="AG2033" s="59" t="s">
        <v>6823</v>
      </c>
      <c r="AH2033" s="59">
        <v>1</v>
      </c>
      <c r="AI2033" s="58"/>
      <c r="AJ2033" s="27"/>
    </row>
    <row r="2034" ht="20.15" customHeight="1" outlineLevel="4" spans="1:36">
      <c r="A2034" s="59">
        <v>25</v>
      </c>
      <c r="B2034" s="60" t="s">
        <v>230</v>
      </c>
      <c r="C2034" s="56" t="s">
        <v>236</v>
      </c>
      <c r="D2034" s="57" t="s">
        <v>6847</v>
      </c>
      <c r="E2034" s="58" t="s">
        <v>6859</v>
      </c>
      <c r="F2034" s="59" t="s">
        <v>354</v>
      </c>
      <c r="G2034" s="59" t="s">
        <v>355</v>
      </c>
      <c r="H2034" s="109">
        <v>431102</v>
      </c>
      <c r="I2034" s="59" t="str">
        <f t="shared" si="227"/>
        <v>431102</v>
      </c>
      <c r="J2034" s="59">
        <f t="shared" si="228"/>
        <v>0</v>
      </c>
      <c r="K2034" s="70">
        <v>3.048</v>
      </c>
      <c r="L2034" s="55" t="s">
        <v>6860</v>
      </c>
      <c r="M2034" s="71" t="s">
        <v>6861</v>
      </c>
      <c r="N2034" s="59"/>
      <c r="O2034" s="70"/>
      <c r="P2034" s="59"/>
      <c r="Q2034" s="70"/>
      <c r="R2034" s="73" t="s">
        <v>6861</v>
      </c>
      <c r="S2034" s="70">
        <v>3.048</v>
      </c>
      <c r="T2034" s="59">
        <v>15</v>
      </c>
      <c r="U2034" s="82">
        <v>81.64</v>
      </c>
      <c r="V2034" s="83">
        <v>45.72</v>
      </c>
      <c r="W2034" s="83">
        <v>30.48</v>
      </c>
      <c r="X2034" s="83">
        <v>15.24</v>
      </c>
      <c r="Y2034" s="82">
        <f t="shared" si="229"/>
        <v>35.92</v>
      </c>
      <c r="Z2034" s="82"/>
      <c r="AA2034" s="91"/>
      <c r="AB2034" s="91"/>
      <c r="AC2034" s="82"/>
      <c r="AD2034" s="82"/>
      <c r="AE2034" s="82"/>
      <c r="AF2034" s="82"/>
      <c r="AG2034" s="59" t="s">
        <v>6823</v>
      </c>
      <c r="AH2034" s="59">
        <v>1</v>
      </c>
      <c r="AI2034" s="58"/>
      <c r="AJ2034" s="27"/>
    </row>
    <row r="2035" ht="20.15" customHeight="1" outlineLevel="4" spans="1:36">
      <c r="A2035" s="59">
        <v>26</v>
      </c>
      <c r="B2035" s="60" t="s">
        <v>230</v>
      </c>
      <c r="C2035" s="56" t="s">
        <v>236</v>
      </c>
      <c r="D2035" s="57" t="s">
        <v>6862</v>
      </c>
      <c r="E2035" s="58" t="s">
        <v>6863</v>
      </c>
      <c r="F2035" s="59" t="s">
        <v>354</v>
      </c>
      <c r="G2035" s="59" t="s">
        <v>355</v>
      </c>
      <c r="H2035" s="109">
        <v>431102</v>
      </c>
      <c r="I2035" s="59" t="str">
        <f t="shared" si="227"/>
        <v>431102</v>
      </c>
      <c r="J2035" s="59">
        <f t="shared" si="228"/>
        <v>0</v>
      </c>
      <c r="K2035" s="70">
        <v>2.586</v>
      </c>
      <c r="L2035" s="55" t="s">
        <v>6864</v>
      </c>
      <c r="M2035" s="71" t="s">
        <v>6865</v>
      </c>
      <c r="N2035" s="59"/>
      <c r="O2035" s="70"/>
      <c r="P2035" s="59"/>
      <c r="Q2035" s="70"/>
      <c r="R2035" s="73" t="s">
        <v>6865</v>
      </c>
      <c r="S2035" s="70">
        <v>2.586</v>
      </c>
      <c r="T2035" s="59">
        <v>15</v>
      </c>
      <c r="U2035" s="82">
        <v>69.27</v>
      </c>
      <c r="V2035" s="83">
        <v>38.79</v>
      </c>
      <c r="W2035" s="83">
        <v>25.86</v>
      </c>
      <c r="X2035" s="83">
        <v>12.93</v>
      </c>
      <c r="Y2035" s="82">
        <f t="shared" si="229"/>
        <v>30.48</v>
      </c>
      <c r="Z2035" s="82"/>
      <c r="AA2035" s="91"/>
      <c r="AB2035" s="91"/>
      <c r="AC2035" s="82"/>
      <c r="AD2035" s="82"/>
      <c r="AE2035" s="82"/>
      <c r="AF2035" s="82"/>
      <c r="AG2035" s="59" t="s">
        <v>6823</v>
      </c>
      <c r="AH2035" s="59">
        <v>1</v>
      </c>
      <c r="AI2035" s="58"/>
      <c r="AJ2035" s="27"/>
    </row>
    <row r="2036" ht="20.15" customHeight="1" outlineLevel="3" collapsed="1" spans="1:36">
      <c r="A2036" s="59"/>
      <c r="B2036" s="60"/>
      <c r="C2036" s="51" t="s">
        <v>239</v>
      </c>
      <c r="D2036" s="57"/>
      <c r="E2036" s="58"/>
      <c r="F2036" s="59"/>
      <c r="G2036" s="59"/>
      <c r="H2036" s="59"/>
      <c r="I2036" s="59"/>
      <c r="J2036" s="59"/>
      <c r="K2036" s="70">
        <f>SUBTOTAL(9,K2037:K2068)</f>
        <v>87.612</v>
      </c>
      <c r="L2036" s="55"/>
      <c r="M2036" s="71"/>
      <c r="N2036" s="59"/>
      <c r="O2036" s="70"/>
      <c r="P2036" s="59"/>
      <c r="Q2036" s="70"/>
      <c r="R2036" s="73"/>
      <c r="S2036" s="70"/>
      <c r="T2036" s="59"/>
      <c r="U2036" s="82">
        <f>SUBTOTAL(9,U2037:U2068)</f>
        <v>2628.36</v>
      </c>
      <c r="V2036" s="83">
        <f>SUBTOTAL(9,V2037:V2068)</f>
        <v>1314.18</v>
      </c>
      <c r="W2036" s="83">
        <f>SUBTOTAL(9,W2037:W2068)</f>
        <v>876.12</v>
      </c>
      <c r="X2036" s="83">
        <f>SUBTOTAL(9,X2037:X2068)</f>
        <v>438.06</v>
      </c>
      <c r="Y2036" s="82">
        <f>SUBTOTAL(9,Y2037:Y2068)</f>
        <v>1314.18</v>
      </c>
      <c r="Z2036" s="82">
        <v>38</v>
      </c>
      <c r="AA2036" s="91">
        <v>2228</v>
      </c>
      <c r="AB2036" s="82">
        <f>U2036-AA2036</f>
        <v>400.36</v>
      </c>
      <c r="AC2036" s="82">
        <v>245</v>
      </c>
      <c r="AD2036" s="82">
        <f>V2036-AC2036</f>
        <v>1069.18</v>
      </c>
      <c r="AE2036" s="82">
        <v>1983</v>
      </c>
      <c r="AF2036" s="82">
        <v>1983</v>
      </c>
      <c r="AG2036" s="59"/>
      <c r="AH2036" s="59"/>
      <c r="AI2036" s="58"/>
      <c r="AJ2036" s="27"/>
    </row>
    <row r="2037" ht="20.15" customHeight="1" outlineLevel="4" spans="1:36">
      <c r="A2037" s="59">
        <v>17</v>
      </c>
      <c r="B2037" s="60" t="s">
        <v>230</v>
      </c>
      <c r="C2037" s="56" t="s">
        <v>238</v>
      </c>
      <c r="D2037" s="57" t="s">
        <v>6866</v>
      </c>
      <c r="E2037" s="58" t="s">
        <v>6867</v>
      </c>
      <c r="F2037" s="59" t="s">
        <v>354</v>
      </c>
      <c r="G2037" s="59" t="s">
        <v>355</v>
      </c>
      <c r="H2037" s="59">
        <v>431103</v>
      </c>
      <c r="I2037" s="59" t="str">
        <f t="shared" ref="I2037:I2068" si="230">RIGHT(M2037,6)</f>
        <v>431103</v>
      </c>
      <c r="J2037" s="59">
        <f t="shared" ref="J2037:J2068" si="231">H2037-I2037</f>
        <v>0</v>
      </c>
      <c r="K2037" s="70">
        <v>1.066</v>
      </c>
      <c r="L2037" s="55" t="s">
        <v>6868</v>
      </c>
      <c r="M2037" s="71" t="s">
        <v>6869</v>
      </c>
      <c r="N2037" s="59"/>
      <c r="O2037" s="70"/>
      <c r="P2037" s="59"/>
      <c r="Q2037" s="70"/>
      <c r="R2037" s="73" t="s">
        <v>6869</v>
      </c>
      <c r="S2037" s="70">
        <v>1.066</v>
      </c>
      <c r="T2037" s="59">
        <v>15</v>
      </c>
      <c r="U2037" s="82">
        <v>31.98</v>
      </c>
      <c r="V2037" s="83">
        <v>15.99</v>
      </c>
      <c r="W2037" s="83">
        <v>10.66</v>
      </c>
      <c r="X2037" s="83">
        <v>5.33</v>
      </c>
      <c r="Y2037" s="82">
        <f t="shared" ref="Y2037:Y2068" si="232">U2037-V2037</f>
        <v>15.99</v>
      </c>
      <c r="Z2037" s="82"/>
      <c r="AA2037" s="91"/>
      <c r="AB2037" s="91"/>
      <c r="AC2037" s="82"/>
      <c r="AD2037" s="82"/>
      <c r="AE2037" s="82"/>
      <c r="AF2037" s="82"/>
      <c r="AG2037" s="59" t="s">
        <v>6823</v>
      </c>
      <c r="AH2037" s="59">
        <v>1</v>
      </c>
      <c r="AI2037" s="58"/>
      <c r="AJ2037" s="27"/>
    </row>
    <row r="2038" ht="20.15" customHeight="1" outlineLevel="4" spans="1:36">
      <c r="A2038" s="59">
        <v>1</v>
      </c>
      <c r="B2038" s="60" t="s">
        <v>230</v>
      </c>
      <c r="C2038" s="56" t="s">
        <v>238</v>
      </c>
      <c r="D2038" s="57" t="s">
        <v>6870</v>
      </c>
      <c r="E2038" s="58" t="s">
        <v>6871</v>
      </c>
      <c r="F2038" s="59" t="s">
        <v>354</v>
      </c>
      <c r="G2038" s="59" t="s">
        <v>355</v>
      </c>
      <c r="H2038" s="59">
        <v>431103</v>
      </c>
      <c r="I2038" s="59" t="str">
        <f t="shared" si="230"/>
        <v>431103</v>
      </c>
      <c r="J2038" s="59">
        <f t="shared" si="231"/>
        <v>0</v>
      </c>
      <c r="K2038" s="70">
        <v>3.274</v>
      </c>
      <c r="L2038" s="55" t="s">
        <v>6872</v>
      </c>
      <c r="M2038" s="71" t="s">
        <v>6873</v>
      </c>
      <c r="N2038" s="59"/>
      <c r="O2038" s="70"/>
      <c r="P2038" s="59"/>
      <c r="Q2038" s="70"/>
      <c r="R2038" s="73" t="s">
        <v>6873</v>
      </c>
      <c r="S2038" s="70">
        <v>3.274</v>
      </c>
      <c r="T2038" s="59">
        <v>15</v>
      </c>
      <c r="U2038" s="82">
        <v>98.22</v>
      </c>
      <c r="V2038" s="83">
        <v>49.11</v>
      </c>
      <c r="W2038" s="83">
        <v>32.74</v>
      </c>
      <c r="X2038" s="83">
        <v>16.37</v>
      </c>
      <c r="Y2038" s="82">
        <f t="shared" si="232"/>
        <v>49.11</v>
      </c>
      <c r="Z2038" s="82"/>
      <c r="AA2038" s="91"/>
      <c r="AB2038" s="91"/>
      <c r="AC2038" s="82"/>
      <c r="AD2038" s="82"/>
      <c r="AE2038" s="82"/>
      <c r="AF2038" s="82"/>
      <c r="AG2038" s="59" t="s">
        <v>6823</v>
      </c>
      <c r="AH2038" s="59">
        <v>1</v>
      </c>
      <c r="AI2038" s="58"/>
      <c r="AJ2038" s="27"/>
    </row>
    <row r="2039" ht="20.15" customHeight="1" outlineLevel="4" spans="1:36">
      <c r="A2039" s="59">
        <v>19</v>
      </c>
      <c r="B2039" s="60" t="s">
        <v>230</v>
      </c>
      <c r="C2039" s="56" t="s">
        <v>238</v>
      </c>
      <c r="D2039" s="57" t="s">
        <v>6870</v>
      </c>
      <c r="E2039" s="58" t="s">
        <v>6874</v>
      </c>
      <c r="F2039" s="59" t="s">
        <v>354</v>
      </c>
      <c r="G2039" s="59" t="s">
        <v>355</v>
      </c>
      <c r="H2039" s="59">
        <v>431103</v>
      </c>
      <c r="I2039" s="59" t="str">
        <f t="shared" si="230"/>
        <v>431103</v>
      </c>
      <c r="J2039" s="59">
        <f t="shared" si="231"/>
        <v>0</v>
      </c>
      <c r="K2039" s="70">
        <v>5.477</v>
      </c>
      <c r="L2039" s="55" t="s">
        <v>6875</v>
      </c>
      <c r="M2039" s="71" t="s">
        <v>6876</v>
      </c>
      <c r="N2039" s="59"/>
      <c r="O2039" s="70"/>
      <c r="P2039" s="59"/>
      <c r="Q2039" s="70"/>
      <c r="R2039" s="73" t="s">
        <v>6876</v>
      </c>
      <c r="S2039" s="70">
        <v>5.477</v>
      </c>
      <c r="T2039" s="59">
        <v>15</v>
      </c>
      <c r="U2039" s="82">
        <v>164.31</v>
      </c>
      <c r="V2039" s="83">
        <v>82.155</v>
      </c>
      <c r="W2039" s="83">
        <v>54.77</v>
      </c>
      <c r="X2039" s="83">
        <v>27.385</v>
      </c>
      <c r="Y2039" s="82">
        <f t="shared" si="232"/>
        <v>82.155</v>
      </c>
      <c r="Z2039" s="82"/>
      <c r="AA2039" s="91"/>
      <c r="AB2039" s="91"/>
      <c r="AC2039" s="82"/>
      <c r="AD2039" s="82"/>
      <c r="AE2039" s="82"/>
      <c r="AF2039" s="82"/>
      <c r="AG2039" s="59" t="s">
        <v>6823</v>
      </c>
      <c r="AH2039" s="59">
        <v>1</v>
      </c>
      <c r="AI2039" s="58"/>
      <c r="AJ2039" s="27"/>
    </row>
    <row r="2040" ht="20.15" customHeight="1" outlineLevel="4" spans="1:36">
      <c r="A2040" s="59">
        <v>20</v>
      </c>
      <c r="B2040" s="60" t="s">
        <v>230</v>
      </c>
      <c r="C2040" s="56" t="s">
        <v>238</v>
      </c>
      <c r="D2040" s="57" t="s">
        <v>6870</v>
      </c>
      <c r="E2040" s="58" t="s">
        <v>6877</v>
      </c>
      <c r="F2040" s="59" t="s">
        <v>354</v>
      </c>
      <c r="G2040" s="59" t="s">
        <v>355</v>
      </c>
      <c r="H2040" s="59">
        <v>431103</v>
      </c>
      <c r="I2040" s="59" t="str">
        <f t="shared" si="230"/>
        <v>431103</v>
      </c>
      <c r="J2040" s="59">
        <f t="shared" si="231"/>
        <v>0</v>
      </c>
      <c r="K2040" s="70">
        <v>2.094</v>
      </c>
      <c r="L2040" s="55" t="s">
        <v>6878</v>
      </c>
      <c r="M2040" s="71" t="s">
        <v>6879</v>
      </c>
      <c r="N2040" s="59"/>
      <c r="O2040" s="70"/>
      <c r="P2040" s="59"/>
      <c r="Q2040" s="70"/>
      <c r="R2040" s="73" t="s">
        <v>6879</v>
      </c>
      <c r="S2040" s="70">
        <v>2.094</v>
      </c>
      <c r="T2040" s="59">
        <v>15</v>
      </c>
      <c r="U2040" s="82">
        <v>62.82</v>
      </c>
      <c r="V2040" s="83">
        <v>31.41</v>
      </c>
      <c r="W2040" s="83">
        <v>20.94</v>
      </c>
      <c r="X2040" s="83">
        <v>10.47</v>
      </c>
      <c r="Y2040" s="82">
        <f t="shared" si="232"/>
        <v>31.41</v>
      </c>
      <c r="Z2040" s="82"/>
      <c r="AA2040" s="91"/>
      <c r="AB2040" s="91"/>
      <c r="AC2040" s="82"/>
      <c r="AD2040" s="82"/>
      <c r="AE2040" s="82"/>
      <c r="AF2040" s="82"/>
      <c r="AG2040" s="59" t="s">
        <v>6823</v>
      </c>
      <c r="AH2040" s="59">
        <v>1</v>
      </c>
      <c r="AI2040" s="58"/>
      <c r="AJ2040" s="27"/>
    </row>
    <row r="2041" ht="20.15" customHeight="1" outlineLevel="4" spans="1:36">
      <c r="A2041" s="59">
        <v>21</v>
      </c>
      <c r="B2041" s="60" t="s">
        <v>230</v>
      </c>
      <c r="C2041" s="56" t="s">
        <v>238</v>
      </c>
      <c r="D2041" s="57" t="s">
        <v>6880</v>
      </c>
      <c r="E2041" s="58" t="s">
        <v>6881</v>
      </c>
      <c r="F2041" s="59" t="s">
        <v>354</v>
      </c>
      <c r="G2041" s="59" t="s">
        <v>355</v>
      </c>
      <c r="H2041" s="59">
        <v>431103</v>
      </c>
      <c r="I2041" s="59" t="str">
        <f t="shared" si="230"/>
        <v>431103</v>
      </c>
      <c r="J2041" s="59">
        <f t="shared" si="231"/>
        <v>0</v>
      </c>
      <c r="K2041" s="70">
        <v>1.864</v>
      </c>
      <c r="L2041" s="55" t="s">
        <v>6882</v>
      </c>
      <c r="M2041" s="71" t="s">
        <v>6883</v>
      </c>
      <c r="N2041" s="59"/>
      <c r="O2041" s="70"/>
      <c r="P2041" s="59"/>
      <c r="Q2041" s="70"/>
      <c r="R2041" s="73" t="s">
        <v>6883</v>
      </c>
      <c r="S2041" s="70">
        <v>1.864</v>
      </c>
      <c r="T2041" s="59">
        <v>15</v>
      </c>
      <c r="U2041" s="82">
        <v>55.92</v>
      </c>
      <c r="V2041" s="83">
        <v>27.96</v>
      </c>
      <c r="W2041" s="83">
        <v>18.64</v>
      </c>
      <c r="X2041" s="83">
        <v>9.32</v>
      </c>
      <c r="Y2041" s="82">
        <f t="shared" si="232"/>
        <v>27.96</v>
      </c>
      <c r="Z2041" s="82"/>
      <c r="AA2041" s="91"/>
      <c r="AB2041" s="91"/>
      <c r="AC2041" s="82"/>
      <c r="AD2041" s="82"/>
      <c r="AE2041" s="82"/>
      <c r="AF2041" s="82"/>
      <c r="AG2041" s="59" t="s">
        <v>6823</v>
      </c>
      <c r="AH2041" s="59">
        <v>1</v>
      </c>
      <c r="AI2041" s="58"/>
      <c r="AJ2041" s="27"/>
    </row>
    <row r="2042" ht="20.15" customHeight="1" outlineLevel="4" spans="1:36">
      <c r="A2042" s="59">
        <v>30</v>
      </c>
      <c r="B2042" s="60" t="s">
        <v>230</v>
      </c>
      <c r="C2042" s="56" t="s">
        <v>238</v>
      </c>
      <c r="D2042" s="57" t="s">
        <v>6884</v>
      </c>
      <c r="E2042" s="58" t="s">
        <v>6885</v>
      </c>
      <c r="F2042" s="59" t="s">
        <v>354</v>
      </c>
      <c r="G2042" s="59" t="s">
        <v>355</v>
      </c>
      <c r="H2042" s="59">
        <v>431103</v>
      </c>
      <c r="I2042" s="59" t="str">
        <f t="shared" si="230"/>
        <v>431103</v>
      </c>
      <c r="J2042" s="59">
        <f t="shared" si="231"/>
        <v>0</v>
      </c>
      <c r="K2042" s="70">
        <v>4.497</v>
      </c>
      <c r="L2042" s="55" t="s">
        <v>6886</v>
      </c>
      <c r="M2042" s="71" t="s">
        <v>6887</v>
      </c>
      <c r="N2042" s="59"/>
      <c r="O2042" s="70"/>
      <c r="P2042" s="59"/>
      <c r="Q2042" s="70"/>
      <c r="R2042" s="73" t="s">
        <v>6887</v>
      </c>
      <c r="S2042" s="70">
        <v>4.497</v>
      </c>
      <c r="T2042" s="59">
        <v>15</v>
      </c>
      <c r="U2042" s="82">
        <v>134.91</v>
      </c>
      <c r="V2042" s="83">
        <v>67.455</v>
      </c>
      <c r="W2042" s="83">
        <v>44.97</v>
      </c>
      <c r="X2042" s="83">
        <v>22.485</v>
      </c>
      <c r="Y2042" s="82">
        <f t="shared" si="232"/>
        <v>67.455</v>
      </c>
      <c r="Z2042" s="82"/>
      <c r="AA2042" s="91"/>
      <c r="AB2042" s="91"/>
      <c r="AC2042" s="82"/>
      <c r="AD2042" s="82"/>
      <c r="AE2042" s="82"/>
      <c r="AF2042" s="82"/>
      <c r="AG2042" s="59" t="s">
        <v>6823</v>
      </c>
      <c r="AH2042" s="59">
        <v>1</v>
      </c>
      <c r="AI2042" s="58"/>
      <c r="AJ2042" s="27"/>
    </row>
    <row r="2043" ht="20.15" customHeight="1" outlineLevel="4" spans="1:36">
      <c r="A2043" s="59">
        <v>5</v>
      </c>
      <c r="B2043" s="60" t="s">
        <v>230</v>
      </c>
      <c r="C2043" s="56" t="s">
        <v>238</v>
      </c>
      <c r="D2043" s="57" t="s">
        <v>6888</v>
      </c>
      <c r="E2043" s="58" t="s">
        <v>6889</v>
      </c>
      <c r="F2043" s="59" t="s">
        <v>354</v>
      </c>
      <c r="G2043" s="59" t="s">
        <v>355</v>
      </c>
      <c r="H2043" s="59">
        <v>431103</v>
      </c>
      <c r="I2043" s="59" t="str">
        <f t="shared" si="230"/>
        <v>431103</v>
      </c>
      <c r="J2043" s="59">
        <f t="shared" si="231"/>
        <v>0</v>
      </c>
      <c r="K2043" s="70">
        <v>6.198</v>
      </c>
      <c r="L2043" s="55" t="s">
        <v>6890</v>
      </c>
      <c r="M2043" s="71" t="s">
        <v>6891</v>
      </c>
      <c r="N2043" s="59"/>
      <c r="O2043" s="70"/>
      <c r="P2043" s="59"/>
      <c r="Q2043" s="70"/>
      <c r="R2043" s="73" t="s">
        <v>6891</v>
      </c>
      <c r="S2043" s="70">
        <v>6.198</v>
      </c>
      <c r="T2043" s="59">
        <v>15</v>
      </c>
      <c r="U2043" s="82">
        <v>185.94</v>
      </c>
      <c r="V2043" s="83">
        <v>92.97</v>
      </c>
      <c r="W2043" s="83">
        <v>61.98</v>
      </c>
      <c r="X2043" s="83">
        <v>30.99</v>
      </c>
      <c r="Y2043" s="82">
        <f t="shared" si="232"/>
        <v>92.97</v>
      </c>
      <c r="Z2043" s="82"/>
      <c r="AA2043" s="91"/>
      <c r="AB2043" s="91"/>
      <c r="AC2043" s="82"/>
      <c r="AD2043" s="82"/>
      <c r="AE2043" s="82"/>
      <c r="AF2043" s="82"/>
      <c r="AG2043" s="59" t="s">
        <v>6823</v>
      </c>
      <c r="AH2043" s="59">
        <v>1</v>
      </c>
      <c r="AI2043" s="58"/>
      <c r="AJ2043" s="27"/>
    </row>
    <row r="2044" ht="20.15" customHeight="1" outlineLevel="4" spans="1:36">
      <c r="A2044" s="59">
        <v>22</v>
      </c>
      <c r="B2044" s="60" t="s">
        <v>230</v>
      </c>
      <c r="C2044" s="56" t="s">
        <v>238</v>
      </c>
      <c r="D2044" s="57" t="s">
        <v>6880</v>
      </c>
      <c r="E2044" s="58" t="s">
        <v>6892</v>
      </c>
      <c r="F2044" s="59" t="s">
        <v>354</v>
      </c>
      <c r="G2044" s="59" t="s">
        <v>355</v>
      </c>
      <c r="H2044" s="59">
        <v>431103</v>
      </c>
      <c r="I2044" s="59" t="str">
        <f t="shared" si="230"/>
        <v>431103</v>
      </c>
      <c r="J2044" s="59">
        <f t="shared" si="231"/>
        <v>0</v>
      </c>
      <c r="K2044" s="70">
        <v>2.579</v>
      </c>
      <c r="L2044" s="55" t="s">
        <v>6893</v>
      </c>
      <c r="M2044" s="71" t="s">
        <v>6894</v>
      </c>
      <c r="N2044" s="59"/>
      <c r="O2044" s="70"/>
      <c r="P2044" s="59"/>
      <c r="Q2044" s="70"/>
      <c r="R2044" s="73" t="s">
        <v>6894</v>
      </c>
      <c r="S2044" s="70">
        <v>2.579</v>
      </c>
      <c r="T2044" s="59">
        <v>15</v>
      </c>
      <c r="U2044" s="82">
        <v>77.37</v>
      </c>
      <c r="V2044" s="83">
        <v>38.685</v>
      </c>
      <c r="W2044" s="83">
        <v>25.79</v>
      </c>
      <c r="X2044" s="83">
        <v>12.895</v>
      </c>
      <c r="Y2044" s="82">
        <f t="shared" si="232"/>
        <v>38.685</v>
      </c>
      <c r="Z2044" s="82"/>
      <c r="AA2044" s="91"/>
      <c r="AB2044" s="91"/>
      <c r="AC2044" s="82"/>
      <c r="AD2044" s="82"/>
      <c r="AE2044" s="82"/>
      <c r="AF2044" s="82"/>
      <c r="AG2044" s="59" t="s">
        <v>6823</v>
      </c>
      <c r="AH2044" s="59">
        <v>1</v>
      </c>
      <c r="AI2044" s="58"/>
      <c r="AJ2044" s="27"/>
    </row>
    <row r="2045" ht="20.15" customHeight="1" outlineLevel="4" spans="1:36">
      <c r="A2045" s="59">
        <v>6</v>
      </c>
      <c r="B2045" s="60" t="s">
        <v>230</v>
      </c>
      <c r="C2045" s="56" t="s">
        <v>238</v>
      </c>
      <c r="D2045" s="57" t="s">
        <v>6895</v>
      </c>
      <c r="E2045" s="58" t="s">
        <v>6896</v>
      </c>
      <c r="F2045" s="59" t="s">
        <v>354</v>
      </c>
      <c r="G2045" s="59" t="s">
        <v>355</v>
      </c>
      <c r="H2045" s="59">
        <v>431103</v>
      </c>
      <c r="I2045" s="59" t="str">
        <f t="shared" si="230"/>
        <v>431103</v>
      </c>
      <c r="J2045" s="59">
        <f t="shared" si="231"/>
        <v>0</v>
      </c>
      <c r="K2045" s="70">
        <v>2.892</v>
      </c>
      <c r="L2045" s="55" t="s">
        <v>6897</v>
      </c>
      <c r="M2045" s="71" t="s">
        <v>6898</v>
      </c>
      <c r="N2045" s="59"/>
      <c r="O2045" s="70"/>
      <c r="P2045" s="59"/>
      <c r="Q2045" s="70"/>
      <c r="R2045" s="73" t="s">
        <v>6898</v>
      </c>
      <c r="S2045" s="70">
        <v>2.892</v>
      </c>
      <c r="T2045" s="59">
        <v>15</v>
      </c>
      <c r="U2045" s="82">
        <v>86.76</v>
      </c>
      <c r="V2045" s="83">
        <v>43.38</v>
      </c>
      <c r="W2045" s="83">
        <v>28.92</v>
      </c>
      <c r="X2045" s="83">
        <v>14.46</v>
      </c>
      <c r="Y2045" s="82">
        <f t="shared" si="232"/>
        <v>43.38</v>
      </c>
      <c r="Z2045" s="82"/>
      <c r="AA2045" s="91"/>
      <c r="AB2045" s="91"/>
      <c r="AC2045" s="82"/>
      <c r="AD2045" s="82"/>
      <c r="AE2045" s="82"/>
      <c r="AF2045" s="82"/>
      <c r="AG2045" s="59" t="s">
        <v>6823</v>
      </c>
      <c r="AH2045" s="59">
        <v>1</v>
      </c>
      <c r="AI2045" s="58"/>
      <c r="AJ2045" s="27"/>
    </row>
    <row r="2046" ht="20.15" customHeight="1" outlineLevel="4" spans="1:36">
      <c r="A2046" s="59">
        <v>3</v>
      </c>
      <c r="B2046" s="60" t="s">
        <v>230</v>
      </c>
      <c r="C2046" s="56" t="s">
        <v>238</v>
      </c>
      <c r="D2046" s="57" t="s">
        <v>6866</v>
      </c>
      <c r="E2046" s="58" t="s">
        <v>6867</v>
      </c>
      <c r="F2046" s="59" t="s">
        <v>354</v>
      </c>
      <c r="G2046" s="59" t="s">
        <v>355</v>
      </c>
      <c r="H2046" s="59">
        <v>431103</v>
      </c>
      <c r="I2046" s="59" t="str">
        <f t="shared" si="230"/>
        <v>431103</v>
      </c>
      <c r="J2046" s="59">
        <f t="shared" si="231"/>
        <v>0</v>
      </c>
      <c r="K2046" s="70">
        <v>0.736</v>
      </c>
      <c r="L2046" s="55" t="s">
        <v>6872</v>
      </c>
      <c r="M2046" s="71" t="s">
        <v>6899</v>
      </c>
      <c r="N2046" s="59"/>
      <c r="O2046" s="70"/>
      <c r="P2046" s="59"/>
      <c r="Q2046" s="70"/>
      <c r="R2046" s="73" t="s">
        <v>6899</v>
      </c>
      <c r="S2046" s="70">
        <v>0.736</v>
      </c>
      <c r="T2046" s="59">
        <v>15</v>
      </c>
      <c r="U2046" s="82">
        <v>22.08</v>
      </c>
      <c r="V2046" s="83">
        <v>11.04</v>
      </c>
      <c r="W2046" s="83">
        <v>7.36</v>
      </c>
      <c r="X2046" s="83">
        <v>3.68</v>
      </c>
      <c r="Y2046" s="82">
        <f t="shared" si="232"/>
        <v>11.04</v>
      </c>
      <c r="Z2046" s="82"/>
      <c r="AA2046" s="91"/>
      <c r="AB2046" s="91"/>
      <c r="AC2046" s="82"/>
      <c r="AD2046" s="82"/>
      <c r="AE2046" s="82"/>
      <c r="AF2046" s="82"/>
      <c r="AG2046" s="59" t="s">
        <v>6823</v>
      </c>
      <c r="AH2046" s="59">
        <v>1</v>
      </c>
      <c r="AI2046" s="58"/>
      <c r="AJ2046" s="27"/>
    </row>
    <row r="2047" ht="20.15" customHeight="1" outlineLevel="4" spans="1:36">
      <c r="A2047" s="59">
        <v>4</v>
      </c>
      <c r="B2047" s="60" t="s">
        <v>230</v>
      </c>
      <c r="C2047" s="56" t="s">
        <v>238</v>
      </c>
      <c r="D2047" s="57" t="s">
        <v>6888</v>
      </c>
      <c r="E2047" s="58" t="s">
        <v>6900</v>
      </c>
      <c r="F2047" s="59" t="s">
        <v>354</v>
      </c>
      <c r="G2047" s="59" t="s">
        <v>355</v>
      </c>
      <c r="H2047" s="59">
        <v>431103</v>
      </c>
      <c r="I2047" s="59" t="str">
        <f t="shared" si="230"/>
        <v>431103</v>
      </c>
      <c r="J2047" s="59">
        <f t="shared" si="231"/>
        <v>0</v>
      </c>
      <c r="K2047" s="70">
        <v>2.178</v>
      </c>
      <c r="L2047" s="55" t="s">
        <v>6901</v>
      </c>
      <c r="M2047" s="71" t="s">
        <v>6902</v>
      </c>
      <c r="N2047" s="59"/>
      <c r="O2047" s="70"/>
      <c r="P2047" s="59"/>
      <c r="Q2047" s="70"/>
      <c r="R2047" s="73" t="s">
        <v>6902</v>
      </c>
      <c r="S2047" s="70">
        <v>2.178</v>
      </c>
      <c r="T2047" s="59">
        <v>15</v>
      </c>
      <c r="U2047" s="82">
        <v>65.34</v>
      </c>
      <c r="V2047" s="83">
        <v>32.67</v>
      </c>
      <c r="W2047" s="83">
        <v>21.78</v>
      </c>
      <c r="X2047" s="83">
        <v>10.89</v>
      </c>
      <c r="Y2047" s="82">
        <f t="shared" si="232"/>
        <v>32.67</v>
      </c>
      <c r="Z2047" s="82"/>
      <c r="AA2047" s="91"/>
      <c r="AB2047" s="91"/>
      <c r="AC2047" s="82"/>
      <c r="AD2047" s="82"/>
      <c r="AE2047" s="82"/>
      <c r="AF2047" s="82"/>
      <c r="AG2047" s="59" t="s">
        <v>6823</v>
      </c>
      <c r="AH2047" s="59">
        <v>1</v>
      </c>
      <c r="AI2047" s="58"/>
      <c r="AJ2047" s="27"/>
    </row>
    <row r="2048" ht="20.15" customHeight="1" outlineLevel="4" spans="1:36">
      <c r="A2048" s="59">
        <v>7</v>
      </c>
      <c r="B2048" s="60" t="s">
        <v>230</v>
      </c>
      <c r="C2048" s="56" t="s">
        <v>238</v>
      </c>
      <c r="D2048" s="57" t="s">
        <v>6895</v>
      </c>
      <c r="E2048" s="58" t="s">
        <v>2150</v>
      </c>
      <c r="F2048" s="59" t="s">
        <v>354</v>
      </c>
      <c r="G2048" s="59" t="s">
        <v>355</v>
      </c>
      <c r="H2048" s="59">
        <v>431103</v>
      </c>
      <c r="I2048" s="59" t="str">
        <f t="shared" si="230"/>
        <v>431103</v>
      </c>
      <c r="J2048" s="59">
        <f t="shared" si="231"/>
        <v>0</v>
      </c>
      <c r="K2048" s="70">
        <v>8.862</v>
      </c>
      <c r="L2048" s="55" t="s">
        <v>6903</v>
      </c>
      <c r="M2048" s="71" t="s">
        <v>6904</v>
      </c>
      <c r="N2048" s="59"/>
      <c r="O2048" s="70"/>
      <c r="P2048" s="73" t="s">
        <v>6904</v>
      </c>
      <c r="Q2048" s="70">
        <v>8.862</v>
      </c>
      <c r="R2048" s="59"/>
      <c r="S2048" s="70"/>
      <c r="T2048" s="59">
        <v>15</v>
      </c>
      <c r="U2048" s="82">
        <v>265.86</v>
      </c>
      <c r="V2048" s="83">
        <v>132.93</v>
      </c>
      <c r="W2048" s="83">
        <v>88.62</v>
      </c>
      <c r="X2048" s="83">
        <v>44.31</v>
      </c>
      <c r="Y2048" s="82">
        <f t="shared" si="232"/>
        <v>132.93</v>
      </c>
      <c r="Z2048" s="82"/>
      <c r="AA2048" s="91"/>
      <c r="AB2048" s="91"/>
      <c r="AC2048" s="82"/>
      <c r="AD2048" s="82"/>
      <c r="AE2048" s="82"/>
      <c r="AF2048" s="82"/>
      <c r="AG2048" s="59" t="s">
        <v>6823</v>
      </c>
      <c r="AH2048" s="59">
        <v>1</v>
      </c>
      <c r="AI2048" s="58"/>
      <c r="AJ2048" s="27"/>
    </row>
    <row r="2049" ht="20.15" customHeight="1" outlineLevel="4" spans="1:36">
      <c r="A2049" s="59">
        <v>8</v>
      </c>
      <c r="B2049" s="60" t="s">
        <v>230</v>
      </c>
      <c r="C2049" s="56" t="s">
        <v>238</v>
      </c>
      <c r="D2049" s="57" t="s">
        <v>6905</v>
      </c>
      <c r="E2049" s="58" t="s">
        <v>5589</v>
      </c>
      <c r="F2049" s="59" t="s">
        <v>354</v>
      </c>
      <c r="G2049" s="59" t="s">
        <v>355</v>
      </c>
      <c r="H2049" s="59">
        <v>431103</v>
      </c>
      <c r="I2049" s="59" t="str">
        <f t="shared" si="230"/>
        <v>431103</v>
      </c>
      <c r="J2049" s="59">
        <f t="shared" si="231"/>
        <v>0</v>
      </c>
      <c r="K2049" s="70">
        <v>0.548</v>
      </c>
      <c r="L2049" s="55" t="s">
        <v>6906</v>
      </c>
      <c r="M2049" s="71" t="s">
        <v>6907</v>
      </c>
      <c r="N2049" s="59"/>
      <c r="O2049" s="70"/>
      <c r="P2049" s="59"/>
      <c r="Q2049" s="70"/>
      <c r="R2049" s="73" t="s">
        <v>6907</v>
      </c>
      <c r="S2049" s="70">
        <v>0.548</v>
      </c>
      <c r="T2049" s="59">
        <v>15</v>
      </c>
      <c r="U2049" s="82">
        <v>16.44</v>
      </c>
      <c r="V2049" s="83">
        <v>8.22</v>
      </c>
      <c r="W2049" s="83">
        <v>5.48</v>
      </c>
      <c r="X2049" s="83">
        <v>2.74</v>
      </c>
      <c r="Y2049" s="82">
        <f t="shared" si="232"/>
        <v>8.22</v>
      </c>
      <c r="Z2049" s="82"/>
      <c r="AA2049" s="91"/>
      <c r="AB2049" s="91"/>
      <c r="AC2049" s="82"/>
      <c r="AD2049" s="82"/>
      <c r="AE2049" s="82"/>
      <c r="AF2049" s="82"/>
      <c r="AG2049" s="59" t="s">
        <v>6823</v>
      </c>
      <c r="AH2049" s="59">
        <v>1</v>
      </c>
      <c r="AI2049" s="58"/>
      <c r="AJ2049" s="27"/>
    </row>
    <row r="2050" ht="20.15" customHeight="1" outlineLevel="4" spans="1:36">
      <c r="A2050" s="59">
        <v>9</v>
      </c>
      <c r="B2050" s="60" t="s">
        <v>230</v>
      </c>
      <c r="C2050" s="56" t="s">
        <v>238</v>
      </c>
      <c r="D2050" s="57" t="s">
        <v>6905</v>
      </c>
      <c r="E2050" s="58" t="s">
        <v>6908</v>
      </c>
      <c r="F2050" s="59" t="s">
        <v>354</v>
      </c>
      <c r="G2050" s="59" t="s">
        <v>355</v>
      </c>
      <c r="H2050" s="59">
        <v>431103</v>
      </c>
      <c r="I2050" s="59" t="str">
        <f t="shared" si="230"/>
        <v>431103</v>
      </c>
      <c r="J2050" s="59">
        <f t="shared" si="231"/>
        <v>0</v>
      </c>
      <c r="K2050" s="70">
        <v>1.281</v>
      </c>
      <c r="L2050" s="55" t="s">
        <v>6909</v>
      </c>
      <c r="M2050" s="71" t="s">
        <v>6910</v>
      </c>
      <c r="N2050" s="59"/>
      <c r="O2050" s="70"/>
      <c r="P2050" s="59"/>
      <c r="Q2050" s="70"/>
      <c r="R2050" s="73" t="s">
        <v>6910</v>
      </c>
      <c r="S2050" s="70">
        <v>1.281</v>
      </c>
      <c r="T2050" s="59">
        <v>15</v>
      </c>
      <c r="U2050" s="82">
        <v>38.43</v>
      </c>
      <c r="V2050" s="83">
        <v>19.215</v>
      </c>
      <c r="W2050" s="83">
        <v>12.81</v>
      </c>
      <c r="X2050" s="83">
        <v>6.405</v>
      </c>
      <c r="Y2050" s="82">
        <f t="shared" si="232"/>
        <v>19.215</v>
      </c>
      <c r="Z2050" s="82"/>
      <c r="AA2050" s="91"/>
      <c r="AB2050" s="91"/>
      <c r="AC2050" s="82"/>
      <c r="AD2050" s="82"/>
      <c r="AE2050" s="82"/>
      <c r="AF2050" s="82"/>
      <c r="AG2050" s="59" t="s">
        <v>6823</v>
      </c>
      <c r="AH2050" s="59">
        <v>1</v>
      </c>
      <c r="AI2050" s="58"/>
      <c r="AJ2050" s="27"/>
    </row>
    <row r="2051" ht="20.15" customHeight="1" outlineLevel="4" spans="1:36">
      <c r="A2051" s="59">
        <v>10</v>
      </c>
      <c r="B2051" s="60" t="s">
        <v>230</v>
      </c>
      <c r="C2051" s="56" t="s">
        <v>238</v>
      </c>
      <c r="D2051" s="57" t="s">
        <v>6911</v>
      </c>
      <c r="E2051" s="58" t="s">
        <v>6912</v>
      </c>
      <c r="F2051" s="59" t="s">
        <v>354</v>
      </c>
      <c r="G2051" s="59" t="s">
        <v>355</v>
      </c>
      <c r="H2051" s="59">
        <v>431103</v>
      </c>
      <c r="I2051" s="59" t="str">
        <f t="shared" si="230"/>
        <v>431103</v>
      </c>
      <c r="J2051" s="59">
        <f t="shared" si="231"/>
        <v>0</v>
      </c>
      <c r="K2051" s="70">
        <v>1.533</v>
      </c>
      <c r="L2051" s="55" t="s">
        <v>6913</v>
      </c>
      <c r="M2051" s="71" t="s">
        <v>6914</v>
      </c>
      <c r="N2051" s="59"/>
      <c r="O2051" s="70"/>
      <c r="P2051" s="59"/>
      <c r="Q2051" s="70"/>
      <c r="R2051" s="73" t="s">
        <v>6914</v>
      </c>
      <c r="S2051" s="70">
        <v>1.533</v>
      </c>
      <c r="T2051" s="59">
        <v>15</v>
      </c>
      <c r="U2051" s="82">
        <v>45.99</v>
      </c>
      <c r="V2051" s="83">
        <v>22.995</v>
      </c>
      <c r="W2051" s="83">
        <v>15.33</v>
      </c>
      <c r="X2051" s="83">
        <v>7.665</v>
      </c>
      <c r="Y2051" s="82">
        <f t="shared" si="232"/>
        <v>22.995</v>
      </c>
      <c r="Z2051" s="82"/>
      <c r="AA2051" s="91"/>
      <c r="AB2051" s="91"/>
      <c r="AC2051" s="82"/>
      <c r="AD2051" s="82"/>
      <c r="AE2051" s="82"/>
      <c r="AF2051" s="82"/>
      <c r="AG2051" s="59" t="s">
        <v>6823</v>
      </c>
      <c r="AH2051" s="59">
        <v>1</v>
      </c>
      <c r="AI2051" s="58"/>
      <c r="AJ2051" s="27"/>
    </row>
    <row r="2052" ht="20.15" customHeight="1" outlineLevel="4" spans="1:36">
      <c r="A2052" s="59">
        <v>11</v>
      </c>
      <c r="B2052" s="60" t="s">
        <v>230</v>
      </c>
      <c r="C2052" s="56" t="s">
        <v>238</v>
      </c>
      <c r="D2052" s="57" t="s">
        <v>6911</v>
      </c>
      <c r="E2052" s="58" t="s">
        <v>6915</v>
      </c>
      <c r="F2052" s="59" t="s">
        <v>354</v>
      </c>
      <c r="G2052" s="59" t="s">
        <v>355</v>
      </c>
      <c r="H2052" s="59">
        <v>431103</v>
      </c>
      <c r="I2052" s="59" t="str">
        <f t="shared" si="230"/>
        <v>431103</v>
      </c>
      <c r="J2052" s="59">
        <f t="shared" si="231"/>
        <v>0</v>
      </c>
      <c r="K2052" s="70">
        <v>0.094</v>
      </c>
      <c r="L2052" s="55" t="s">
        <v>6916</v>
      </c>
      <c r="M2052" s="71" t="s">
        <v>6917</v>
      </c>
      <c r="N2052" s="59"/>
      <c r="O2052" s="70"/>
      <c r="P2052" s="59"/>
      <c r="Q2052" s="70"/>
      <c r="R2052" s="73" t="s">
        <v>6917</v>
      </c>
      <c r="S2052" s="70">
        <v>0.094</v>
      </c>
      <c r="T2052" s="59">
        <v>15</v>
      </c>
      <c r="U2052" s="82">
        <v>2.82</v>
      </c>
      <c r="V2052" s="83">
        <v>1.41</v>
      </c>
      <c r="W2052" s="83">
        <v>0.94</v>
      </c>
      <c r="X2052" s="83">
        <v>0.47</v>
      </c>
      <c r="Y2052" s="82">
        <f t="shared" si="232"/>
        <v>1.41</v>
      </c>
      <c r="Z2052" s="82"/>
      <c r="AA2052" s="91"/>
      <c r="AB2052" s="91"/>
      <c r="AC2052" s="82"/>
      <c r="AD2052" s="82"/>
      <c r="AE2052" s="82"/>
      <c r="AF2052" s="82"/>
      <c r="AG2052" s="59" t="s">
        <v>6823</v>
      </c>
      <c r="AH2052" s="59">
        <v>1</v>
      </c>
      <c r="AI2052" s="58"/>
      <c r="AJ2052" s="27"/>
    </row>
    <row r="2053" ht="20.15" customHeight="1" outlineLevel="4" spans="1:36">
      <c r="A2053" s="59">
        <v>12</v>
      </c>
      <c r="B2053" s="60" t="s">
        <v>230</v>
      </c>
      <c r="C2053" s="56" t="s">
        <v>238</v>
      </c>
      <c r="D2053" s="57" t="s">
        <v>6911</v>
      </c>
      <c r="E2053" s="58" t="s">
        <v>6918</v>
      </c>
      <c r="F2053" s="59" t="s">
        <v>354</v>
      </c>
      <c r="G2053" s="59" t="s">
        <v>355</v>
      </c>
      <c r="H2053" s="59">
        <v>431103</v>
      </c>
      <c r="I2053" s="59" t="str">
        <f t="shared" si="230"/>
        <v>431103</v>
      </c>
      <c r="J2053" s="59">
        <f t="shared" si="231"/>
        <v>0</v>
      </c>
      <c r="K2053" s="70">
        <v>1.857</v>
      </c>
      <c r="L2053" s="55" t="s">
        <v>6919</v>
      </c>
      <c r="M2053" s="71" t="s">
        <v>6920</v>
      </c>
      <c r="N2053" s="59"/>
      <c r="O2053" s="70"/>
      <c r="P2053" s="59"/>
      <c r="Q2053" s="70"/>
      <c r="R2053" s="73" t="s">
        <v>6920</v>
      </c>
      <c r="S2053" s="70">
        <v>1.857</v>
      </c>
      <c r="T2053" s="59">
        <v>15</v>
      </c>
      <c r="U2053" s="82">
        <v>55.71</v>
      </c>
      <c r="V2053" s="83">
        <v>27.855</v>
      </c>
      <c r="W2053" s="83">
        <v>18.57</v>
      </c>
      <c r="X2053" s="83">
        <v>9.285</v>
      </c>
      <c r="Y2053" s="82">
        <f t="shared" si="232"/>
        <v>27.855</v>
      </c>
      <c r="Z2053" s="82"/>
      <c r="AA2053" s="91"/>
      <c r="AB2053" s="91"/>
      <c r="AC2053" s="82"/>
      <c r="AD2053" s="82"/>
      <c r="AE2053" s="82"/>
      <c r="AF2053" s="82"/>
      <c r="AG2053" s="59" t="s">
        <v>6823</v>
      </c>
      <c r="AH2053" s="59">
        <v>1</v>
      </c>
      <c r="AI2053" s="58"/>
      <c r="AJ2053" s="27"/>
    </row>
    <row r="2054" ht="20.15" customHeight="1" outlineLevel="4" spans="1:36">
      <c r="A2054" s="59">
        <v>13</v>
      </c>
      <c r="B2054" s="60" t="s">
        <v>230</v>
      </c>
      <c r="C2054" s="56" t="s">
        <v>238</v>
      </c>
      <c r="D2054" s="57" t="s">
        <v>6921</v>
      </c>
      <c r="E2054" s="58" t="s">
        <v>6922</v>
      </c>
      <c r="F2054" s="59" t="s">
        <v>354</v>
      </c>
      <c r="G2054" s="59" t="s">
        <v>355</v>
      </c>
      <c r="H2054" s="59">
        <v>431103</v>
      </c>
      <c r="I2054" s="59" t="str">
        <f t="shared" si="230"/>
        <v>431103</v>
      </c>
      <c r="J2054" s="59">
        <f t="shared" si="231"/>
        <v>0</v>
      </c>
      <c r="K2054" s="70">
        <v>2.788</v>
      </c>
      <c r="L2054" s="55" t="s">
        <v>6923</v>
      </c>
      <c r="M2054" s="71" t="s">
        <v>6924</v>
      </c>
      <c r="N2054" s="59"/>
      <c r="O2054" s="70"/>
      <c r="P2054" s="59"/>
      <c r="Q2054" s="70"/>
      <c r="R2054" s="73" t="s">
        <v>6924</v>
      </c>
      <c r="S2054" s="70">
        <v>2.788</v>
      </c>
      <c r="T2054" s="59">
        <v>15</v>
      </c>
      <c r="U2054" s="82">
        <v>83.64</v>
      </c>
      <c r="V2054" s="83">
        <v>41.82</v>
      </c>
      <c r="W2054" s="83">
        <v>27.88</v>
      </c>
      <c r="X2054" s="83">
        <v>13.94</v>
      </c>
      <c r="Y2054" s="82">
        <f t="shared" si="232"/>
        <v>41.82</v>
      </c>
      <c r="Z2054" s="82"/>
      <c r="AA2054" s="91"/>
      <c r="AB2054" s="91"/>
      <c r="AC2054" s="82"/>
      <c r="AD2054" s="82"/>
      <c r="AE2054" s="82"/>
      <c r="AF2054" s="82"/>
      <c r="AG2054" s="59" t="s">
        <v>6823</v>
      </c>
      <c r="AH2054" s="59">
        <v>1</v>
      </c>
      <c r="AI2054" s="58"/>
      <c r="AJ2054" s="27"/>
    </row>
    <row r="2055" ht="20.15" customHeight="1" outlineLevel="4" spans="1:36">
      <c r="A2055" s="59">
        <v>14</v>
      </c>
      <c r="B2055" s="60" t="s">
        <v>230</v>
      </c>
      <c r="C2055" s="56" t="s">
        <v>238</v>
      </c>
      <c r="D2055" s="57" t="s">
        <v>6884</v>
      </c>
      <c r="E2055" s="58" t="s">
        <v>6925</v>
      </c>
      <c r="F2055" s="59" t="s">
        <v>354</v>
      </c>
      <c r="G2055" s="59" t="s">
        <v>355</v>
      </c>
      <c r="H2055" s="59">
        <v>431103</v>
      </c>
      <c r="I2055" s="59" t="str">
        <f t="shared" si="230"/>
        <v>431103</v>
      </c>
      <c r="J2055" s="59">
        <f t="shared" si="231"/>
        <v>0</v>
      </c>
      <c r="K2055" s="70">
        <v>0.745</v>
      </c>
      <c r="L2055" s="55" t="s">
        <v>6926</v>
      </c>
      <c r="M2055" s="71" t="s">
        <v>6927</v>
      </c>
      <c r="N2055" s="59"/>
      <c r="O2055" s="70"/>
      <c r="P2055" s="59"/>
      <c r="Q2055" s="70"/>
      <c r="R2055" s="73" t="s">
        <v>6927</v>
      </c>
      <c r="S2055" s="70">
        <v>0.745</v>
      </c>
      <c r="T2055" s="59">
        <v>15</v>
      </c>
      <c r="U2055" s="82">
        <v>22.35</v>
      </c>
      <c r="V2055" s="83">
        <v>11.175</v>
      </c>
      <c r="W2055" s="83">
        <v>7.45</v>
      </c>
      <c r="X2055" s="83">
        <v>3.725</v>
      </c>
      <c r="Y2055" s="82">
        <f t="shared" si="232"/>
        <v>11.175</v>
      </c>
      <c r="Z2055" s="82"/>
      <c r="AA2055" s="91"/>
      <c r="AB2055" s="91"/>
      <c r="AC2055" s="82"/>
      <c r="AD2055" s="82"/>
      <c r="AE2055" s="82"/>
      <c r="AF2055" s="82"/>
      <c r="AG2055" s="59" t="s">
        <v>6823</v>
      </c>
      <c r="AH2055" s="59">
        <v>1</v>
      </c>
      <c r="AI2055" s="58"/>
      <c r="AJ2055" s="27"/>
    </row>
    <row r="2056" ht="20.15" customHeight="1" outlineLevel="4" spans="1:36">
      <c r="A2056" s="59">
        <v>15</v>
      </c>
      <c r="B2056" s="60" t="s">
        <v>230</v>
      </c>
      <c r="C2056" s="56" t="s">
        <v>238</v>
      </c>
      <c r="D2056" s="57" t="s">
        <v>6884</v>
      </c>
      <c r="E2056" s="58" t="s">
        <v>6928</v>
      </c>
      <c r="F2056" s="59" t="s">
        <v>354</v>
      </c>
      <c r="G2056" s="59" t="s">
        <v>355</v>
      </c>
      <c r="H2056" s="59">
        <v>431103</v>
      </c>
      <c r="I2056" s="59" t="str">
        <f t="shared" si="230"/>
        <v>431103</v>
      </c>
      <c r="J2056" s="59">
        <f t="shared" si="231"/>
        <v>0</v>
      </c>
      <c r="K2056" s="70">
        <v>2.355</v>
      </c>
      <c r="L2056" s="55" t="s">
        <v>6929</v>
      </c>
      <c r="M2056" s="71" t="s">
        <v>6930</v>
      </c>
      <c r="N2056" s="59"/>
      <c r="O2056" s="70"/>
      <c r="P2056" s="73" t="s">
        <v>6930</v>
      </c>
      <c r="Q2056" s="70">
        <v>2.355</v>
      </c>
      <c r="R2056" s="59"/>
      <c r="S2056" s="70"/>
      <c r="T2056" s="59">
        <v>15</v>
      </c>
      <c r="U2056" s="82">
        <v>70.65</v>
      </c>
      <c r="V2056" s="83">
        <v>35.325</v>
      </c>
      <c r="W2056" s="83">
        <v>23.55</v>
      </c>
      <c r="X2056" s="83">
        <v>11.775</v>
      </c>
      <c r="Y2056" s="82">
        <f t="shared" si="232"/>
        <v>35.325</v>
      </c>
      <c r="Z2056" s="82"/>
      <c r="AA2056" s="91"/>
      <c r="AB2056" s="91"/>
      <c r="AC2056" s="82"/>
      <c r="AD2056" s="82"/>
      <c r="AE2056" s="82"/>
      <c r="AF2056" s="82"/>
      <c r="AG2056" s="59" t="s">
        <v>6823</v>
      </c>
      <c r="AH2056" s="59">
        <v>1</v>
      </c>
      <c r="AI2056" s="58"/>
      <c r="AJ2056" s="27"/>
    </row>
    <row r="2057" ht="20.15" customHeight="1" outlineLevel="4" spans="1:36">
      <c r="A2057" s="59">
        <v>16</v>
      </c>
      <c r="B2057" s="60" t="s">
        <v>230</v>
      </c>
      <c r="C2057" s="56" t="s">
        <v>238</v>
      </c>
      <c r="D2057" s="57" t="s">
        <v>6905</v>
      </c>
      <c r="E2057" s="58" t="s">
        <v>6931</v>
      </c>
      <c r="F2057" s="59" t="s">
        <v>354</v>
      </c>
      <c r="G2057" s="59" t="s">
        <v>355</v>
      </c>
      <c r="H2057" s="59">
        <v>431103</v>
      </c>
      <c r="I2057" s="59" t="str">
        <f t="shared" si="230"/>
        <v>431103</v>
      </c>
      <c r="J2057" s="59">
        <f t="shared" si="231"/>
        <v>0</v>
      </c>
      <c r="K2057" s="70">
        <v>3.107</v>
      </c>
      <c r="L2057" s="55" t="s">
        <v>6932</v>
      </c>
      <c r="M2057" s="71" t="s">
        <v>6933</v>
      </c>
      <c r="N2057" s="59"/>
      <c r="O2057" s="70"/>
      <c r="P2057" s="59"/>
      <c r="Q2057" s="70"/>
      <c r="R2057" s="73" t="s">
        <v>6933</v>
      </c>
      <c r="S2057" s="70">
        <v>3.107</v>
      </c>
      <c r="T2057" s="59">
        <v>15</v>
      </c>
      <c r="U2057" s="82">
        <v>93.21</v>
      </c>
      <c r="V2057" s="83">
        <v>46.605</v>
      </c>
      <c r="W2057" s="83">
        <v>31.07</v>
      </c>
      <c r="X2057" s="83">
        <v>15.535</v>
      </c>
      <c r="Y2057" s="82">
        <f t="shared" si="232"/>
        <v>46.605</v>
      </c>
      <c r="Z2057" s="82"/>
      <c r="AA2057" s="91"/>
      <c r="AB2057" s="91"/>
      <c r="AC2057" s="82"/>
      <c r="AD2057" s="82"/>
      <c r="AE2057" s="82"/>
      <c r="AF2057" s="82"/>
      <c r="AG2057" s="59" t="s">
        <v>6823</v>
      </c>
      <c r="AH2057" s="59">
        <v>1</v>
      </c>
      <c r="AI2057" s="58"/>
      <c r="AJ2057" s="27"/>
    </row>
    <row r="2058" ht="20.15" customHeight="1" outlineLevel="4" spans="1:36">
      <c r="A2058" s="59">
        <v>2</v>
      </c>
      <c r="B2058" s="60" t="s">
        <v>230</v>
      </c>
      <c r="C2058" s="56" t="s">
        <v>238</v>
      </c>
      <c r="D2058" s="57" t="s">
        <v>6934</v>
      </c>
      <c r="E2058" s="58" t="s">
        <v>6935</v>
      </c>
      <c r="F2058" s="59" t="s">
        <v>354</v>
      </c>
      <c r="G2058" s="59" t="s">
        <v>355</v>
      </c>
      <c r="H2058" s="59">
        <v>431103</v>
      </c>
      <c r="I2058" s="59" t="str">
        <f t="shared" si="230"/>
        <v>431103</v>
      </c>
      <c r="J2058" s="59">
        <f t="shared" si="231"/>
        <v>0</v>
      </c>
      <c r="K2058" s="70">
        <v>3.104</v>
      </c>
      <c r="L2058" s="55" t="s">
        <v>6936</v>
      </c>
      <c r="M2058" s="71" t="s">
        <v>6937</v>
      </c>
      <c r="N2058" s="59"/>
      <c r="O2058" s="70"/>
      <c r="P2058" s="73" t="s">
        <v>6937</v>
      </c>
      <c r="Q2058" s="70">
        <v>3.104</v>
      </c>
      <c r="R2058" s="59"/>
      <c r="S2058" s="70"/>
      <c r="T2058" s="59">
        <v>15</v>
      </c>
      <c r="U2058" s="82">
        <v>93.12</v>
      </c>
      <c r="V2058" s="83">
        <v>46.56</v>
      </c>
      <c r="W2058" s="83">
        <v>31.04</v>
      </c>
      <c r="X2058" s="83">
        <v>15.52</v>
      </c>
      <c r="Y2058" s="82">
        <f t="shared" si="232"/>
        <v>46.56</v>
      </c>
      <c r="Z2058" s="82"/>
      <c r="AA2058" s="91"/>
      <c r="AB2058" s="91"/>
      <c r="AC2058" s="82"/>
      <c r="AD2058" s="82"/>
      <c r="AE2058" s="82"/>
      <c r="AF2058" s="82"/>
      <c r="AG2058" s="59" t="s">
        <v>6823</v>
      </c>
      <c r="AH2058" s="59">
        <v>1</v>
      </c>
      <c r="AI2058" s="58"/>
      <c r="AJ2058" s="27"/>
    </row>
    <row r="2059" ht="20.15" customHeight="1" outlineLevel="4" spans="1:36">
      <c r="A2059" s="59">
        <v>23</v>
      </c>
      <c r="B2059" s="60" t="s">
        <v>230</v>
      </c>
      <c r="C2059" s="56" t="s">
        <v>238</v>
      </c>
      <c r="D2059" s="57" t="s">
        <v>6884</v>
      </c>
      <c r="E2059" s="58" t="s">
        <v>6938</v>
      </c>
      <c r="F2059" s="59" t="s">
        <v>354</v>
      </c>
      <c r="G2059" s="59" t="s">
        <v>355</v>
      </c>
      <c r="H2059" s="59">
        <v>431103</v>
      </c>
      <c r="I2059" s="59" t="str">
        <f t="shared" si="230"/>
        <v>431103</v>
      </c>
      <c r="J2059" s="59">
        <f t="shared" si="231"/>
        <v>0</v>
      </c>
      <c r="K2059" s="70">
        <v>1.263</v>
      </c>
      <c r="L2059" s="55" t="s">
        <v>6939</v>
      </c>
      <c r="M2059" s="71" t="s">
        <v>6940</v>
      </c>
      <c r="N2059" s="59"/>
      <c r="O2059" s="70"/>
      <c r="P2059" s="59"/>
      <c r="Q2059" s="70"/>
      <c r="R2059" s="73" t="s">
        <v>6940</v>
      </c>
      <c r="S2059" s="70">
        <v>1.263</v>
      </c>
      <c r="T2059" s="59">
        <v>15</v>
      </c>
      <c r="U2059" s="82">
        <v>37.89</v>
      </c>
      <c r="V2059" s="83">
        <v>18.945</v>
      </c>
      <c r="W2059" s="83">
        <v>12.63</v>
      </c>
      <c r="X2059" s="83">
        <v>6.315</v>
      </c>
      <c r="Y2059" s="82">
        <f t="shared" si="232"/>
        <v>18.945</v>
      </c>
      <c r="Z2059" s="82"/>
      <c r="AA2059" s="91"/>
      <c r="AB2059" s="91"/>
      <c r="AC2059" s="82"/>
      <c r="AD2059" s="82"/>
      <c r="AE2059" s="82"/>
      <c r="AF2059" s="82"/>
      <c r="AG2059" s="59" t="s">
        <v>6823</v>
      </c>
      <c r="AH2059" s="59">
        <v>1</v>
      </c>
      <c r="AI2059" s="58"/>
      <c r="AJ2059" s="27"/>
    </row>
    <row r="2060" ht="20.15" customHeight="1" outlineLevel="4" spans="1:36">
      <c r="A2060" s="59">
        <v>24</v>
      </c>
      <c r="B2060" s="60" t="s">
        <v>230</v>
      </c>
      <c r="C2060" s="56" t="s">
        <v>238</v>
      </c>
      <c r="D2060" s="57" t="s">
        <v>6866</v>
      </c>
      <c r="E2060" s="58" t="s">
        <v>6941</v>
      </c>
      <c r="F2060" s="59" t="s">
        <v>354</v>
      </c>
      <c r="G2060" s="59" t="s">
        <v>355</v>
      </c>
      <c r="H2060" s="59">
        <v>431103</v>
      </c>
      <c r="I2060" s="59" t="str">
        <f t="shared" si="230"/>
        <v>431103</v>
      </c>
      <c r="J2060" s="59">
        <f t="shared" si="231"/>
        <v>0</v>
      </c>
      <c r="K2060" s="70">
        <v>2.544</v>
      </c>
      <c r="L2060" s="55" t="s">
        <v>6942</v>
      </c>
      <c r="M2060" s="71" t="s">
        <v>6943</v>
      </c>
      <c r="N2060" s="59"/>
      <c r="O2060" s="70"/>
      <c r="P2060" s="59"/>
      <c r="Q2060" s="70"/>
      <c r="R2060" s="73" t="s">
        <v>6943</v>
      </c>
      <c r="S2060" s="70">
        <v>2.544</v>
      </c>
      <c r="T2060" s="59">
        <v>15</v>
      </c>
      <c r="U2060" s="82">
        <v>76.32</v>
      </c>
      <c r="V2060" s="83">
        <v>38.16</v>
      </c>
      <c r="W2060" s="83">
        <v>25.44</v>
      </c>
      <c r="X2060" s="83">
        <v>12.72</v>
      </c>
      <c r="Y2060" s="82">
        <f t="shared" si="232"/>
        <v>38.16</v>
      </c>
      <c r="Z2060" s="82"/>
      <c r="AA2060" s="91"/>
      <c r="AB2060" s="91"/>
      <c r="AC2060" s="82"/>
      <c r="AD2060" s="82"/>
      <c r="AE2060" s="82"/>
      <c r="AF2060" s="82"/>
      <c r="AG2060" s="59" t="s">
        <v>6823</v>
      </c>
      <c r="AH2060" s="59">
        <v>1</v>
      </c>
      <c r="AI2060" s="58"/>
      <c r="AJ2060" s="27"/>
    </row>
    <row r="2061" ht="20.15" customHeight="1" outlineLevel="4" spans="1:36">
      <c r="A2061" s="59">
        <v>25</v>
      </c>
      <c r="B2061" s="60" t="s">
        <v>230</v>
      </c>
      <c r="C2061" s="56" t="s">
        <v>238</v>
      </c>
      <c r="D2061" s="57" t="s">
        <v>6870</v>
      </c>
      <c r="E2061" s="58" t="s">
        <v>6944</v>
      </c>
      <c r="F2061" s="59" t="s">
        <v>354</v>
      </c>
      <c r="G2061" s="59" t="s">
        <v>355</v>
      </c>
      <c r="H2061" s="59">
        <v>431103</v>
      </c>
      <c r="I2061" s="59" t="str">
        <f t="shared" si="230"/>
        <v>431103</v>
      </c>
      <c r="J2061" s="59">
        <f t="shared" si="231"/>
        <v>0</v>
      </c>
      <c r="K2061" s="70">
        <v>1.17</v>
      </c>
      <c r="L2061" s="55" t="s">
        <v>5912</v>
      </c>
      <c r="M2061" s="71" t="s">
        <v>6945</v>
      </c>
      <c r="N2061" s="59"/>
      <c r="O2061" s="70"/>
      <c r="P2061" s="59"/>
      <c r="Q2061" s="70"/>
      <c r="R2061" s="73" t="s">
        <v>6945</v>
      </c>
      <c r="S2061" s="70">
        <v>1.17</v>
      </c>
      <c r="T2061" s="59">
        <v>15</v>
      </c>
      <c r="U2061" s="82">
        <v>35.1</v>
      </c>
      <c r="V2061" s="83">
        <v>17.55</v>
      </c>
      <c r="W2061" s="83">
        <v>11.7</v>
      </c>
      <c r="X2061" s="83">
        <v>5.85</v>
      </c>
      <c r="Y2061" s="82">
        <f t="shared" si="232"/>
        <v>17.55</v>
      </c>
      <c r="Z2061" s="82"/>
      <c r="AA2061" s="91"/>
      <c r="AB2061" s="91"/>
      <c r="AC2061" s="82"/>
      <c r="AD2061" s="82"/>
      <c r="AE2061" s="82"/>
      <c r="AF2061" s="82"/>
      <c r="AG2061" s="59" t="s">
        <v>6823</v>
      </c>
      <c r="AH2061" s="59">
        <v>1</v>
      </c>
      <c r="AI2061" s="58"/>
      <c r="AJ2061" s="27"/>
    </row>
    <row r="2062" ht="20.15" customHeight="1" outlineLevel="4" spans="1:36">
      <c r="A2062" s="59">
        <v>26</v>
      </c>
      <c r="B2062" s="60" t="s">
        <v>230</v>
      </c>
      <c r="C2062" s="56" t="s">
        <v>238</v>
      </c>
      <c r="D2062" s="57" t="s">
        <v>6905</v>
      </c>
      <c r="E2062" s="58" t="s">
        <v>6946</v>
      </c>
      <c r="F2062" s="59" t="s">
        <v>354</v>
      </c>
      <c r="G2062" s="59" t="s">
        <v>355</v>
      </c>
      <c r="H2062" s="59">
        <v>431103</v>
      </c>
      <c r="I2062" s="59" t="str">
        <f t="shared" si="230"/>
        <v>431103</v>
      </c>
      <c r="J2062" s="59">
        <f t="shared" si="231"/>
        <v>0</v>
      </c>
      <c r="K2062" s="70">
        <v>1.728</v>
      </c>
      <c r="L2062" s="55" t="s">
        <v>6947</v>
      </c>
      <c r="M2062" s="71" t="s">
        <v>6948</v>
      </c>
      <c r="N2062" s="59"/>
      <c r="O2062" s="70"/>
      <c r="P2062" s="59"/>
      <c r="Q2062" s="70"/>
      <c r="R2062" s="73" t="s">
        <v>6948</v>
      </c>
      <c r="S2062" s="70">
        <v>1.728</v>
      </c>
      <c r="T2062" s="59">
        <v>15</v>
      </c>
      <c r="U2062" s="82">
        <v>51.84</v>
      </c>
      <c r="V2062" s="83">
        <v>25.92</v>
      </c>
      <c r="W2062" s="83">
        <v>17.28</v>
      </c>
      <c r="X2062" s="83">
        <v>8.64</v>
      </c>
      <c r="Y2062" s="82">
        <f t="shared" si="232"/>
        <v>25.92</v>
      </c>
      <c r="Z2062" s="82"/>
      <c r="AA2062" s="91"/>
      <c r="AB2062" s="91"/>
      <c r="AC2062" s="82"/>
      <c r="AD2062" s="82"/>
      <c r="AE2062" s="82"/>
      <c r="AF2062" s="82"/>
      <c r="AG2062" s="59" t="s">
        <v>6823</v>
      </c>
      <c r="AH2062" s="59">
        <v>1</v>
      </c>
      <c r="AI2062" s="58"/>
      <c r="AJ2062" s="27"/>
    </row>
    <row r="2063" ht="20.15" customHeight="1" outlineLevel="4" spans="1:36">
      <c r="A2063" s="59">
        <v>27</v>
      </c>
      <c r="B2063" s="60" t="s">
        <v>230</v>
      </c>
      <c r="C2063" s="56" t="s">
        <v>238</v>
      </c>
      <c r="D2063" s="57" t="s">
        <v>6880</v>
      </c>
      <c r="E2063" s="58" t="s">
        <v>6949</v>
      </c>
      <c r="F2063" s="59" t="s">
        <v>354</v>
      </c>
      <c r="G2063" s="59" t="s">
        <v>355</v>
      </c>
      <c r="H2063" s="59">
        <v>431103</v>
      </c>
      <c r="I2063" s="59" t="str">
        <f t="shared" si="230"/>
        <v>431103</v>
      </c>
      <c r="J2063" s="59">
        <f t="shared" si="231"/>
        <v>0</v>
      </c>
      <c r="K2063" s="70">
        <v>4.707</v>
      </c>
      <c r="L2063" s="55" t="s">
        <v>6950</v>
      </c>
      <c r="M2063" s="71" t="s">
        <v>6951</v>
      </c>
      <c r="N2063" s="59"/>
      <c r="O2063" s="70"/>
      <c r="P2063" s="59"/>
      <c r="Q2063" s="70"/>
      <c r="R2063" s="73" t="s">
        <v>6951</v>
      </c>
      <c r="S2063" s="70">
        <v>4.707</v>
      </c>
      <c r="T2063" s="59">
        <v>15</v>
      </c>
      <c r="U2063" s="82">
        <v>141.21</v>
      </c>
      <c r="V2063" s="83">
        <v>70.605</v>
      </c>
      <c r="W2063" s="83">
        <v>47.07</v>
      </c>
      <c r="X2063" s="83">
        <v>23.535</v>
      </c>
      <c r="Y2063" s="82">
        <f t="shared" si="232"/>
        <v>70.605</v>
      </c>
      <c r="Z2063" s="82"/>
      <c r="AA2063" s="91"/>
      <c r="AB2063" s="91"/>
      <c r="AC2063" s="82"/>
      <c r="AD2063" s="82"/>
      <c r="AE2063" s="82"/>
      <c r="AF2063" s="82"/>
      <c r="AG2063" s="59" t="s">
        <v>6823</v>
      </c>
      <c r="AH2063" s="59">
        <v>1</v>
      </c>
      <c r="AI2063" s="58"/>
      <c r="AJ2063" s="27"/>
    </row>
    <row r="2064" ht="20.15" customHeight="1" outlineLevel="4" spans="1:36">
      <c r="A2064" s="59">
        <v>28</v>
      </c>
      <c r="B2064" s="60" t="s">
        <v>230</v>
      </c>
      <c r="C2064" s="56" t="s">
        <v>238</v>
      </c>
      <c r="D2064" s="57" t="s">
        <v>6880</v>
      </c>
      <c r="E2064" s="58" t="s">
        <v>6952</v>
      </c>
      <c r="F2064" s="59" t="s">
        <v>354</v>
      </c>
      <c r="G2064" s="59" t="s">
        <v>355</v>
      </c>
      <c r="H2064" s="59">
        <v>431103</v>
      </c>
      <c r="I2064" s="59" t="str">
        <f t="shared" si="230"/>
        <v>431103</v>
      </c>
      <c r="J2064" s="59">
        <f t="shared" si="231"/>
        <v>0</v>
      </c>
      <c r="K2064" s="70">
        <v>7.206</v>
      </c>
      <c r="L2064" s="55" t="s">
        <v>6953</v>
      </c>
      <c r="M2064" s="71" t="s">
        <v>6954</v>
      </c>
      <c r="N2064" s="59"/>
      <c r="O2064" s="70"/>
      <c r="P2064" s="73" t="s">
        <v>6954</v>
      </c>
      <c r="Q2064" s="70">
        <v>7.206</v>
      </c>
      <c r="R2064" s="59"/>
      <c r="S2064" s="70"/>
      <c r="T2064" s="59">
        <v>15</v>
      </c>
      <c r="U2064" s="82">
        <v>216.18</v>
      </c>
      <c r="V2064" s="83">
        <v>108.09</v>
      </c>
      <c r="W2064" s="83">
        <v>72.06</v>
      </c>
      <c r="X2064" s="83">
        <v>36.03</v>
      </c>
      <c r="Y2064" s="82">
        <f t="shared" si="232"/>
        <v>108.09</v>
      </c>
      <c r="Z2064" s="82"/>
      <c r="AA2064" s="91"/>
      <c r="AB2064" s="91"/>
      <c r="AC2064" s="82"/>
      <c r="AD2064" s="82"/>
      <c r="AE2064" s="82"/>
      <c r="AF2064" s="82"/>
      <c r="AG2064" s="59" t="s">
        <v>6823</v>
      </c>
      <c r="AH2064" s="59">
        <v>1</v>
      </c>
      <c r="AI2064" s="58"/>
      <c r="AJ2064" s="27"/>
    </row>
    <row r="2065" ht="20.15" customHeight="1" outlineLevel="4" spans="1:36">
      <c r="A2065" s="59">
        <v>29</v>
      </c>
      <c r="B2065" s="60" t="s">
        <v>230</v>
      </c>
      <c r="C2065" s="56" t="s">
        <v>238</v>
      </c>
      <c r="D2065" s="57" t="s">
        <v>6880</v>
      </c>
      <c r="E2065" s="58" t="s">
        <v>6955</v>
      </c>
      <c r="F2065" s="59" t="s">
        <v>354</v>
      </c>
      <c r="G2065" s="59" t="s">
        <v>355</v>
      </c>
      <c r="H2065" s="59">
        <v>431103</v>
      </c>
      <c r="I2065" s="59" t="str">
        <f t="shared" si="230"/>
        <v>431103</v>
      </c>
      <c r="J2065" s="59">
        <f t="shared" si="231"/>
        <v>0</v>
      </c>
      <c r="K2065" s="70">
        <v>3.049</v>
      </c>
      <c r="L2065" s="55" t="s">
        <v>6956</v>
      </c>
      <c r="M2065" s="71" t="s">
        <v>6957</v>
      </c>
      <c r="N2065" s="59"/>
      <c r="O2065" s="70"/>
      <c r="P2065" s="73" t="s">
        <v>6957</v>
      </c>
      <c r="Q2065" s="70">
        <v>3.049</v>
      </c>
      <c r="R2065" s="59"/>
      <c r="S2065" s="70"/>
      <c r="T2065" s="59">
        <v>15</v>
      </c>
      <c r="U2065" s="82">
        <v>91.47</v>
      </c>
      <c r="V2065" s="83">
        <v>45.735</v>
      </c>
      <c r="W2065" s="83">
        <v>30.49</v>
      </c>
      <c r="X2065" s="83">
        <v>15.245</v>
      </c>
      <c r="Y2065" s="82">
        <f t="shared" si="232"/>
        <v>45.735</v>
      </c>
      <c r="Z2065" s="82"/>
      <c r="AA2065" s="91"/>
      <c r="AB2065" s="91"/>
      <c r="AC2065" s="82"/>
      <c r="AD2065" s="82"/>
      <c r="AE2065" s="82"/>
      <c r="AF2065" s="82"/>
      <c r="AG2065" s="59" t="s">
        <v>6823</v>
      </c>
      <c r="AH2065" s="59">
        <v>1</v>
      </c>
      <c r="AI2065" s="58"/>
      <c r="AJ2065" s="27"/>
    </row>
    <row r="2066" ht="20.15" customHeight="1" outlineLevel="4" spans="1:36">
      <c r="A2066" s="59">
        <v>31</v>
      </c>
      <c r="B2066" s="60" t="s">
        <v>230</v>
      </c>
      <c r="C2066" s="56" t="s">
        <v>238</v>
      </c>
      <c r="D2066" s="57" t="s">
        <v>6884</v>
      </c>
      <c r="E2066" s="58" t="s">
        <v>6925</v>
      </c>
      <c r="F2066" s="59" t="s">
        <v>354</v>
      </c>
      <c r="G2066" s="59" t="s">
        <v>355</v>
      </c>
      <c r="H2066" s="59">
        <v>431103</v>
      </c>
      <c r="I2066" s="59" t="str">
        <f t="shared" si="230"/>
        <v>431103</v>
      </c>
      <c r="J2066" s="59">
        <f t="shared" si="231"/>
        <v>0</v>
      </c>
      <c r="K2066" s="70">
        <v>0.452</v>
      </c>
      <c r="L2066" s="55" t="s">
        <v>6958</v>
      </c>
      <c r="M2066" s="71" t="s">
        <v>6959</v>
      </c>
      <c r="N2066" s="59"/>
      <c r="O2066" s="70"/>
      <c r="P2066" s="59"/>
      <c r="Q2066" s="70"/>
      <c r="R2066" s="73" t="s">
        <v>6959</v>
      </c>
      <c r="S2066" s="70">
        <v>0.452</v>
      </c>
      <c r="T2066" s="59">
        <v>15</v>
      </c>
      <c r="U2066" s="82">
        <v>13.56</v>
      </c>
      <c r="V2066" s="83">
        <v>6.78</v>
      </c>
      <c r="W2066" s="83">
        <v>4.52</v>
      </c>
      <c r="X2066" s="83">
        <v>2.26</v>
      </c>
      <c r="Y2066" s="82">
        <f t="shared" si="232"/>
        <v>6.78</v>
      </c>
      <c r="Z2066" s="82"/>
      <c r="AA2066" s="91"/>
      <c r="AB2066" s="91"/>
      <c r="AC2066" s="82"/>
      <c r="AD2066" s="82"/>
      <c r="AE2066" s="82"/>
      <c r="AF2066" s="82"/>
      <c r="AG2066" s="59" t="s">
        <v>6823</v>
      </c>
      <c r="AH2066" s="59">
        <v>1</v>
      </c>
      <c r="AI2066" s="58"/>
      <c r="AJ2066" s="27"/>
    </row>
    <row r="2067" ht="20.15" customHeight="1" outlineLevel="4" spans="1:36">
      <c r="A2067" s="59">
        <v>32</v>
      </c>
      <c r="B2067" s="60" t="s">
        <v>230</v>
      </c>
      <c r="C2067" s="56" t="s">
        <v>238</v>
      </c>
      <c r="D2067" s="57" t="s">
        <v>6884</v>
      </c>
      <c r="E2067" s="58" t="s">
        <v>6960</v>
      </c>
      <c r="F2067" s="59" t="s">
        <v>354</v>
      </c>
      <c r="G2067" s="59" t="s">
        <v>355</v>
      </c>
      <c r="H2067" s="59">
        <v>431103</v>
      </c>
      <c r="I2067" s="59" t="str">
        <f t="shared" si="230"/>
        <v>431103</v>
      </c>
      <c r="J2067" s="59">
        <f t="shared" si="231"/>
        <v>0</v>
      </c>
      <c r="K2067" s="70">
        <v>6.051</v>
      </c>
      <c r="L2067" s="55" t="s">
        <v>6961</v>
      </c>
      <c r="M2067" s="71" t="s">
        <v>6962</v>
      </c>
      <c r="N2067" s="73" t="s">
        <v>6962</v>
      </c>
      <c r="O2067" s="70">
        <v>6.051</v>
      </c>
      <c r="P2067" s="59"/>
      <c r="Q2067" s="70"/>
      <c r="R2067" s="59"/>
      <c r="S2067" s="70"/>
      <c r="T2067" s="59">
        <v>15</v>
      </c>
      <c r="U2067" s="82">
        <v>181.53</v>
      </c>
      <c r="V2067" s="83">
        <v>90.765</v>
      </c>
      <c r="W2067" s="83">
        <v>60.51</v>
      </c>
      <c r="X2067" s="83">
        <v>30.255</v>
      </c>
      <c r="Y2067" s="82">
        <f t="shared" si="232"/>
        <v>90.765</v>
      </c>
      <c r="Z2067" s="82"/>
      <c r="AA2067" s="91"/>
      <c r="AB2067" s="91"/>
      <c r="AC2067" s="82"/>
      <c r="AD2067" s="82"/>
      <c r="AE2067" s="82"/>
      <c r="AF2067" s="82"/>
      <c r="AG2067" s="59" t="s">
        <v>6823</v>
      </c>
      <c r="AH2067" s="59">
        <v>1</v>
      </c>
      <c r="AI2067" s="58"/>
      <c r="AJ2067" s="27"/>
    </row>
    <row r="2068" ht="20.15" customHeight="1" outlineLevel="4" spans="1:36">
      <c r="A2068" s="59">
        <v>17</v>
      </c>
      <c r="B2068" s="60" t="s">
        <v>230</v>
      </c>
      <c r="C2068" s="56" t="s">
        <v>238</v>
      </c>
      <c r="D2068" s="57" t="s">
        <v>6866</v>
      </c>
      <c r="E2068" s="58" t="s">
        <v>6867</v>
      </c>
      <c r="F2068" s="59" t="s">
        <v>354</v>
      </c>
      <c r="G2068" s="59" t="s">
        <v>355</v>
      </c>
      <c r="H2068" s="59">
        <v>431103</v>
      </c>
      <c r="I2068" s="59" t="str">
        <f t="shared" si="230"/>
        <v>431104</v>
      </c>
      <c r="J2068" s="59">
        <f t="shared" si="231"/>
        <v>-1</v>
      </c>
      <c r="K2068" s="70">
        <v>0.313</v>
      </c>
      <c r="L2068" s="55" t="s">
        <v>6868</v>
      </c>
      <c r="M2068" s="71" t="s">
        <v>6963</v>
      </c>
      <c r="N2068" s="59"/>
      <c r="O2068" s="70"/>
      <c r="P2068" s="59"/>
      <c r="Q2068" s="70"/>
      <c r="R2068" s="73" t="s">
        <v>6963</v>
      </c>
      <c r="S2068" s="70">
        <v>0.313</v>
      </c>
      <c r="T2068" s="59">
        <v>15</v>
      </c>
      <c r="U2068" s="82">
        <v>9.39</v>
      </c>
      <c r="V2068" s="83">
        <v>4.695</v>
      </c>
      <c r="W2068" s="83">
        <v>3.13</v>
      </c>
      <c r="X2068" s="83">
        <v>1.565</v>
      </c>
      <c r="Y2068" s="82">
        <f t="shared" si="232"/>
        <v>4.695</v>
      </c>
      <c r="Z2068" s="82"/>
      <c r="AA2068" s="91"/>
      <c r="AB2068" s="91"/>
      <c r="AC2068" s="82"/>
      <c r="AD2068" s="82"/>
      <c r="AE2068" s="82"/>
      <c r="AF2068" s="82"/>
      <c r="AG2068" s="59" t="s">
        <v>6823</v>
      </c>
      <c r="AH2068" s="59">
        <v>1</v>
      </c>
      <c r="AI2068" s="58"/>
      <c r="AJ2068" s="27"/>
    </row>
    <row r="2069" ht="20.15" customHeight="1" outlineLevel="3" spans="1:36">
      <c r="A2069" s="59"/>
      <c r="B2069" s="60"/>
      <c r="C2069" s="51" t="s">
        <v>241</v>
      </c>
      <c r="D2069" s="57"/>
      <c r="E2069" s="58"/>
      <c r="F2069" s="59"/>
      <c r="G2069" s="59"/>
      <c r="H2069" s="59"/>
      <c r="I2069" s="59"/>
      <c r="J2069" s="59"/>
      <c r="K2069" s="70">
        <f>SUBTOTAL(9,K2070:K2158)</f>
        <v>177.302</v>
      </c>
      <c r="L2069" s="55"/>
      <c r="M2069" s="71"/>
      <c r="N2069" s="59"/>
      <c r="O2069" s="70"/>
      <c r="P2069" s="59"/>
      <c r="Q2069" s="70"/>
      <c r="R2069" s="73"/>
      <c r="S2069" s="70"/>
      <c r="T2069" s="59"/>
      <c r="U2069" s="82">
        <f>SUBTOTAL(9,U2070:U2158)</f>
        <v>5257.82</v>
      </c>
      <c r="V2069" s="83">
        <f>SUBTOTAL(9,V2070:V2158)</f>
        <v>2659.53</v>
      </c>
      <c r="W2069" s="83">
        <f>SUBTOTAL(9,W2070:W2158)</f>
        <v>1773.02</v>
      </c>
      <c r="X2069" s="83">
        <f>SUBTOTAL(9,X2070:X2158)</f>
        <v>886.51</v>
      </c>
      <c r="Y2069" s="82">
        <f>SUBTOTAL(9,Y2070:Y2158)</f>
        <v>2598.29</v>
      </c>
      <c r="Z2069" s="82">
        <v>52</v>
      </c>
      <c r="AA2069" s="91">
        <v>4456</v>
      </c>
      <c r="AB2069" s="82">
        <f>U2069-AA2069</f>
        <v>801.820000000002</v>
      </c>
      <c r="AC2069" s="82">
        <v>496</v>
      </c>
      <c r="AD2069" s="82">
        <f>V2069-AC2069</f>
        <v>2163.53</v>
      </c>
      <c r="AE2069" s="82">
        <v>3960</v>
      </c>
      <c r="AF2069" s="82">
        <v>3960</v>
      </c>
      <c r="AG2069" s="59"/>
      <c r="AH2069" s="59"/>
      <c r="AI2069" s="58"/>
      <c r="AJ2069" s="27"/>
    </row>
    <row r="2070" ht="20.15" customHeight="1" outlineLevel="4" spans="1:36">
      <c r="A2070" s="59">
        <v>1</v>
      </c>
      <c r="B2070" s="60" t="s">
        <v>230</v>
      </c>
      <c r="C2070" s="56" t="s">
        <v>240</v>
      </c>
      <c r="D2070" s="57" t="s">
        <v>6964</v>
      </c>
      <c r="E2070" s="58" t="s">
        <v>6965</v>
      </c>
      <c r="F2070" s="59" t="s">
        <v>354</v>
      </c>
      <c r="G2070" s="59" t="s">
        <v>355</v>
      </c>
      <c r="H2070" s="59">
        <v>431121</v>
      </c>
      <c r="I2070" s="59" t="str">
        <f t="shared" ref="I2070:I2133" si="233">RIGHT(M2070,6)</f>
        <v>431121</v>
      </c>
      <c r="J2070" s="59">
        <f t="shared" ref="J2070:J2133" si="234">H2070-I2070</f>
        <v>0</v>
      </c>
      <c r="K2070" s="70">
        <v>3.527</v>
      </c>
      <c r="L2070" s="55" t="s">
        <v>6966</v>
      </c>
      <c r="M2070" s="71" t="s">
        <v>6967</v>
      </c>
      <c r="N2070" s="59"/>
      <c r="O2070" s="70"/>
      <c r="P2070" s="59"/>
      <c r="Q2070" s="70"/>
      <c r="R2070" s="73" t="s">
        <v>6967</v>
      </c>
      <c r="S2070" s="70">
        <v>3.527</v>
      </c>
      <c r="T2070" s="59">
        <v>15</v>
      </c>
      <c r="U2070" s="82">
        <v>98.76</v>
      </c>
      <c r="V2070" s="83">
        <v>52.905</v>
      </c>
      <c r="W2070" s="83">
        <v>35.27</v>
      </c>
      <c r="X2070" s="83">
        <v>17.635</v>
      </c>
      <c r="Y2070" s="82">
        <f t="shared" ref="Y2070:Y2133" si="235">U2070-V2070</f>
        <v>45.855</v>
      </c>
      <c r="Z2070" s="82"/>
      <c r="AA2070" s="91"/>
      <c r="AB2070" s="91"/>
      <c r="AC2070" s="82"/>
      <c r="AD2070" s="82"/>
      <c r="AE2070" s="82"/>
      <c r="AF2070" s="82"/>
      <c r="AG2070" s="59" t="s">
        <v>6823</v>
      </c>
      <c r="AH2070" s="59">
        <v>1</v>
      </c>
      <c r="AI2070" s="58"/>
      <c r="AJ2070" s="27"/>
    </row>
    <row r="2071" ht="20.15" customHeight="1" outlineLevel="4" spans="1:36">
      <c r="A2071" s="59">
        <v>2</v>
      </c>
      <c r="B2071" s="60" t="s">
        <v>230</v>
      </c>
      <c r="C2071" s="56" t="s">
        <v>240</v>
      </c>
      <c r="D2071" s="57" t="s">
        <v>6964</v>
      </c>
      <c r="E2071" s="58" t="s">
        <v>6968</v>
      </c>
      <c r="F2071" s="59" t="s">
        <v>354</v>
      </c>
      <c r="G2071" s="59" t="s">
        <v>355</v>
      </c>
      <c r="H2071" s="59">
        <v>431121</v>
      </c>
      <c r="I2071" s="59" t="str">
        <f t="shared" si="233"/>
        <v>431121</v>
      </c>
      <c r="J2071" s="59">
        <f t="shared" si="234"/>
        <v>0</v>
      </c>
      <c r="K2071" s="70">
        <v>1.479</v>
      </c>
      <c r="L2071" s="55" t="s">
        <v>6969</v>
      </c>
      <c r="M2071" s="71" t="s">
        <v>6970</v>
      </c>
      <c r="N2071" s="59"/>
      <c r="O2071" s="70"/>
      <c r="P2071" s="59"/>
      <c r="Q2071" s="70"/>
      <c r="R2071" s="73" t="s">
        <v>6970</v>
      </c>
      <c r="S2071" s="70">
        <v>1.479</v>
      </c>
      <c r="T2071" s="59">
        <v>15</v>
      </c>
      <c r="U2071" s="82">
        <v>41.41</v>
      </c>
      <c r="V2071" s="83">
        <v>22.185</v>
      </c>
      <c r="W2071" s="83">
        <v>14.79</v>
      </c>
      <c r="X2071" s="83">
        <v>7.395</v>
      </c>
      <c r="Y2071" s="82">
        <f t="shared" si="235"/>
        <v>19.225</v>
      </c>
      <c r="Z2071" s="82"/>
      <c r="AA2071" s="91"/>
      <c r="AB2071" s="91"/>
      <c r="AC2071" s="82"/>
      <c r="AD2071" s="82"/>
      <c r="AE2071" s="82"/>
      <c r="AF2071" s="82"/>
      <c r="AG2071" s="59" t="s">
        <v>6823</v>
      </c>
      <c r="AH2071" s="59">
        <v>1</v>
      </c>
      <c r="AI2071" s="58"/>
      <c r="AJ2071" s="27"/>
    </row>
    <row r="2072" ht="20.15" customHeight="1" outlineLevel="4" spans="1:36">
      <c r="A2072" s="59">
        <v>3</v>
      </c>
      <c r="B2072" s="60" t="s">
        <v>230</v>
      </c>
      <c r="C2072" s="56" t="s">
        <v>240</v>
      </c>
      <c r="D2072" s="57" t="s">
        <v>6964</v>
      </c>
      <c r="E2072" s="58" t="s">
        <v>6971</v>
      </c>
      <c r="F2072" s="59" t="s">
        <v>354</v>
      </c>
      <c r="G2072" s="59" t="s">
        <v>355</v>
      </c>
      <c r="H2072" s="59">
        <v>431121</v>
      </c>
      <c r="I2072" s="59" t="str">
        <f t="shared" si="233"/>
        <v>431121</v>
      </c>
      <c r="J2072" s="59">
        <f t="shared" si="234"/>
        <v>0</v>
      </c>
      <c r="K2072" s="70">
        <v>1.707</v>
      </c>
      <c r="L2072" s="55" t="s">
        <v>6972</v>
      </c>
      <c r="M2072" s="71" t="s">
        <v>6973</v>
      </c>
      <c r="N2072" s="59"/>
      <c r="O2072" s="70"/>
      <c r="P2072" s="59"/>
      <c r="Q2072" s="70"/>
      <c r="R2072" s="73" t="s">
        <v>6973</v>
      </c>
      <c r="S2072" s="70">
        <v>1.707</v>
      </c>
      <c r="T2072" s="59">
        <v>15</v>
      </c>
      <c r="U2072" s="82">
        <v>47.8</v>
      </c>
      <c r="V2072" s="83">
        <v>25.605</v>
      </c>
      <c r="W2072" s="83">
        <v>17.07</v>
      </c>
      <c r="X2072" s="83">
        <v>8.535</v>
      </c>
      <c r="Y2072" s="82">
        <f t="shared" si="235"/>
        <v>22.195</v>
      </c>
      <c r="Z2072" s="82"/>
      <c r="AA2072" s="91"/>
      <c r="AB2072" s="91"/>
      <c r="AC2072" s="82"/>
      <c r="AD2072" s="82"/>
      <c r="AE2072" s="82"/>
      <c r="AF2072" s="82"/>
      <c r="AG2072" s="59" t="s">
        <v>6823</v>
      </c>
      <c r="AH2072" s="59">
        <v>1</v>
      </c>
      <c r="AI2072" s="58"/>
      <c r="AJ2072" s="27"/>
    </row>
    <row r="2073" ht="20.15" customHeight="1" outlineLevel="4" spans="1:36">
      <c r="A2073" s="59">
        <v>4</v>
      </c>
      <c r="B2073" s="60" t="s">
        <v>230</v>
      </c>
      <c r="C2073" s="56" t="s">
        <v>240</v>
      </c>
      <c r="D2073" s="57" t="s">
        <v>6974</v>
      </c>
      <c r="E2073" s="58" t="s">
        <v>6975</v>
      </c>
      <c r="F2073" s="59" t="s">
        <v>354</v>
      </c>
      <c r="G2073" s="59" t="s">
        <v>355</v>
      </c>
      <c r="H2073" s="59">
        <v>431121</v>
      </c>
      <c r="I2073" s="59" t="str">
        <f t="shared" si="233"/>
        <v>431121</v>
      </c>
      <c r="J2073" s="59">
        <f t="shared" si="234"/>
        <v>0</v>
      </c>
      <c r="K2073" s="70">
        <v>1.98</v>
      </c>
      <c r="L2073" s="55" t="s">
        <v>6976</v>
      </c>
      <c r="M2073" s="71" t="s">
        <v>6977</v>
      </c>
      <c r="N2073" s="59"/>
      <c r="O2073" s="70"/>
      <c r="P2073" s="59"/>
      <c r="Q2073" s="70"/>
      <c r="R2073" s="73" t="s">
        <v>6977</v>
      </c>
      <c r="S2073" s="70">
        <v>1.98</v>
      </c>
      <c r="T2073" s="59">
        <v>15</v>
      </c>
      <c r="U2073" s="82">
        <v>55.44</v>
      </c>
      <c r="V2073" s="83">
        <v>29.7</v>
      </c>
      <c r="W2073" s="83">
        <v>19.8</v>
      </c>
      <c r="X2073" s="83">
        <v>9.9</v>
      </c>
      <c r="Y2073" s="82">
        <f t="shared" si="235"/>
        <v>25.74</v>
      </c>
      <c r="Z2073" s="82"/>
      <c r="AA2073" s="91"/>
      <c r="AB2073" s="91"/>
      <c r="AC2073" s="82"/>
      <c r="AD2073" s="82"/>
      <c r="AE2073" s="82"/>
      <c r="AF2073" s="82"/>
      <c r="AG2073" s="59" t="s">
        <v>6823</v>
      </c>
      <c r="AH2073" s="59">
        <v>1</v>
      </c>
      <c r="AI2073" s="58"/>
      <c r="AJ2073" s="27"/>
    </row>
    <row r="2074" ht="20.15" customHeight="1" outlineLevel="4" spans="1:36">
      <c r="A2074" s="59">
        <v>5</v>
      </c>
      <c r="B2074" s="60" t="s">
        <v>230</v>
      </c>
      <c r="C2074" s="56" t="s">
        <v>240</v>
      </c>
      <c r="D2074" s="57" t="s">
        <v>6978</v>
      </c>
      <c r="E2074" s="58" t="s">
        <v>6979</v>
      </c>
      <c r="F2074" s="59" t="s">
        <v>354</v>
      </c>
      <c r="G2074" s="59" t="s">
        <v>355</v>
      </c>
      <c r="H2074" s="59">
        <v>431121</v>
      </c>
      <c r="I2074" s="59" t="str">
        <f t="shared" si="233"/>
        <v>431121</v>
      </c>
      <c r="J2074" s="59">
        <f t="shared" si="234"/>
        <v>0</v>
      </c>
      <c r="K2074" s="70">
        <v>1.783</v>
      </c>
      <c r="L2074" s="55" t="s">
        <v>6980</v>
      </c>
      <c r="M2074" s="71" t="s">
        <v>6981</v>
      </c>
      <c r="N2074" s="59"/>
      <c r="O2074" s="70"/>
      <c r="P2074" s="59"/>
      <c r="Q2074" s="70"/>
      <c r="R2074" s="73" t="s">
        <v>6981</v>
      </c>
      <c r="S2074" s="70">
        <v>1.783</v>
      </c>
      <c r="T2074" s="59">
        <v>15</v>
      </c>
      <c r="U2074" s="82">
        <v>49.92</v>
      </c>
      <c r="V2074" s="83">
        <v>26.745</v>
      </c>
      <c r="W2074" s="83">
        <v>17.83</v>
      </c>
      <c r="X2074" s="83">
        <v>8.915</v>
      </c>
      <c r="Y2074" s="82">
        <f t="shared" si="235"/>
        <v>23.175</v>
      </c>
      <c r="Z2074" s="82"/>
      <c r="AA2074" s="91"/>
      <c r="AB2074" s="91"/>
      <c r="AC2074" s="82"/>
      <c r="AD2074" s="82"/>
      <c r="AE2074" s="82"/>
      <c r="AF2074" s="82"/>
      <c r="AG2074" s="59" t="s">
        <v>6823</v>
      </c>
      <c r="AH2074" s="59">
        <v>1</v>
      </c>
      <c r="AI2074" s="58"/>
      <c r="AJ2074" s="27"/>
    </row>
    <row r="2075" ht="20.15" customHeight="1" outlineLevel="4" spans="1:36">
      <c r="A2075" s="59">
        <v>6</v>
      </c>
      <c r="B2075" s="60" t="s">
        <v>230</v>
      </c>
      <c r="C2075" s="56" t="s">
        <v>240</v>
      </c>
      <c r="D2075" s="57" t="s">
        <v>6982</v>
      </c>
      <c r="E2075" s="58" t="s">
        <v>6983</v>
      </c>
      <c r="F2075" s="59" t="s">
        <v>354</v>
      </c>
      <c r="G2075" s="59" t="s">
        <v>355</v>
      </c>
      <c r="H2075" s="59">
        <v>431121</v>
      </c>
      <c r="I2075" s="59" t="str">
        <f t="shared" si="233"/>
        <v>431121</v>
      </c>
      <c r="J2075" s="59">
        <f t="shared" si="234"/>
        <v>0</v>
      </c>
      <c r="K2075" s="70">
        <v>2.116</v>
      </c>
      <c r="L2075" s="55" t="s">
        <v>6984</v>
      </c>
      <c r="M2075" s="71" t="s">
        <v>6985</v>
      </c>
      <c r="N2075" s="59"/>
      <c r="O2075" s="70"/>
      <c r="P2075" s="73" t="s">
        <v>6985</v>
      </c>
      <c r="Q2075" s="70">
        <v>2.116</v>
      </c>
      <c r="R2075" s="59"/>
      <c r="S2075" s="70"/>
      <c r="T2075" s="59">
        <v>15</v>
      </c>
      <c r="U2075" s="82">
        <v>63.48</v>
      </c>
      <c r="V2075" s="83">
        <v>31.74</v>
      </c>
      <c r="W2075" s="83">
        <v>21.16</v>
      </c>
      <c r="X2075" s="83">
        <v>10.58</v>
      </c>
      <c r="Y2075" s="82">
        <f t="shared" si="235"/>
        <v>31.74</v>
      </c>
      <c r="Z2075" s="82"/>
      <c r="AA2075" s="91"/>
      <c r="AB2075" s="91"/>
      <c r="AC2075" s="82"/>
      <c r="AD2075" s="82"/>
      <c r="AE2075" s="82"/>
      <c r="AF2075" s="82"/>
      <c r="AG2075" s="59" t="s">
        <v>6823</v>
      </c>
      <c r="AH2075" s="59">
        <v>1</v>
      </c>
      <c r="AI2075" s="58"/>
      <c r="AJ2075" s="27"/>
    </row>
    <row r="2076" ht="20.15" customHeight="1" outlineLevel="4" spans="1:36">
      <c r="A2076" s="59">
        <v>8</v>
      </c>
      <c r="B2076" s="60" t="s">
        <v>230</v>
      </c>
      <c r="C2076" s="56" t="s">
        <v>240</v>
      </c>
      <c r="D2076" s="57" t="s">
        <v>6986</v>
      </c>
      <c r="E2076" s="58" t="s">
        <v>6987</v>
      </c>
      <c r="F2076" s="59" t="s">
        <v>354</v>
      </c>
      <c r="G2076" s="59" t="s">
        <v>355</v>
      </c>
      <c r="H2076" s="59">
        <v>431121</v>
      </c>
      <c r="I2076" s="59" t="str">
        <f t="shared" si="233"/>
        <v>431121</v>
      </c>
      <c r="J2076" s="59">
        <f t="shared" si="234"/>
        <v>0</v>
      </c>
      <c r="K2076" s="70">
        <v>2.388</v>
      </c>
      <c r="L2076" s="55" t="s">
        <v>6976</v>
      </c>
      <c r="M2076" s="71" t="s">
        <v>6988</v>
      </c>
      <c r="N2076" s="59"/>
      <c r="O2076" s="70"/>
      <c r="P2076" s="59"/>
      <c r="Q2076" s="70"/>
      <c r="R2076" s="73" t="s">
        <v>6988</v>
      </c>
      <c r="S2076" s="70">
        <v>2.388</v>
      </c>
      <c r="T2076" s="59">
        <v>15</v>
      </c>
      <c r="U2076" s="82">
        <v>71.64</v>
      </c>
      <c r="V2076" s="83">
        <v>35.82</v>
      </c>
      <c r="W2076" s="83">
        <v>23.88</v>
      </c>
      <c r="X2076" s="83">
        <v>11.94</v>
      </c>
      <c r="Y2076" s="82">
        <f t="shared" si="235"/>
        <v>35.82</v>
      </c>
      <c r="Z2076" s="82"/>
      <c r="AA2076" s="91"/>
      <c r="AB2076" s="91"/>
      <c r="AC2076" s="82"/>
      <c r="AD2076" s="82"/>
      <c r="AE2076" s="82"/>
      <c r="AF2076" s="82"/>
      <c r="AG2076" s="59" t="s">
        <v>6823</v>
      </c>
      <c r="AH2076" s="59">
        <v>1</v>
      </c>
      <c r="AI2076" s="58"/>
      <c r="AJ2076" s="27"/>
    </row>
    <row r="2077" ht="20.15" customHeight="1" outlineLevel="4" spans="1:36">
      <c r="A2077" s="59">
        <v>9</v>
      </c>
      <c r="B2077" s="60" t="s">
        <v>230</v>
      </c>
      <c r="C2077" s="56" t="s">
        <v>240</v>
      </c>
      <c r="D2077" s="57" t="s">
        <v>6986</v>
      </c>
      <c r="E2077" s="58" t="s">
        <v>6987</v>
      </c>
      <c r="F2077" s="59" t="s">
        <v>354</v>
      </c>
      <c r="G2077" s="59" t="s">
        <v>355</v>
      </c>
      <c r="H2077" s="59">
        <v>431121</v>
      </c>
      <c r="I2077" s="59" t="str">
        <f t="shared" si="233"/>
        <v>431121</v>
      </c>
      <c r="J2077" s="59">
        <f t="shared" si="234"/>
        <v>0</v>
      </c>
      <c r="K2077" s="70">
        <v>1.866</v>
      </c>
      <c r="L2077" s="55" t="s">
        <v>6989</v>
      </c>
      <c r="M2077" s="71" t="s">
        <v>6990</v>
      </c>
      <c r="N2077" s="59"/>
      <c r="O2077" s="70"/>
      <c r="P2077" s="73" t="s">
        <v>6990</v>
      </c>
      <c r="Q2077" s="70">
        <v>1.866</v>
      </c>
      <c r="R2077" s="59"/>
      <c r="S2077" s="70"/>
      <c r="T2077" s="59">
        <v>15</v>
      </c>
      <c r="U2077" s="82">
        <v>55.98</v>
      </c>
      <c r="V2077" s="83">
        <v>27.99</v>
      </c>
      <c r="W2077" s="83">
        <v>18.66</v>
      </c>
      <c r="X2077" s="83">
        <v>9.33</v>
      </c>
      <c r="Y2077" s="82">
        <f t="shared" si="235"/>
        <v>27.99</v>
      </c>
      <c r="Z2077" s="82"/>
      <c r="AA2077" s="91"/>
      <c r="AB2077" s="91"/>
      <c r="AC2077" s="82"/>
      <c r="AD2077" s="82"/>
      <c r="AE2077" s="82"/>
      <c r="AF2077" s="82"/>
      <c r="AG2077" s="59" t="s">
        <v>6823</v>
      </c>
      <c r="AH2077" s="59">
        <v>1</v>
      </c>
      <c r="AI2077" s="58"/>
      <c r="AJ2077" s="27"/>
    </row>
    <row r="2078" ht="20.15" customHeight="1" outlineLevel="4" spans="1:36">
      <c r="A2078" s="59">
        <v>10</v>
      </c>
      <c r="B2078" s="60" t="s">
        <v>230</v>
      </c>
      <c r="C2078" s="56" t="s">
        <v>240</v>
      </c>
      <c r="D2078" s="57" t="s">
        <v>6991</v>
      </c>
      <c r="E2078" s="58" t="s">
        <v>6992</v>
      </c>
      <c r="F2078" s="59" t="s">
        <v>354</v>
      </c>
      <c r="G2078" s="59" t="s">
        <v>355</v>
      </c>
      <c r="H2078" s="59">
        <v>431121</v>
      </c>
      <c r="I2078" s="59" t="str">
        <f t="shared" si="233"/>
        <v>431121</v>
      </c>
      <c r="J2078" s="59">
        <f t="shared" si="234"/>
        <v>0</v>
      </c>
      <c r="K2078" s="70">
        <v>2.187</v>
      </c>
      <c r="L2078" s="55" t="s">
        <v>6993</v>
      </c>
      <c r="M2078" s="71" t="s">
        <v>6994</v>
      </c>
      <c r="N2078" s="59"/>
      <c r="O2078" s="70"/>
      <c r="P2078" s="73" t="s">
        <v>6994</v>
      </c>
      <c r="Q2078" s="70">
        <v>2.187</v>
      </c>
      <c r="R2078" s="59"/>
      <c r="S2078" s="70"/>
      <c r="T2078" s="59">
        <v>15</v>
      </c>
      <c r="U2078" s="82">
        <v>65.61</v>
      </c>
      <c r="V2078" s="83">
        <v>32.805</v>
      </c>
      <c r="W2078" s="83">
        <v>21.87</v>
      </c>
      <c r="X2078" s="83">
        <v>10.935</v>
      </c>
      <c r="Y2078" s="82">
        <f t="shared" si="235"/>
        <v>32.805</v>
      </c>
      <c r="Z2078" s="82"/>
      <c r="AA2078" s="91"/>
      <c r="AB2078" s="91"/>
      <c r="AC2078" s="82"/>
      <c r="AD2078" s="82"/>
      <c r="AE2078" s="82"/>
      <c r="AF2078" s="82"/>
      <c r="AG2078" s="59" t="s">
        <v>6823</v>
      </c>
      <c r="AH2078" s="59">
        <v>1</v>
      </c>
      <c r="AI2078" s="58"/>
      <c r="AJ2078" s="27"/>
    </row>
    <row r="2079" ht="20.15" customHeight="1" outlineLevel="4" spans="1:36">
      <c r="A2079" s="59">
        <v>11</v>
      </c>
      <c r="B2079" s="60" t="s">
        <v>230</v>
      </c>
      <c r="C2079" s="56" t="s">
        <v>240</v>
      </c>
      <c r="D2079" s="57" t="s">
        <v>6995</v>
      </c>
      <c r="E2079" s="58" t="s">
        <v>6996</v>
      </c>
      <c r="F2079" s="59" t="s">
        <v>354</v>
      </c>
      <c r="G2079" s="59" t="s">
        <v>355</v>
      </c>
      <c r="H2079" s="59">
        <v>431121</v>
      </c>
      <c r="I2079" s="59" t="str">
        <f t="shared" si="233"/>
        <v>431121</v>
      </c>
      <c r="J2079" s="59">
        <f t="shared" si="234"/>
        <v>0</v>
      </c>
      <c r="K2079" s="70">
        <v>7.632</v>
      </c>
      <c r="L2079" s="55" t="s">
        <v>6997</v>
      </c>
      <c r="M2079" s="71" t="s">
        <v>6998</v>
      </c>
      <c r="N2079" s="59"/>
      <c r="O2079" s="70"/>
      <c r="P2079" s="73" t="s">
        <v>6998</v>
      </c>
      <c r="Q2079" s="70">
        <v>7.632</v>
      </c>
      <c r="R2079" s="59"/>
      <c r="S2079" s="70"/>
      <c r="T2079" s="59">
        <v>15</v>
      </c>
      <c r="U2079" s="82">
        <v>213.7</v>
      </c>
      <c r="V2079" s="83">
        <v>114.48</v>
      </c>
      <c r="W2079" s="83">
        <v>76.32</v>
      </c>
      <c r="X2079" s="83">
        <v>38.16</v>
      </c>
      <c r="Y2079" s="82">
        <f t="shared" si="235"/>
        <v>99.22</v>
      </c>
      <c r="Z2079" s="82"/>
      <c r="AA2079" s="91"/>
      <c r="AB2079" s="91"/>
      <c r="AC2079" s="82"/>
      <c r="AD2079" s="82"/>
      <c r="AE2079" s="82"/>
      <c r="AF2079" s="82"/>
      <c r="AG2079" s="59" t="s">
        <v>6823</v>
      </c>
      <c r="AH2079" s="59">
        <v>1</v>
      </c>
      <c r="AI2079" s="58"/>
      <c r="AJ2079" s="27"/>
    </row>
    <row r="2080" ht="20.15" customHeight="1" outlineLevel="4" spans="1:36">
      <c r="A2080" s="59">
        <v>12</v>
      </c>
      <c r="B2080" s="60" t="s">
        <v>230</v>
      </c>
      <c r="C2080" s="56" t="s">
        <v>240</v>
      </c>
      <c r="D2080" s="57" t="s">
        <v>6964</v>
      </c>
      <c r="E2080" s="58" t="s">
        <v>6999</v>
      </c>
      <c r="F2080" s="59" t="s">
        <v>354</v>
      </c>
      <c r="G2080" s="59" t="s">
        <v>355</v>
      </c>
      <c r="H2080" s="59">
        <v>431121</v>
      </c>
      <c r="I2080" s="59" t="str">
        <f t="shared" si="233"/>
        <v>431121</v>
      </c>
      <c r="J2080" s="59">
        <f t="shared" si="234"/>
        <v>0</v>
      </c>
      <c r="K2080" s="70">
        <v>2.1</v>
      </c>
      <c r="L2080" s="55" t="s">
        <v>7000</v>
      </c>
      <c r="M2080" s="71" t="s">
        <v>7001</v>
      </c>
      <c r="N2080" s="59"/>
      <c r="O2080" s="70"/>
      <c r="P2080" s="59"/>
      <c r="Q2080" s="70"/>
      <c r="R2080" s="73" t="s">
        <v>7001</v>
      </c>
      <c r="S2080" s="70">
        <v>2.1</v>
      </c>
      <c r="T2080" s="59">
        <v>15</v>
      </c>
      <c r="U2080" s="82">
        <v>58.8</v>
      </c>
      <c r="V2080" s="83">
        <v>31.5</v>
      </c>
      <c r="W2080" s="83">
        <v>21</v>
      </c>
      <c r="X2080" s="83">
        <v>10.5</v>
      </c>
      <c r="Y2080" s="82">
        <f t="shared" si="235"/>
        <v>27.3</v>
      </c>
      <c r="Z2080" s="82"/>
      <c r="AA2080" s="91"/>
      <c r="AB2080" s="91"/>
      <c r="AC2080" s="82"/>
      <c r="AD2080" s="82"/>
      <c r="AE2080" s="82"/>
      <c r="AF2080" s="82"/>
      <c r="AG2080" s="59" t="s">
        <v>6823</v>
      </c>
      <c r="AH2080" s="59">
        <v>1</v>
      </c>
      <c r="AI2080" s="58"/>
      <c r="AJ2080" s="27"/>
    </row>
    <row r="2081" ht="20.15" customHeight="1" outlineLevel="4" spans="1:36">
      <c r="A2081" s="59">
        <v>14</v>
      </c>
      <c r="B2081" s="60" t="s">
        <v>230</v>
      </c>
      <c r="C2081" s="56" t="s">
        <v>240</v>
      </c>
      <c r="D2081" s="57" t="s">
        <v>6964</v>
      </c>
      <c r="E2081" s="58" t="s">
        <v>7002</v>
      </c>
      <c r="F2081" s="59" t="s">
        <v>354</v>
      </c>
      <c r="G2081" s="59" t="s">
        <v>355</v>
      </c>
      <c r="H2081" s="59">
        <v>431121</v>
      </c>
      <c r="I2081" s="59" t="str">
        <f t="shared" si="233"/>
        <v>431121</v>
      </c>
      <c r="J2081" s="59">
        <f t="shared" si="234"/>
        <v>0</v>
      </c>
      <c r="K2081" s="70">
        <v>4.376</v>
      </c>
      <c r="L2081" s="55" t="s">
        <v>7003</v>
      </c>
      <c r="M2081" s="71" t="s">
        <v>7004</v>
      </c>
      <c r="N2081" s="59"/>
      <c r="O2081" s="70"/>
      <c r="P2081" s="73" t="s">
        <v>7004</v>
      </c>
      <c r="Q2081" s="70">
        <v>4.376</v>
      </c>
      <c r="R2081" s="59"/>
      <c r="S2081" s="70"/>
      <c r="T2081" s="59">
        <v>15</v>
      </c>
      <c r="U2081" s="82">
        <v>122.53</v>
      </c>
      <c r="V2081" s="83">
        <v>65.64</v>
      </c>
      <c r="W2081" s="83">
        <v>43.76</v>
      </c>
      <c r="X2081" s="83">
        <v>21.88</v>
      </c>
      <c r="Y2081" s="82">
        <f t="shared" si="235"/>
        <v>56.89</v>
      </c>
      <c r="Z2081" s="82"/>
      <c r="AA2081" s="91"/>
      <c r="AB2081" s="91"/>
      <c r="AC2081" s="82"/>
      <c r="AD2081" s="82"/>
      <c r="AE2081" s="82"/>
      <c r="AF2081" s="82"/>
      <c r="AG2081" s="59" t="s">
        <v>6823</v>
      </c>
      <c r="AH2081" s="59">
        <v>1</v>
      </c>
      <c r="AI2081" s="58"/>
      <c r="AJ2081" s="27"/>
    </row>
    <row r="2082" ht="20.15" customHeight="1" outlineLevel="4" spans="1:36">
      <c r="A2082" s="59">
        <v>15</v>
      </c>
      <c r="B2082" s="60" t="s">
        <v>230</v>
      </c>
      <c r="C2082" s="56" t="s">
        <v>240</v>
      </c>
      <c r="D2082" s="57" t="s">
        <v>6974</v>
      </c>
      <c r="E2082" s="58" t="s">
        <v>7005</v>
      </c>
      <c r="F2082" s="59" t="s">
        <v>354</v>
      </c>
      <c r="G2082" s="59" t="s">
        <v>355</v>
      </c>
      <c r="H2082" s="59">
        <v>431121</v>
      </c>
      <c r="I2082" s="59" t="str">
        <f t="shared" si="233"/>
        <v>431121</v>
      </c>
      <c r="J2082" s="59">
        <f t="shared" si="234"/>
        <v>0</v>
      </c>
      <c r="K2082" s="70">
        <v>3.742</v>
      </c>
      <c r="L2082" s="55" t="s">
        <v>7006</v>
      </c>
      <c r="M2082" s="71" t="s">
        <v>7007</v>
      </c>
      <c r="N2082" s="59"/>
      <c r="O2082" s="70"/>
      <c r="P2082" s="73" t="s">
        <v>7007</v>
      </c>
      <c r="Q2082" s="70">
        <v>3.742</v>
      </c>
      <c r="R2082" s="59"/>
      <c r="S2082" s="70"/>
      <c r="T2082" s="59">
        <v>15</v>
      </c>
      <c r="U2082" s="82">
        <v>112.26</v>
      </c>
      <c r="V2082" s="83">
        <v>56.13</v>
      </c>
      <c r="W2082" s="83">
        <v>37.42</v>
      </c>
      <c r="X2082" s="83">
        <v>18.71</v>
      </c>
      <c r="Y2082" s="82">
        <f t="shared" si="235"/>
        <v>56.13</v>
      </c>
      <c r="Z2082" s="82"/>
      <c r="AA2082" s="91"/>
      <c r="AB2082" s="91"/>
      <c r="AC2082" s="82"/>
      <c r="AD2082" s="82"/>
      <c r="AE2082" s="82"/>
      <c r="AF2082" s="82"/>
      <c r="AG2082" s="59" t="s">
        <v>6823</v>
      </c>
      <c r="AH2082" s="59">
        <v>1</v>
      </c>
      <c r="AI2082" s="58"/>
      <c r="AJ2082" s="27"/>
    </row>
    <row r="2083" ht="20.15" customHeight="1" outlineLevel="4" spans="1:36">
      <c r="A2083" s="59">
        <v>16</v>
      </c>
      <c r="B2083" s="60" t="s">
        <v>230</v>
      </c>
      <c r="C2083" s="56" t="s">
        <v>240</v>
      </c>
      <c r="D2083" s="57" t="s">
        <v>6995</v>
      </c>
      <c r="E2083" s="58" t="s">
        <v>7008</v>
      </c>
      <c r="F2083" s="59" t="s">
        <v>354</v>
      </c>
      <c r="G2083" s="59" t="s">
        <v>355</v>
      </c>
      <c r="H2083" s="59">
        <v>431121</v>
      </c>
      <c r="I2083" s="59" t="str">
        <f t="shared" si="233"/>
        <v>431121</v>
      </c>
      <c r="J2083" s="59">
        <f t="shared" si="234"/>
        <v>0</v>
      </c>
      <c r="K2083" s="70">
        <v>1.763</v>
      </c>
      <c r="L2083" s="55" t="s">
        <v>7009</v>
      </c>
      <c r="M2083" s="71" t="s">
        <v>7010</v>
      </c>
      <c r="N2083" s="59"/>
      <c r="O2083" s="70"/>
      <c r="P2083" s="59"/>
      <c r="Q2083" s="70"/>
      <c r="R2083" s="73" t="s">
        <v>7010</v>
      </c>
      <c r="S2083" s="70">
        <v>1.763</v>
      </c>
      <c r="T2083" s="59">
        <v>15</v>
      </c>
      <c r="U2083" s="82">
        <v>52.89</v>
      </c>
      <c r="V2083" s="83">
        <v>26.445</v>
      </c>
      <c r="W2083" s="83">
        <v>17.63</v>
      </c>
      <c r="X2083" s="83">
        <v>8.815</v>
      </c>
      <c r="Y2083" s="82">
        <f t="shared" si="235"/>
        <v>26.445</v>
      </c>
      <c r="Z2083" s="82"/>
      <c r="AA2083" s="91"/>
      <c r="AB2083" s="91"/>
      <c r="AC2083" s="82"/>
      <c r="AD2083" s="82"/>
      <c r="AE2083" s="82"/>
      <c r="AF2083" s="82"/>
      <c r="AG2083" s="59" t="s">
        <v>6823</v>
      </c>
      <c r="AH2083" s="59">
        <v>1</v>
      </c>
      <c r="AI2083" s="58"/>
      <c r="AJ2083" s="27"/>
    </row>
    <row r="2084" ht="20.15" customHeight="1" outlineLevel="4" spans="1:36">
      <c r="A2084" s="59">
        <v>17</v>
      </c>
      <c r="B2084" s="60" t="s">
        <v>230</v>
      </c>
      <c r="C2084" s="56" t="s">
        <v>240</v>
      </c>
      <c r="D2084" s="57" t="s">
        <v>7011</v>
      </c>
      <c r="E2084" s="58" t="s">
        <v>7012</v>
      </c>
      <c r="F2084" s="59" t="s">
        <v>354</v>
      </c>
      <c r="G2084" s="59" t="s">
        <v>355</v>
      </c>
      <c r="H2084" s="59">
        <v>431121</v>
      </c>
      <c r="I2084" s="59" t="str">
        <f t="shared" si="233"/>
        <v>431121</v>
      </c>
      <c r="J2084" s="59">
        <f t="shared" si="234"/>
        <v>0</v>
      </c>
      <c r="K2084" s="70">
        <v>5.47</v>
      </c>
      <c r="L2084" s="55" t="s">
        <v>7013</v>
      </c>
      <c r="M2084" s="71" t="s">
        <v>7014</v>
      </c>
      <c r="N2084" s="73" t="s">
        <v>7014</v>
      </c>
      <c r="O2084" s="70">
        <v>5.47</v>
      </c>
      <c r="P2084" s="59"/>
      <c r="Q2084" s="70"/>
      <c r="R2084" s="59"/>
      <c r="S2084" s="70"/>
      <c r="T2084" s="59">
        <v>15</v>
      </c>
      <c r="U2084" s="82">
        <v>164.1</v>
      </c>
      <c r="V2084" s="83">
        <v>82.05</v>
      </c>
      <c r="W2084" s="83">
        <v>54.7</v>
      </c>
      <c r="X2084" s="83">
        <v>27.35</v>
      </c>
      <c r="Y2084" s="82">
        <f t="shared" si="235"/>
        <v>82.05</v>
      </c>
      <c r="Z2084" s="82"/>
      <c r="AA2084" s="91"/>
      <c r="AB2084" s="91"/>
      <c r="AC2084" s="82"/>
      <c r="AD2084" s="82"/>
      <c r="AE2084" s="82"/>
      <c r="AF2084" s="82"/>
      <c r="AG2084" s="59" t="s">
        <v>6823</v>
      </c>
      <c r="AH2084" s="59">
        <v>1</v>
      </c>
      <c r="AI2084" s="58"/>
      <c r="AJ2084" s="27"/>
    </row>
    <row r="2085" ht="20.15" customHeight="1" outlineLevel="4" spans="1:36">
      <c r="A2085" s="59">
        <v>18</v>
      </c>
      <c r="B2085" s="60" t="s">
        <v>230</v>
      </c>
      <c r="C2085" s="56" t="s">
        <v>240</v>
      </c>
      <c r="D2085" s="57" t="s">
        <v>7015</v>
      </c>
      <c r="E2085" s="58" t="s">
        <v>7016</v>
      </c>
      <c r="F2085" s="59" t="s">
        <v>354</v>
      </c>
      <c r="G2085" s="59" t="s">
        <v>355</v>
      </c>
      <c r="H2085" s="59">
        <v>431121</v>
      </c>
      <c r="I2085" s="59" t="str">
        <f t="shared" si="233"/>
        <v>431121</v>
      </c>
      <c r="J2085" s="59">
        <f t="shared" si="234"/>
        <v>0</v>
      </c>
      <c r="K2085" s="70">
        <v>2.612</v>
      </c>
      <c r="L2085" s="55" t="s">
        <v>7017</v>
      </c>
      <c r="M2085" s="71" t="s">
        <v>7018</v>
      </c>
      <c r="N2085" s="59"/>
      <c r="O2085" s="70"/>
      <c r="P2085" s="73" t="s">
        <v>7018</v>
      </c>
      <c r="Q2085" s="70">
        <v>2.612</v>
      </c>
      <c r="R2085" s="59"/>
      <c r="S2085" s="70"/>
      <c r="T2085" s="59">
        <v>15</v>
      </c>
      <c r="U2085" s="82">
        <v>78.36</v>
      </c>
      <c r="V2085" s="83">
        <v>39.18</v>
      </c>
      <c r="W2085" s="83">
        <v>26.12</v>
      </c>
      <c r="X2085" s="83">
        <v>13.06</v>
      </c>
      <c r="Y2085" s="82">
        <f t="shared" si="235"/>
        <v>39.18</v>
      </c>
      <c r="Z2085" s="82"/>
      <c r="AA2085" s="91"/>
      <c r="AB2085" s="91"/>
      <c r="AC2085" s="82"/>
      <c r="AD2085" s="82"/>
      <c r="AE2085" s="82"/>
      <c r="AF2085" s="82"/>
      <c r="AG2085" s="59" t="s">
        <v>6823</v>
      </c>
      <c r="AH2085" s="59">
        <v>1</v>
      </c>
      <c r="AI2085" s="58"/>
      <c r="AJ2085" s="27"/>
    </row>
    <row r="2086" ht="20.15" customHeight="1" outlineLevel="4" spans="1:36">
      <c r="A2086" s="59">
        <v>19</v>
      </c>
      <c r="B2086" s="60" t="s">
        <v>230</v>
      </c>
      <c r="C2086" s="56" t="s">
        <v>240</v>
      </c>
      <c r="D2086" s="57" t="s">
        <v>5671</v>
      </c>
      <c r="E2086" s="58" t="s">
        <v>7019</v>
      </c>
      <c r="F2086" s="59" t="s">
        <v>354</v>
      </c>
      <c r="G2086" s="59" t="s">
        <v>355</v>
      </c>
      <c r="H2086" s="59">
        <v>431121</v>
      </c>
      <c r="I2086" s="59" t="str">
        <f t="shared" si="233"/>
        <v>431121</v>
      </c>
      <c r="J2086" s="59">
        <f t="shared" si="234"/>
        <v>0</v>
      </c>
      <c r="K2086" s="70">
        <v>3.598</v>
      </c>
      <c r="L2086" s="55" t="s">
        <v>7020</v>
      </c>
      <c r="M2086" s="71" t="s">
        <v>7021</v>
      </c>
      <c r="N2086" s="73" t="s">
        <v>7021</v>
      </c>
      <c r="O2086" s="70">
        <v>3.598</v>
      </c>
      <c r="P2086" s="59"/>
      <c r="Q2086" s="70"/>
      <c r="R2086" s="59"/>
      <c r="S2086" s="70"/>
      <c r="T2086" s="59">
        <v>15</v>
      </c>
      <c r="U2086" s="82">
        <v>107.94</v>
      </c>
      <c r="V2086" s="83">
        <v>53.97</v>
      </c>
      <c r="W2086" s="83">
        <v>35.98</v>
      </c>
      <c r="X2086" s="83">
        <v>17.99</v>
      </c>
      <c r="Y2086" s="82">
        <f t="shared" si="235"/>
        <v>53.97</v>
      </c>
      <c r="Z2086" s="82"/>
      <c r="AA2086" s="91"/>
      <c r="AB2086" s="91"/>
      <c r="AC2086" s="82"/>
      <c r="AD2086" s="82"/>
      <c r="AE2086" s="82"/>
      <c r="AF2086" s="82"/>
      <c r="AG2086" s="59" t="s">
        <v>6823</v>
      </c>
      <c r="AH2086" s="59">
        <v>1</v>
      </c>
      <c r="AI2086" s="58"/>
      <c r="AJ2086" s="27"/>
    </row>
    <row r="2087" ht="20.15" customHeight="1" outlineLevel="4" spans="1:36">
      <c r="A2087" s="59">
        <v>20</v>
      </c>
      <c r="B2087" s="60" t="s">
        <v>230</v>
      </c>
      <c r="C2087" s="56" t="s">
        <v>240</v>
      </c>
      <c r="D2087" s="57" t="s">
        <v>7022</v>
      </c>
      <c r="E2087" s="58" t="s">
        <v>7023</v>
      </c>
      <c r="F2087" s="59" t="s">
        <v>354</v>
      </c>
      <c r="G2087" s="59" t="s">
        <v>355</v>
      </c>
      <c r="H2087" s="59">
        <v>431121</v>
      </c>
      <c r="I2087" s="59" t="str">
        <f t="shared" si="233"/>
        <v>431121</v>
      </c>
      <c r="J2087" s="59">
        <f t="shared" si="234"/>
        <v>0</v>
      </c>
      <c r="K2087" s="70">
        <v>1.513</v>
      </c>
      <c r="L2087" s="55" t="s">
        <v>7024</v>
      </c>
      <c r="M2087" s="71" t="s">
        <v>7025</v>
      </c>
      <c r="N2087" s="59"/>
      <c r="O2087" s="70"/>
      <c r="P2087" s="59"/>
      <c r="Q2087" s="70"/>
      <c r="R2087" s="73" t="s">
        <v>7025</v>
      </c>
      <c r="S2087" s="70">
        <v>1.513</v>
      </c>
      <c r="T2087" s="59">
        <v>15</v>
      </c>
      <c r="U2087" s="82">
        <v>45.39</v>
      </c>
      <c r="V2087" s="83">
        <v>22.695</v>
      </c>
      <c r="W2087" s="83">
        <v>15.13</v>
      </c>
      <c r="X2087" s="83">
        <v>7.565</v>
      </c>
      <c r="Y2087" s="82">
        <f t="shared" si="235"/>
        <v>22.695</v>
      </c>
      <c r="Z2087" s="82"/>
      <c r="AA2087" s="91"/>
      <c r="AB2087" s="91"/>
      <c r="AC2087" s="82"/>
      <c r="AD2087" s="82"/>
      <c r="AE2087" s="82"/>
      <c r="AF2087" s="82"/>
      <c r="AG2087" s="59" t="s">
        <v>6823</v>
      </c>
      <c r="AH2087" s="59">
        <v>1</v>
      </c>
      <c r="AI2087" s="58"/>
      <c r="AJ2087" s="27"/>
    </row>
    <row r="2088" ht="20.15" customHeight="1" outlineLevel="4" spans="1:36">
      <c r="A2088" s="59">
        <v>21</v>
      </c>
      <c r="B2088" s="60" t="s">
        <v>230</v>
      </c>
      <c r="C2088" s="56" t="s">
        <v>240</v>
      </c>
      <c r="D2088" s="57" t="s">
        <v>7022</v>
      </c>
      <c r="E2088" s="58" t="s">
        <v>7026</v>
      </c>
      <c r="F2088" s="59" t="s">
        <v>354</v>
      </c>
      <c r="G2088" s="59" t="s">
        <v>355</v>
      </c>
      <c r="H2088" s="59">
        <v>431121</v>
      </c>
      <c r="I2088" s="59" t="str">
        <f t="shared" si="233"/>
        <v>431121</v>
      </c>
      <c r="J2088" s="59">
        <f t="shared" si="234"/>
        <v>0</v>
      </c>
      <c r="K2088" s="70">
        <v>4.767</v>
      </c>
      <c r="L2088" s="55" t="s">
        <v>7027</v>
      </c>
      <c r="M2088" s="71" t="s">
        <v>7028</v>
      </c>
      <c r="N2088" s="59"/>
      <c r="O2088" s="70"/>
      <c r="P2088" s="73" t="s">
        <v>7028</v>
      </c>
      <c r="Q2088" s="70">
        <v>4.767</v>
      </c>
      <c r="R2088" s="59"/>
      <c r="S2088" s="70"/>
      <c r="T2088" s="59">
        <v>15</v>
      </c>
      <c r="U2088" s="82">
        <v>143.01</v>
      </c>
      <c r="V2088" s="83">
        <v>71.505</v>
      </c>
      <c r="W2088" s="83">
        <v>47.67</v>
      </c>
      <c r="X2088" s="83">
        <v>23.835</v>
      </c>
      <c r="Y2088" s="82">
        <f t="shared" si="235"/>
        <v>71.505</v>
      </c>
      <c r="Z2088" s="82"/>
      <c r="AA2088" s="91"/>
      <c r="AB2088" s="91"/>
      <c r="AC2088" s="82"/>
      <c r="AD2088" s="82"/>
      <c r="AE2088" s="82"/>
      <c r="AF2088" s="82"/>
      <c r="AG2088" s="59" t="s">
        <v>6823</v>
      </c>
      <c r="AH2088" s="59">
        <v>1</v>
      </c>
      <c r="AI2088" s="58"/>
      <c r="AJ2088" s="27"/>
    </row>
    <row r="2089" ht="20.15" customHeight="1" outlineLevel="4" spans="1:36">
      <c r="A2089" s="59">
        <v>22</v>
      </c>
      <c r="B2089" s="60" t="s">
        <v>230</v>
      </c>
      <c r="C2089" s="56" t="s">
        <v>240</v>
      </c>
      <c r="D2089" s="57" t="s">
        <v>6964</v>
      </c>
      <c r="E2089" s="58" t="s">
        <v>7029</v>
      </c>
      <c r="F2089" s="59" t="s">
        <v>354</v>
      </c>
      <c r="G2089" s="59" t="s">
        <v>355</v>
      </c>
      <c r="H2089" s="59">
        <v>431121</v>
      </c>
      <c r="I2089" s="59" t="str">
        <f t="shared" si="233"/>
        <v>431121</v>
      </c>
      <c r="J2089" s="59">
        <f t="shared" si="234"/>
        <v>0</v>
      </c>
      <c r="K2089" s="70">
        <v>2.909</v>
      </c>
      <c r="L2089" s="55" t="s">
        <v>7030</v>
      </c>
      <c r="M2089" s="71" t="s">
        <v>7031</v>
      </c>
      <c r="N2089" s="59"/>
      <c r="O2089" s="70"/>
      <c r="P2089" s="59"/>
      <c r="Q2089" s="70"/>
      <c r="R2089" s="73" t="s">
        <v>7031</v>
      </c>
      <c r="S2089" s="70">
        <v>2.909</v>
      </c>
      <c r="T2089" s="59">
        <v>15</v>
      </c>
      <c r="U2089" s="82">
        <v>87.27</v>
      </c>
      <c r="V2089" s="83">
        <v>43.635</v>
      </c>
      <c r="W2089" s="83">
        <v>29.09</v>
      </c>
      <c r="X2089" s="83">
        <v>14.545</v>
      </c>
      <c r="Y2089" s="82">
        <f t="shared" si="235"/>
        <v>43.635</v>
      </c>
      <c r="Z2089" s="82"/>
      <c r="AA2089" s="91"/>
      <c r="AB2089" s="91"/>
      <c r="AC2089" s="82"/>
      <c r="AD2089" s="82"/>
      <c r="AE2089" s="82"/>
      <c r="AF2089" s="82"/>
      <c r="AG2089" s="59" t="s">
        <v>6823</v>
      </c>
      <c r="AH2089" s="59">
        <v>1</v>
      </c>
      <c r="AI2089" s="58"/>
      <c r="AJ2089" s="27"/>
    </row>
    <row r="2090" ht="20.15" customHeight="1" outlineLevel="4" spans="1:36">
      <c r="A2090" s="59">
        <v>23</v>
      </c>
      <c r="B2090" s="60" t="s">
        <v>230</v>
      </c>
      <c r="C2090" s="56" t="s">
        <v>240</v>
      </c>
      <c r="D2090" s="57" t="s">
        <v>6964</v>
      </c>
      <c r="E2090" s="58" t="s">
        <v>7032</v>
      </c>
      <c r="F2090" s="59" t="s">
        <v>354</v>
      </c>
      <c r="G2090" s="59" t="s">
        <v>355</v>
      </c>
      <c r="H2090" s="59">
        <v>431121</v>
      </c>
      <c r="I2090" s="59" t="str">
        <f t="shared" si="233"/>
        <v>431121</v>
      </c>
      <c r="J2090" s="59">
        <f t="shared" si="234"/>
        <v>0</v>
      </c>
      <c r="K2090" s="70">
        <v>2.218</v>
      </c>
      <c r="L2090" s="55" t="s">
        <v>7033</v>
      </c>
      <c r="M2090" s="71" t="s">
        <v>7034</v>
      </c>
      <c r="N2090" s="59"/>
      <c r="O2090" s="70"/>
      <c r="P2090" s="59"/>
      <c r="Q2090" s="70"/>
      <c r="R2090" s="73" t="s">
        <v>7034</v>
      </c>
      <c r="S2090" s="70">
        <v>2.218</v>
      </c>
      <c r="T2090" s="59">
        <v>15</v>
      </c>
      <c r="U2090" s="82">
        <v>66.54</v>
      </c>
      <c r="V2090" s="83">
        <v>33.27</v>
      </c>
      <c r="W2090" s="83">
        <v>22.18</v>
      </c>
      <c r="X2090" s="83">
        <v>11.09</v>
      </c>
      <c r="Y2090" s="82">
        <f t="shared" si="235"/>
        <v>33.27</v>
      </c>
      <c r="Z2090" s="82"/>
      <c r="AA2090" s="91"/>
      <c r="AB2090" s="91"/>
      <c r="AC2090" s="82"/>
      <c r="AD2090" s="82"/>
      <c r="AE2090" s="82"/>
      <c r="AF2090" s="82"/>
      <c r="AG2090" s="59" t="s">
        <v>6823</v>
      </c>
      <c r="AH2090" s="59">
        <v>1</v>
      </c>
      <c r="AI2090" s="58"/>
      <c r="AJ2090" s="27"/>
    </row>
    <row r="2091" ht="20.15" customHeight="1" outlineLevel="4" spans="1:36">
      <c r="A2091" s="59">
        <v>24</v>
      </c>
      <c r="B2091" s="60" t="s">
        <v>230</v>
      </c>
      <c r="C2091" s="56" t="s">
        <v>240</v>
      </c>
      <c r="D2091" s="57" t="s">
        <v>6964</v>
      </c>
      <c r="E2091" s="58" t="s">
        <v>7035</v>
      </c>
      <c r="F2091" s="59" t="s">
        <v>354</v>
      </c>
      <c r="G2091" s="59" t="s">
        <v>355</v>
      </c>
      <c r="H2091" s="59">
        <v>431121</v>
      </c>
      <c r="I2091" s="59" t="str">
        <f t="shared" si="233"/>
        <v>431121</v>
      </c>
      <c r="J2091" s="59">
        <f t="shared" si="234"/>
        <v>0</v>
      </c>
      <c r="K2091" s="70">
        <v>0.771</v>
      </c>
      <c r="L2091" s="55" t="s">
        <v>7036</v>
      </c>
      <c r="M2091" s="71" t="s">
        <v>7037</v>
      </c>
      <c r="N2091" s="59"/>
      <c r="O2091" s="70"/>
      <c r="P2091" s="59"/>
      <c r="Q2091" s="70"/>
      <c r="R2091" s="73" t="s">
        <v>7037</v>
      </c>
      <c r="S2091" s="70">
        <v>0.771</v>
      </c>
      <c r="T2091" s="59">
        <v>15</v>
      </c>
      <c r="U2091" s="82">
        <v>23.13</v>
      </c>
      <c r="V2091" s="83">
        <v>11.565</v>
      </c>
      <c r="W2091" s="83">
        <v>7.71</v>
      </c>
      <c r="X2091" s="83">
        <v>3.855</v>
      </c>
      <c r="Y2091" s="82">
        <f t="shared" si="235"/>
        <v>11.565</v>
      </c>
      <c r="Z2091" s="82"/>
      <c r="AA2091" s="91"/>
      <c r="AB2091" s="91"/>
      <c r="AC2091" s="82"/>
      <c r="AD2091" s="82"/>
      <c r="AE2091" s="82"/>
      <c r="AF2091" s="82"/>
      <c r="AG2091" s="59" t="s">
        <v>6823</v>
      </c>
      <c r="AH2091" s="59">
        <v>1</v>
      </c>
      <c r="AI2091" s="58"/>
      <c r="AJ2091" s="27"/>
    </row>
    <row r="2092" ht="20.15" customHeight="1" outlineLevel="4" spans="1:36">
      <c r="A2092" s="59">
        <v>25</v>
      </c>
      <c r="B2092" s="60" t="s">
        <v>230</v>
      </c>
      <c r="C2092" s="56" t="s">
        <v>240</v>
      </c>
      <c r="D2092" s="57" t="s">
        <v>6964</v>
      </c>
      <c r="E2092" s="58" t="s">
        <v>7038</v>
      </c>
      <c r="F2092" s="59" t="s">
        <v>354</v>
      </c>
      <c r="G2092" s="59" t="s">
        <v>355</v>
      </c>
      <c r="H2092" s="59">
        <v>431121</v>
      </c>
      <c r="I2092" s="59" t="str">
        <f t="shared" si="233"/>
        <v>431121</v>
      </c>
      <c r="J2092" s="59">
        <f t="shared" si="234"/>
        <v>0</v>
      </c>
      <c r="K2092" s="70">
        <v>2.424</v>
      </c>
      <c r="L2092" s="55" t="s">
        <v>7039</v>
      </c>
      <c r="M2092" s="71" t="s">
        <v>7040</v>
      </c>
      <c r="N2092" s="59"/>
      <c r="O2092" s="70"/>
      <c r="P2092" s="59"/>
      <c r="Q2092" s="70"/>
      <c r="R2092" s="73" t="s">
        <v>7040</v>
      </c>
      <c r="S2092" s="70">
        <v>2.424</v>
      </c>
      <c r="T2092" s="59">
        <v>15</v>
      </c>
      <c r="U2092" s="82">
        <v>72.72</v>
      </c>
      <c r="V2092" s="83">
        <v>36.36</v>
      </c>
      <c r="W2092" s="83">
        <v>24.24</v>
      </c>
      <c r="X2092" s="83">
        <v>12.12</v>
      </c>
      <c r="Y2092" s="82">
        <f t="shared" si="235"/>
        <v>36.36</v>
      </c>
      <c r="Z2092" s="82"/>
      <c r="AA2092" s="91"/>
      <c r="AB2092" s="91"/>
      <c r="AC2092" s="82"/>
      <c r="AD2092" s="82"/>
      <c r="AE2092" s="82"/>
      <c r="AF2092" s="82"/>
      <c r="AG2092" s="59" t="s">
        <v>6823</v>
      </c>
      <c r="AH2092" s="59">
        <v>1</v>
      </c>
      <c r="AI2092" s="58"/>
      <c r="AJ2092" s="27"/>
    </row>
    <row r="2093" ht="20.15" customHeight="1" outlineLevel="4" spans="1:36">
      <c r="A2093" s="59">
        <v>26</v>
      </c>
      <c r="B2093" s="60" t="s">
        <v>230</v>
      </c>
      <c r="C2093" s="56" t="s">
        <v>240</v>
      </c>
      <c r="D2093" s="57" t="s">
        <v>6964</v>
      </c>
      <c r="E2093" s="58" t="s">
        <v>7041</v>
      </c>
      <c r="F2093" s="59" t="s">
        <v>354</v>
      </c>
      <c r="G2093" s="59" t="s">
        <v>355</v>
      </c>
      <c r="H2093" s="59">
        <v>431121</v>
      </c>
      <c r="I2093" s="59" t="str">
        <f t="shared" si="233"/>
        <v>431121</v>
      </c>
      <c r="J2093" s="59">
        <f t="shared" si="234"/>
        <v>0</v>
      </c>
      <c r="K2093" s="70">
        <v>3.608</v>
      </c>
      <c r="L2093" s="55" t="s">
        <v>7042</v>
      </c>
      <c r="M2093" s="71" t="s">
        <v>7043</v>
      </c>
      <c r="N2093" s="59"/>
      <c r="O2093" s="70"/>
      <c r="P2093" s="59"/>
      <c r="Q2093" s="70"/>
      <c r="R2093" s="73" t="s">
        <v>7043</v>
      </c>
      <c r="S2093" s="70">
        <v>3.608</v>
      </c>
      <c r="T2093" s="59">
        <v>15</v>
      </c>
      <c r="U2093" s="82">
        <v>108.24</v>
      </c>
      <c r="V2093" s="83">
        <v>54.12</v>
      </c>
      <c r="W2093" s="83">
        <v>36.08</v>
      </c>
      <c r="X2093" s="83">
        <v>18.04</v>
      </c>
      <c r="Y2093" s="82">
        <f t="shared" si="235"/>
        <v>54.12</v>
      </c>
      <c r="Z2093" s="82"/>
      <c r="AA2093" s="91"/>
      <c r="AB2093" s="91"/>
      <c r="AC2093" s="82"/>
      <c r="AD2093" s="82"/>
      <c r="AE2093" s="82"/>
      <c r="AF2093" s="82"/>
      <c r="AG2093" s="59" t="s">
        <v>6823</v>
      </c>
      <c r="AH2093" s="59">
        <v>1</v>
      </c>
      <c r="AI2093" s="58"/>
      <c r="AJ2093" s="27"/>
    </row>
    <row r="2094" ht="20.15" customHeight="1" outlineLevel="4" spans="1:36">
      <c r="A2094" s="59">
        <v>27</v>
      </c>
      <c r="B2094" s="60" t="s">
        <v>230</v>
      </c>
      <c r="C2094" s="56" t="s">
        <v>240</v>
      </c>
      <c r="D2094" s="57" t="s">
        <v>6964</v>
      </c>
      <c r="E2094" s="58" t="s">
        <v>7044</v>
      </c>
      <c r="F2094" s="59" t="s">
        <v>354</v>
      </c>
      <c r="G2094" s="59" t="s">
        <v>355</v>
      </c>
      <c r="H2094" s="59">
        <v>431121</v>
      </c>
      <c r="I2094" s="59" t="str">
        <f t="shared" si="233"/>
        <v>431121</v>
      </c>
      <c r="J2094" s="59">
        <f t="shared" si="234"/>
        <v>0</v>
      </c>
      <c r="K2094" s="70">
        <v>2.086</v>
      </c>
      <c r="L2094" s="55" t="s">
        <v>7045</v>
      </c>
      <c r="M2094" s="71" t="s">
        <v>7046</v>
      </c>
      <c r="N2094" s="59"/>
      <c r="O2094" s="70"/>
      <c r="P2094" s="59"/>
      <c r="Q2094" s="70"/>
      <c r="R2094" s="73" t="s">
        <v>7046</v>
      </c>
      <c r="S2094" s="70">
        <v>2.086</v>
      </c>
      <c r="T2094" s="59">
        <v>15</v>
      </c>
      <c r="U2094" s="82">
        <v>62.58</v>
      </c>
      <c r="V2094" s="83">
        <v>31.29</v>
      </c>
      <c r="W2094" s="83">
        <v>20.86</v>
      </c>
      <c r="X2094" s="83">
        <v>10.43</v>
      </c>
      <c r="Y2094" s="82">
        <f t="shared" si="235"/>
        <v>31.29</v>
      </c>
      <c r="Z2094" s="82"/>
      <c r="AA2094" s="91"/>
      <c r="AB2094" s="91"/>
      <c r="AC2094" s="82"/>
      <c r="AD2094" s="82"/>
      <c r="AE2094" s="82"/>
      <c r="AF2094" s="82"/>
      <c r="AG2094" s="59" t="s">
        <v>6823</v>
      </c>
      <c r="AH2094" s="59">
        <v>1</v>
      </c>
      <c r="AI2094" s="58"/>
      <c r="AJ2094" s="27"/>
    </row>
    <row r="2095" ht="20.15" customHeight="1" outlineLevel="4" spans="1:36">
      <c r="A2095" s="59">
        <v>28</v>
      </c>
      <c r="B2095" s="60" t="s">
        <v>230</v>
      </c>
      <c r="C2095" s="56" t="s">
        <v>240</v>
      </c>
      <c r="D2095" s="57" t="s">
        <v>6964</v>
      </c>
      <c r="E2095" s="58" t="s">
        <v>7047</v>
      </c>
      <c r="F2095" s="59" t="s">
        <v>354</v>
      </c>
      <c r="G2095" s="59" t="s">
        <v>355</v>
      </c>
      <c r="H2095" s="59">
        <v>431121</v>
      </c>
      <c r="I2095" s="59" t="str">
        <f t="shared" si="233"/>
        <v>431121</v>
      </c>
      <c r="J2095" s="59">
        <f t="shared" si="234"/>
        <v>0</v>
      </c>
      <c r="K2095" s="70">
        <v>0.542</v>
      </c>
      <c r="L2095" s="55" t="s">
        <v>7048</v>
      </c>
      <c r="M2095" s="71" t="s">
        <v>7049</v>
      </c>
      <c r="N2095" s="59"/>
      <c r="O2095" s="70"/>
      <c r="P2095" s="59"/>
      <c r="Q2095" s="70"/>
      <c r="R2095" s="73" t="s">
        <v>7049</v>
      </c>
      <c r="S2095" s="70">
        <v>0.542</v>
      </c>
      <c r="T2095" s="59">
        <v>15</v>
      </c>
      <c r="U2095" s="82">
        <v>16.26</v>
      </c>
      <c r="V2095" s="83">
        <v>8.13</v>
      </c>
      <c r="W2095" s="83">
        <v>5.42</v>
      </c>
      <c r="X2095" s="83">
        <v>2.71</v>
      </c>
      <c r="Y2095" s="82">
        <f t="shared" si="235"/>
        <v>8.13</v>
      </c>
      <c r="Z2095" s="82"/>
      <c r="AA2095" s="91"/>
      <c r="AB2095" s="91"/>
      <c r="AC2095" s="82"/>
      <c r="AD2095" s="82"/>
      <c r="AE2095" s="82"/>
      <c r="AF2095" s="82"/>
      <c r="AG2095" s="59" t="s">
        <v>6823</v>
      </c>
      <c r="AH2095" s="59">
        <v>1</v>
      </c>
      <c r="AI2095" s="58"/>
      <c r="AJ2095" s="27"/>
    </row>
    <row r="2096" ht="20.15" customHeight="1" outlineLevel="4" spans="1:36">
      <c r="A2096" s="59">
        <v>29</v>
      </c>
      <c r="B2096" s="60" t="s">
        <v>230</v>
      </c>
      <c r="C2096" s="56" t="s">
        <v>240</v>
      </c>
      <c r="D2096" s="57" t="s">
        <v>6964</v>
      </c>
      <c r="E2096" s="58" t="s">
        <v>7050</v>
      </c>
      <c r="F2096" s="59" t="s">
        <v>354</v>
      </c>
      <c r="G2096" s="59" t="s">
        <v>355</v>
      </c>
      <c r="H2096" s="59">
        <v>431121</v>
      </c>
      <c r="I2096" s="59" t="str">
        <f t="shared" si="233"/>
        <v>431121</v>
      </c>
      <c r="J2096" s="59">
        <f t="shared" si="234"/>
        <v>0</v>
      </c>
      <c r="K2096" s="70">
        <v>2.58</v>
      </c>
      <c r="L2096" s="55" t="s">
        <v>7051</v>
      </c>
      <c r="M2096" s="71" t="s">
        <v>7052</v>
      </c>
      <c r="N2096" s="59"/>
      <c r="O2096" s="70"/>
      <c r="P2096" s="59"/>
      <c r="Q2096" s="70"/>
      <c r="R2096" s="73" t="s">
        <v>7052</v>
      </c>
      <c r="S2096" s="70">
        <v>2.58</v>
      </c>
      <c r="T2096" s="59">
        <v>15</v>
      </c>
      <c r="U2096" s="82">
        <v>77.4</v>
      </c>
      <c r="V2096" s="83">
        <v>38.7</v>
      </c>
      <c r="W2096" s="83">
        <v>25.8</v>
      </c>
      <c r="X2096" s="83">
        <v>12.9</v>
      </c>
      <c r="Y2096" s="82">
        <f t="shared" si="235"/>
        <v>38.7</v>
      </c>
      <c r="Z2096" s="82"/>
      <c r="AA2096" s="91"/>
      <c r="AB2096" s="91"/>
      <c r="AC2096" s="82"/>
      <c r="AD2096" s="82"/>
      <c r="AE2096" s="82"/>
      <c r="AF2096" s="82"/>
      <c r="AG2096" s="59" t="s">
        <v>6823</v>
      </c>
      <c r="AH2096" s="59">
        <v>1</v>
      </c>
      <c r="AI2096" s="58"/>
      <c r="AJ2096" s="27"/>
    </row>
    <row r="2097" ht="20.15" customHeight="1" outlineLevel="4" spans="1:36">
      <c r="A2097" s="59">
        <v>30</v>
      </c>
      <c r="B2097" s="60" t="s">
        <v>230</v>
      </c>
      <c r="C2097" s="56" t="s">
        <v>240</v>
      </c>
      <c r="D2097" s="57" t="s">
        <v>6964</v>
      </c>
      <c r="E2097" s="58" t="s">
        <v>7053</v>
      </c>
      <c r="F2097" s="59" t="s">
        <v>354</v>
      </c>
      <c r="G2097" s="59" t="s">
        <v>355</v>
      </c>
      <c r="H2097" s="59">
        <v>431121</v>
      </c>
      <c r="I2097" s="59" t="str">
        <f t="shared" si="233"/>
        <v>431121</v>
      </c>
      <c r="J2097" s="59">
        <f t="shared" si="234"/>
        <v>0</v>
      </c>
      <c r="K2097" s="70">
        <v>0.721</v>
      </c>
      <c r="L2097" s="55" t="s">
        <v>7054</v>
      </c>
      <c r="M2097" s="71" t="s">
        <v>7055</v>
      </c>
      <c r="N2097" s="59"/>
      <c r="O2097" s="70"/>
      <c r="P2097" s="59"/>
      <c r="Q2097" s="70"/>
      <c r="R2097" s="73" t="s">
        <v>7055</v>
      </c>
      <c r="S2097" s="70">
        <v>0.721</v>
      </c>
      <c r="T2097" s="59">
        <v>15</v>
      </c>
      <c r="U2097" s="82">
        <v>21.63</v>
      </c>
      <c r="V2097" s="83">
        <v>10.815</v>
      </c>
      <c r="W2097" s="83">
        <v>7.21</v>
      </c>
      <c r="X2097" s="83">
        <v>3.605</v>
      </c>
      <c r="Y2097" s="82">
        <f t="shared" si="235"/>
        <v>10.815</v>
      </c>
      <c r="Z2097" s="82"/>
      <c r="AA2097" s="91"/>
      <c r="AB2097" s="91"/>
      <c r="AC2097" s="82"/>
      <c r="AD2097" s="82"/>
      <c r="AE2097" s="82"/>
      <c r="AF2097" s="82"/>
      <c r="AG2097" s="59" t="s">
        <v>6823</v>
      </c>
      <c r="AH2097" s="59">
        <v>1</v>
      </c>
      <c r="AI2097" s="58"/>
      <c r="AJ2097" s="27"/>
    </row>
    <row r="2098" ht="20.15" customHeight="1" outlineLevel="4" spans="1:36">
      <c r="A2098" s="59">
        <v>31</v>
      </c>
      <c r="B2098" s="60" t="s">
        <v>230</v>
      </c>
      <c r="C2098" s="56" t="s">
        <v>240</v>
      </c>
      <c r="D2098" s="57" t="s">
        <v>6964</v>
      </c>
      <c r="E2098" s="58" t="s">
        <v>7053</v>
      </c>
      <c r="F2098" s="59" t="s">
        <v>354</v>
      </c>
      <c r="G2098" s="59" t="s">
        <v>355</v>
      </c>
      <c r="H2098" s="59">
        <v>431121</v>
      </c>
      <c r="I2098" s="59" t="str">
        <f t="shared" si="233"/>
        <v>431121</v>
      </c>
      <c r="J2098" s="59">
        <f t="shared" si="234"/>
        <v>0</v>
      </c>
      <c r="K2098" s="70">
        <v>0.799</v>
      </c>
      <c r="L2098" s="55" t="s">
        <v>7056</v>
      </c>
      <c r="M2098" s="71" t="s">
        <v>7057</v>
      </c>
      <c r="N2098" s="59"/>
      <c r="O2098" s="70"/>
      <c r="P2098" s="59"/>
      <c r="Q2098" s="70"/>
      <c r="R2098" s="73" t="s">
        <v>7057</v>
      </c>
      <c r="S2098" s="70">
        <v>0.799</v>
      </c>
      <c r="T2098" s="59">
        <v>15</v>
      </c>
      <c r="U2098" s="82">
        <v>23.97</v>
      </c>
      <c r="V2098" s="83">
        <v>11.985</v>
      </c>
      <c r="W2098" s="83">
        <v>7.99</v>
      </c>
      <c r="X2098" s="83">
        <v>3.995</v>
      </c>
      <c r="Y2098" s="82">
        <f t="shared" si="235"/>
        <v>11.985</v>
      </c>
      <c r="Z2098" s="82"/>
      <c r="AA2098" s="91"/>
      <c r="AB2098" s="91"/>
      <c r="AC2098" s="82"/>
      <c r="AD2098" s="82"/>
      <c r="AE2098" s="82"/>
      <c r="AF2098" s="82"/>
      <c r="AG2098" s="59" t="s">
        <v>6823</v>
      </c>
      <c r="AH2098" s="59">
        <v>1</v>
      </c>
      <c r="AI2098" s="58"/>
      <c r="AJ2098" s="27"/>
    </row>
    <row r="2099" ht="20.15" customHeight="1" outlineLevel="4" spans="1:36">
      <c r="A2099" s="59">
        <v>32</v>
      </c>
      <c r="B2099" s="60" t="s">
        <v>230</v>
      </c>
      <c r="C2099" s="56" t="s">
        <v>240</v>
      </c>
      <c r="D2099" s="57" t="s">
        <v>6964</v>
      </c>
      <c r="E2099" s="58" t="s">
        <v>7058</v>
      </c>
      <c r="F2099" s="59" t="s">
        <v>354</v>
      </c>
      <c r="G2099" s="59" t="s">
        <v>355</v>
      </c>
      <c r="H2099" s="59">
        <v>431121</v>
      </c>
      <c r="I2099" s="59" t="str">
        <f t="shared" si="233"/>
        <v>431121</v>
      </c>
      <c r="J2099" s="59">
        <f t="shared" si="234"/>
        <v>0</v>
      </c>
      <c r="K2099" s="70">
        <v>3.381</v>
      </c>
      <c r="L2099" s="55" t="s">
        <v>7059</v>
      </c>
      <c r="M2099" s="71" t="s">
        <v>7060</v>
      </c>
      <c r="N2099" s="59"/>
      <c r="O2099" s="70"/>
      <c r="P2099" s="59"/>
      <c r="Q2099" s="70"/>
      <c r="R2099" s="73" t="s">
        <v>7060</v>
      </c>
      <c r="S2099" s="70">
        <v>3.381</v>
      </c>
      <c r="T2099" s="59">
        <v>15</v>
      </c>
      <c r="U2099" s="82">
        <v>101.43</v>
      </c>
      <c r="V2099" s="83">
        <v>50.715</v>
      </c>
      <c r="W2099" s="83">
        <v>33.81</v>
      </c>
      <c r="X2099" s="83">
        <v>16.905</v>
      </c>
      <c r="Y2099" s="82">
        <f t="shared" si="235"/>
        <v>50.715</v>
      </c>
      <c r="Z2099" s="82"/>
      <c r="AA2099" s="91"/>
      <c r="AB2099" s="91"/>
      <c r="AC2099" s="82"/>
      <c r="AD2099" s="82"/>
      <c r="AE2099" s="82"/>
      <c r="AF2099" s="82"/>
      <c r="AG2099" s="59" t="s">
        <v>6823</v>
      </c>
      <c r="AH2099" s="59">
        <v>1</v>
      </c>
      <c r="AI2099" s="58"/>
      <c r="AJ2099" s="27"/>
    </row>
    <row r="2100" ht="20.15" customHeight="1" outlineLevel="4" spans="1:36">
      <c r="A2100" s="59">
        <v>33</v>
      </c>
      <c r="B2100" s="60" t="s">
        <v>230</v>
      </c>
      <c r="C2100" s="56" t="s">
        <v>240</v>
      </c>
      <c r="D2100" s="57" t="s">
        <v>7061</v>
      </c>
      <c r="E2100" s="58" t="s">
        <v>7062</v>
      </c>
      <c r="F2100" s="59" t="s">
        <v>354</v>
      </c>
      <c r="G2100" s="59" t="s">
        <v>355</v>
      </c>
      <c r="H2100" s="59">
        <v>431121</v>
      </c>
      <c r="I2100" s="59" t="str">
        <f t="shared" si="233"/>
        <v>431121</v>
      </c>
      <c r="J2100" s="59">
        <f t="shared" si="234"/>
        <v>0</v>
      </c>
      <c r="K2100" s="70">
        <v>0.522</v>
      </c>
      <c r="L2100" s="55" t="s">
        <v>7063</v>
      </c>
      <c r="M2100" s="71" t="s">
        <v>7064</v>
      </c>
      <c r="N2100" s="73" t="s">
        <v>7064</v>
      </c>
      <c r="O2100" s="70">
        <v>0.522</v>
      </c>
      <c r="P2100" s="59"/>
      <c r="Q2100" s="70"/>
      <c r="R2100" s="59"/>
      <c r="S2100" s="70"/>
      <c r="T2100" s="59">
        <v>15</v>
      </c>
      <c r="U2100" s="82">
        <v>15.66</v>
      </c>
      <c r="V2100" s="83">
        <v>7.83</v>
      </c>
      <c r="W2100" s="83">
        <v>5.22</v>
      </c>
      <c r="X2100" s="83">
        <v>2.61</v>
      </c>
      <c r="Y2100" s="82">
        <f t="shared" si="235"/>
        <v>7.83</v>
      </c>
      <c r="Z2100" s="82"/>
      <c r="AA2100" s="91"/>
      <c r="AB2100" s="91"/>
      <c r="AC2100" s="82"/>
      <c r="AD2100" s="82"/>
      <c r="AE2100" s="82"/>
      <c r="AF2100" s="82"/>
      <c r="AG2100" s="59" t="s">
        <v>6823</v>
      </c>
      <c r="AH2100" s="59">
        <v>1</v>
      </c>
      <c r="AI2100" s="58"/>
      <c r="AJ2100" s="27"/>
    </row>
    <row r="2101" ht="20.15" customHeight="1" outlineLevel="4" spans="1:36">
      <c r="A2101" s="59">
        <v>34</v>
      </c>
      <c r="B2101" s="60" t="s">
        <v>230</v>
      </c>
      <c r="C2101" s="56" t="s">
        <v>240</v>
      </c>
      <c r="D2101" s="57" t="s">
        <v>6964</v>
      </c>
      <c r="E2101" s="58" t="s">
        <v>7065</v>
      </c>
      <c r="F2101" s="59" t="s">
        <v>354</v>
      </c>
      <c r="G2101" s="59" t="s">
        <v>355</v>
      </c>
      <c r="H2101" s="59">
        <v>431121</v>
      </c>
      <c r="I2101" s="59" t="str">
        <f t="shared" si="233"/>
        <v>431121</v>
      </c>
      <c r="J2101" s="59">
        <f t="shared" si="234"/>
        <v>0</v>
      </c>
      <c r="K2101" s="70">
        <v>3.752</v>
      </c>
      <c r="L2101" s="55" t="s">
        <v>7063</v>
      </c>
      <c r="M2101" s="71" t="s">
        <v>7066</v>
      </c>
      <c r="N2101" s="59"/>
      <c r="O2101" s="70"/>
      <c r="P2101" s="73" t="s">
        <v>7066</v>
      </c>
      <c r="Q2101" s="70">
        <v>3.752</v>
      </c>
      <c r="R2101" s="59"/>
      <c r="S2101" s="70"/>
      <c r="T2101" s="59">
        <v>15</v>
      </c>
      <c r="U2101" s="82">
        <v>112.56</v>
      </c>
      <c r="V2101" s="83">
        <v>56.28</v>
      </c>
      <c r="W2101" s="83">
        <v>37.52</v>
      </c>
      <c r="X2101" s="83">
        <v>18.76</v>
      </c>
      <c r="Y2101" s="82">
        <f t="shared" si="235"/>
        <v>56.28</v>
      </c>
      <c r="Z2101" s="82"/>
      <c r="AA2101" s="91"/>
      <c r="AB2101" s="91"/>
      <c r="AC2101" s="82"/>
      <c r="AD2101" s="82"/>
      <c r="AE2101" s="82"/>
      <c r="AF2101" s="82"/>
      <c r="AG2101" s="59" t="s">
        <v>6823</v>
      </c>
      <c r="AH2101" s="59">
        <v>1</v>
      </c>
      <c r="AI2101" s="58"/>
      <c r="AJ2101" s="27"/>
    </row>
    <row r="2102" ht="20.15" customHeight="1" outlineLevel="4" spans="1:36">
      <c r="A2102" s="59">
        <v>35</v>
      </c>
      <c r="B2102" s="60" t="s">
        <v>230</v>
      </c>
      <c r="C2102" s="56" t="s">
        <v>240</v>
      </c>
      <c r="D2102" s="57" t="s">
        <v>6974</v>
      </c>
      <c r="E2102" s="58" t="s">
        <v>7067</v>
      </c>
      <c r="F2102" s="59" t="s">
        <v>354</v>
      </c>
      <c r="G2102" s="59" t="s">
        <v>355</v>
      </c>
      <c r="H2102" s="59">
        <v>431121</v>
      </c>
      <c r="I2102" s="59" t="str">
        <f t="shared" si="233"/>
        <v>431121</v>
      </c>
      <c r="J2102" s="59">
        <f t="shared" si="234"/>
        <v>0</v>
      </c>
      <c r="K2102" s="70">
        <v>1.296</v>
      </c>
      <c r="L2102" s="55" t="s">
        <v>6872</v>
      </c>
      <c r="M2102" s="71" t="s">
        <v>7068</v>
      </c>
      <c r="N2102" s="59"/>
      <c r="O2102" s="70"/>
      <c r="P2102" s="59"/>
      <c r="Q2102" s="70"/>
      <c r="R2102" s="73" t="s">
        <v>7068</v>
      </c>
      <c r="S2102" s="70">
        <v>1.296</v>
      </c>
      <c r="T2102" s="59">
        <v>15</v>
      </c>
      <c r="U2102" s="82">
        <v>38.88</v>
      </c>
      <c r="V2102" s="83">
        <v>19.44</v>
      </c>
      <c r="W2102" s="83">
        <v>12.96</v>
      </c>
      <c r="X2102" s="83">
        <v>6.48</v>
      </c>
      <c r="Y2102" s="82">
        <f t="shared" si="235"/>
        <v>19.44</v>
      </c>
      <c r="Z2102" s="82"/>
      <c r="AA2102" s="91"/>
      <c r="AB2102" s="91"/>
      <c r="AC2102" s="82"/>
      <c r="AD2102" s="82"/>
      <c r="AE2102" s="82"/>
      <c r="AF2102" s="82"/>
      <c r="AG2102" s="59" t="s">
        <v>6823</v>
      </c>
      <c r="AH2102" s="59">
        <v>1</v>
      </c>
      <c r="AI2102" s="58"/>
      <c r="AJ2102" s="27"/>
    </row>
    <row r="2103" ht="20.15" customHeight="1" outlineLevel="4" spans="1:36">
      <c r="A2103" s="59">
        <v>36</v>
      </c>
      <c r="B2103" s="60" t="s">
        <v>230</v>
      </c>
      <c r="C2103" s="56" t="s">
        <v>240</v>
      </c>
      <c r="D2103" s="57" t="s">
        <v>6974</v>
      </c>
      <c r="E2103" s="58" t="s">
        <v>7069</v>
      </c>
      <c r="F2103" s="59" t="s">
        <v>354</v>
      </c>
      <c r="G2103" s="59" t="s">
        <v>355</v>
      </c>
      <c r="H2103" s="59">
        <v>431121</v>
      </c>
      <c r="I2103" s="59" t="str">
        <f t="shared" si="233"/>
        <v>431121</v>
      </c>
      <c r="J2103" s="59">
        <f t="shared" si="234"/>
        <v>0</v>
      </c>
      <c r="K2103" s="70">
        <v>4.093</v>
      </c>
      <c r="L2103" s="55" t="s">
        <v>7070</v>
      </c>
      <c r="M2103" s="71" t="s">
        <v>7071</v>
      </c>
      <c r="N2103" s="59"/>
      <c r="O2103" s="70"/>
      <c r="P2103" s="73" t="s">
        <v>7071</v>
      </c>
      <c r="Q2103" s="70">
        <v>4.093</v>
      </c>
      <c r="R2103" s="59"/>
      <c r="S2103" s="70"/>
      <c r="T2103" s="59">
        <v>15</v>
      </c>
      <c r="U2103" s="82">
        <v>122.79</v>
      </c>
      <c r="V2103" s="83">
        <v>61.395</v>
      </c>
      <c r="W2103" s="83">
        <v>40.93</v>
      </c>
      <c r="X2103" s="83">
        <v>20.465</v>
      </c>
      <c r="Y2103" s="82">
        <f t="shared" si="235"/>
        <v>61.395</v>
      </c>
      <c r="Z2103" s="82"/>
      <c r="AA2103" s="91"/>
      <c r="AB2103" s="91"/>
      <c r="AC2103" s="82"/>
      <c r="AD2103" s="82"/>
      <c r="AE2103" s="82"/>
      <c r="AF2103" s="82"/>
      <c r="AG2103" s="59" t="s">
        <v>6823</v>
      </c>
      <c r="AH2103" s="59">
        <v>1</v>
      </c>
      <c r="AI2103" s="58"/>
      <c r="AJ2103" s="27"/>
    </row>
    <row r="2104" ht="20.15" customHeight="1" outlineLevel="4" spans="1:36">
      <c r="A2104" s="59">
        <v>37</v>
      </c>
      <c r="B2104" s="60" t="s">
        <v>230</v>
      </c>
      <c r="C2104" s="56" t="s">
        <v>240</v>
      </c>
      <c r="D2104" s="57" t="s">
        <v>6974</v>
      </c>
      <c r="E2104" s="58" t="s">
        <v>7072</v>
      </c>
      <c r="F2104" s="59" t="s">
        <v>354</v>
      </c>
      <c r="G2104" s="59" t="s">
        <v>355</v>
      </c>
      <c r="H2104" s="59">
        <v>431121</v>
      </c>
      <c r="I2104" s="59" t="str">
        <f t="shared" si="233"/>
        <v>431121</v>
      </c>
      <c r="J2104" s="59">
        <f t="shared" si="234"/>
        <v>0</v>
      </c>
      <c r="K2104" s="70">
        <v>1.172</v>
      </c>
      <c r="L2104" s="55" t="s">
        <v>7073</v>
      </c>
      <c r="M2104" s="71" t="s">
        <v>7074</v>
      </c>
      <c r="N2104" s="59"/>
      <c r="O2104" s="70"/>
      <c r="P2104" s="73" t="s">
        <v>7074</v>
      </c>
      <c r="Q2104" s="70">
        <v>1.172</v>
      </c>
      <c r="R2104" s="59"/>
      <c r="S2104" s="70"/>
      <c r="T2104" s="59">
        <v>15</v>
      </c>
      <c r="U2104" s="82">
        <v>35.16</v>
      </c>
      <c r="V2104" s="83">
        <v>17.58</v>
      </c>
      <c r="W2104" s="83">
        <v>11.72</v>
      </c>
      <c r="X2104" s="83">
        <v>5.86</v>
      </c>
      <c r="Y2104" s="82">
        <f t="shared" si="235"/>
        <v>17.58</v>
      </c>
      <c r="Z2104" s="82"/>
      <c r="AA2104" s="91"/>
      <c r="AB2104" s="91"/>
      <c r="AC2104" s="82"/>
      <c r="AD2104" s="82"/>
      <c r="AE2104" s="82"/>
      <c r="AF2104" s="82"/>
      <c r="AG2104" s="59" t="s">
        <v>6823</v>
      </c>
      <c r="AH2104" s="59">
        <v>1</v>
      </c>
      <c r="AI2104" s="58"/>
      <c r="AJ2104" s="27"/>
    </row>
    <row r="2105" ht="20.15" customHeight="1" outlineLevel="4" spans="1:36">
      <c r="A2105" s="59">
        <v>38</v>
      </c>
      <c r="B2105" s="60" t="s">
        <v>230</v>
      </c>
      <c r="C2105" s="56" t="s">
        <v>240</v>
      </c>
      <c r="D2105" s="57" t="s">
        <v>6974</v>
      </c>
      <c r="E2105" s="58" t="s">
        <v>7075</v>
      </c>
      <c r="F2105" s="59" t="s">
        <v>354</v>
      </c>
      <c r="G2105" s="59" t="s">
        <v>355</v>
      </c>
      <c r="H2105" s="59">
        <v>431121</v>
      </c>
      <c r="I2105" s="59" t="str">
        <f t="shared" si="233"/>
        <v>431121</v>
      </c>
      <c r="J2105" s="59">
        <f t="shared" si="234"/>
        <v>0</v>
      </c>
      <c r="K2105" s="70">
        <v>2.624</v>
      </c>
      <c r="L2105" s="55" t="s">
        <v>7076</v>
      </c>
      <c r="M2105" s="71" t="s">
        <v>7077</v>
      </c>
      <c r="N2105" s="59"/>
      <c r="O2105" s="70"/>
      <c r="P2105" s="73" t="s">
        <v>7077</v>
      </c>
      <c r="Q2105" s="70">
        <v>2.624</v>
      </c>
      <c r="R2105" s="59"/>
      <c r="S2105" s="70"/>
      <c r="T2105" s="59">
        <v>15</v>
      </c>
      <c r="U2105" s="82">
        <v>78.72</v>
      </c>
      <c r="V2105" s="83">
        <v>39.36</v>
      </c>
      <c r="W2105" s="83">
        <v>26.24</v>
      </c>
      <c r="X2105" s="83">
        <v>13.12</v>
      </c>
      <c r="Y2105" s="82">
        <f t="shared" si="235"/>
        <v>39.36</v>
      </c>
      <c r="Z2105" s="82"/>
      <c r="AA2105" s="91"/>
      <c r="AB2105" s="91"/>
      <c r="AC2105" s="82"/>
      <c r="AD2105" s="82"/>
      <c r="AE2105" s="82"/>
      <c r="AF2105" s="82"/>
      <c r="AG2105" s="59" t="s">
        <v>6823</v>
      </c>
      <c r="AH2105" s="59">
        <v>1</v>
      </c>
      <c r="AI2105" s="58"/>
      <c r="AJ2105" s="27"/>
    </row>
    <row r="2106" ht="20.15" customHeight="1" outlineLevel="4" spans="1:36">
      <c r="A2106" s="59">
        <v>39</v>
      </c>
      <c r="B2106" s="60" t="s">
        <v>230</v>
      </c>
      <c r="C2106" s="56" t="s">
        <v>240</v>
      </c>
      <c r="D2106" s="57" t="s">
        <v>7022</v>
      </c>
      <c r="E2106" s="58" t="s">
        <v>7078</v>
      </c>
      <c r="F2106" s="59" t="s">
        <v>354</v>
      </c>
      <c r="G2106" s="59" t="s">
        <v>355</v>
      </c>
      <c r="H2106" s="59">
        <v>431121</v>
      </c>
      <c r="I2106" s="59" t="str">
        <f t="shared" si="233"/>
        <v>431121</v>
      </c>
      <c r="J2106" s="59">
        <f t="shared" si="234"/>
        <v>0</v>
      </c>
      <c r="K2106" s="70">
        <v>1.927</v>
      </c>
      <c r="L2106" s="55" t="s">
        <v>7079</v>
      </c>
      <c r="M2106" s="71" t="s">
        <v>7080</v>
      </c>
      <c r="N2106" s="59"/>
      <c r="O2106" s="70"/>
      <c r="P2106" s="59"/>
      <c r="Q2106" s="70"/>
      <c r="R2106" s="73" t="s">
        <v>7080</v>
      </c>
      <c r="S2106" s="70">
        <v>1.927</v>
      </c>
      <c r="T2106" s="59">
        <v>15</v>
      </c>
      <c r="U2106" s="82">
        <v>57.81</v>
      </c>
      <c r="V2106" s="83">
        <v>28.905</v>
      </c>
      <c r="W2106" s="83">
        <v>19.27</v>
      </c>
      <c r="X2106" s="83">
        <v>9.635</v>
      </c>
      <c r="Y2106" s="82">
        <f t="shared" si="235"/>
        <v>28.905</v>
      </c>
      <c r="Z2106" s="82"/>
      <c r="AA2106" s="91"/>
      <c r="AB2106" s="91"/>
      <c r="AC2106" s="82"/>
      <c r="AD2106" s="82"/>
      <c r="AE2106" s="82"/>
      <c r="AF2106" s="82"/>
      <c r="AG2106" s="59" t="s">
        <v>6823</v>
      </c>
      <c r="AH2106" s="59">
        <v>1</v>
      </c>
      <c r="AI2106" s="58"/>
      <c r="AJ2106" s="27"/>
    </row>
    <row r="2107" ht="20.15" customHeight="1" outlineLevel="4" spans="1:36">
      <c r="A2107" s="59">
        <v>40</v>
      </c>
      <c r="B2107" s="60" t="s">
        <v>230</v>
      </c>
      <c r="C2107" s="56" t="s">
        <v>240</v>
      </c>
      <c r="D2107" s="57" t="s">
        <v>7022</v>
      </c>
      <c r="E2107" s="58" t="s">
        <v>7078</v>
      </c>
      <c r="F2107" s="59" t="s">
        <v>354</v>
      </c>
      <c r="G2107" s="59" t="s">
        <v>355</v>
      </c>
      <c r="H2107" s="59">
        <v>431121</v>
      </c>
      <c r="I2107" s="59" t="str">
        <f t="shared" si="233"/>
        <v>431121</v>
      </c>
      <c r="J2107" s="59">
        <f t="shared" si="234"/>
        <v>0</v>
      </c>
      <c r="K2107" s="70">
        <v>0.621</v>
      </c>
      <c r="L2107" s="55" t="s">
        <v>7081</v>
      </c>
      <c r="M2107" s="71" t="s">
        <v>7082</v>
      </c>
      <c r="N2107" s="59"/>
      <c r="O2107" s="70"/>
      <c r="P2107" s="59"/>
      <c r="Q2107" s="70"/>
      <c r="R2107" s="73" t="s">
        <v>7082</v>
      </c>
      <c r="S2107" s="70">
        <v>0.621</v>
      </c>
      <c r="T2107" s="59">
        <v>15</v>
      </c>
      <c r="U2107" s="82">
        <v>18.63</v>
      </c>
      <c r="V2107" s="83">
        <v>9.315</v>
      </c>
      <c r="W2107" s="83">
        <v>6.21</v>
      </c>
      <c r="X2107" s="83">
        <v>3.105</v>
      </c>
      <c r="Y2107" s="82">
        <f t="shared" si="235"/>
        <v>9.315</v>
      </c>
      <c r="Z2107" s="82"/>
      <c r="AA2107" s="91"/>
      <c r="AB2107" s="91"/>
      <c r="AC2107" s="82"/>
      <c r="AD2107" s="82"/>
      <c r="AE2107" s="82"/>
      <c r="AF2107" s="82"/>
      <c r="AG2107" s="59" t="s">
        <v>6823</v>
      </c>
      <c r="AH2107" s="59">
        <v>1</v>
      </c>
      <c r="AI2107" s="58"/>
      <c r="AJ2107" s="27"/>
    </row>
    <row r="2108" ht="20.15" customHeight="1" outlineLevel="4" spans="1:36">
      <c r="A2108" s="59">
        <v>41</v>
      </c>
      <c r="B2108" s="60" t="s">
        <v>230</v>
      </c>
      <c r="C2108" s="56" t="s">
        <v>240</v>
      </c>
      <c r="D2108" s="57" t="s">
        <v>7022</v>
      </c>
      <c r="E2108" s="58" t="s">
        <v>7083</v>
      </c>
      <c r="F2108" s="59" t="s">
        <v>354</v>
      </c>
      <c r="G2108" s="59" t="s">
        <v>355</v>
      </c>
      <c r="H2108" s="59">
        <v>431121</v>
      </c>
      <c r="I2108" s="59" t="str">
        <f t="shared" si="233"/>
        <v>431121</v>
      </c>
      <c r="J2108" s="59">
        <f t="shared" si="234"/>
        <v>0</v>
      </c>
      <c r="K2108" s="70">
        <v>1.453</v>
      </c>
      <c r="L2108" s="55" t="s">
        <v>7084</v>
      </c>
      <c r="M2108" s="71" t="s">
        <v>7085</v>
      </c>
      <c r="N2108" s="59"/>
      <c r="O2108" s="70"/>
      <c r="P2108" s="59"/>
      <c r="Q2108" s="70"/>
      <c r="R2108" s="73" t="s">
        <v>7085</v>
      </c>
      <c r="S2108" s="70">
        <v>1.453</v>
      </c>
      <c r="T2108" s="59">
        <v>15</v>
      </c>
      <c r="U2108" s="82">
        <v>43.59</v>
      </c>
      <c r="V2108" s="83">
        <v>21.795</v>
      </c>
      <c r="W2108" s="83">
        <v>14.53</v>
      </c>
      <c r="X2108" s="83">
        <v>7.265</v>
      </c>
      <c r="Y2108" s="82">
        <f t="shared" si="235"/>
        <v>21.795</v>
      </c>
      <c r="Z2108" s="82"/>
      <c r="AA2108" s="91"/>
      <c r="AB2108" s="91"/>
      <c r="AC2108" s="82"/>
      <c r="AD2108" s="82"/>
      <c r="AE2108" s="82"/>
      <c r="AF2108" s="82"/>
      <c r="AG2108" s="59" t="s">
        <v>6823</v>
      </c>
      <c r="AH2108" s="59">
        <v>1</v>
      </c>
      <c r="AI2108" s="58"/>
      <c r="AJ2108" s="27"/>
    </row>
    <row r="2109" ht="20.15" customHeight="1" outlineLevel="4" spans="1:36">
      <c r="A2109" s="59">
        <v>42</v>
      </c>
      <c r="B2109" s="60" t="s">
        <v>230</v>
      </c>
      <c r="C2109" s="56" t="s">
        <v>240</v>
      </c>
      <c r="D2109" s="57" t="s">
        <v>7022</v>
      </c>
      <c r="E2109" s="58" t="s">
        <v>7086</v>
      </c>
      <c r="F2109" s="59" t="s">
        <v>354</v>
      </c>
      <c r="G2109" s="59" t="s">
        <v>355</v>
      </c>
      <c r="H2109" s="59">
        <v>431121</v>
      </c>
      <c r="I2109" s="59" t="str">
        <f t="shared" si="233"/>
        <v>431121</v>
      </c>
      <c r="J2109" s="59">
        <f t="shared" si="234"/>
        <v>0</v>
      </c>
      <c r="K2109" s="70">
        <v>1.315</v>
      </c>
      <c r="L2109" s="55" t="s">
        <v>7087</v>
      </c>
      <c r="M2109" s="71" t="s">
        <v>7088</v>
      </c>
      <c r="N2109" s="59"/>
      <c r="O2109" s="70"/>
      <c r="P2109" s="73" t="s">
        <v>7088</v>
      </c>
      <c r="Q2109" s="70">
        <v>1.315</v>
      </c>
      <c r="R2109" s="59"/>
      <c r="S2109" s="70"/>
      <c r="T2109" s="59">
        <v>15</v>
      </c>
      <c r="U2109" s="82">
        <v>39.45</v>
      </c>
      <c r="V2109" s="83">
        <v>19.725</v>
      </c>
      <c r="W2109" s="83">
        <v>13.15</v>
      </c>
      <c r="X2109" s="83">
        <v>6.575</v>
      </c>
      <c r="Y2109" s="82">
        <f t="shared" si="235"/>
        <v>19.725</v>
      </c>
      <c r="Z2109" s="82"/>
      <c r="AA2109" s="91"/>
      <c r="AB2109" s="91"/>
      <c r="AC2109" s="82"/>
      <c r="AD2109" s="82"/>
      <c r="AE2109" s="82"/>
      <c r="AF2109" s="82"/>
      <c r="AG2109" s="59" t="s">
        <v>6823</v>
      </c>
      <c r="AH2109" s="59">
        <v>1</v>
      </c>
      <c r="AI2109" s="58"/>
      <c r="AJ2109" s="27"/>
    </row>
    <row r="2110" ht="20.15" customHeight="1" outlineLevel="4" spans="1:36">
      <c r="A2110" s="59">
        <v>43</v>
      </c>
      <c r="B2110" s="60" t="s">
        <v>230</v>
      </c>
      <c r="C2110" s="56" t="s">
        <v>240</v>
      </c>
      <c r="D2110" s="57" t="s">
        <v>7089</v>
      </c>
      <c r="E2110" s="58" t="s">
        <v>7090</v>
      </c>
      <c r="F2110" s="59" t="s">
        <v>354</v>
      </c>
      <c r="G2110" s="59" t="s">
        <v>355</v>
      </c>
      <c r="H2110" s="59">
        <v>431121</v>
      </c>
      <c r="I2110" s="59" t="str">
        <f t="shared" si="233"/>
        <v>431121</v>
      </c>
      <c r="J2110" s="59">
        <f t="shared" si="234"/>
        <v>0</v>
      </c>
      <c r="K2110" s="70">
        <v>2.506</v>
      </c>
      <c r="L2110" s="55" t="s">
        <v>7091</v>
      </c>
      <c r="M2110" s="71" t="s">
        <v>7092</v>
      </c>
      <c r="N2110" s="59"/>
      <c r="O2110" s="70"/>
      <c r="P2110" s="59"/>
      <c r="Q2110" s="70"/>
      <c r="R2110" s="73" t="s">
        <v>7092</v>
      </c>
      <c r="S2110" s="70">
        <v>2.506</v>
      </c>
      <c r="T2110" s="59">
        <v>15</v>
      </c>
      <c r="U2110" s="82">
        <v>75.18</v>
      </c>
      <c r="V2110" s="83">
        <v>37.59</v>
      </c>
      <c r="W2110" s="83">
        <v>25.06</v>
      </c>
      <c r="X2110" s="83">
        <v>12.53</v>
      </c>
      <c r="Y2110" s="82">
        <f t="shared" si="235"/>
        <v>37.59</v>
      </c>
      <c r="Z2110" s="82"/>
      <c r="AA2110" s="91"/>
      <c r="AB2110" s="91"/>
      <c r="AC2110" s="82"/>
      <c r="AD2110" s="82"/>
      <c r="AE2110" s="82"/>
      <c r="AF2110" s="82"/>
      <c r="AG2110" s="59" t="s">
        <v>6823</v>
      </c>
      <c r="AH2110" s="59">
        <v>1</v>
      </c>
      <c r="AI2110" s="58"/>
      <c r="AJ2110" s="27"/>
    </row>
    <row r="2111" ht="20.15" customHeight="1" outlineLevel="4" spans="1:36">
      <c r="A2111" s="59">
        <v>44</v>
      </c>
      <c r="B2111" s="60" t="s">
        <v>230</v>
      </c>
      <c r="C2111" s="56" t="s">
        <v>240</v>
      </c>
      <c r="D2111" s="57" t="s">
        <v>7093</v>
      </c>
      <c r="E2111" s="58" t="s">
        <v>417</v>
      </c>
      <c r="F2111" s="59" t="s">
        <v>354</v>
      </c>
      <c r="G2111" s="59" t="s">
        <v>355</v>
      </c>
      <c r="H2111" s="59">
        <v>431121</v>
      </c>
      <c r="I2111" s="59" t="str">
        <f t="shared" si="233"/>
        <v>431121</v>
      </c>
      <c r="J2111" s="59">
        <f t="shared" si="234"/>
        <v>0</v>
      </c>
      <c r="K2111" s="70">
        <v>0.23</v>
      </c>
      <c r="L2111" s="55" t="s">
        <v>7094</v>
      </c>
      <c r="M2111" s="71" t="s">
        <v>7095</v>
      </c>
      <c r="N2111" s="59"/>
      <c r="O2111" s="70"/>
      <c r="P2111" s="59"/>
      <c r="Q2111" s="70"/>
      <c r="R2111" s="73" t="s">
        <v>7095</v>
      </c>
      <c r="S2111" s="70">
        <v>0.23</v>
      </c>
      <c r="T2111" s="59">
        <v>15</v>
      </c>
      <c r="U2111" s="82">
        <v>6.9</v>
      </c>
      <c r="V2111" s="83">
        <v>3.45</v>
      </c>
      <c r="W2111" s="83">
        <v>2.3</v>
      </c>
      <c r="X2111" s="83">
        <v>1.15</v>
      </c>
      <c r="Y2111" s="82">
        <f t="shared" si="235"/>
        <v>3.45</v>
      </c>
      <c r="Z2111" s="82"/>
      <c r="AA2111" s="91"/>
      <c r="AB2111" s="91"/>
      <c r="AC2111" s="82"/>
      <c r="AD2111" s="82"/>
      <c r="AE2111" s="82"/>
      <c r="AF2111" s="82"/>
      <c r="AG2111" s="59" t="s">
        <v>6823</v>
      </c>
      <c r="AH2111" s="59">
        <v>1</v>
      </c>
      <c r="AI2111" s="58"/>
      <c r="AJ2111" s="27"/>
    </row>
    <row r="2112" ht="20.15" customHeight="1" outlineLevel="4" spans="1:36">
      <c r="A2112" s="59">
        <v>45</v>
      </c>
      <c r="B2112" s="60" t="s">
        <v>230</v>
      </c>
      <c r="C2112" s="56" t="s">
        <v>240</v>
      </c>
      <c r="D2112" s="57" t="s">
        <v>7093</v>
      </c>
      <c r="E2112" s="58" t="s">
        <v>417</v>
      </c>
      <c r="F2112" s="59" t="s">
        <v>354</v>
      </c>
      <c r="G2112" s="59" t="s">
        <v>355</v>
      </c>
      <c r="H2112" s="59">
        <v>431121</v>
      </c>
      <c r="I2112" s="59" t="str">
        <f t="shared" si="233"/>
        <v>431121</v>
      </c>
      <c r="J2112" s="59">
        <f t="shared" si="234"/>
        <v>0</v>
      </c>
      <c r="K2112" s="70">
        <v>1.009</v>
      </c>
      <c r="L2112" s="55" t="s">
        <v>7096</v>
      </c>
      <c r="M2112" s="71" t="s">
        <v>7097</v>
      </c>
      <c r="N2112" s="59"/>
      <c r="O2112" s="70"/>
      <c r="P2112" s="59"/>
      <c r="Q2112" s="70"/>
      <c r="R2112" s="73" t="s">
        <v>7097</v>
      </c>
      <c r="S2112" s="70">
        <v>1.009</v>
      </c>
      <c r="T2112" s="59">
        <v>15</v>
      </c>
      <c r="U2112" s="82">
        <v>30.27</v>
      </c>
      <c r="V2112" s="83">
        <v>15.135</v>
      </c>
      <c r="W2112" s="83">
        <v>10.09</v>
      </c>
      <c r="X2112" s="83">
        <v>5.045</v>
      </c>
      <c r="Y2112" s="82">
        <f t="shared" si="235"/>
        <v>15.135</v>
      </c>
      <c r="Z2112" s="82"/>
      <c r="AA2112" s="91"/>
      <c r="AB2112" s="91"/>
      <c r="AC2112" s="82"/>
      <c r="AD2112" s="82"/>
      <c r="AE2112" s="82"/>
      <c r="AF2112" s="82"/>
      <c r="AG2112" s="59" t="s">
        <v>6823</v>
      </c>
      <c r="AH2112" s="59">
        <v>1</v>
      </c>
      <c r="AI2112" s="58"/>
      <c r="AJ2112" s="27"/>
    </row>
    <row r="2113" ht="20.15" customHeight="1" outlineLevel="4" spans="1:36">
      <c r="A2113" s="59">
        <v>46</v>
      </c>
      <c r="B2113" s="60" t="s">
        <v>230</v>
      </c>
      <c r="C2113" s="56" t="s">
        <v>240</v>
      </c>
      <c r="D2113" s="57" t="s">
        <v>7061</v>
      </c>
      <c r="E2113" s="58" t="s">
        <v>7098</v>
      </c>
      <c r="F2113" s="59" t="s">
        <v>354</v>
      </c>
      <c r="G2113" s="59" t="s">
        <v>355</v>
      </c>
      <c r="H2113" s="59">
        <v>431121</v>
      </c>
      <c r="I2113" s="59" t="str">
        <f t="shared" si="233"/>
        <v>431121</v>
      </c>
      <c r="J2113" s="59">
        <f t="shared" si="234"/>
        <v>0</v>
      </c>
      <c r="K2113" s="70">
        <v>2.672</v>
      </c>
      <c r="L2113" s="55" t="s">
        <v>7099</v>
      </c>
      <c r="M2113" s="71" t="s">
        <v>7100</v>
      </c>
      <c r="N2113" s="59"/>
      <c r="O2113" s="70"/>
      <c r="P2113" s="59"/>
      <c r="Q2113" s="70"/>
      <c r="R2113" s="73" t="s">
        <v>7100</v>
      </c>
      <c r="S2113" s="70">
        <v>2.672</v>
      </c>
      <c r="T2113" s="59">
        <v>15</v>
      </c>
      <c r="U2113" s="82">
        <v>80.16</v>
      </c>
      <c r="V2113" s="83">
        <v>40.08</v>
      </c>
      <c r="W2113" s="83">
        <v>26.72</v>
      </c>
      <c r="X2113" s="83">
        <v>13.36</v>
      </c>
      <c r="Y2113" s="82">
        <f t="shared" si="235"/>
        <v>40.08</v>
      </c>
      <c r="Z2113" s="82"/>
      <c r="AA2113" s="91"/>
      <c r="AB2113" s="91"/>
      <c r="AC2113" s="82"/>
      <c r="AD2113" s="82"/>
      <c r="AE2113" s="82"/>
      <c r="AF2113" s="82"/>
      <c r="AG2113" s="59" t="s">
        <v>7101</v>
      </c>
      <c r="AH2113" s="59">
        <v>1</v>
      </c>
      <c r="AI2113" s="58"/>
      <c r="AJ2113" s="27"/>
    </row>
    <row r="2114" ht="20.15" customHeight="1" outlineLevel="4" spans="1:36">
      <c r="A2114" s="59">
        <v>47</v>
      </c>
      <c r="B2114" s="60" t="s">
        <v>230</v>
      </c>
      <c r="C2114" s="56" t="s">
        <v>240</v>
      </c>
      <c r="D2114" s="57" t="s">
        <v>7102</v>
      </c>
      <c r="E2114" s="58" t="s">
        <v>7103</v>
      </c>
      <c r="F2114" s="59" t="s">
        <v>354</v>
      </c>
      <c r="G2114" s="59" t="s">
        <v>355</v>
      </c>
      <c r="H2114" s="59">
        <v>431121</v>
      </c>
      <c r="I2114" s="59" t="str">
        <f t="shared" si="233"/>
        <v>431121</v>
      </c>
      <c r="J2114" s="59">
        <f t="shared" si="234"/>
        <v>0</v>
      </c>
      <c r="K2114" s="70">
        <v>3.333</v>
      </c>
      <c r="L2114" s="55" t="s">
        <v>7104</v>
      </c>
      <c r="M2114" s="71" t="s">
        <v>7105</v>
      </c>
      <c r="N2114" s="59"/>
      <c r="O2114" s="70"/>
      <c r="P2114" s="59"/>
      <c r="Q2114" s="70"/>
      <c r="R2114" s="73" t="s">
        <v>7105</v>
      </c>
      <c r="S2114" s="70">
        <v>3.333</v>
      </c>
      <c r="T2114" s="59">
        <v>15</v>
      </c>
      <c r="U2114" s="82">
        <v>99.99</v>
      </c>
      <c r="V2114" s="83">
        <v>49.995</v>
      </c>
      <c r="W2114" s="83">
        <v>33.33</v>
      </c>
      <c r="X2114" s="83">
        <v>16.665</v>
      </c>
      <c r="Y2114" s="82">
        <f t="shared" si="235"/>
        <v>49.995</v>
      </c>
      <c r="Z2114" s="82"/>
      <c r="AA2114" s="91"/>
      <c r="AB2114" s="91"/>
      <c r="AC2114" s="82"/>
      <c r="AD2114" s="82"/>
      <c r="AE2114" s="82"/>
      <c r="AF2114" s="82"/>
      <c r="AG2114" s="59" t="s">
        <v>7101</v>
      </c>
      <c r="AH2114" s="59">
        <v>1</v>
      </c>
      <c r="AI2114" s="58"/>
      <c r="AJ2114" s="27"/>
    </row>
    <row r="2115" ht="20.15" customHeight="1" outlineLevel="4" spans="1:36">
      <c r="A2115" s="59">
        <v>48</v>
      </c>
      <c r="B2115" s="60" t="s">
        <v>230</v>
      </c>
      <c r="C2115" s="56" t="s">
        <v>240</v>
      </c>
      <c r="D2115" s="57" t="s">
        <v>7102</v>
      </c>
      <c r="E2115" s="58" t="s">
        <v>6154</v>
      </c>
      <c r="F2115" s="59" t="s">
        <v>354</v>
      </c>
      <c r="G2115" s="59" t="s">
        <v>355</v>
      </c>
      <c r="H2115" s="59">
        <v>431121</v>
      </c>
      <c r="I2115" s="59" t="str">
        <f t="shared" si="233"/>
        <v>431121</v>
      </c>
      <c r="J2115" s="59">
        <f t="shared" si="234"/>
        <v>0</v>
      </c>
      <c r="K2115" s="70">
        <v>3.24</v>
      </c>
      <c r="L2115" s="55" t="s">
        <v>7106</v>
      </c>
      <c r="M2115" s="71" t="s">
        <v>7107</v>
      </c>
      <c r="N2115" s="59"/>
      <c r="O2115" s="70"/>
      <c r="P2115" s="73" t="s">
        <v>7107</v>
      </c>
      <c r="Q2115" s="70">
        <v>3.24</v>
      </c>
      <c r="R2115" s="59"/>
      <c r="S2115" s="70"/>
      <c r="T2115" s="59">
        <v>15</v>
      </c>
      <c r="U2115" s="82">
        <v>97.2</v>
      </c>
      <c r="V2115" s="83">
        <v>48.6</v>
      </c>
      <c r="W2115" s="83">
        <v>32.4</v>
      </c>
      <c r="X2115" s="83">
        <v>16.2</v>
      </c>
      <c r="Y2115" s="82">
        <f t="shared" si="235"/>
        <v>48.6</v>
      </c>
      <c r="Z2115" s="82"/>
      <c r="AA2115" s="91"/>
      <c r="AB2115" s="91"/>
      <c r="AC2115" s="82"/>
      <c r="AD2115" s="82"/>
      <c r="AE2115" s="82"/>
      <c r="AF2115" s="82"/>
      <c r="AG2115" s="59" t="s">
        <v>7101</v>
      </c>
      <c r="AH2115" s="59">
        <v>1</v>
      </c>
      <c r="AI2115" s="58"/>
      <c r="AJ2115" s="27"/>
    </row>
    <row r="2116" ht="20.15" customHeight="1" outlineLevel="4" spans="1:36">
      <c r="A2116" s="59">
        <v>49</v>
      </c>
      <c r="B2116" s="60" t="s">
        <v>230</v>
      </c>
      <c r="C2116" s="56" t="s">
        <v>240</v>
      </c>
      <c r="D2116" s="57" t="s">
        <v>6982</v>
      </c>
      <c r="E2116" s="58" t="s">
        <v>7108</v>
      </c>
      <c r="F2116" s="59" t="s">
        <v>354</v>
      </c>
      <c r="G2116" s="59" t="s">
        <v>355</v>
      </c>
      <c r="H2116" s="59">
        <v>431121</v>
      </c>
      <c r="I2116" s="59" t="str">
        <f t="shared" si="233"/>
        <v>431121</v>
      </c>
      <c r="J2116" s="59">
        <f t="shared" si="234"/>
        <v>0</v>
      </c>
      <c r="K2116" s="70">
        <v>2.447</v>
      </c>
      <c r="L2116" s="55" t="s">
        <v>7109</v>
      </c>
      <c r="M2116" s="71" t="s">
        <v>7110</v>
      </c>
      <c r="N2116" s="59"/>
      <c r="O2116" s="70"/>
      <c r="P2116" s="59"/>
      <c r="Q2116" s="70"/>
      <c r="R2116" s="73" t="s">
        <v>7110</v>
      </c>
      <c r="S2116" s="70">
        <v>2.447</v>
      </c>
      <c r="T2116" s="59">
        <v>15</v>
      </c>
      <c r="U2116" s="82">
        <v>73.41</v>
      </c>
      <c r="V2116" s="83">
        <v>36.705</v>
      </c>
      <c r="W2116" s="83">
        <v>24.47</v>
      </c>
      <c r="X2116" s="83">
        <v>12.235</v>
      </c>
      <c r="Y2116" s="82">
        <f t="shared" si="235"/>
        <v>36.705</v>
      </c>
      <c r="Z2116" s="82"/>
      <c r="AA2116" s="91"/>
      <c r="AB2116" s="91"/>
      <c r="AC2116" s="82"/>
      <c r="AD2116" s="82"/>
      <c r="AE2116" s="82"/>
      <c r="AF2116" s="82"/>
      <c r="AG2116" s="59" t="s">
        <v>7101</v>
      </c>
      <c r="AH2116" s="59">
        <v>1</v>
      </c>
      <c r="AI2116" s="58"/>
      <c r="AJ2116" s="27"/>
    </row>
    <row r="2117" ht="20.15" customHeight="1" outlineLevel="4" spans="1:36">
      <c r="A2117" s="59">
        <v>50</v>
      </c>
      <c r="B2117" s="60" t="s">
        <v>230</v>
      </c>
      <c r="C2117" s="56" t="s">
        <v>240</v>
      </c>
      <c r="D2117" s="57" t="s">
        <v>6982</v>
      </c>
      <c r="E2117" s="58" t="s">
        <v>7111</v>
      </c>
      <c r="F2117" s="59" t="s">
        <v>354</v>
      </c>
      <c r="G2117" s="59" t="s">
        <v>355</v>
      </c>
      <c r="H2117" s="59">
        <v>431121</v>
      </c>
      <c r="I2117" s="59" t="str">
        <f t="shared" si="233"/>
        <v>431121</v>
      </c>
      <c r="J2117" s="59">
        <f t="shared" si="234"/>
        <v>0</v>
      </c>
      <c r="K2117" s="70">
        <v>2.244</v>
      </c>
      <c r="L2117" s="55" t="s">
        <v>7112</v>
      </c>
      <c r="M2117" s="71" t="s">
        <v>7113</v>
      </c>
      <c r="N2117" s="59"/>
      <c r="O2117" s="70"/>
      <c r="P2117" s="73" t="s">
        <v>7113</v>
      </c>
      <c r="Q2117" s="70">
        <v>2.244</v>
      </c>
      <c r="R2117" s="59"/>
      <c r="S2117" s="70"/>
      <c r="T2117" s="59">
        <v>15</v>
      </c>
      <c r="U2117" s="82">
        <v>67.32</v>
      </c>
      <c r="V2117" s="83">
        <v>33.66</v>
      </c>
      <c r="W2117" s="83">
        <v>22.44</v>
      </c>
      <c r="X2117" s="83">
        <v>11.22</v>
      </c>
      <c r="Y2117" s="82">
        <f t="shared" si="235"/>
        <v>33.66</v>
      </c>
      <c r="Z2117" s="82"/>
      <c r="AA2117" s="91"/>
      <c r="AB2117" s="91"/>
      <c r="AC2117" s="82"/>
      <c r="AD2117" s="82"/>
      <c r="AE2117" s="82"/>
      <c r="AF2117" s="82"/>
      <c r="AG2117" s="59" t="s">
        <v>7101</v>
      </c>
      <c r="AH2117" s="59">
        <v>1</v>
      </c>
      <c r="AI2117" s="58"/>
      <c r="AJ2117" s="27"/>
    </row>
    <row r="2118" ht="20.15" customHeight="1" outlineLevel="4" spans="1:36">
      <c r="A2118" s="59">
        <v>51</v>
      </c>
      <c r="B2118" s="60" t="s">
        <v>230</v>
      </c>
      <c r="C2118" s="56" t="s">
        <v>240</v>
      </c>
      <c r="D2118" s="57" t="s">
        <v>6982</v>
      </c>
      <c r="E2118" s="58" t="s">
        <v>7114</v>
      </c>
      <c r="F2118" s="59" t="s">
        <v>354</v>
      </c>
      <c r="G2118" s="59" t="s">
        <v>355</v>
      </c>
      <c r="H2118" s="59">
        <v>431121</v>
      </c>
      <c r="I2118" s="59" t="str">
        <f t="shared" si="233"/>
        <v>431121</v>
      </c>
      <c r="J2118" s="59">
        <f t="shared" si="234"/>
        <v>0</v>
      </c>
      <c r="K2118" s="70">
        <v>1.001</v>
      </c>
      <c r="L2118" s="55" t="s">
        <v>7115</v>
      </c>
      <c r="M2118" s="71" t="s">
        <v>7116</v>
      </c>
      <c r="N2118" s="59"/>
      <c r="O2118" s="70"/>
      <c r="P2118" s="73" t="s">
        <v>7116</v>
      </c>
      <c r="Q2118" s="70">
        <v>1.001</v>
      </c>
      <c r="R2118" s="59"/>
      <c r="S2118" s="70"/>
      <c r="T2118" s="59">
        <v>15</v>
      </c>
      <c r="U2118" s="82">
        <v>30.03</v>
      </c>
      <c r="V2118" s="83">
        <v>15.015</v>
      </c>
      <c r="W2118" s="83">
        <v>10.01</v>
      </c>
      <c r="X2118" s="83">
        <v>5.005</v>
      </c>
      <c r="Y2118" s="82">
        <f t="shared" si="235"/>
        <v>15.015</v>
      </c>
      <c r="Z2118" s="82"/>
      <c r="AA2118" s="91"/>
      <c r="AB2118" s="91"/>
      <c r="AC2118" s="82"/>
      <c r="AD2118" s="82"/>
      <c r="AE2118" s="82"/>
      <c r="AF2118" s="82"/>
      <c r="AG2118" s="59" t="s">
        <v>7101</v>
      </c>
      <c r="AH2118" s="59">
        <v>1</v>
      </c>
      <c r="AI2118" s="58"/>
      <c r="AJ2118" s="27"/>
    </row>
    <row r="2119" ht="20.15" customHeight="1" outlineLevel="4" spans="1:36">
      <c r="A2119" s="59">
        <v>52</v>
      </c>
      <c r="B2119" s="60" t="s">
        <v>230</v>
      </c>
      <c r="C2119" s="56" t="s">
        <v>240</v>
      </c>
      <c r="D2119" s="57" t="s">
        <v>6986</v>
      </c>
      <c r="E2119" s="58" t="s">
        <v>7117</v>
      </c>
      <c r="F2119" s="59" t="s">
        <v>354</v>
      </c>
      <c r="G2119" s="59" t="s">
        <v>355</v>
      </c>
      <c r="H2119" s="59">
        <v>431121</v>
      </c>
      <c r="I2119" s="59" t="str">
        <f t="shared" si="233"/>
        <v>431121</v>
      </c>
      <c r="J2119" s="59">
        <f t="shared" si="234"/>
        <v>0</v>
      </c>
      <c r="K2119" s="70">
        <v>0.401</v>
      </c>
      <c r="L2119" s="55" t="s">
        <v>7118</v>
      </c>
      <c r="M2119" s="71" t="s">
        <v>7119</v>
      </c>
      <c r="N2119" s="59"/>
      <c r="O2119" s="70"/>
      <c r="P2119" s="59"/>
      <c r="Q2119" s="70"/>
      <c r="R2119" s="73" t="s">
        <v>7119</v>
      </c>
      <c r="S2119" s="70">
        <v>0.401</v>
      </c>
      <c r="T2119" s="59">
        <v>15</v>
      </c>
      <c r="U2119" s="82">
        <v>12.03</v>
      </c>
      <c r="V2119" s="83">
        <v>6.015</v>
      </c>
      <c r="W2119" s="83">
        <v>4.01</v>
      </c>
      <c r="X2119" s="83">
        <v>2.005</v>
      </c>
      <c r="Y2119" s="82">
        <f t="shared" si="235"/>
        <v>6.015</v>
      </c>
      <c r="Z2119" s="82"/>
      <c r="AA2119" s="91"/>
      <c r="AB2119" s="91"/>
      <c r="AC2119" s="82"/>
      <c r="AD2119" s="82"/>
      <c r="AE2119" s="82"/>
      <c r="AF2119" s="82"/>
      <c r="AG2119" s="59" t="s">
        <v>7101</v>
      </c>
      <c r="AH2119" s="59">
        <v>1</v>
      </c>
      <c r="AI2119" s="58"/>
      <c r="AJ2119" s="27"/>
    </row>
    <row r="2120" ht="20.15" customHeight="1" outlineLevel="4" spans="1:36">
      <c r="A2120" s="59">
        <v>53</v>
      </c>
      <c r="B2120" s="60" t="s">
        <v>230</v>
      </c>
      <c r="C2120" s="56" t="s">
        <v>240</v>
      </c>
      <c r="D2120" s="57" t="s">
        <v>6986</v>
      </c>
      <c r="E2120" s="58" t="s">
        <v>7120</v>
      </c>
      <c r="F2120" s="59" t="s">
        <v>354</v>
      </c>
      <c r="G2120" s="59" t="s">
        <v>355</v>
      </c>
      <c r="H2120" s="59">
        <v>431121</v>
      </c>
      <c r="I2120" s="59" t="str">
        <f t="shared" si="233"/>
        <v>431121</v>
      </c>
      <c r="J2120" s="59">
        <f t="shared" si="234"/>
        <v>0</v>
      </c>
      <c r="K2120" s="70">
        <v>3.668</v>
      </c>
      <c r="L2120" s="55" t="s">
        <v>7121</v>
      </c>
      <c r="M2120" s="71" t="s">
        <v>7122</v>
      </c>
      <c r="N2120" s="59"/>
      <c r="O2120" s="70"/>
      <c r="P2120" s="59"/>
      <c r="Q2120" s="70"/>
      <c r="R2120" s="73" t="s">
        <v>7122</v>
      </c>
      <c r="S2120" s="70">
        <v>3.668</v>
      </c>
      <c r="T2120" s="59">
        <v>15</v>
      </c>
      <c r="U2120" s="82">
        <v>110.04</v>
      </c>
      <c r="V2120" s="83">
        <v>55.02</v>
      </c>
      <c r="W2120" s="83">
        <v>36.68</v>
      </c>
      <c r="X2120" s="83">
        <v>18.34</v>
      </c>
      <c r="Y2120" s="82">
        <f t="shared" si="235"/>
        <v>55.02</v>
      </c>
      <c r="Z2120" s="82"/>
      <c r="AA2120" s="91"/>
      <c r="AB2120" s="91"/>
      <c r="AC2120" s="82"/>
      <c r="AD2120" s="82"/>
      <c r="AE2120" s="82"/>
      <c r="AF2120" s="82"/>
      <c r="AG2120" s="59" t="s">
        <v>7101</v>
      </c>
      <c r="AH2120" s="59">
        <v>1</v>
      </c>
      <c r="AI2120" s="58"/>
      <c r="AJ2120" s="27"/>
    </row>
    <row r="2121" ht="20.15" customHeight="1" outlineLevel="4" spans="1:36">
      <c r="A2121" s="59">
        <v>54</v>
      </c>
      <c r="B2121" s="60" t="s">
        <v>230</v>
      </c>
      <c r="C2121" s="56" t="s">
        <v>240</v>
      </c>
      <c r="D2121" s="57" t="s">
        <v>6986</v>
      </c>
      <c r="E2121" s="58" t="s">
        <v>7123</v>
      </c>
      <c r="F2121" s="59" t="s">
        <v>354</v>
      </c>
      <c r="G2121" s="59" t="s">
        <v>355</v>
      </c>
      <c r="H2121" s="59">
        <v>431121</v>
      </c>
      <c r="I2121" s="59" t="str">
        <f t="shared" si="233"/>
        <v>431121</v>
      </c>
      <c r="J2121" s="59">
        <f t="shared" si="234"/>
        <v>0</v>
      </c>
      <c r="K2121" s="70">
        <v>0.754</v>
      </c>
      <c r="L2121" s="55" t="s">
        <v>7124</v>
      </c>
      <c r="M2121" s="71" t="s">
        <v>7125</v>
      </c>
      <c r="N2121" s="59"/>
      <c r="O2121" s="70"/>
      <c r="P2121" s="59"/>
      <c r="Q2121" s="70"/>
      <c r="R2121" s="73" t="s">
        <v>7125</v>
      </c>
      <c r="S2121" s="70">
        <v>0.754</v>
      </c>
      <c r="T2121" s="59">
        <v>15</v>
      </c>
      <c r="U2121" s="82">
        <v>22.62</v>
      </c>
      <c r="V2121" s="83">
        <v>11.31</v>
      </c>
      <c r="W2121" s="83">
        <v>7.54</v>
      </c>
      <c r="X2121" s="83">
        <v>3.77</v>
      </c>
      <c r="Y2121" s="82">
        <f t="shared" si="235"/>
        <v>11.31</v>
      </c>
      <c r="Z2121" s="82"/>
      <c r="AA2121" s="91"/>
      <c r="AB2121" s="91"/>
      <c r="AC2121" s="82"/>
      <c r="AD2121" s="82"/>
      <c r="AE2121" s="82"/>
      <c r="AF2121" s="82"/>
      <c r="AG2121" s="59" t="s">
        <v>7101</v>
      </c>
      <c r="AH2121" s="59">
        <v>1</v>
      </c>
      <c r="AI2121" s="58"/>
      <c r="AJ2121" s="27"/>
    </row>
    <row r="2122" ht="20.15" customHeight="1" outlineLevel="4" spans="1:36">
      <c r="A2122" s="59">
        <v>55</v>
      </c>
      <c r="B2122" s="60" t="s">
        <v>230</v>
      </c>
      <c r="C2122" s="56" t="s">
        <v>240</v>
      </c>
      <c r="D2122" s="57" t="s">
        <v>6986</v>
      </c>
      <c r="E2122" s="58" t="s">
        <v>7126</v>
      </c>
      <c r="F2122" s="59" t="s">
        <v>354</v>
      </c>
      <c r="G2122" s="59" t="s">
        <v>355</v>
      </c>
      <c r="H2122" s="59">
        <v>431121</v>
      </c>
      <c r="I2122" s="59" t="str">
        <f t="shared" si="233"/>
        <v>431121</v>
      </c>
      <c r="J2122" s="59">
        <f t="shared" si="234"/>
        <v>0</v>
      </c>
      <c r="K2122" s="70">
        <v>0.153</v>
      </c>
      <c r="L2122" s="55" t="s">
        <v>7127</v>
      </c>
      <c r="M2122" s="71" t="s">
        <v>7128</v>
      </c>
      <c r="N2122" s="59"/>
      <c r="O2122" s="70"/>
      <c r="P2122" s="59"/>
      <c r="Q2122" s="70"/>
      <c r="R2122" s="73" t="s">
        <v>7128</v>
      </c>
      <c r="S2122" s="70">
        <v>0.153</v>
      </c>
      <c r="T2122" s="59">
        <v>15</v>
      </c>
      <c r="U2122" s="82">
        <v>4.59</v>
      </c>
      <c r="V2122" s="83">
        <v>2.295</v>
      </c>
      <c r="W2122" s="83">
        <v>1.53</v>
      </c>
      <c r="X2122" s="83">
        <v>0.765</v>
      </c>
      <c r="Y2122" s="82">
        <f t="shared" si="235"/>
        <v>2.295</v>
      </c>
      <c r="Z2122" s="82"/>
      <c r="AA2122" s="91"/>
      <c r="AB2122" s="91"/>
      <c r="AC2122" s="82"/>
      <c r="AD2122" s="82"/>
      <c r="AE2122" s="82"/>
      <c r="AF2122" s="82"/>
      <c r="AG2122" s="59" t="s">
        <v>7101</v>
      </c>
      <c r="AH2122" s="59">
        <v>1</v>
      </c>
      <c r="AI2122" s="58"/>
      <c r="AJ2122" s="27"/>
    </row>
    <row r="2123" ht="20.15" customHeight="1" outlineLevel="4" spans="1:36">
      <c r="A2123" s="59">
        <v>56</v>
      </c>
      <c r="B2123" s="60" t="s">
        <v>230</v>
      </c>
      <c r="C2123" s="56" t="s">
        <v>240</v>
      </c>
      <c r="D2123" s="57" t="s">
        <v>6986</v>
      </c>
      <c r="E2123" s="58" t="s">
        <v>7126</v>
      </c>
      <c r="F2123" s="59" t="s">
        <v>354</v>
      </c>
      <c r="G2123" s="59" t="s">
        <v>355</v>
      </c>
      <c r="H2123" s="59">
        <v>431121</v>
      </c>
      <c r="I2123" s="59" t="str">
        <f t="shared" si="233"/>
        <v>431121</v>
      </c>
      <c r="J2123" s="59">
        <f t="shared" si="234"/>
        <v>0</v>
      </c>
      <c r="K2123" s="70">
        <v>2.337</v>
      </c>
      <c r="L2123" s="55" t="s">
        <v>7129</v>
      </c>
      <c r="M2123" s="71" t="s">
        <v>7130</v>
      </c>
      <c r="N2123" s="59"/>
      <c r="O2123" s="70"/>
      <c r="P2123" s="59"/>
      <c r="Q2123" s="70"/>
      <c r="R2123" s="73" t="s">
        <v>7130</v>
      </c>
      <c r="S2123" s="70">
        <v>2.337</v>
      </c>
      <c r="T2123" s="59">
        <v>15</v>
      </c>
      <c r="U2123" s="82">
        <v>70.11</v>
      </c>
      <c r="V2123" s="83">
        <v>35.055</v>
      </c>
      <c r="W2123" s="83">
        <v>23.37</v>
      </c>
      <c r="X2123" s="83">
        <v>11.685</v>
      </c>
      <c r="Y2123" s="82">
        <f t="shared" si="235"/>
        <v>35.055</v>
      </c>
      <c r="Z2123" s="82"/>
      <c r="AA2123" s="91"/>
      <c r="AB2123" s="91"/>
      <c r="AC2123" s="82"/>
      <c r="AD2123" s="82"/>
      <c r="AE2123" s="82"/>
      <c r="AF2123" s="82"/>
      <c r="AG2123" s="59" t="s">
        <v>7101</v>
      </c>
      <c r="AH2123" s="59">
        <v>1</v>
      </c>
      <c r="AI2123" s="58"/>
      <c r="AJ2123" s="27"/>
    </row>
    <row r="2124" ht="20.15" customHeight="1" outlineLevel="4" spans="1:36">
      <c r="A2124" s="59">
        <v>57</v>
      </c>
      <c r="B2124" s="60" t="s">
        <v>230</v>
      </c>
      <c r="C2124" s="56" t="s">
        <v>240</v>
      </c>
      <c r="D2124" s="57" t="s">
        <v>6986</v>
      </c>
      <c r="E2124" s="58" t="s">
        <v>7131</v>
      </c>
      <c r="F2124" s="59" t="s">
        <v>354</v>
      </c>
      <c r="G2124" s="59" t="s">
        <v>355</v>
      </c>
      <c r="H2124" s="59">
        <v>431121</v>
      </c>
      <c r="I2124" s="59" t="str">
        <f t="shared" si="233"/>
        <v>431121</v>
      </c>
      <c r="J2124" s="59">
        <f t="shared" si="234"/>
        <v>0</v>
      </c>
      <c r="K2124" s="70">
        <v>2.746</v>
      </c>
      <c r="L2124" s="55" t="s">
        <v>7132</v>
      </c>
      <c r="M2124" s="71" t="s">
        <v>7133</v>
      </c>
      <c r="N2124" s="73" t="s">
        <v>7133</v>
      </c>
      <c r="O2124" s="70">
        <v>2.746</v>
      </c>
      <c r="P2124" s="59"/>
      <c r="Q2124" s="70"/>
      <c r="R2124" s="59"/>
      <c r="S2124" s="70"/>
      <c r="T2124" s="59">
        <v>15</v>
      </c>
      <c r="U2124" s="82">
        <v>82.38</v>
      </c>
      <c r="V2124" s="83">
        <v>41.19</v>
      </c>
      <c r="W2124" s="83">
        <v>27.46</v>
      </c>
      <c r="X2124" s="83">
        <v>13.73</v>
      </c>
      <c r="Y2124" s="82">
        <f t="shared" si="235"/>
        <v>41.19</v>
      </c>
      <c r="Z2124" s="82"/>
      <c r="AA2124" s="91"/>
      <c r="AB2124" s="91"/>
      <c r="AC2124" s="82"/>
      <c r="AD2124" s="82"/>
      <c r="AE2124" s="82"/>
      <c r="AF2124" s="82"/>
      <c r="AG2124" s="59" t="s">
        <v>7101</v>
      </c>
      <c r="AH2124" s="59">
        <v>1</v>
      </c>
      <c r="AI2124" s="58"/>
      <c r="AJ2124" s="27"/>
    </row>
    <row r="2125" ht="20.15" customHeight="1" outlineLevel="4" spans="1:36">
      <c r="A2125" s="59">
        <v>58</v>
      </c>
      <c r="B2125" s="60" t="s">
        <v>230</v>
      </c>
      <c r="C2125" s="56" t="s">
        <v>240</v>
      </c>
      <c r="D2125" s="57" t="s">
        <v>6986</v>
      </c>
      <c r="E2125" s="58" t="s">
        <v>7131</v>
      </c>
      <c r="F2125" s="59" t="s">
        <v>354</v>
      </c>
      <c r="G2125" s="59" t="s">
        <v>355</v>
      </c>
      <c r="H2125" s="59">
        <v>431121</v>
      </c>
      <c r="I2125" s="59" t="str">
        <f t="shared" si="233"/>
        <v>431121</v>
      </c>
      <c r="J2125" s="59">
        <f t="shared" si="234"/>
        <v>0</v>
      </c>
      <c r="K2125" s="70">
        <v>0.56</v>
      </c>
      <c r="L2125" s="55" t="s">
        <v>7134</v>
      </c>
      <c r="M2125" s="71" t="s">
        <v>7135</v>
      </c>
      <c r="N2125" s="59"/>
      <c r="O2125" s="70"/>
      <c r="P2125" s="73" t="s">
        <v>7135</v>
      </c>
      <c r="Q2125" s="70">
        <v>0.56</v>
      </c>
      <c r="R2125" s="59"/>
      <c r="S2125" s="70"/>
      <c r="T2125" s="59">
        <v>15</v>
      </c>
      <c r="U2125" s="82">
        <v>16.8</v>
      </c>
      <c r="V2125" s="83">
        <v>8.4</v>
      </c>
      <c r="W2125" s="83">
        <v>5.6</v>
      </c>
      <c r="X2125" s="83">
        <v>2.8</v>
      </c>
      <c r="Y2125" s="82">
        <f t="shared" si="235"/>
        <v>8.4</v>
      </c>
      <c r="Z2125" s="82"/>
      <c r="AA2125" s="91"/>
      <c r="AB2125" s="91"/>
      <c r="AC2125" s="82"/>
      <c r="AD2125" s="82"/>
      <c r="AE2125" s="82"/>
      <c r="AF2125" s="82"/>
      <c r="AG2125" s="59" t="s">
        <v>7101</v>
      </c>
      <c r="AH2125" s="59">
        <v>1</v>
      </c>
      <c r="AI2125" s="58"/>
      <c r="AJ2125" s="27"/>
    </row>
    <row r="2126" ht="20.15" customHeight="1" outlineLevel="4" spans="1:36">
      <c r="A2126" s="59">
        <v>59</v>
      </c>
      <c r="B2126" s="60" t="s">
        <v>230</v>
      </c>
      <c r="C2126" s="56" t="s">
        <v>240</v>
      </c>
      <c r="D2126" s="57" t="s">
        <v>6986</v>
      </c>
      <c r="E2126" s="58" t="s">
        <v>7123</v>
      </c>
      <c r="F2126" s="59" t="s">
        <v>354</v>
      </c>
      <c r="G2126" s="59" t="s">
        <v>355</v>
      </c>
      <c r="H2126" s="59">
        <v>431121</v>
      </c>
      <c r="I2126" s="59" t="str">
        <f t="shared" si="233"/>
        <v>431121</v>
      </c>
      <c r="J2126" s="59">
        <f t="shared" si="234"/>
        <v>0</v>
      </c>
      <c r="K2126" s="70">
        <v>1.472</v>
      </c>
      <c r="L2126" s="55" t="s">
        <v>7136</v>
      </c>
      <c r="M2126" s="71" t="s">
        <v>7137</v>
      </c>
      <c r="N2126" s="59"/>
      <c r="O2126" s="70"/>
      <c r="P2126" s="73" t="s">
        <v>7137</v>
      </c>
      <c r="Q2126" s="70">
        <v>1.472</v>
      </c>
      <c r="R2126" s="59"/>
      <c r="S2126" s="70"/>
      <c r="T2126" s="59">
        <v>15</v>
      </c>
      <c r="U2126" s="82">
        <v>44.16</v>
      </c>
      <c r="V2126" s="83">
        <v>22.08</v>
      </c>
      <c r="W2126" s="83">
        <v>14.72</v>
      </c>
      <c r="X2126" s="83">
        <v>7.36</v>
      </c>
      <c r="Y2126" s="82">
        <f t="shared" si="235"/>
        <v>22.08</v>
      </c>
      <c r="Z2126" s="82"/>
      <c r="AA2126" s="91"/>
      <c r="AB2126" s="91"/>
      <c r="AC2126" s="82"/>
      <c r="AD2126" s="82"/>
      <c r="AE2126" s="82"/>
      <c r="AF2126" s="82"/>
      <c r="AG2126" s="59" t="s">
        <v>7101</v>
      </c>
      <c r="AH2126" s="59">
        <v>1</v>
      </c>
      <c r="AI2126" s="58"/>
      <c r="AJ2126" s="27"/>
    </row>
    <row r="2127" ht="20.15" customHeight="1" outlineLevel="4" spans="1:36">
      <c r="A2127" s="59">
        <v>60</v>
      </c>
      <c r="B2127" s="60" t="s">
        <v>230</v>
      </c>
      <c r="C2127" s="56" t="s">
        <v>240</v>
      </c>
      <c r="D2127" s="57" t="s">
        <v>6986</v>
      </c>
      <c r="E2127" s="58" t="s">
        <v>7138</v>
      </c>
      <c r="F2127" s="59" t="s">
        <v>354</v>
      </c>
      <c r="G2127" s="59" t="s">
        <v>355</v>
      </c>
      <c r="H2127" s="59">
        <v>431121</v>
      </c>
      <c r="I2127" s="59" t="str">
        <f t="shared" si="233"/>
        <v>431121</v>
      </c>
      <c r="J2127" s="59">
        <f t="shared" si="234"/>
        <v>0</v>
      </c>
      <c r="K2127" s="70">
        <v>2.591</v>
      </c>
      <c r="L2127" s="55" t="s">
        <v>7139</v>
      </c>
      <c r="M2127" s="71" t="s">
        <v>7140</v>
      </c>
      <c r="N2127" s="59"/>
      <c r="O2127" s="70"/>
      <c r="P2127" s="73" t="s">
        <v>7140</v>
      </c>
      <c r="Q2127" s="70">
        <v>2.591</v>
      </c>
      <c r="R2127" s="59"/>
      <c r="S2127" s="70"/>
      <c r="T2127" s="59">
        <v>15</v>
      </c>
      <c r="U2127" s="82">
        <v>77.73</v>
      </c>
      <c r="V2127" s="83">
        <v>38.865</v>
      </c>
      <c r="W2127" s="83">
        <v>25.91</v>
      </c>
      <c r="X2127" s="83">
        <v>12.955</v>
      </c>
      <c r="Y2127" s="82">
        <f t="shared" si="235"/>
        <v>38.865</v>
      </c>
      <c r="Z2127" s="82"/>
      <c r="AA2127" s="91"/>
      <c r="AB2127" s="91"/>
      <c r="AC2127" s="82"/>
      <c r="AD2127" s="82"/>
      <c r="AE2127" s="82"/>
      <c r="AF2127" s="82"/>
      <c r="AG2127" s="59" t="s">
        <v>7101</v>
      </c>
      <c r="AH2127" s="59">
        <v>1</v>
      </c>
      <c r="AI2127" s="58"/>
      <c r="AJ2127" s="27"/>
    </row>
    <row r="2128" ht="20.15" customHeight="1" outlineLevel="4" spans="1:36">
      <c r="A2128" s="59">
        <v>61</v>
      </c>
      <c r="B2128" s="60" t="s">
        <v>230</v>
      </c>
      <c r="C2128" s="56" t="s">
        <v>240</v>
      </c>
      <c r="D2128" s="57" t="s">
        <v>7141</v>
      </c>
      <c r="E2128" s="58" t="s">
        <v>7142</v>
      </c>
      <c r="F2128" s="59" t="s">
        <v>354</v>
      </c>
      <c r="G2128" s="59" t="s">
        <v>355</v>
      </c>
      <c r="H2128" s="59">
        <v>431121</v>
      </c>
      <c r="I2128" s="59" t="str">
        <f t="shared" si="233"/>
        <v>431121</v>
      </c>
      <c r="J2128" s="59">
        <f t="shared" si="234"/>
        <v>0</v>
      </c>
      <c r="K2128" s="70">
        <v>2.339</v>
      </c>
      <c r="L2128" s="55" t="s">
        <v>7143</v>
      </c>
      <c r="M2128" s="71" t="s">
        <v>7144</v>
      </c>
      <c r="N2128" s="59"/>
      <c r="O2128" s="70"/>
      <c r="P2128" s="59"/>
      <c r="Q2128" s="70"/>
      <c r="R2128" s="73" t="s">
        <v>7144</v>
      </c>
      <c r="S2128" s="70">
        <v>2.339</v>
      </c>
      <c r="T2128" s="59">
        <v>15</v>
      </c>
      <c r="U2128" s="82">
        <v>70.17</v>
      </c>
      <c r="V2128" s="83">
        <v>35.085</v>
      </c>
      <c r="W2128" s="83">
        <v>23.39</v>
      </c>
      <c r="X2128" s="83">
        <v>11.695</v>
      </c>
      <c r="Y2128" s="82">
        <f t="shared" si="235"/>
        <v>35.085</v>
      </c>
      <c r="Z2128" s="82"/>
      <c r="AA2128" s="91"/>
      <c r="AB2128" s="91"/>
      <c r="AC2128" s="82"/>
      <c r="AD2128" s="82"/>
      <c r="AE2128" s="82"/>
      <c r="AF2128" s="82"/>
      <c r="AG2128" s="59" t="s">
        <v>7101</v>
      </c>
      <c r="AH2128" s="59">
        <v>1</v>
      </c>
      <c r="AI2128" s="58"/>
      <c r="AJ2128" s="27"/>
    </row>
    <row r="2129" ht="20.15" customHeight="1" outlineLevel="4" spans="1:36">
      <c r="A2129" s="59">
        <v>62</v>
      </c>
      <c r="B2129" s="60" t="s">
        <v>230</v>
      </c>
      <c r="C2129" s="56" t="s">
        <v>240</v>
      </c>
      <c r="D2129" s="57" t="s">
        <v>7141</v>
      </c>
      <c r="E2129" s="58" t="s">
        <v>7145</v>
      </c>
      <c r="F2129" s="59" t="s">
        <v>354</v>
      </c>
      <c r="G2129" s="59" t="s">
        <v>355</v>
      </c>
      <c r="H2129" s="59">
        <v>431121</v>
      </c>
      <c r="I2129" s="59" t="str">
        <f t="shared" si="233"/>
        <v>431121</v>
      </c>
      <c r="J2129" s="59">
        <f t="shared" si="234"/>
        <v>0</v>
      </c>
      <c r="K2129" s="70">
        <v>0.935</v>
      </c>
      <c r="L2129" s="55" t="s">
        <v>7146</v>
      </c>
      <c r="M2129" s="71" t="s">
        <v>7147</v>
      </c>
      <c r="N2129" s="59"/>
      <c r="O2129" s="70"/>
      <c r="P2129" s="59"/>
      <c r="Q2129" s="70"/>
      <c r="R2129" s="73" t="s">
        <v>7147</v>
      </c>
      <c r="S2129" s="70">
        <v>0.935</v>
      </c>
      <c r="T2129" s="59">
        <v>15</v>
      </c>
      <c r="U2129" s="82">
        <v>28.05</v>
      </c>
      <c r="V2129" s="83">
        <v>14.025</v>
      </c>
      <c r="W2129" s="83">
        <v>9.35</v>
      </c>
      <c r="X2129" s="83">
        <v>4.675</v>
      </c>
      <c r="Y2129" s="82">
        <f t="shared" si="235"/>
        <v>14.025</v>
      </c>
      <c r="Z2129" s="82"/>
      <c r="AA2129" s="91"/>
      <c r="AB2129" s="91"/>
      <c r="AC2129" s="82"/>
      <c r="AD2129" s="82"/>
      <c r="AE2129" s="82"/>
      <c r="AF2129" s="82"/>
      <c r="AG2129" s="59" t="s">
        <v>7101</v>
      </c>
      <c r="AH2129" s="59">
        <v>1</v>
      </c>
      <c r="AI2129" s="58"/>
      <c r="AJ2129" s="27"/>
    </row>
    <row r="2130" ht="20.15" customHeight="1" outlineLevel="4" spans="1:36">
      <c r="A2130" s="59">
        <v>63</v>
      </c>
      <c r="B2130" s="60" t="s">
        <v>230</v>
      </c>
      <c r="C2130" s="56" t="s">
        <v>240</v>
      </c>
      <c r="D2130" s="57" t="s">
        <v>7141</v>
      </c>
      <c r="E2130" s="58" t="s">
        <v>7148</v>
      </c>
      <c r="F2130" s="59" t="s">
        <v>354</v>
      </c>
      <c r="G2130" s="59" t="s">
        <v>355</v>
      </c>
      <c r="H2130" s="59">
        <v>431121</v>
      </c>
      <c r="I2130" s="59" t="str">
        <f t="shared" si="233"/>
        <v>431121</v>
      </c>
      <c r="J2130" s="59">
        <f t="shared" si="234"/>
        <v>0</v>
      </c>
      <c r="K2130" s="70">
        <v>0.866</v>
      </c>
      <c r="L2130" s="55" t="s">
        <v>7149</v>
      </c>
      <c r="M2130" s="71" t="s">
        <v>7150</v>
      </c>
      <c r="N2130" s="59"/>
      <c r="O2130" s="70"/>
      <c r="P2130" s="59"/>
      <c r="Q2130" s="70"/>
      <c r="R2130" s="73" t="s">
        <v>7150</v>
      </c>
      <c r="S2130" s="70">
        <v>0.866</v>
      </c>
      <c r="T2130" s="59">
        <v>15</v>
      </c>
      <c r="U2130" s="82">
        <v>25.98</v>
      </c>
      <c r="V2130" s="83">
        <v>12.99</v>
      </c>
      <c r="W2130" s="83">
        <v>8.66</v>
      </c>
      <c r="X2130" s="83">
        <v>4.33</v>
      </c>
      <c r="Y2130" s="82">
        <f t="shared" si="235"/>
        <v>12.99</v>
      </c>
      <c r="Z2130" s="82"/>
      <c r="AA2130" s="91"/>
      <c r="AB2130" s="91"/>
      <c r="AC2130" s="82"/>
      <c r="AD2130" s="82"/>
      <c r="AE2130" s="82"/>
      <c r="AF2130" s="82"/>
      <c r="AG2130" s="59" t="s">
        <v>7101</v>
      </c>
      <c r="AH2130" s="59">
        <v>1</v>
      </c>
      <c r="AI2130" s="58"/>
      <c r="AJ2130" s="27"/>
    </row>
    <row r="2131" ht="20.15" customHeight="1" outlineLevel="4" spans="1:36">
      <c r="A2131" s="59">
        <v>64</v>
      </c>
      <c r="B2131" s="60" t="s">
        <v>230</v>
      </c>
      <c r="C2131" s="56" t="s">
        <v>240</v>
      </c>
      <c r="D2131" s="57" t="s">
        <v>7141</v>
      </c>
      <c r="E2131" s="58" t="s">
        <v>7151</v>
      </c>
      <c r="F2131" s="59" t="s">
        <v>354</v>
      </c>
      <c r="G2131" s="59" t="s">
        <v>355</v>
      </c>
      <c r="H2131" s="59">
        <v>431121</v>
      </c>
      <c r="I2131" s="59" t="str">
        <f t="shared" si="233"/>
        <v>431121</v>
      </c>
      <c r="J2131" s="59">
        <f t="shared" si="234"/>
        <v>0</v>
      </c>
      <c r="K2131" s="70">
        <v>1.151</v>
      </c>
      <c r="L2131" s="55" t="s">
        <v>7152</v>
      </c>
      <c r="M2131" s="71" t="s">
        <v>7153</v>
      </c>
      <c r="N2131" s="59"/>
      <c r="O2131" s="70"/>
      <c r="P2131" s="59"/>
      <c r="Q2131" s="70"/>
      <c r="R2131" s="73" t="s">
        <v>7153</v>
      </c>
      <c r="S2131" s="70">
        <v>1.151</v>
      </c>
      <c r="T2131" s="59">
        <v>15</v>
      </c>
      <c r="U2131" s="82">
        <v>34.53</v>
      </c>
      <c r="V2131" s="83">
        <v>17.265</v>
      </c>
      <c r="W2131" s="83">
        <v>11.51</v>
      </c>
      <c r="X2131" s="83">
        <v>5.755</v>
      </c>
      <c r="Y2131" s="82">
        <f t="shared" si="235"/>
        <v>17.265</v>
      </c>
      <c r="Z2131" s="82"/>
      <c r="AA2131" s="91"/>
      <c r="AB2131" s="91"/>
      <c r="AC2131" s="82"/>
      <c r="AD2131" s="82"/>
      <c r="AE2131" s="82"/>
      <c r="AF2131" s="82"/>
      <c r="AG2131" s="59" t="s">
        <v>7101</v>
      </c>
      <c r="AH2131" s="59">
        <v>1</v>
      </c>
      <c r="AI2131" s="58"/>
      <c r="AJ2131" s="27"/>
    </row>
    <row r="2132" ht="20.15" customHeight="1" outlineLevel="4" spans="1:36">
      <c r="A2132" s="59">
        <v>65</v>
      </c>
      <c r="B2132" s="60" t="s">
        <v>230</v>
      </c>
      <c r="C2132" s="56" t="s">
        <v>240</v>
      </c>
      <c r="D2132" s="57" t="s">
        <v>7141</v>
      </c>
      <c r="E2132" s="58" t="s">
        <v>7154</v>
      </c>
      <c r="F2132" s="59" t="s">
        <v>354</v>
      </c>
      <c r="G2132" s="59" t="s">
        <v>355</v>
      </c>
      <c r="H2132" s="59">
        <v>431121</v>
      </c>
      <c r="I2132" s="59" t="str">
        <f t="shared" si="233"/>
        <v>431121</v>
      </c>
      <c r="J2132" s="59">
        <f t="shared" si="234"/>
        <v>0</v>
      </c>
      <c r="K2132" s="70">
        <v>4.836</v>
      </c>
      <c r="L2132" s="55" t="s">
        <v>7155</v>
      </c>
      <c r="M2132" s="71" t="s">
        <v>7156</v>
      </c>
      <c r="N2132" s="59"/>
      <c r="O2132" s="70"/>
      <c r="P2132" s="73" t="s">
        <v>7156</v>
      </c>
      <c r="Q2132" s="70">
        <v>4.836</v>
      </c>
      <c r="R2132" s="59"/>
      <c r="S2132" s="70"/>
      <c r="T2132" s="59">
        <v>15</v>
      </c>
      <c r="U2132" s="82">
        <v>145.08</v>
      </c>
      <c r="V2132" s="83">
        <v>72.54</v>
      </c>
      <c r="W2132" s="83">
        <v>48.36</v>
      </c>
      <c r="X2132" s="83">
        <v>24.18</v>
      </c>
      <c r="Y2132" s="82">
        <f t="shared" si="235"/>
        <v>72.54</v>
      </c>
      <c r="Z2132" s="82"/>
      <c r="AA2132" s="91"/>
      <c r="AB2132" s="91"/>
      <c r="AC2132" s="82"/>
      <c r="AD2132" s="82"/>
      <c r="AE2132" s="82"/>
      <c r="AF2132" s="82"/>
      <c r="AG2132" s="59" t="s">
        <v>7101</v>
      </c>
      <c r="AH2132" s="59">
        <v>1</v>
      </c>
      <c r="AI2132" s="58"/>
      <c r="AJ2132" s="27"/>
    </row>
    <row r="2133" ht="20.15" customHeight="1" outlineLevel="4" spans="1:36">
      <c r="A2133" s="59">
        <v>66</v>
      </c>
      <c r="B2133" s="60" t="s">
        <v>230</v>
      </c>
      <c r="C2133" s="56" t="s">
        <v>240</v>
      </c>
      <c r="D2133" s="57" t="s">
        <v>7141</v>
      </c>
      <c r="E2133" s="58" t="s">
        <v>7157</v>
      </c>
      <c r="F2133" s="59" t="s">
        <v>354</v>
      </c>
      <c r="G2133" s="59" t="s">
        <v>355</v>
      </c>
      <c r="H2133" s="59">
        <v>431121</v>
      </c>
      <c r="I2133" s="59" t="str">
        <f t="shared" si="233"/>
        <v>431121</v>
      </c>
      <c r="J2133" s="59">
        <f t="shared" si="234"/>
        <v>0</v>
      </c>
      <c r="K2133" s="70">
        <v>1.447</v>
      </c>
      <c r="L2133" s="55" t="s">
        <v>7158</v>
      </c>
      <c r="M2133" s="71" t="s">
        <v>7159</v>
      </c>
      <c r="N2133" s="59"/>
      <c r="O2133" s="70"/>
      <c r="P2133" s="73" t="s">
        <v>7159</v>
      </c>
      <c r="Q2133" s="70">
        <v>1.447</v>
      </c>
      <c r="R2133" s="59"/>
      <c r="S2133" s="70"/>
      <c r="T2133" s="59">
        <v>15</v>
      </c>
      <c r="U2133" s="82">
        <v>43.41</v>
      </c>
      <c r="V2133" s="83">
        <v>21.705</v>
      </c>
      <c r="W2133" s="83">
        <v>14.47</v>
      </c>
      <c r="X2133" s="83">
        <v>7.235</v>
      </c>
      <c r="Y2133" s="82">
        <f t="shared" si="235"/>
        <v>21.705</v>
      </c>
      <c r="Z2133" s="82"/>
      <c r="AA2133" s="91"/>
      <c r="AB2133" s="91"/>
      <c r="AC2133" s="82"/>
      <c r="AD2133" s="82"/>
      <c r="AE2133" s="82"/>
      <c r="AF2133" s="82"/>
      <c r="AG2133" s="59" t="s">
        <v>7101</v>
      </c>
      <c r="AH2133" s="59">
        <v>1</v>
      </c>
      <c r="AI2133" s="58"/>
      <c r="AJ2133" s="27"/>
    </row>
    <row r="2134" ht="20.15" customHeight="1" outlineLevel="4" spans="1:36">
      <c r="A2134" s="59">
        <v>67</v>
      </c>
      <c r="B2134" s="60" t="s">
        <v>230</v>
      </c>
      <c r="C2134" s="56" t="s">
        <v>240</v>
      </c>
      <c r="D2134" s="57" t="s">
        <v>7160</v>
      </c>
      <c r="E2134" s="58" t="s">
        <v>7161</v>
      </c>
      <c r="F2134" s="59" t="s">
        <v>354</v>
      </c>
      <c r="G2134" s="59" t="s">
        <v>355</v>
      </c>
      <c r="H2134" s="59">
        <v>431121</v>
      </c>
      <c r="I2134" s="59" t="str">
        <f t="shared" ref="I2134:I2158" si="236">RIGHT(M2134,6)</f>
        <v>431121</v>
      </c>
      <c r="J2134" s="59">
        <f t="shared" ref="J2134:J2158" si="237">H2134-I2134</f>
        <v>0</v>
      </c>
      <c r="K2134" s="70">
        <v>0.339</v>
      </c>
      <c r="L2134" s="55" t="s">
        <v>7162</v>
      </c>
      <c r="M2134" s="71" t="s">
        <v>7163</v>
      </c>
      <c r="N2134" s="59"/>
      <c r="O2134" s="70"/>
      <c r="P2134" s="59"/>
      <c r="Q2134" s="70"/>
      <c r="R2134" s="73" t="s">
        <v>7163</v>
      </c>
      <c r="S2134" s="70">
        <v>0.339</v>
      </c>
      <c r="T2134" s="59">
        <v>15</v>
      </c>
      <c r="U2134" s="82">
        <v>10.17</v>
      </c>
      <c r="V2134" s="83">
        <v>5.085</v>
      </c>
      <c r="W2134" s="83">
        <v>3.39</v>
      </c>
      <c r="X2134" s="83">
        <v>1.695</v>
      </c>
      <c r="Y2134" s="82">
        <f t="shared" ref="Y2134:Y2158" si="238">U2134-V2134</f>
        <v>5.085</v>
      </c>
      <c r="Z2134" s="82"/>
      <c r="AA2134" s="91"/>
      <c r="AB2134" s="91"/>
      <c r="AC2134" s="82"/>
      <c r="AD2134" s="82"/>
      <c r="AE2134" s="82"/>
      <c r="AF2134" s="82"/>
      <c r="AG2134" s="59" t="s">
        <v>7101</v>
      </c>
      <c r="AH2134" s="59">
        <v>1</v>
      </c>
      <c r="AI2134" s="58"/>
      <c r="AJ2134" s="27"/>
    </row>
    <row r="2135" ht="20.15" customHeight="1" outlineLevel="4" spans="1:36">
      <c r="A2135" s="59">
        <v>68</v>
      </c>
      <c r="B2135" s="60" t="s">
        <v>230</v>
      </c>
      <c r="C2135" s="56" t="s">
        <v>240</v>
      </c>
      <c r="D2135" s="57" t="s">
        <v>7160</v>
      </c>
      <c r="E2135" s="58" t="s">
        <v>7164</v>
      </c>
      <c r="F2135" s="59" t="s">
        <v>354</v>
      </c>
      <c r="G2135" s="59" t="s">
        <v>355</v>
      </c>
      <c r="H2135" s="59">
        <v>431121</v>
      </c>
      <c r="I2135" s="59" t="str">
        <f t="shared" si="236"/>
        <v>431121</v>
      </c>
      <c r="J2135" s="59">
        <f t="shared" si="237"/>
        <v>0</v>
      </c>
      <c r="K2135" s="70">
        <v>2.232</v>
      </c>
      <c r="L2135" s="55" t="s">
        <v>7165</v>
      </c>
      <c r="M2135" s="71" t="s">
        <v>7166</v>
      </c>
      <c r="N2135" s="59"/>
      <c r="O2135" s="70"/>
      <c r="P2135" s="59"/>
      <c r="Q2135" s="70"/>
      <c r="R2135" s="73" t="s">
        <v>7166</v>
      </c>
      <c r="S2135" s="70">
        <v>2.232</v>
      </c>
      <c r="T2135" s="59">
        <v>15</v>
      </c>
      <c r="U2135" s="82">
        <v>66.96</v>
      </c>
      <c r="V2135" s="83">
        <v>33.48</v>
      </c>
      <c r="W2135" s="83">
        <v>22.32</v>
      </c>
      <c r="X2135" s="83">
        <v>11.16</v>
      </c>
      <c r="Y2135" s="82">
        <f t="shared" si="238"/>
        <v>33.48</v>
      </c>
      <c r="Z2135" s="82"/>
      <c r="AA2135" s="91"/>
      <c r="AB2135" s="91"/>
      <c r="AC2135" s="82"/>
      <c r="AD2135" s="82"/>
      <c r="AE2135" s="82"/>
      <c r="AF2135" s="82"/>
      <c r="AG2135" s="59" t="s">
        <v>7101</v>
      </c>
      <c r="AH2135" s="59">
        <v>1</v>
      </c>
      <c r="AI2135" s="58"/>
      <c r="AJ2135" s="27"/>
    </row>
    <row r="2136" ht="20.15" customHeight="1" outlineLevel="4" spans="1:36">
      <c r="A2136" s="59">
        <v>69</v>
      </c>
      <c r="B2136" s="60" t="s">
        <v>230</v>
      </c>
      <c r="C2136" s="56" t="s">
        <v>240</v>
      </c>
      <c r="D2136" s="57" t="s">
        <v>7160</v>
      </c>
      <c r="E2136" s="58" t="s">
        <v>7167</v>
      </c>
      <c r="F2136" s="59" t="s">
        <v>354</v>
      </c>
      <c r="G2136" s="59" t="s">
        <v>355</v>
      </c>
      <c r="H2136" s="59">
        <v>431121</v>
      </c>
      <c r="I2136" s="59" t="str">
        <f t="shared" si="236"/>
        <v>431121</v>
      </c>
      <c r="J2136" s="59">
        <f t="shared" si="237"/>
        <v>0</v>
      </c>
      <c r="K2136" s="70">
        <v>2.301</v>
      </c>
      <c r="L2136" s="55" t="s">
        <v>7168</v>
      </c>
      <c r="M2136" s="71" t="s">
        <v>7169</v>
      </c>
      <c r="N2136" s="59"/>
      <c r="O2136" s="70"/>
      <c r="P2136" s="73" t="s">
        <v>7169</v>
      </c>
      <c r="Q2136" s="70">
        <v>2.301</v>
      </c>
      <c r="R2136" s="59"/>
      <c r="S2136" s="70"/>
      <c r="T2136" s="59">
        <v>15</v>
      </c>
      <c r="U2136" s="82">
        <v>69.03</v>
      </c>
      <c r="V2136" s="83">
        <v>34.515</v>
      </c>
      <c r="W2136" s="83">
        <v>23.01</v>
      </c>
      <c r="X2136" s="83">
        <v>11.505</v>
      </c>
      <c r="Y2136" s="82">
        <f t="shared" si="238"/>
        <v>34.515</v>
      </c>
      <c r="Z2136" s="82"/>
      <c r="AA2136" s="91"/>
      <c r="AB2136" s="91"/>
      <c r="AC2136" s="82"/>
      <c r="AD2136" s="82"/>
      <c r="AE2136" s="82"/>
      <c r="AF2136" s="82"/>
      <c r="AG2136" s="59" t="s">
        <v>7101</v>
      </c>
      <c r="AH2136" s="59">
        <v>1</v>
      </c>
      <c r="AI2136" s="58"/>
      <c r="AJ2136" s="27"/>
    </row>
    <row r="2137" ht="20.15" customHeight="1" outlineLevel="4" spans="1:36">
      <c r="A2137" s="59">
        <v>70</v>
      </c>
      <c r="B2137" s="60" t="s">
        <v>230</v>
      </c>
      <c r="C2137" s="56" t="s">
        <v>240</v>
      </c>
      <c r="D2137" s="57" t="s">
        <v>7160</v>
      </c>
      <c r="E2137" s="58" t="s">
        <v>2840</v>
      </c>
      <c r="F2137" s="59" t="s">
        <v>354</v>
      </c>
      <c r="G2137" s="59" t="s">
        <v>355</v>
      </c>
      <c r="H2137" s="59">
        <v>431121</v>
      </c>
      <c r="I2137" s="59" t="str">
        <f t="shared" si="236"/>
        <v>431121</v>
      </c>
      <c r="J2137" s="59">
        <f t="shared" si="237"/>
        <v>0</v>
      </c>
      <c r="K2137" s="70">
        <v>1.436</v>
      </c>
      <c r="L2137" s="55" t="s">
        <v>7170</v>
      </c>
      <c r="M2137" s="71" t="s">
        <v>7171</v>
      </c>
      <c r="N2137" s="59"/>
      <c r="O2137" s="70"/>
      <c r="P2137" s="73" t="s">
        <v>7171</v>
      </c>
      <c r="Q2137" s="70">
        <v>1.436</v>
      </c>
      <c r="R2137" s="59"/>
      <c r="S2137" s="70"/>
      <c r="T2137" s="59">
        <v>15</v>
      </c>
      <c r="U2137" s="82">
        <v>43.08</v>
      </c>
      <c r="V2137" s="83">
        <v>21.54</v>
      </c>
      <c r="W2137" s="83">
        <v>14.36</v>
      </c>
      <c r="X2137" s="83">
        <v>7.18</v>
      </c>
      <c r="Y2137" s="82">
        <f t="shared" si="238"/>
        <v>21.54</v>
      </c>
      <c r="Z2137" s="82"/>
      <c r="AA2137" s="91"/>
      <c r="AB2137" s="91"/>
      <c r="AC2137" s="82"/>
      <c r="AD2137" s="82"/>
      <c r="AE2137" s="82"/>
      <c r="AF2137" s="82"/>
      <c r="AG2137" s="59" t="s">
        <v>7101</v>
      </c>
      <c r="AH2137" s="59">
        <v>1</v>
      </c>
      <c r="AI2137" s="58"/>
      <c r="AJ2137" s="27"/>
    </row>
    <row r="2138" ht="20.15" customHeight="1" outlineLevel="4" spans="1:36">
      <c r="A2138" s="59">
        <v>71</v>
      </c>
      <c r="B2138" s="60" t="s">
        <v>230</v>
      </c>
      <c r="C2138" s="56" t="s">
        <v>240</v>
      </c>
      <c r="D2138" s="57" t="s">
        <v>7160</v>
      </c>
      <c r="E2138" s="58" t="s">
        <v>3720</v>
      </c>
      <c r="F2138" s="59" t="s">
        <v>354</v>
      </c>
      <c r="G2138" s="59" t="s">
        <v>355</v>
      </c>
      <c r="H2138" s="59">
        <v>431121</v>
      </c>
      <c r="I2138" s="59" t="str">
        <f t="shared" si="236"/>
        <v>431121</v>
      </c>
      <c r="J2138" s="59">
        <f t="shared" si="237"/>
        <v>0</v>
      </c>
      <c r="K2138" s="70">
        <v>1.183</v>
      </c>
      <c r="L2138" s="55" t="s">
        <v>7172</v>
      </c>
      <c r="M2138" s="71" t="s">
        <v>7173</v>
      </c>
      <c r="N2138" s="59"/>
      <c r="O2138" s="70"/>
      <c r="P2138" s="73" t="s">
        <v>7173</v>
      </c>
      <c r="Q2138" s="70">
        <v>1.183</v>
      </c>
      <c r="R2138" s="59"/>
      <c r="S2138" s="70"/>
      <c r="T2138" s="59">
        <v>15</v>
      </c>
      <c r="U2138" s="82">
        <v>35.49</v>
      </c>
      <c r="V2138" s="83">
        <v>17.745</v>
      </c>
      <c r="W2138" s="83">
        <v>11.83</v>
      </c>
      <c r="X2138" s="83">
        <v>5.915</v>
      </c>
      <c r="Y2138" s="82">
        <f t="shared" si="238"/>
        <v>17.745</v>
      </c>
      <c r="Z2138" s="82"/>
      <c r="AA2138" s="91"/>
      <c r="AB2138" s="91"/>
      <c r="AC2138" s="82"/>
      <c r="AD2138" s="82"/>
      <c r="AE2138" s="82"/>
      <c r="AF2138" s="82"/>
      <c r="AG2138" s="59" t="s">
        <v>7101</v>
      </c>
      <c r="AH2138" s="59">
        <v>1</v>
      </c>
      <c r="AI2138" s="58"/>
      <c r="AJ2138" s="27"/>
    </row>
    <row r="2139" ht="20.15" customHeight="1" outlineLevel="4" spans="1:36">
      <c r="A2139" s="59">
        <v>72</v>
      </c>
      <c r="B2139" s="60" t="s">
        <v>230</v>
      </c>
      <c r="C2139" s="56" t="s">
        <v>240</v>
      </c>
      <c r="D2139" s="57" t="s">
        <v>7160</v>
      </c>
      <c r="E2139" s="58" t="s">
        <v>7167</v>
      </c>
      <c r="F2139" s="59" t="s">
        <v>354</v>
      </c>
      <c r="G2139" s="59" t="s">
        <v>355</v>
      </c>
      <c r="H2139" s="59">
        <v>431121</v>
      </c>
      <c r="I2139" s="59" t="str">
        <f t="shared" si="236"/>
        <v>431121</v>
      </c>
      <c r="J2139" s="59">
        <f t="shared" si="237"/>
        <v>0</v>
      </c>
      <c r="K2139" s="70">
        <v>0.581</v>
      </c>
      <c r="L2139" s="55" t="s">
        <v>7174</v>
      </c>
      <c r="M2139" s="71" t="s">
        <v>7175</v>
      </c>
      <c r="N2139" s="59"/>
      <c r="O2139" s="70"/>
      <c r="P2139" s="73" t="s">
        <v>7175</v>
      </c>
      <c r="Q2139" s="70">
        <v>0.581</v>
      </c>
      <c r="R2139" s="59"/>
      <c r="S2139" s="70"/>
      <c r="T2139" s="59">
        <v>15</v>
      </c>
      <c r="U2139" s="82">
        <v>17.43</v>
      </c>
      <c r="V2139" s="83">
        <v>8.715</v>
      </c>
      <c r="W2139" s="83">
        <v>5.81</v>
      </c>
      <c r="X2139" s="83">
        <v>2.905</v>
      </c>
      <c r="Y2139" s="82">
        <f t="shared" si="238"/>
        <v>8.715</v>
      </c>
      <c r="Z2139" s="82"/>
      <c r="AA2139" s="91"/>
      <c r="AB2139" s="91"/>
      <c r="AC2139" s="82"/>
      <c r="AD2139" s="82"/>
      <c r="AE2139" s="82"/>
      <c r="AF2139" s="82"/>
      <c r="AG2139" s="59" t="s">
        <v>7101</v>
      </c>
      <c r="AH2139" s="59">
        <v>1</v>
      </c>
      <c r="AI2139" s="58"/>
      <c r="AJ2139" s="27"/>
    </row>
    <row r="2140" ht="20.15" customHeight="1" outlineLevel="4" spans="1:36">
      <c r="A2140" s="59">
        <v>73</v>
      </c>
      <c r="B2140" s="60" t="s">
        <v>230</v>
      </c>
      <c r="C2140" s="56" t="s">
        <v>240</v>
      </c>
      <c r="D2140" s="57" t="s">
        <v>7160</v>
      </c>
      <c r="E2140" s="58" t="s">
        <v>1216</v>
      </c>
      <c r="F2140" s="59" t="s">
        <v>354</v>
      </c>
      <c r="G2140" s="59" t="s">
        <v>355</v>
      </c>
      <c r="H2140" s="59">
        <v>431121</v>
      </c>
      <c r="I2140" s="59" t="str">
        <f t="shared" si="236"/>
        <v>431121</v>
      </c>
      <c r="J2140" s="59">
        <f t="shared" si="237"/>
        <v>0</v>
      </c>
      <c r="K2140" s="70">
        <v>2.267</v>
      </c>
      <c r="L2140" s="55" t="s">
        <v>7176</v>
      </c>
      <c r="M2140" s="71" t="s">
        <v>7177</v>
      </c>
      <c r="N2140" s="59"/>
      <c r="O2140" s="70"/>
      <c r="P2140" s="73" t="s">
        <v>7177</v>
      </c>
      <c r="Q2140" s="70">
        <v>2.267</v>
      </c>
      <c r="R2140" s="59"/>
      <c r="S2140" s="70"/>
      <c r="T2140" s="59">
        <v>15</v>
      </c>
      <c r="U2140" s="82">
        <v>68.01</v>
      </c>
      <c r="V2140" s="83">
        <v>34.005</v>
      </c>
      <c r="W2140" s="83">
        <v>22.67</v>
      </c>
      <c r="X2140" s="83">
        <v>11.335</v>
      </c>
      <c r="Y2140" s="82">
        <f t="shared" si="238"/>
        <v>34.005</v>
      </c>
      <c r="Z2140" s="82"/>
      <c r="AA2140" s="91"/>
      <c r="AB2140" s="91"/>
      <c r="AC2140" s="82"/>
      <c r="AD2140" s="82"/>
      <c r="AE2140" s="82"/>
      <c r="AF2140" s="82"/>
      <c r="AG2140" s="59" t="s">
        <v>7101</v>
      </c>
      <c r="AH2140" s="59">
        <v>1</v>
      </c>
      <c r="AI2140" s="58"/>
      <c r="AJ2140" s="27"/>
    </row>
    <row r="2141" ht="20.15" customHeight="1" outlineLevel="4" spans="1:36">
      <c r="A2141" s="59">
        <v>74</v>
      </c>
      <c r="B2141" s="60" t="s">
        <v>230</v>
      </c>
      <c r="C2141" s="56" t="s">
        <v>240</v>
      </c>
      <c r="D2141" s="57" t="s">
        <v>7178</v>
      </c>
      <c r="E2141" s="58" t="s">
        <v>7179</v>
      </c>
      <c r="F2141" s="59" t="s">
        <v>354</v>
      </c>
      <c r="G2141" s="59" t="s">
        <v>355</v>
      </c>
      <c r="H2141" s="59">
        <v>431121</v>
      </c>
      <c r="I2141" s="59" t="str">
        <f t="shared" si="236"/>
        <v>431121</v>
      </c>
      <c r="J2141" s="59">
        <f t="shared" si="237"/>
        <v>0</v>
      </c>
      <c r="K2141" s="70">
        <v>1.195</v>
      </c>
      <c r="L2141" s="55" t="s">
        <v>7180</v>
      </c>
      <c r="M2141" s="71" t="s">
        <v>7181</v>
      </c>
      <c r="N2141" s="59"/>
      <c r="O2141" s="70"/>
      <c r="P2141" s="59"/>
      <c r="Q2141" s="70"/>
      <c r="R2141" s="73" t="s">
        <v>7181</v>
      </c>
      <c r="S2141" s="70">
        <v>1.195</v>
      </c>
      <c r="T2141" s="59">
        <v>15</v>
      </c>
      <c r="U2141" s="82">
        <v>35.85</v>
      </c>
      <c r="V2141" s="83">
        <v>17.925</v>
      </c>
      <c r="W2141" s="83">
        <v>11.95</v>
      </c>
      <c r="X2141" s="83">
        <v>5.975</v>
      </c>
      <c r="Y2141" s="82">
        <f t="shared" si="238"/>
        <v>17.925</v>
      </c>
      <c r="Z2141" s="82"/>
      <c r="AA2141" s="91"/>
      <c r="AB2141" s="91"/>
      <c r="AC2141" s="82"/>
      <c r="AD2141" s="82"/>
      <c r="AE2141" s="82"/>
      <c r="AF2141" s="82"/>
      <c r="AG2141" s="59" t="s">
        <v>7101</v>
      </c>
      <c r="AH2141" s="59">
        <v>1</v>
      </c>
      <c r="AI2141" s="58"/>
      <c r="AJ2141" s="27"/>
    </row>
    <row r="2142" ht="20.15" customHeight="1" outlineLevel="4" spans="1:36">
      <c r="A2142" s="59">
        <v>75</v>
      </c>
      <c r="B2142" s="60" t="s">
        <v>230</v>
      </c>
      <c r="C2142" s="56" t="s">
        <v>240</v>
      </c>
      <c r="D2142" s="57" t="s">
        <v>7178</v>
      </c>
      <c r="E2142" s="58" t="s">
        <v>7182</v>
      </c>
      <c r="F2142" s="59" t="s">
        <v>354</v>
      </c>
      <c r="G2142" s="59" t="s">
        <v>355</v>
      </c>
      <c r="H2142" s="59">
        <v>431121</v>
      </c>
      <c r="I2142" s="59" t="str">
        <f t="shared" si="236"/>
        <v>431121</v>
      </c>
      <c r="J2142" s="59">
        <f t="shared" si="237"/>
        <v>0</v>
      </c>
      <c r="K2142" s="70">
        <v>2.406</v>
      </c>
      <c r="L2142" s="55" t="s">
        <v>7183</v>
      </c>
      <c r="M2142" s="71" t="s">
        <v>7184</v>
      </c>
      <c r="N2142" s="59"/>
      <c r="O2142" s="70"/>
      <c r="P2142" s="59"/>
      <c r="Q2142" s="70"/>
      <c r="R2142" s="73" t="s">
        <v>7184</v>
      </c>
      <c r="S2142" s="70">
        <v>2.406</v>
      </c>
      <c r="T2142" s="59">
        <v>15</v>
      </c>
      <c r="U2142" s="82">
        <v>72.18</v>
      </c>
      <c r="V2142" s="83">
        <v>36.09</v>
      </c>
      <c r="W2142" s="83">
        <v>24.06</v>
      </c>
      <c r="X2142" s="83">
        <v>12.03</v>
      </c>
      <c r="Y2142" s="82">
        <f t="shared" si="238"/>
        <v>36.09</v>
      </c>
      <c r="Z2142" s="82"/>
      <c r="AA2142" s="91"/>
      <c r="AB2142" s="91"/>
      <c r="AC2142" s="82"/>
      <c r="AD2142" s="82"/>
      <c r="AE2142" s="82"/>
      <c r="AF2142" s="82"/>
      <c r="AG2142" s="59" t="s">
        <v>7101</v>
      </c>
      <c r="AH2142" s="59">
        <v>1</v>
      </c>
      <c r="AI2142" s="58"/>
      <c r="AJ2142" s="27"/>
    </row>
    <row r="2143" ht="20.15" customHeight="1" outlineLevel="4" spans="1:36">
      <c r="A2143" s="59">
        <v>76</v>
      </c>
      <c r="B2143" s="60" t="s">
        <v>230</v>
      </c>
      <c r="C2143" s="56" t="s">
        <v>240</v>
      </c>
      <c r="D2143" s="57" t="s">
        <v>7178</v>
      </c>
      <c r="E2143" s="58" t="s">
        <v>7185</v>
      </c>
      <c r="F2143" s="59" t="s">
        <v>354</v>
      </c>
      <c r="G2143" s="59" t="s">
        <v>355</v>
      </c>
      <c r="H2143" s="59">
        <v>431121</v>
      </c>
      <c r="I2143" s="59" t="str">
        <f t="shared" si="236"/>
        <v>431121</v>
      </c>
      <c r="J2143" s="59">
        <f t="shared" si="237"/>
        <v>0</v>
      </c>
      <c r="K2143" s="70">
        <v>0.815</v>
      </c>
      <c r="L2143" s="55" t="s">
        <v>7186</v>
      </c>
      <c r="M2143" s="71" t="s">
        <v>7187</v>
      </c>
      <c r="N2143" s="59"/>
      <c r="O2143" s="70"/>
      <c r="P2143" s="59"/>
      <c r="Q2143" s="70"/>
      <c r="R2143" s="73" t="s">
        <v>7187</v>
      </c>
      <c r="S2143" s="70">
        <v>0.815</v>
      </c>
      <c r="T2143" s="59">
        <v>15</v>
      </c>
      <c r="U2143" s="82">
        <v>24.45</v>
      </c>
      <c r="V2143" s="83">
        <v>12.225</v>
      </c>
      <c r="W2143" s="83">
        <v>8.15</v>
      </c>
      <c r="X2143" s="83">
        <v>4.075</v>
      </c>
      <c r="Y2143" s="82">
        <f t="shared" si="238"/>
        <v>12.225</v>
      </c>
      <c r="Z2143" s="82"/>
      <c r="AA2143" s="91"/>
      <c r="AB2143" s="91"/>
      <c r="AC2143" s="82"/>
      <c r="AD2143" s="82"/>
      <c r="AE2143" s="82"/>
      <c r="AF2143" s="82"/>
      <c r="AG2143" s="59" t="s">
        <v>7101</v>
      </c>
      <c r="AH2143" s="59">
        <v>1</v>
      </c>
      <c r="AI2143" s="58"/>
      <c r="AJ2143" s="27"/>
    </row>
    <row r="2144" ht="20.15" customHeight="1" outlineLevel="4" spans="1:36">
      <c r="A2144" s="59">
        <v>77</v>
      </c>
      <c r="B2144" s="60" t="s">
        <v>230</v>
      </c>
      <c r="C2144" s="56" t="s">
        <v>240</v>
      </c>
      <c r="D2144" s="57" t="s">
        <v>7178</v>
      </c>
      <c r="E2144" s="58" t="s">
        <v>7188</v>
      </c>
      <c r="F2144" s="59" t="s">
        <v>354</v>
      </c>
      <c r="G2144" s="59" t="s">
        <v>355</v>
      </c>
      <c r="H2144" s="59">
        <v>431121</v>
      </c>
      <c r="I2144" s="59" t="str">
        <f t="shared" si="236"/>
        <v>431121</v>
      </c>
      <c r="J2144" s="59">
        <f t="shared" si="237"/>
        <v>0</v>
      </c>
      <c r="K2144" s="70">
        <v>0.157</v>
      </c>
      <c r="L2144" s="55" t="s">
        <v>7189</v>
      </c>
      <c r="M2144" s="71" t="s">
        <v>7190</v>
      </c>
      <c r="N2144" s="59"/>
      <c r="O2144" s="70"/>
      <c r="P2144" s="59"/>
      <c r="Q2144" s="70"/>
      <c r="R2144" s="73" t="s">
        <v>7190</v>
      </c>
      <c r="S2144" s="70">
        <v>0.157</v>
      </c>
      <c r="T2144" s="59">
        <v>15</v>
      </c>
      <c r="U2144" s="82">
        <v>4.71</v>
      </c>
      <c r="V2144" s="83">
        <v>2.355</v>
      </c>
      <c r="W2144" s="83">
        <v>1.57</v>
      </c>
      <c r="X2144" s="83">
        <v>0.785</v>
      </c>
      <c r="Y2144" s="82">
        <f t="shared" si="238"/>
        <v>2.355</v>
      </c>
      <c r="Z2144" s="82"/>
      <c r="AA2144" s="91"/>
      <c r="AB2144" s="91"/>
      <c r="AC2144" s="82"/>
      <c r="AD2144" s="82"/>
      <c r="AE2144" s="82"/>
      <c r="AF2144" s="82"/>
      <c r="AG2144" s="59" t="s">
        <v>7101</v>
      </c>
      <c r="AH2144" s="59">
        <v>1</v>
      </c>
      <c r="AI2144" s="58"/>
      <c r="AJ2144" s="27"/>
    </row>
    <row r="2145" ht="20.15" customHeight="1" outlineLevel="4" spans="1:36">
      <c r="A2145" s="59">
        <v>78</v>
      </c>
      <c r="B2145" s="60" t="s">
        <v>230</v>
      </c>
      <c r="C2145" s="56" t="s">
        <v>240</v>
      </c>
      <c r="D2145" s="57" t="s">
        <v>7178</v>
      </c>
      <c r="E2145" s="58" t="s">
        <v>7188</v>
      </c>
      <c r="F2145" s="59" t="s">
        <v>354</v>
      </c>
      <c r="G2145" s="59" t="s">
        <v>355</v>
      </c>
      <c r="H2145" s="59">
        <v>431121</v>
      </c>
      <c r="I2145" s="59" t="str">
        <f t="shared" si="236"/>
        <v>431121</v>
      </c>
      <c r="J2145" s="59">
        <f t="shared" si="237"/>
        <v>0</v>
      </c>
      <c r="K2145" s="70">
        <v>0.134</v>
      </c>
      <c r="L2145" s="55" t="s">
        <v>7191</v>
      </c>
      <c r="M2145" s="71" t="s">
        <v>7192</v>
      </c>
      <c r="N2145" s="59"/>
      <c r="O2145" s="70"/>
      <c r="P2145" s="59"/>
      <c r="Q2145" s="70"/>
      <c r="R2145" s="73" t="s">
        <v>7192</v>
      </c>
      <c r="S2145" s="70">
        <v>0.134</v>
      </c>
      <c r="T2145" s="59">
        <v>15</v>
      </c>
      <c r="U2145" s="82">
        <v>4.02</v>
      </c>
      <c r="V2145" s="83">
        <v>2.01</v>
      </c>
      <c r="W2145" s="83">
        <v>1.34</v>
      </c>
      <c r="X2145" s="83">
        <v>0.67</v>
      </c>
      <c r="Y2145" s="82">
        <f t="shared" si="238"/>
        <v>2.01</v>
      </c>
      <c r="Z2145" s="82"/>
      <c r="AA2145" s="91"/>
      <c r="AB2145" s="91"/>
      <c r="AC2145" s="82"/>
      <c r="AD2145" s="82"/>
      <c r="AE2145" s="82"/>
      <c r="AF2145" s="82"/>
      <c r="AG2145" s="59" t="s">
        <v>7101</v>
      </c>
      <c r="AH2145" s="59">
        <v>1</v>
      </c>
      <c r="AI2145" s="58"/>
      <c r="AJ2145" s="27"/>
    </row>
    <row r="2146" ht="20.15" customHeight="1" outlineLevel="4" spans="1:36">
      <c r="A2146" s="59">
        <v>79</v>
      </c>
      <c r="B2146" s="60" t="s">
        <v>230</v>
      </c>
      <c r="C2146" s="56" t="s">
        <v>240</v>
      </c>
      <c r="D2146" s="57" t="s">
        <v>7178</v>
      </c>
      <c r="E2146" s="58" t="s">
        <v>7193</v>
      </c>
      <c r="F2146" s="59" t="s">
        <v>354</v>
      </c>
      <c r="G2146" s="59" t="s">
        <v>355</v>
      </c>
      <c r="H2146" s="59">
        <v>431121</v>
      </c>
      <c r="I2146" s="59" t="str">
        <f t="shared" si="236"/>
        <v>431121</v>
      </c>
      <c r="J2146" s="59">
        <f t="shared" si="237"/>
        <v>0</v>
      </c>
      <c r="K2146" s="70">
        <v>1.206</v>
      </c>
      <c r="L2146" s="55" t="s">
        <v>7194</v>
      </c>
      <c r="M2146" s="71" t="s">
        <v>7195</v>
      </c>
      <c r="N2146" s="59"/>
      <c r="O2146" s="70"/>
      <c r="P2146" s="59"/>
      <c r="Q2146" s="70"/>
      <c r="R2146" s="73" t="s">
        <v>7195</v>
      </c>
      <c r="S2146" s="70">
        <v>1.206</v>
      </c>
      <c r="T2146" s="59">
        <v>15</v>
      </c>
      <c r="U2146" s="82">
        <v>36.18</v>
      </c>
      <c r="V2146" s="83">
        <v>18.09</v>
      </c>
      <c r="W2146" s="83">
        <v>12.06</v>
      </c>
      <c r="X2146" s="83">
        <v>6.03</v>
      </c>
      <c r="Y2146" s="82">
        <f t="shared" si="238"/>
        <v>18.09</v>
      </c>
      <c r="Z2146" s="82"/>
      <c r="AA2146" s="91"/>
      <c r="AB2146" s="91"/>
      <c r="AC2146" s="82"/>
      <c r="AD2146" s="82"/>
      <c r="AE2146" s="82"/>
      <c r="AF2146" s="82"/>
      <c r="AG2146" s="59" t="s">
        <v>7101</v>
      </c>
      <c r="AH2146" s="59">
        <v>1</v>
      </c>
      <c r="AI2146" s="58"/>
      <c r="AJ2146" s="27"/>
    </row>
    <row r="2147" ht="20.15" customHeight="1" outlineLevel="4" spans="1:36">
      <c r="A2147" s="59">
        <v>80</v>
      </c>
      <c r="B2147" s="60" t="s">
        <v>230</v>
      </c>
      <c r="C2147" s="56" t="s">
        <v>240</v>
      </c>
      <c r="D2147" s="57" t="s">
        <v>7178</v>
      </c>
      <c r="E2147" s="58" t="s">
        <v>7196</v>
      </c>
      <c r="F2147" s="59" t="s">
        <v>354</v>
      </c>
      <c r="G2147" s="59" t="s">
        <v>355</v>
      </c>
      <c r="H2147" s="59">
        <v>431121</v>
      </c>
      <c r="I2147" s="59" t="str">
        <f t="shared" si="236"/>
        <v>431121</v>
      </c>
      <c r="J2147" s="59">
        <f t="shared" si="237"/>
        <v>0</v>
      </c>
      <c r="K2147" s="70">
        <v>0.527</v>
      </c>
      <c r="L2147" s="55" t="s">
        <v>7197</v>
      </c>
      <c r="M2147" s="71" t="s">
        <v>7198</v>
      </c>
      <c r="N2147" s="59"/>
      <c r="O2147" s="70"/>
      <c r="P2147" s="73" t="s">
        <v>7198</v>
      </c>
      <c r="Q2147" s="70">
        <v>0.527</v>
      </c>
      <c r="R2147" s="59"/>
      <c r="S2147" s="70"/>
      <c r="T2147" s="59">
        <v>15</v>
      </c>
      <c r="U2147" s="82">
        <v>15.81</v>
      </c>
      <c r="V2147" s="83">
        <v>7.905</v>
      </c>
      <c r="W2147" s="83">
        <v>5.27</v>
      </c>
      <c r="X2147" s="83">
        <v>2.635</v>
      </c>
      <c r="Y2147" s="82">
        <f t="shared" si="238"/>
        <v>7.905</v>
      </c>
      <c r="Z2147" s="82"/>
      <c r="AA2147" s="91"/>
      <c r="AB2147" s="91"/>
      <c r="AC2147" s="82"/>
      <c r="AD2147" s="82"/>
      <c r="AE2147" s="82"/>
      <c r="AF2147" s="82"/>
      <c r="AG2147" s="59" t="s">
        <v>7101</v>
      </c>
      <c r="AH2147" s="59">
        <v>1</v>
      </c>
      <c r="AI2147" s="58"/>
      <c r="AJ2147" s="27"/>
    </row>
    <row r="2148" ht="20.15" customHeight="1" outlineLevel="4" spans="1:36">
      <c r="A2148" s="59">
        <v>81</v>
      </c>
      <c r="B2148" s="60" t="s">
        <v>230</v>
      </c>
      <c r="C2148" s="56" t="s">
        <v>240</v>
      </c>
      <c r="D2148" s="57" t="s">
        <v>6991</v>
      </c>
      <c r="E2148" s="58" t="s">
        <v>7199</v>
      </c>
      <c r="F2148" s="59" t="s">
        <v>354</v>
      </c>
      <c r="G2148" s="59" t="s">
        <v>355</v>
      </c>
      <c r="H2148" s="59">
        <v>431121</v>
      </c>
      <c r="I2148" s="59" t="str">
        <f t="shared" si="236"/>
        <v>431121</v>
      </c>
      <c r="J2148" s="59">
        <f t="shared" si="237"/>
        <v>0</v>
      </c>
      <c r="K2148" s="70">
        <v>0.156</v>
      </c>
      <c r="L2148" s="55" t="s">
        <v>7200</v>
      </c>
      <c r="M2148" s="71" t="s">
        <v>7201</v>
      </c>
      <c r="N2148" s="59"/>
      <c r="O2148" s="70"/>
      <c r="P2148" s="59"/>
      <c r="Q2148" s="70"/>
      <c r="R2148" s="73" t="s">
        <v>7201</v>
      </c>
      <c r="S2148" s="70">
        <v>0.156</v>
      </c>
      <c r="T2148" s="59">
        <v>15</v>
      </c>
      <c r="U2148" s="82">
        <v>4.68</v>
      </c>
      <c r="V2148" s="83">
        <v>2.34</v>
      </c>
      <c r="W2148" s="83">
        <v>1.56</v>
      </c>
      <c r="X2148" s="83">
        <v>0.78</v>
      </c>
      <c r="Y2148" s="82">
        <f t="shared" si="238"/>
        <v>2.34</v>
      </c>
      <c r="Z2148" s="82"/>
      <c r="AA2148" s="91"/>
      <c r="AB2148" s="91"/>
      <c r="AC2148" s="82"/>
      <c r="AD2148" s="82"/>
      <c r="AE2148" s="82"/>
      <c r="AF2148" s="82"/>
      <c r="AG2148" s="59" t="s">
        <v>7101</v>
      </c>
      <c r="AH2148" s="59">
        <v>1</v>
      </c>
      <c r="AI2148" s="58"/>
      <c r="AJ2148" s="27"/>
    </row>
    <row r="2149" ht="20.15" customHeight="1" outlineLevel="4" spans="1:36">
      <c r="A2149" s="59">
        <v>82</v>
      </c>
      <c r="B2149" s="60" t="s">
        <v>230</v>
      </c>
      <c r="C2149" s="56" t="s">
        <v>240</v>
      </c>
      <c r="D2149" s="57" t="s">
        <v>6991</v>
      </c>
      <c r="E2149" s="58" t="s">
        <v>7202</v>
      </c>
      <c r="F2149" s="59" t="s">
        <v>354</v>
      </c>
      <c r="G2149" s="59" t="s">
        <v>355</v>
      </c>
      <c r="H2149" s="59">
        <v>431121</v>
      </c>
      <c r="I2149" s="59" t="str">
        <f t="shared" si="236"/>
        <v>431121</v>
      </c>
      <c r="J2149" s="59">
        <f t="shared" si="237"/>
        <v>0</v>
      </c>
      <c r="K2149" s="70">
        <v>1.517</v>
      </c>
      <c r="L2149" s="55" t="s">
        <v>7203</v>
      </c>
      <c r="M2149" s="71" t="s">
        <v>7204</v>
      </c>
      <c r="N2149" s="59"/>
      <c r="O2149" s="70"/>
      <c r="P2149" s="73" t="s">
        <v>7204</v>
      </c>
      <c r="Q2149" s="70">
        <v>1.517</v>
      </c>
      <c r="R2149" s="59"/>
      <c r="S2149" s="70"/>
      <c r="T2149" s="59">
        <v>15</v>
      </c>
      <c r="U2149" s="82">
        <v>45.51</v>
      </c>
      <c r="V2149" s="83">
        <v>22.755</v>
      </c>
      <c r="W2149" s="83">
        <v>15.17</v>
      </c>
      <c r="X2149" s="83">
        <v>7.585</v>
      </c>
      <c r="Y2149" s="82">
        <f t="shared" si="238"/>
        <v>22.755</v>
      </c>
      <c r="Z2149" s="82"/>
      <c r="AA2149" s="91"/>
      <c r="AB2149" s="91"/>
      <c r="AC2149" s="82"/>
      <c r="AD2149" s="82"/>
      <c r="AE2149" s="82"/>
      <c r="AF2149" s="82"/>
      <c r="AG2149" s="59" t="s">
        <v>7101</v>
      </c>
      <c r="AH2149" s="59">
        <v>1</v>
      </c>
      <c r="AI2149" s="58"/>
      <c r="AJ2149" s="27"/>
    </row>
    <row r="2150" ht="20.15" customHeight="1" outlineLevel="4" spans="1:36">
      <c r="A2150" s="59">
        <v>83</v>
      </c>
      <c r="B2150" s="60" t="s">
        <v>230</v>
      </c>
      <c r="C2150" s="56" t="s">
        <v>240</v>
      </c>
      <c r="D2150" s="57" t="s">
        <v>6991</v>
      </c>
      <c r="E2150" s="58" t="s">
        <v>7205</v>
      </c>
      <c r="F2150" s="59" t="s">
        <v>354</v>
      </c>
      <c r="G2150" s="59" t="s">
        <v>355</v>
      </c>
      <c r="H2150" s="59">
        <v>431121</v>
      </c>
      <c r="I2150" s="59" t="str">
        <f t="shared" si="236"/>
        <v>431121</v>
      </c>
      <c r="J2150" s="59">
        <f t="shared" si="237"/>
        <v>0</v>
      </c>
      <c r="K2150" s="70">
        <v>0.876</v>
      </c>
      <c r="L2150" s="55" t="s">
        <v>7206</v>
      </c>
      <c r="M2150" s="71" t="s">
        <v>7207</v>
      </c>
      <c r="N2150" s="59"/>
      <c r="O2150" s="70"/>
      <c r="P2150" s="73" t="s">
        <v>7207</v>
      </c>
      <c r="Q2150" s="70">
        <v>0.876</v>
      </c>
      <c r="R2150" s="59"/>
      <c r="S2150" s="70"/>
      <c r="T2150" s="59">
        <v>15</v>
      </c>
      <c r="U2150" s="82">
        <v>26.28</v>
      </c>
      <c r="V2150" s="83">
        <v>13.14</v>
      </c>
      <c r="W2150" s="83">
        <v>8.76</v>
      </c>
      <c r="X2150" s="83">
        <v>4.38</v>
      </c>
      <c r="Y2150" s="82">
        <f t="shared" si="238"/>
        <v>13.14</v>
      </c>
      <c r="Z2150" s="82"/>
      <c r="AA2150" s="91"/>
      <c r="AB2150" s="91"/>
      <c r="AC2150" s="82"/>
      <c r="AD2150" s="82"/>
      <c r="AE2150" s="82"/>
      <c r="AF2150" s="82"/>
      <c r="AG2150" s="59" t="s">
        <v>7101</v>
      </c>
      <c r="AH2150" s="59">
        <v>1</v>
      </c>
      <c r="AI2150" s="58"/>
      <c r="AJ2150" s="27"/>
    </row>
    <row r="2151" ht="20.15" customHeight="1" outlineLevel="4" spans="1:36">
      <c r="A2151" s="59">
        <v>84</v>
      </c>
      <c r="B2151" s="60" t="s">
        <v>230</v>
      </c>
      <c r="C2151" s="56" t="s">
        <v>240</v>
      </c>
      <c r="D2151" s="57" t="s">
        <v>7208</v>
      </c>
      <c r="E2151" s="58" t="s">
        <v>7209</v>
      </c>
      <c r="F2151" s="59" t="s">
        <v>354</v>
      </c>
      <c r="G2151" s="59" t="s">
        <v>355</v>
      </c>
      <c r="H2151" s="59">
        <v>431121</v>
      </c>
      <c r="I2151" s="59" t="str">
        <f t="shared" si="236"/>
        <v>431121</v>
      </c>
      <c r="J2151" s="59">
        <f t="shared" si="237"/>
        <v>0</v>
      </c>
      <c r="K2151" s="70">
        <v>2.886</v>
      </c>
      <c r="L2151" s="55" t="s">
        <v>7210</v>
      </c>
      <c r="M2151" s="71" t="s">
        <v>7211</v>
      </c>
      <c r="N2151" s="59"/>
      <c r="O2151" s="70"/>
      <c r="P2151" s="59"/>
      <c r="Q2151" s="70"/>
      <c r="R2151" s="73" t="s">
        <v>7211</v>
      </c>
      <c r="S2151" s="70">
        <v>2.886</v>
      </c>
      <c r="T2151" s="59">
        <v>15</v>
      </c>
      <c r="U2151" s="82">
        <v>86.58</v>
      </c>
      <c r="V2151" s="83">
        <v>43.29</v>
      </c>
      <c r="W2151" s="83">
        <v>28.86</v>
      </c>
      <c r="X2151" s="83">
        <v>14.43</v>
      </c>
      <c r="Y2151" s="82">
        <f t="shared" si="238"/>
        <v>43.29</v>
      </c>
      <c r="Z2151" s="82"/>
      <c r="AA2151" s="91"/>
      <c r="AB2151" s="91"/>
      <c r="AC2151" s="82"/>
      <c r="AD2151" s="82"/>
      <c r="AE2151" s="82"/>
      <c r="AF2151" s="82"/>
      <c r="AG2151" s="59" t="s">
        <v>7101</v>
      </c>
      <c r="AH2151" s="59">
        <v>1</v>
      </c>
      <c r="AI2151" s="58"/>
      <c r="AJ2151" s="27"/>
    </row>
    <row r="2152" ht="20.15" customHeight="1" outlineLevel="4" spans="1:36">
      <c r="A2152" s="59">
        <v>85</v>
      </c>
      <c r="B2152" s="60" t="s">
        <v>230</v>
      </c>
      <c r="C2152" s="56" t="s">
        <v>240</v>
      </c>
      <c r="D2152" s="57" t="s">
        <v>6995</v>
      </c>
      <c r="E2152" s="58" t="s">
        <v>7212</v>
      </c>
      <c r="F2152" s="59" t="s">
        <v>354</v>
      </c>
      <c r="G2152" s="59" t="s">
        <v>355</v>
      </c>
      <c r="H2152" s="59">
        <v>431121</v>
      </c>
      <c r="I2152" s="59" t="str">
        <f t="shared" si="236"/>
        <v>431121</v>
      </c>
      <c r="J2152" s="59">
        <f t="shared" si="237"/>
        <v>0</v>
      </c>
      <c r="K2152" s="70">
        <v>0.771</v>
      </c>
      <c r="L2152" s="55" t="s">
        <v>7213</v>
      </c>
      <c r="M2152" s="71" t="s">
        <v>7214</v>
      </c>
      <c r="N2152" s="59"/>
      <c r="O2152" s="70"/>
      <c r="P2152" s="59"/>
      <c r="Q2152" s="70"/>
      <c r="R2152" s="73" t="s">
        <v>7214</v>
      </c>
      <c r="S2152" s="70">
        <v>0.771</v>
      </c>
      <c r="T2152" s="59">
        <v>15</v>
      </c>
      <c r="U2152" s="82">
        <v>23.13</v>
      </c>
      <c r="V2152" s="83">
        <v>11.565</v>
      </c>
      <c r="W2152" s="83">
        <v>7.71</v>
      </c>
      <c r="X2152" s="83">
        <v>3.855</v>
      </c>
      <c r="Y2152" s="82">
        <f t="shared" si="238"/>
        <v>11.565</v>
      </c>
      <c r="Z2152" s="82"/>
      <c r="AA2152" s="91"/>
      <c r="AB2152" s="91"/>
      <c r="AC2152" s="82"/>
      <c r="AD2152" s="82"/>
      <c r="AE2152" s="82"/>
      <c r="AF2152" s="82"/>
      <c r="AG2152" s="59" t="s">
        <v>7101</v>
      </c>
      <c r="AH2152" s="59">
        <v>1</v>
      </c>
      <c r="AI2152" s="58"/>
      <c r="AJ2152" s="27"/>
    </row>
    <row r="2153" ht="20.15" customHeight="1" outlineLevel="4" spans="1:36">
      <c r="A2153" s="59">
        <v>86</v>
      </c>
      <c r="B2153" s="60" t="s">
        <v>230</v>
      </c>
      <c r="C2153" s="56" t="s">
        <v>240</v>
      </c>
      <c r="D2153" s="57" t="s">
        <v>6995</v>
      </c>
      <c r="E2153" s="58" t="s">
        <v>7215</v>
      </c>
      <c r="F2153" s="59" t="s">
        <v>354</v>
      </c>
      <c r="G2153" s="59" t="s">
        <v>355</v>
      </c>
      <c r="H2153" s="59">
        <v>431121</v>
      </c>
      <c r="I2153" s="59" t="str">
        <f t="shared" si="236"/>
        <v>431121</v>
      </c>
      <c r="J2153" s="59">
        <f t="shared" si="237"/>
        <v>0</v>
      </c>
      <c r="K2153" s="70">
        <v>1.908</v>
      </c>
      <c r="L2153" s="55" t="s">
        <v>7216</v>
      </c>
      <c r="M2153" s="71" t="s">
        <v>7217</v>
      </c>
      <c r="N2153" s="59"/>
      <c r="O2153" s="70"/>
      <c r="P2153" s="59"/>
      <c r="Q2153" s="70"/>
      <c r="R2153" s="73" t="s">
        <v>7217</v>
      </c>
      <c r="S2153" s="70">
        <v>1.908</v>
      </c>
      <c r="T2153" s="59">
        <v>15</v>
      </c>
      <c r="U2153" s="82">
        <v>57.24</v>
      </c>
      <c r="V2153" s="83">
        <v>28.62</v>
      </c>
      <c r="W2153" s="83">
        <v>19.08</v>
      </c>
      <c r="X2153" s="83">
        <v>9.54</v>
      </c>
      <c r="Y2153" s="82">
        <f t="shared" si="238"/>
        <v>28.62</v>
      </c>
      <c r="Z2153" s="82"/>
      <c r="AA2153" s="91"/>
      <c r="AB2153" s="91"/>
      <c r="AC2153" s="82"/>
      <c r="AD2153" s="82"/>
      <c r="AE2153" s="82"/>
      <c r="AF2153" s="82"/>
      <c r="AG2153" s="59" t="s">
        <v>7101</v>
      </c>
      <c r="AH2153" s="59">
        <v>1</v>
      </c>
      <c r="AI2153" s="58"/>
      <c r="AJ2153" s="27"/>
    </row>
    <row r="2154" ht="20.15" customHeight="1" outlineLevel="4" spans="1:36">
      <c r="A2154" s="59">
        <v>87</v>
      </c>
      <c r="B2154" s="60" t="s">
        <v>230</v>
      </c>
      <c r="C2154" s="56" t="s">
        <v>240</v>
      </c>
      <c r="D2154" s="57" t="s">
        <v>6995</v>
      </c>
      <c r="E2154" s="58" t="s">
        <v>1219</v>
      </c>
      <c r="F2154" s="59" t="s">
        <v>354</v>
      </c>
      <c r="G2154" s="59" t="s">
        <v>355</v>
      </c>
      <c r="H2154" s="59">
        <v>431121</v>
      </c>
      <c r="I2154" s="59" t="str">
        <f t="shared" si="236"/>
        <v>431121</v>
      </c>
      <c r="J2154" s="59">
        <f t="shared" si="237"/>
        <v>0</v>
      </c>
      <c r="K2154" s="70">
        <v>0.747</v>
      </c>
      <c r="L2154" s="55" t="s">
        <v>7218</v>
      </c>
      <c r="M2154" s="71" t="s">
        <v>7219</v>
      </c>
      <c r="N2154" s="59"/>
      <c r="O2154" s="70"/>
      <c r="P2154" s="59"/>
      <c r="Q2154" s="70"/>
      <c r="R2154" s="73" t="s">
        <v>7219</v>
      </c>
      <c r="S2154" s="70">
        <v>0.747</v>
      </c>
      <c r="T2154" s="59">
        <v>15</v>
      </c>
      <c r="U2154" s="82">
        <v>22.41</v>
      </c>
      <c r="V2154" s="83">
        <v>11.205</v>
      </c>
      <c r="W2154" s="83">
        <v>7.47</v>
      </c>
      <c r="X2154" s="83">
        <v>3.735</v>
      </c>
      <c r="Y2154" s="82">
        <f t="shared" si="238"/>
        <v>11.205</v>
      </c>
      <c r="Z2154" s="82"/>
      <c r="AA2154" s="91"/>
      <c r="AB2154" s="91"/>
      <c r="AC2154" s="82"/>
      <c r="AD2154" s="82"/>
      <c r="AE2154" s="82"/>
      <c r="AF2154" s="82"/>
      <c r="AG2154" s="59" t="s">
        <v>7101</v>
      </c>
      <c r="AH2154" s="59">
        <v>1</v>
      </c>
      <c r="AI2154" s="58"/>
      <c r="AJ2154" s="27"/>
    </row>
    <row r="2155" ht="20.15" customHeight="1" outlineLevel="4" spans="1:36">
      <c r="A2155" s="59">
        <v>88</v>
      </c>
      <c r="B2155" s="60" t="s">
        <v>230</v>
      </c>
      <c r="C2155" s="56" t="s">
        <v>240</v>
      </c>
      <c r="D2155" s="57" t="s">
        <v>6995</v>
      </c>
      <c r="E2155" s="58" t="s">
        <v>7220</v>
      </c>
      <c r="F2155" s="59" t="s">
        <v>354</v>
      </c>
      <c r="G2155" s="59" t="s">
        <v>355</v>
      </c>
      <c r="H2155" s="59">
        <v>431121</v>
      </c>
      <c r="I2155" s="59" t="str">
        <f t="shared" si="236"/>
        <v>431121</v>
      </c>
      <c r="J2155" s="59">
        <f t="shared" si="237"/>
        <v>0</v>
      </c>
      <c r="K2155" s="70">
        <v>1.455</v>
      </c>
      <c r="L2155" s="55" t="s">
        <v>7221</v>
      </c>
      <c r="M2155" s="71" t="s">
        <v>7222</v>
      </c>
      <c r="N2155" s="59"/>
      <c r="O2155" s="70"/>
      <c r="P2155" s="73" t="s">
        <v>7222</v>
      </c>
      <c r="Q2155" s="70">
        <v>1.455</v>
      </c>
      <c r="R2155" s="59"/>
      <c r="S2155" s="70"/>
      <c r="T2155" s="59">
        <v>15</v>
      </c>
      <c r="U2155" s="82">
        <v>43.65</v>
      </c>
      <c r="V2155" s="83">
        <v>21.825</v>
      </c>
      <c r="W2155" s="83">
        <v>14.55</v>
      </c>
      <c r="X2155" s="83">
        <v>7.275</v>
      </c>
      <c r="Y2155" s="82">
        <f t="shared" si="238"/>
        <v>21.825</v>
      </c>
      <c r="Z2155" s="82"/>
      <c r="AA2155" s="91"/>
      <c r="AB2155" s="91"/>
      <c r="AC2155" s="82"/>
      <c r="AD2155" s="82"/>
      <c r="AE2155" s="82"/>
      <c r="AF2155" s="82"/>
      <c r="AG2155" s="59" t="s">
        <v>7223</v>
      </c>
      <c r="AH2155" s="59">
        <v>1</v>
      </c>
      <c r="AI2155" s="58"/>
      <c r="AJ2155" s="27"/>
    </row>
    <row r="2156" ht="20.15" customHeight="1" outlineLevel="4" spans="1:36">
      <c r="A2156" s="59">
        <v>7</v>
      </c>
      <c r="B2156" s="60" t="s">
        <v>230</v>
      </c>
      <c r="C2156" s="56" t="s">
        <v>240</v>
      </c>
      <c r="D2156" s="57" t="s">
        <v>7089</v>
      </c>
      <c r="E2156" s="58" t="s">
        <v>7224</v>
      </c>
      <c r="F2156" s="59" t="s">
        <v>354</v>
      </c>
      <c r="G2156" s="59" t="s">
        <v>355</v>
      </c>
      <c r="H2156" s="59">
        <v>431121</v>
      </c>
      <c r="I2156" s="59" t="str">
        <f t="shared" si="236"/>
        <v>431121</v>
      </c>
      <c r="J2156" s="59">
        <f t="shared" si="237"/>
        <v>0</v>
      </c>
      <c r="K2156" s="70">
        <v>3.084</v>
      </c>
      <c r="L2156" s="55" t="s">
        <v>7225</v>
      </c>
      <c r="M2156" s="71" t="s">
        <v>7226</v>
      </c>
      <c r="N2156" s="59"/>
      <c r="O2156" s="70"/>
      <c r="P2156" s="59"/>
      <c r="Q2156" s="70"/>
      <c r="R2156" s="73" t="s">
        <v>7226</v>
      </c>
      <c r="S2156" s="70">
        <v>3.084</v>
      </c>
      <c r="T2156" s="59">
        <v>15</v>
      </c>
      <c r="U2156" s="82">
        <v>86.35</v>
      </c>
      <c r="V2156" s="83">
        <v>46.26</v>
      </c>
      <c r="W2156" s="83">
        <v>30.84</v>
      </c>
      <c r="X2156" s="83">
        <v>15.42</v>
      </c>
      <c r="Y2156" s="82">
        <f t="shared" si="238"/>
        <v>40.09</v>
      </c>
      <c r="Z2156" s="82"/>
      <c r="AA2156" s="91"/>
      <c r="AB2156" s="91"/>
      <c r="AC2156" s="82"/>
      <c r="AD2156" s="82"/>
      <c r="AE2156" s="82"/>
      <c r="AF2156" s="82"/>
      <c r="AG2156" s="59" t="s">
        <v>7223</v>
      </c>
      <c r="AH2156" s="59">
        <v>1</v>
      </c>
      <c r="AI2156" s="58"/>
      <c r="AJ2156" s="27"/>
    </row>
    <row r="2157" ht="20.15" customHeight="1" outlineLevel="4" spans="1:36">
      <c r="A2157" s="59">
        <v>13</v>
      </c>
      <c r="B2157" s="60" t="s">
        <v>230</v>
      </c>
      <c r="C2157" s="56" t="s">
        <v>240</v>
      </c>
      <c r="D2157" s="57" t="s">
        <v>7227</v>
      </c>
      <c r="E2157" s="58" t="s">
        <v>7228</v>
      </c>
      <c r="F2157" s="59" t="s">
        <v>354</v>
      </c>
      <c r="G2157" s="59" t="s">
        <v>355</v>
      </c>
      <c r="H2157" s="59">
        <v>431121</v>
      </c>
      <c r="I2157" s="59" t="str">
        <f t="shared" si="236"/>
        <v>431121</v>
      </c>
      <c r="J2157" s="59">
        <f t="shared" si="237"/>
        <v>0</v>
      </c>
      <c r="K2157" s="70">
        <v>2.953</v>
      </c>
      <c r="L2157" s="55" t="s">
        <v>7229</v>
      </c>
      <c r="M2157" s="71" t="s">
        <v>7230</v>
      </c>
      <c r="N2157" s="59"/>
      <c r="O2157" s="70"/>
      <c r="P2157" s="59"/>
      <c r="Q2157" s="70"/>
      <c r="R2157" s="73" t="s">
        <v>7230</v>
      </c>
      <c r="S2157" s="70">
        <v>2.953</v>
      </c>
      <c r="T2157" s="59">
        <v>15</v>
      </c>
      <c r="U2157" s="82">
        <v>82.68</v>
      </c>
      <c r="V2157" s="83">
        <v>44.295</v>
      </c>
      <c r="W2157" s="83">
        <v>29.53</v>
      </c>
      <c r="X2157" s="83">
        <v>14.765</v>
      </c>
      <c r="Y2157" s="82">
        <f t="shared" si="238"/>
        <v>38.385</v>
      </c>
      <c r="Z2157" s="82"/>
      <c r="AA2157" s="91"/>
      <c r="AB2157" s="91"/>
      <c r="AC2157" s="82"/>
      <c r="AD2157" s="82"/>
      <c r="AE2157" s="82"/>
      <c r="AF2157" s="82"/>
      <c r="AG2157" s="59" t="s">
        <v>7223</v>
      </c>
      <c r="AH2157" s="59">
        <v>1</v>
      </c>
      <c r="AI2157" s="58"/>
      <c r="AJ2157" s="27"/>
    </row>
    <row r="2158" ht="20.15" customHeight="1" outlineLevel="4" spans="1:36">
      <c r="A2158" s="59">
        <v>89</v>
      </c>
      <c r="B2158" s="60" t="s">
        <v>230</v>
      </c>
      <c r="C2158" s="56" t="s">
        <v>240</v>
      </c>
      <c r="D2158" s="57" t="s">
        <v>7178</v>
      </c>
      <c r="E2158" s="58" t="s">
        <v>7231</v>
      </c>
      <c r="F2158" s="59" t="s">
        <v>354</v>
      </c>
      <c r="G2158" s="59" t="s">
        <v>355</v>
      </c>
      <c r="H2158" s="59">
        <v>431121</v>
      </c>
      <c r="I2158" s="59" t="str">
        <f t="shared" si="236"/>
        <v>431121</v>
      </c>
      <c r="J2158" s="59">
        <f t="shared" si="237"/>
        <v>0</v>
      </c>
      <c r="K2158" s="70">
        <v>1.812</v>
      </c>
      <c r="L2158" s="55" t="s">
        <v>7232</v>
      </c>
      <c r="M2158" s="71" t="s">
        <v>7233</v>
      </c>
      <c r="N2158" s="59"/>
      <c r="O2158" s="70"/>
      <c r="P2158" s="59"/>
      <c r="Q2158" s="70"/>
      <c r="R2158" s="73" t="s">
        <v>7233</v>
      </c>
      <c r="S2158" s="70">
        <v>1.812</v>
      </c>
      <c r="T2158" s="59">
        <v>15</v>
      </c>
      <c r="U2158" s="82">
        <v>54.36</v>
      </c>
      <c r="V2158" s="83">
        <v>27.18</v>
      </c>
      <c r="W2158" s="83">
        <v>18.12</v>
      </c>
      <c r="X2158" s="83">
        <v>9.06</v>
      </c>
      <c r="Y2158" s="82">
        <f t="shared" si="238"/>
        <v>27.18</v>
      </c>
      <c r="Z2158" s="82"/>
      <c r="AA2158" s="91"/>
      <c r="AB2158" s="91"/>
      <c r="AC2158" s="82"/>
      <c r="AD2158" s="82"/>
      <c r="AE2158" s="82"/>
      <c r="AF2158" s="82"/>
      <c r="AG2158" s="59" t="s">
        <v>7223</v>
      </c>
      <c r="AH2158" s="59">
        <v>1</v>
      </c>
      <c r="AI2158" s="58"/>
      <c r="AJ2158" s="27"/>
    </row>
    <row r="2159" ht="20.15" customHeight="1" outlineLevel="3" spans="1:36">
      <c r="A2159" s="59"/>
      <c r="B2159" s="60"/>
      <c r="C2159" s="51" t="s">
        <v>232</v>
      </c>
      <c r="D2159" s="57"/>
      <c r="E2159" s="58"/>
      <c r="F2159" s="59"/>
      <c r="G2159" s="59"/>
      <c r="H2159" s="109"/>
      <c r="I2159" s="59"/>
      <c r="J2159" s="59"/>
      <c r="K2159" s="70">
        <f>SUBTOTAL(9,K2160:K2171)</f>
        <v>35.083</v>
      </c>
      <c r="L2159" s="55"/>
      <c r="M2159" s="71"/>
      <c r="N2159" s="59"/>
      <c r="O2159" s="70"/>
      <c r="P2159" s="59"/>
      <c r="Q2159" s="70"/>
      <c r="R2159" s="73"/>
      <c r="S2159" s="70"/>
      <c r="T2159" s="59"/>
      <c r="U2159" s="82">
        <f>SUBTOTAL(9,U2160:U2171)</f>
        <v>1052.55</v>
      </c>
      <c r="V2159" s="83">
        <f>SUBTOTAL(9,V2160:V2171)</f>
        <v>526.245</v>
      </c>
      <c r="W2159" s="83">
        <f>SUBTOTAL(9,W2160:W2171)</f>
        <v>350.83</v>
      </c>
      <c r="X2159" s="83">
        <f>SUBTOTAL(9,X2160:X2171)</f>
        <v>175.415</v>
      </c>
      <c r="Y2159" s="82">
        <f>SUBTOTAL(9,Y2160:Y2171)</f>
        <v>526.305</v>
      </c>
      <c r="Z2159" s="82">
        <v>10</v>
      </c>
      <c r="AA2159" s="91">
        <v>893</v>
      </c>
      <c r="AB2159" s="82">
        <f>U2159-AA2159</f>
        <v>159.55</v>
      </c>
      <c r="AC2159" s="82">
        <v>98</v>
      </c>
      <c r="AD2159" s="82">
        <f>V2159-AC2159</f>
        <v>428.245</v>
      </c>
      <c r="AE2159" s="82">
        <v>795</v>
      </c>
      <c r="AF2159" s="82">
        <v>795</v>
      </c>
      <c r="AG2159" s="59"/>
      <c r="AH2159" s="59"/>
      <c r="AI2159" s="58"/>
      <c r="AJ2159" s="27"/>
    </row>
    <row r="2160" ht="20.15" customHeight="1" outlineLevel="4" spans="1:36">
      <c r="A2160" s="59">
        <v>1</v>
      </c>
      <c r="B2160" s="60" t="s">
        <v>230</v>
      </c>
      <c r="C2160" s="56" t="s">
        <v>231</v>
      </c>
      <c r="D2160" s="57" t="s">
        <v>7234</v>
      </c>
      <c r="E2160" s="58" t="s">
        <v>7235</v>
      </c>
      <c r="F2160" s="59" t="s">
        <v>354</v>
      </c>
      <c r="G2160" s="59" t="s">
        <v>355</v>
      </c>
      <c r="H2160" s="109">
        <v>431121</v>
      </c>
      <c r="I2160" s="59" t="str">
        <f t="shared" ref="I2160:I2171" si="239">RIGHT(M2160,6)</f>
        <v>431121</v>
      </c>
      <c r="J2160" s="59">
        <f t="shared" ref="J2160:J2171" si="240">H2160-I2160</f>
        <v>0</v>
      </c>
      <c r="K2160" s="70">
        <v>1.608</v>
      </c>
      <c r="L2160" s="55" t="s">
        <v>7236</v>
      </c>
      <c r="M2160" s="71" t="s">
        <v>7237</v>
      </c>
      <c r="N2160" s="59"/>
      <c r="O2160" s="70"/>
      <c r="P2160" s="59"/>
      <c r="Q2160" s="70"/>
      <c r="R2160" s="73" t="s">
        <v>7237</v>
      </c>
      <c r="S2160" s="70">
        <v>1.608</v>
      </c>
      <c r="T2160" s="59">
        <v>15</v>
      </c>
      <c r="U2160" s="82">
        <v>48.24</v>
      </c>
      <c r="V2160" s="83">
        <v>24.12</v>
      </c>
      <c r="W2160" s="83">
        <v>16.08</v>
      </c>
      <c r="X2160" s="83">
        <v>8.04</v>
      </c>
      <c r="Y2160" s="82">
        <f t="shared" ref="Y2160:Y2171" si="241">U2160-V2160</f>
        <v>24.12</v>
      </c>
      <c r="Z2160" s="82"/>
      <c r="AA2160" s="91"/>
      <c r="AB2160" s="91"/>
      <c r="AC2160" s="82"/>
      <c r="AD2160" s="82"/>
      <c r="AE2160" s="82"/>
      <c r="AF2160" s="82"/>
      <c r="AG2160" s="59" t="s">
        <v>7223</v>
      </c>
      <c r="AH2160" s="59">
        <v>1</v>
      </c>
      <c r="AI2160" s="58"/>
      <c r="AJ2160" s="27"/>
    </row>
    <row r="2161" ht="20.15" customHeight="1" outlineLevel="4" spans="1:36">
      <c r="A2161" s="59">
        <v>3</v>
      </c>
      <c r="B2161" s="60" t="s">
        <v>230</v>
      </c>
      <c r="C2161" s="56" t="s">
        <v>231</v>
      </c>
      <c r="D2161" s="57" t="s">
        <v>3546</v>
      </c>
      <c r="E2161" s="58" t="s">
        <v>7238</v>
      </c>
      <c r="F2161" s="59" t="s">
        <v>354</v>
      </c>
      <c r="G2161" s="59" t="s">
        <v>355</v>
      </c>
      <c r="H2161" s="109">
        <v>431121</v>
      </c>
      <c r="I2161" s="59" t="str">
        <f t="shared" si="239"/>
        <v>431121</v>
      </c>
      <c r="J2161" s="59">
        <f t="shared" si="240"/>
        <v>0</v>
      </c>
      <c r="K2161" s="70">
        <v>1.916</v>
      </c>
      <c r="L2161" s="55" t="s">
        <v>7239</v>
      </c>
      <c r="M2161" s="71" t="s">
        <v>7240</v>
      </c>
      <c r="N2161" s="59"/>
      <c r="O2161" s="70"/>
      <c r="P2161" s="59"/>
      <c r="Q2161" s="70"/>
      <c r="R2161" s="73" t="s">
        <v>7240</v>
      </c>
      <c r="S2161" s="70">
        <v>1.916</v>
      </c>
      <c r="T2161" s="59">
        <v>15</v>
      </c>
      <c r="U2161" s="82">
        <v>57.48</v>
      </c>
      <c r="V2161" s="83">
        <v>28.74</v>
      </c>
      <c r="W2161" s="83">
        <v>19.16</v>
      </c>
      <c r="X2161" s="83">
        <v>9.58</v>
      </c>
      <c r="Y2161" s="82">
        <f t="shared" si="241"/>
        <v>28.74</v>
      </c>
      <c r="Z2161" s="82"/>
      <c r="AA2161" s="91"/>
      <c r="AB2161" s="91"/>
      <c r="AC2161" s="82"/>
      <c r="AD2161" s="82"/>
      <c r="AE2161" s="82"/>
      <c r="AF2161" s="82"/>
      <c r="AG2161" s="59" t="s">
        <v>7223</v>
      </c>
      <c r="AH2161" s="59">
        <v>1</v>
      </c>
      <c r="AI2161" s="58"/>
      <c r="AJ2161" s="27"/>
    </row>
    <row r="2162" ht="20.15" customHeight="1" outlineLevel="4" spans="1:36">
      <c r="A2162" s="59">
        <v>10</v>
      </c>
      <c r="B2162" s="60" t="s">
        <v>230</v>
      </c>
      <c r="C2162" s="56" t="s">
        <v>231</v>
      </c>
      <c r="D2162" s="57" t="s">
        <v>7241</v>
      </c>
      <c r="E2162" s="58" t="s">
        <v>7242</v>
      </c>
      <c r="F2162" s="59" t="s">
        <v>354</v>
      </c>
      <c r="G2162" s="59" t="s">
        <v>355</v>
      </c>
      <c r="H2162" s="109">
        <v>431121</v>
      </c>
      <c r="I2162" s="59" t="str">
        <f t="shared" si="239"/>
        <v>431121</v>
      </c>
      <c r="J2162" s="59">
        <f t="shared" si="240"/>
        <v>0</v>
      </c>
      <c r="K2162" s="70">
        <v>4.633</v>
      </c>
      <c r="L2162" s="55" t="s">
        <v>7243</v>
      </c>
      <c r="M2162" s="71" t="s">
        <v>7244</v>
      </c>
      <c r="N2162" s="59"/>
      <c r="O2162" s="70"/>
      <c r="P2162" s="73" t="s">
        <v>7244</v>
      </c>
      <c r="Q2162" s="70">
        <v>4.633</v>
      </c>
      <c r="R2162" s="59"/>
      <c r="S2162" s="70"/>
      <c r="T2162" s="59">
        <v>15</v>
      </c>
      <c r="U2162" s="82">
        <v>138.99</v>
      </c>
      <c r="V2162" s="83">
        <v>69.495</v>
      </c>
      <c r="W2162" s="83">
        <v>46.33</v>
      </c>
      <c r="X2162" s="83">
        <v>23.165</v>
      </c>
      <c r="Y2162" s="82">
        <f t="shared" si="241"/>
        <v>69.495</v>
      </c>
      <c r="Z2162" s="82"/>
      <c r="AA2162" s="91"/>
      <c r="AB2162" s="91"/>
      <c r="AC2162" s="82"/>
      <c r="AD2162" s="82"/>
      <c r="AE2162" s="82"/>
      <c r="AF2162" s="82"/>
      <c r="AG2162" s="59" t="s">
        <v>7223</v>
      </c>
      <c r="AH2162" s="59">
        <v>1</v>
      </c>
      <c r="AI2162" s="58"/>
      <c r="AJ2162" s="27"/>
    </row>
    <row r="2163" ht="20.15" customHeight="1" outlineLevel="4" spans="1:36">
      <c r="A2163" s="59">
        <v>11</v>
      </c>
      <c r="B2163" s="60" t="s">
        <v>230</v>
      </c>
      <c r="C2163" s="56" t="s">
        <v>231</v>
      </c>
      <c r="D2163" s="57" t="s">
        <v>7234</v>
      </c>
      <c r="E2163" s="58" t="s">
        <v>1401</v>
      </c>
      <c r="F2163" s="59" t="s">
        <v>354</v>
      </c>
      <c r="G2163" s="59" t="s">
        <v>355</v>
      </c>
      <c r="H2163" s="109">
        <v>431121</v>
      </c>
      <c r="I2163" s="59" t="str">
        <f t="shared" si="239"/>
        <v>431121</v>
      </c>
      <c r="J2163" s="59">
        <f t="shared" si="240"/>
        <v>0</v>
      </c>
      <c r="K2163" s="70">
        <v>3.975</v>
      </c>
      <c r="L2163" s="55" t="s">
        <v>7245</v>
      </c>
      <c r="M2163" s="71" t="s">
        <v>7246</v>
      </c>
      <c r="N2163" s="59"/>
      <c r="O2163" s="70"/>
      <c r="P2163" s="59"/>
      <c r="Q2163" s="70"/>
      <c r="R2163" s="73" t="s">
        <v>7246</v>
      </c>
      <c r="S2163" s="70">
        <v>3.975</v>
      </c>
      <c r="T2163" s="59">
        <v>15</v>
      </c>
      <c r="U2163" s="82">
        <v>119.25</v>
      </c>
      <c r="V2163" s="83">
        <v>59.625</v>
      </c>
      <c r="W2163" s="83">
        <v>39.75</v>
      </c>
      <c r="X2163" s="83">
        <v>19.875</v>
      </c>
      <c r="Y2163" s="82">
        <f t="shared" si="241"/>
        <v>59.625</v>
      </c>
      <c r="Z2163" s="82"/>
      <c r="AA2163" s="91"/>
      <c r="AB2163" s="91"/>
      <c r="AC2163" s="82"/>
      <c r="AD2163" s="82"/>
      <c r="AE2163" s="82"/>
      <c r="AF2163" s="82"/>
      <c r="AG2163" s="59" t="s">
        <v>7223</v>
      </c>
      <c r="AH2163" s="59">
        <v>1</v>
      </c>
      <c r="AI2163" s="58"/>
      <c r="AJ2163" s="27"/>
    </row>
    <row r="2164" ht="20.15" customHeight="1" outlineLevel="4" spans="1:36">
      <c r="A2164" s="59">
        <v>4</v>
      </c>
      <c r="B2164" s="60" t="s">
        <v>230</v>
      </c>
      <c r="C2164" s="56" t="s">
        <v>231</v>
      </c>
      <c r="D2164" s="57" t="s">
        <v>7247</v>
      </c>
      <c r="E2164" s="58" t="s">
        <v>3043</v>
      </c>
      <c r="F2164" s="59" t="s">
        <v>354</v>
      </c>
      <c r="G2164" s="59" t="s">
        <v>355</v>
      </c>
      <c r="H2164" s="109">
        <v>431121</v>
      </c>
      <c r="I2164" s="59" t="str">
        <f t="shared" si="239"/>
        <v>431121</v>
      </c>
      <c r="J2164" s="59">
        <f t="shared" si="240"/>
        <v>0</v>
      </c>
      <c r="K2164" s="70">
        <v>1.988</v>
      </c>
      <c r="L2164" s="55" t="s">
        <v>7248</v>
      </c>
      <c r="M2164" s="71" t="s">
        <v>7249</v>
      </c>
      <c r="N2164" s="59"/>
      <c r="O2164" s="70"/>
      <c r="P2164" s="73" t="s">
        <v>7249</v>
      </c>
      <c r="Q2164" s="70">
        <v>1.988</v>
      </c>
      <c r="R2164" s="59"/>
      <c r="S2164" s="70"/>
      <c r="T2164" s="59">
        <v>15</v>
      </c>
      <c r="U2164" s="82">
        <v>59.64</v>
      </c>
      <c r="V2164" s="83">
        <v>29.82</v>
      </c>
      <c r="W2164" s="83">
        <v>19.88</v>
      </c>
      <c r="X2164" s="83">
        <v>9.94</v>
      </c>
      <c r="Y2164" s="82">
        <f t="shared" si="241"/>
        <v>29.82</v>
      </c>
      <c r="Z2164" s="82"/>
      <c r="AA2164" s="91"/>
      <c r="AB2164" s="91"/>
      <c r="AC2164" s="82"/>
      <c r="AD2164" s="82"/>
      <c r="AE2164" s="82"/>
      <c r="AF2164" s="82"/>
      <c r="AG2164" s="59" t="s">
        <v>7223</v>
      </c>
      <c r="AH2164" s="59">
        <v>1</v>
      </c>
      <c r="AI2164" s="58"/>
      <c r="AJ2164" s="27"/>
    </row>
    <row r="2165" ht="20.15" customHeight="1" outlineLevel="4" spans="1:36">
      <c r="A2165" s="59">
        <v>6</v>
      </c>
      <c r="B2165" s="60" t="s">
        <v>230</v>
      </c>
      <c r="C2165" s="56" t="s">
        <v>231</v>
      </c>
      <c r="D2165" s="57" t="s">
        <v>7241</v>
      </c>
      <c r="E2165" s="58" t="s">
        <v>7250</v>
      </c>
      <c r="F2165" s="59" t="s">
        <v>354</v>
      </c>
      <c r="G2165" s="59" t="s">
        <v>355</v>
      </c>
      <c r="H2165" s="109">
        <v>431121</v>
      </c>
      <c r="I2165" s="59" t="str">
        <f t="shared" si="239"/>
        <v>431121</v>
      </c>
      <c r="J2165" s="59">
        <f t="shared" si="240"/>
        <v>0</v>
      </c>
      <c r="K2165" s="70">
        <v>3.487</v>
      </c>
      <c r="L2165" s="55" t="s">
        <v>7251</v>
      </c>
      <c r="M2165" s="71" t="s">
        <v>7252</v>
      </c>
      <c r="N2165" s="59"/>
      <c r="O2165" s="70"/>
      <c r="P2165" s="59"/>
      <c r="Q2165" s="70"/>
      <c r="R2165" s="73" t="s">
        <v>7252</v>
      </c>
      <c r="S2165" s="70">
        <v>3.487</v>
      </c>
      <c r="T2165" s="59">
        <v>15</v>
      </c>
      <c r="U2165" s="82">
        <v>104.61</v>
      </c>
      <c r="V2165" s="83">
        <v>52.305</v>
      </c>
      <c r="W2165" s="83">
        <v>34.87</v>
      </c>
      <c r="X2165" s="83">
        <v>17.435</v>
      </c>
      <c r="Y2165" s="82">
        <f t="shared" si="241"/>
        <v>52.305</v>
      </c>
      <c r="Z2165" s="82"/>
      <c r="AA2165" s="91"/>
      <c r="AB2165" s="91"/>
      <c r="AC2165" s="82"/>
      <c r="AD2165" s="82"/>
      <c r="AE2165" s="82"/>
      <c r="AF2165" s="82"/>
      <c r="AG2165" s="59" t="s">
        <v>7223</v>
      </c>
      <c r="AH2165" s="59">
        <v>1</v>
      </c>
      <c r="AI2165" s="58"/>
      <c r="AJ2165" s="27"/>
    </row>
    <row r="2166" ht="20.15" customHeight="1" outlineLevel="4" spans="1:36">
      <c r="A2166" s="59">
        <v>7</v>
      </c>
      <c r="B2166" s="60" t="s">
        <v>230</v>
      </c>
      <c r="C2166" s="56" t="s">
        <v>231</v>
      </c>
      <c r="D2166" s="57" t="s">
        <v>7253</v>
      </c>
      <c r="E2166" s="58" t="s">
        <v>7254</v>
      </c>
      <c r="F2166" s="59" t="s">
        <v>354</v>
      </c>
      <c r="G2166" s="59" t="s">
        <v>355</v>
      </c>
      <c r="H2166" s="109">
        <v>431121</v>
      </c>
      <c r="I2166" s="59" t="str">
        <f t="shared" si="239"/>
        <v>431121</v>
      </c>
      <c r="J2166" s="59">
        <f t="shared" si="240"/>
        <v>0</v>
      </c>
      <c r="K2166" s="70">
        <v>2.088</v>
      </c>
      <c r="L2166" s="55" t="s">
        <v>7255</v>
      </c>
      <c r="M2166" s="71" t="s">
        <v>7256</v>
      </c>
      <c r="N2166" s="59"/>
      <c r="O2166" s="70"/>
      <c r="P2166" s="59"/>
      <c r="Q2166" s="70"/>
      <c r="R2166" s="73" t="s">
        <v>7256</v>
      </c>
      <c r="S2166" s="70">
        <v>2.088</v>
      </c>
      <c r="T2166" s="59">
        <v>15</v>
      </c>
      <c r="U2166" s="82">
        <v>62.64</v>
      </c>
      <c r="V2166" s="83">
        <v>31.32</v>
      </c>
      <c r="W2166" s="83">
        <v>20.88</v>
      </c>
      <c r="X2166" s="83">
        <v>10.44</v>
      </c>
      <c r="Y2166" s="82">
        <f t="shared" si="241"/>
        <v>31.32</v>
      </c>
      <c r="Z2166" s="82"/>
      <c r="AA2166" s="91"/>
      <c r="AB2166" s="91"/>
      <c r="AC2166" s="82"/>
      <c r="AD2166" s="82"/>
      <c r="AE2166" s="82"/>
      <c r="AF2166" s="82"/>
      <c r="AG2166" s="59" t="s">
        <v>7223</v>
      </c>
      <c r="AH2166" s="59">
        <v>1</v>
      </c>
      <c r="AI2166" s="58"/>
      <c r="AJ2166" s="27"/>
    </row>
    <row r="2167" ht="20.15" customHeight="1" outlineLevel="4" spans="1:36">
      <c r="A2167" s="59">
        <v>8</v>
      </c>
      <c r="B2167" s="60" t="s">
        <v>230</v>
      </c>
      <c r="C2167" s="56" t="s">
        <v>231</v>
      </c>
      <c r="D2167" s="57" t="s">
        <v>7253</v>
      </c>
      <c r="E2167" s="58" t="s">
        <v>7254</v>
      </c>
      <c r="F2167" s="59" t="s">
        <v>354</v>
      </c>
      <c r="G2167" s="59" t="s">
        <v>355</v>
      </c>
      <c r="H2167" s="109">
        <v>431121</v>
      </c>
      <c r="I2167" s="59" t="str">
        <f t="shared" si="239"/>
        <v>431121</v>
      </c>
      <c r="J2167" s="59">
        <f t="shared" si="240"/>
        <v>0</v>
      </c>
      <c r="K2167" s="70">
        <v>1.802</v>
      </c>
      <c r="L2167" s="55" t="s">
        <v>7257</v>
      </c>
      <c r="M2167" s="71" t="s">
        <v>7258</v>
      </c>
      <c r="N2167" s="59"/>
      <c r="O2167" s="70"/>
      <c r="P2167" s="59"/>
      <c r="Q2167" s="70"/>
      <c r="R2167" s="73" t="s">
        <v>7258</v>
      </c>
      <c r="S2167" s="70">
        <v>1.802</v>
      </c>
      <c r="T2167" s="59">
        <v>15</v>
      </c>
      <c r="U2167" s="82">
        <v>54.06</v>
      </c>
      <c r="V2167" s="83">
        <v>27.03</v>
      </c>
      <c r="W2167" s="83">
        <v>18.02</v>
      </c>
      <c r="X2167" s="83">
        <v>9.01</v>
      </c>
      <c r="Y2167" s="82">
        <f t="shared" si="241"/>
        <v>27.03</v>
      </c>
      <c r="Z2167" s="82"/>
      <c r="AA2167" s="91"/>
      <c r="AB2167" s="91"/>
      <c r="AC2167" s="82"/>
      <c r="AD2167" s="82"/>
      <c r="AE2167" s="82"/>
      <c r="AF2167" s="82"/>
      <c r="AG2167" s="59" t="s">
        <v>7223</v>
      </c>
      <c r="AH2167" s="59">
        <v>1</v>
      </c>
      <c r="AI2167" s="58"/>
      <c r="AJ2167" s="27"/>
    </row>
    <row r="2168" ht="20.15" customHeight="1" outlineLevel="4" spans="1:36">
      <c r="A2168" s="59">
        <v>5</v>
      </c>
      <c r="B2168" s="60" t="s">
        <v>230</v>
      </c>
      <c r="C2168" s="56" t="s">
        <v>231</v>
      </c>
      <c r="D2168" s="57" t="s">
        <v>7253</v>
      </c>
      <c r="E2168" s="58" t="s">
        <v>7259</v>
      </c>
      <c r="F2168" s="59" t="s">
        <v>354</v>
      </c>
      <c r="G2168" s="59" t="s">
        <v>355</v>
      </c>
      <c r="H2168" s="109">
        <v>431121</v>
      </c>
      <c r="I2168" s="59" t="str">
        <f t="shared" si="239"/>
        <v>431121</v>
      </c>
      <c r="J2168" s="59">
        <f t="shared" si="240"/>
        <v>0</v>
      </c>
      <c r="K2168" s="70">
        <v>8.141</v>
      </c>
      <c r="L2168" s="55" t="s">
        <v>7260</v>
      </c>
      <c r="M2168" s="71" t="s">
        <v>7261</v>
      </c>
      <c r="N2168" s="73" t="s">
        <v>7261</v>
      </c>
      <c r="O2168" s="70">
        <v>8.141</v>
      </c>
      <c r="P2168" s="59"/>
      <c r="Q2168" s="70"/>
      <c r="R2168" s="59"/>
      <c r="S2168" s="70"/>
      <c r="T2168" s="59">
        <v>15</v>
      </c>
      <c r="U2168" s="82">
        <v>244.29</v>
      </c>
      <c r="V2168" s="83">
        <v>122.115</v>
      </c>
      <c r="W2168" s="83">
        <v>81.41</v>
      </c>
      <c r="X2168" s="83">
        <v>40.705</v>
      </c>
      <c r="Y2168" s="82">
        <f t="shared" si="241"/>
        <v>122.175</v>
      </c>
      <c r="Z2168" s="82"/>
      <c r="AA2168" s="91"/>
      <c r="AB2168" s="91"/>
      <c r="AC2168" s="82"/>
      <c r="AD2168" s="82"/>
      <c r="AE2168" s="82"/>
      <c r="AF2168" s="82"/>
      <c r="AG2168" s="59" t="s">
        <v>7223</v>
      </c>
      <c r="AH2168" s="59">
        <v>1</v>
      </c>
      <c r="AI2168" s="58"/>
      <c r="AJ2168" s="27"/>
    </row>
    <row r="2169" ht="20.15" customHeight="1" outlineLevel="4" spans="1:36">
      <c r="A2169" s="59">
        <v>2</v>
      </c>
      <c r="B2169" s="60" t="s">
        <v>230</v>
      </c>
      <c r="C2169" s="56" t="s">
        <v>231</v>
      </c>
      <c r="D2169" s="57" t="s">
        <v>7253</v>
      </c>
      <c r="E2169" s="58" t="s">
        <v>7262</v>
      </c>
      <c r="F2169" s="59" t="s">
        <v>354</v>
      </c>
      <c r="G2169" s="59" t="s">
        <v>355</v>
      </c>
      <c r="H2169" s="109">
        <v>431121</v>
      </c>
      <c r="I2169" s="59" t="str">
        <f t="shared" si="239"/>
        <v>431121</v>
      </c>
      <c r="J2169" s="59">
        <f t="shared" si="240"/>
        <v>0</v>
      </c>
      <c r="K2169" s="70">
        <v>5.267</v>
      </c>
      <c r="L2169" s="55" t="s">
        <v>7263</v>
      </c>
      <c r="M2169" s="71" t="s">
        <v>7264</v>
      </c>
      <c r="N2169" s="59"/>
      <c r="O2169" s="70"/>
      <c r="P2169" s="59"/>
      <c r="Q2169" s="70"/>
      <c r="R2169" s="73" t="s">
        <v>7264</v>
      </c>
      <c r="S2169" s="70">
        <v>5.267</v>
      </c>
      <c r="T2169" s="59">
        <v>15</v>
      </c>
      <c r="U2169" s="82">
        <v>158.01</v>
      </c>
      <c r="V2169" s="83">
        <v>79.005</v>
      </c>
      <c r="W2169" s="83">
        <v>52.67</v>
      </c>
      <c r="X2169" s="83">
        <v>26.335</v>
      </c>
      <c r="Y2169" s="82">
        <f t="shared" si="241"/>
        <v>79.005</v>
      </c>
      <c r="Z2169" s="82"/>
      <c r="AA2169" s="91"/>
      <c r="AB2169" s="91"/>
      <c r="AC2169" s="82"/>
      <c r="AD2169" s="82"/>
      <c r="AE2169" s="82"/>
      <c r="AF2169" s="82"/>
      <c r="AG2169" s="59" t="s">
        <v>7223</v>
      </c>
      <c r="AH2169" s="59">
        <v>1</v>
      </c>
      <c r="AI2169" s="58"/>
      <c r="AJ2169" s="27"/>
    </row>
    <row r="2170" ht="20.15" customHeight="1" outlineLevel="4" spans="1:36">
      <c r="A2170" s="59">
        <v>9</v>
      </c>
      <c r="B2170" s="60" t="s">
        <v>230</v>
      </c>
      <c r="C2170" s="56" t="s">
        <v>231</v>
      </c>
      <c r="D2170" s="57" t="s">
        <v>7253</v>
      </c>
      <c r="E2170" s="58" t="s">
        <v>7254</v>
      </c>
      <c r="F2170" s="59" t="s">
        <v>354</v>
      </c>
      <c r="G2170" s="59" t="s">
        <v>355</v>
      </c>
      <c r="H2170" s="109">
        <v>431121</v>
      </c>
      <c r="I2170" s="59" t="str">
        <f t="shared" si="239"/>
        <v>431121</v>
      </c>
      <c r="J2170" s="59">
        <f t="shared" si="240"/>
        <v>0</v>
      </c>
      <c r="K2170" s="70">
        <v>0.083</v>
      </c>
      <c r="L2170" s="55" t="s">
        <v>7255</v>
      </c>
      <c r="M2170" s="71" t="s">
        <v>7265</v>
      </c>
      <c r="N2170" s="59"/>
      <c r="O2170" s="70"/>
      <c r="P2170" s="59"/>
      <c r="Q2170" s="70"/>
      <c r="R2170" s="73" t="s">
        <v>7265</v>
      </c>
      <c r="S2170" s="70">
        <v>0.083</v>
      </c>
      <c r="T2170" s="59">
        <v>15</v>
      </c>
      <c r="U2170" s="82">
        <v>2.49</v>
      </c>
      <c r="V2170" s="83">
        <v>1.245</v>
      </c>
      <c r="W2170" s="83">
        <v>0.83</v>
      </c>
      <c r="X2170" s="83">
        <v>0.415</v>
      </c>
      <c r="Y2170" s="82">
        <f t="shared" si="241"/>
        <v>1.245</v>
      </c>
      <c r="Z2170" s="82"/>
      <c r="AA2170" s="91"/>
      <c r="AB2170" s="91"/>
      <c r="AC2170" s="82"/>
      <c r="AD2170" s="82"/>
      <c r="AE2170" s="82"/>
      <c r="AF2170" s="82"/>
      <c r="AG2170" s="59" t="s">
        <v>7223</v>
      </c>
      <c r="AH2170" s="59">
        <v>1</v>
      </c>
      <c r="AI2170" s="58"/>
      <c r="AJ2170" s="27"/>
    </row>
    <row r="2171" ht="20.15" customHeight="1" outlineLevel="4" spans="1:36">
      <c r="A2171" s="59">
        <v>12</v>
      </c>
      <c r="B2171" s="60" t="s">
        <v>230</v>
      </c>
      <c r="C2171" s="56" t="s">
        <v>231</v>
      </c>
      <c r="D2171" s="57" t="s">
        <v>7266</v>
      </c>
      <c r="E2171" s="58" t="s">
        <v>3058</v>
      </c>
      <c r="F2171" s="59" t="s">
        <v>354</v>
      </c>
      <c r="G2171" s="59" t="s">
        <v>355</v>
      </c>
      <c r="H2171" s="109">
        <v>431121</v>
      </c>
      <c r="I2171" s="59" t="str">
        <f t="shared" si="239"/>
        <v>431121</v>
      </c>
      <c r="J2171" s="59">
        <f t="shared" si="240"/>
        <v>0</v>
      </c>
      <c r="K2171" s="70">
        <v>0.095</v>
      </c>
      <c r="L2171" s="55" t="s">
        <v>7267</v>
      </c>
      <c r="M2171" s="71" t="s">
        <v>7268</v>
      </c>
      <c r="N2171" s="73" t="s">
        <v>7268</v>
      </c>
      <c r="O2171" s="70">
        <v>0.095</v>
      </c>
      <c r="P2171" s="59"/>
      <c r="Q2171" s="70"/>
      <c r="R2171" s="59"/>
      <c r="S2171" s="70"/>
      <c r="T2171" s="59">
        <v>15</v>
      </c>
      <c r="U2171" s="82">
        <v>2.85</v>
      </c>
      <c r="V2171" s="83">
        <v>1.425</v>
      </c>
      <c r="W2171" s="83">
        <v>0.95</v>
      </c>
      <c r="X2171" s="83">
        <v>0.475</v>
      </c>
      <c r="Y2171" s="82">
        <f t="shared" si="241"/>
        <v>1.425</v>
      </c>
      <c r="Z2171" s="82"/>
      <c r="AA2171" s="91"/>
      <c r="AB2171" s="91"/>
      <c r="AC2171" s="82"/>
      <c r="AD2171" s="82"/>
      <c r="AE2171" s="82"/>
      <c r="AF2171" s="82"/>
      <c r="AG2171" s="59" t="s">
        <v>7223</v>
      </c>
      <c r="AH2171" s="59">
        <v>1</v>
      </c>
      <c r="AI2171" s="58"/>
      <c r="AJ2171" s="27"/>
    </row>
    <row r="2172" ht="20.15" customHeight="1" outlineLevel="3" spans="1:36">
      <c r="A2172" s="59"/>
      <c r="B2172" s="60"/>
      <c r="C2172" s="51" t="s">
        <v>243</v>
      </c>
      <c r="D2172" s="57"/>
      <c r="E2172" s="58"/>
      <c r="F2172" s="59"/>
      <c r="G2172" s="59"/>
      <c r="H2172" s="59"/>
      <c r="I2172" s="59"/>
      <c r="J2172" s="59"/>
      <c r="K2172" s="70">
        <f>SUBTOTAL(9,K2173:K2214)</f>
        <v>115.03</v>
      </c>
      <c r="L2172" s="55"/>
      <c r="M2172" s="71"/>
      <c r="N2172" s="59"/>
      <c r="O2172" s="70"/>
      <c r="P2172" s="73"/>
      <c r="Q2172" s="70"/>
      <c r="R2172" s="59"/>
      <c r="S2172" s="70"/>
      <c r="T2172" s="59"/>
      <c r="U2172" s="82">
        <f>SUBTOTAL(9,U2173:U2214)</f>
        <v>3546.96</v>
      </c>
      <c r="V2172" s="83">
        <f>SUBTOTAL(9,V2173:V2214)</f>
        <v>1725.45</v>
      </c>
      <c r="W2172" s="83">
        <f>SUBTOTAL(9,W2173:W2214)</f>
        <v>1150.3</v>
      </c>
      <c r="X2172" s="83">
        <f>SUBTOTAL(9,X2173:X2214)</f>
        <v>575.15</v>
      </c>
      <c r="Y2172" s="82">
        <f>SUBTOTAL(9,Y2173:Y2214)</f>
        <v>1821.51</v>
      </c>
      <c r="Z2172" s="82">
        <v>63</v>
      </c>
      <c r="AA2172" s="91">
        <v>3007</v>
      </c>
      <c r="AB2172" s="82">
        <f>U2172-AA2172</f>
        <v>539.960000000001</v>
      </c>
      <c r="AC2172" s="82">
        <v>322</v>
      </c>
      <c r="AD2172" s="82">
        <f>V2172-AC2172</f>
        <v>1403.45</v>
      </c>
      <c r="AE2172" s="82">
        <v>2685</v>
      </c>
      <c r="AF2172" s="82">
        <v>2685</v>
      </c>
      <c r="AG2172" s="59"/>
      <c r="AH2172" s="59"/>
      <c r="AI2172" s="58"/>
      <c r="AJ2172" s="27"/>
    </row>
    <row r="2173" ht="20.15" customHeight="1" outlineLevel="4" spans="1:36">
      <c r="A2173" s="59">
        <v>1</v>
      </c>
      <c r="B2173" s="60" t="s">
        <v>230</v>
      </c>
      <c r="C2173" s="56" t="s">
        <v>242</v>
      </c>
      <c r="D2173" s="57" t="s">
        <v>7269</v>
      </c>
      <c r="E2173" s="58" t="s">
        <v>7270</v>
      </c>
      <c r="F2173" s="59" t="s">
        <v>354</v>
      </c>
      <c r="G2173" s="59" t="s">
        <v>355</v>
      </c>
      <c r="H2173" s="59">
        <v>431122</v>
      </c>
      <c r="I2173" s="59" t="str">
        <f t="shared" ref="I2173:I2214" si="242">RIGHT(M2173,6)</f>
        <v>431122</v>
      </c>
      <c r="J2173" s="59">
        <f t="shared" ref="J2173:J2214" si="243">H2173-I2173</f>
        <v>0</v>
      </c>
      <c r="K2173" s="70">
        <v>3.954</v>
      </c>
      <c r="L2173" s="55" t="s">
        <v>7271</v>
      </c>
      <c r="M2173" s="71" t="s">
        <v>7272</v>
      </c>
      <c r="N2173" s="59"/>
      <c r="O2173" s="70"/>
      <c r="P2173" s="73" t="s">
        <v>7272</v>
      </c>
      <c r="Q2173" s="70">
        <v>3.954</v>
      </c>
      <c r="R2173" s="59"/>
      <c r="S2173" s="70"/>
      <c r="T2173" s="59">
        <v>15</v>
      </c>
      <c r="U2173" s="82">
        <v>130.48</v>
      </c>
      <c r="V2173" s="83">
        <v>59.31</v>
      </c>
      <c r="W2173" s="83">
        <v>39.54</v>
      </c>
      <c r="X2173" s="83">
        <v>19.77</v>
      </c>
      <c r="Y2173" s="82">
        <f t="shared" ref="Y2173:Y2214" si="244">U2173-V2173</f>
        <v>71.17</v>
      </c>
      <c r="Z2173" s="82"/>
      <c r="AA2173" s="91"/>
      <c r="AB2173" s="91"/>
      <c r="AC2173" s="82"/>
      <c r="AD2173" s="82"/>
      <c r="AE2173" s="82"/>
      <c r="AF2173" s="82"/>
      <c r="AG2173" s="59" t="s">
        <v>7223</v>
      </c>
      <c r="AH2173" s="59">
        <v>1</v>
      </c>
      <c r="AI2173" s="58"/>
      <c r="AJ2173" s="27"/>
    </row>
    <row r="2174" ht="20.15" customHeight="1" outlineLevel="4" spans="1:36">
      <c r="A2174" s="59">
        <v>2</v>
      </c>
      <c r="B2174" s="60" t="s">
        <v>230</v>
      </c>
      <c r="C2174" s="56" t="s">
        <v>242</v>
      </c>
      <c r="D2174" s="57" t="s">
        <v>7273</v>
      </c>
      <c r="E2174" s="58" t="s">
        <v>7274</v>
      </c>
      <c r="F2174" s="59" t="s">
        <v>354</v>
      </c>
      <c r="G2174" s="59" t="s">
        <v>355</v>
      </c>
      <c r="H2174" s="59">
        <v>431122</v>
      </c>
      <c r="I2174" s="59" t="str">
        <f t="shared" si="242"/>
        <v>431122</v>
      </c>
      <c r="J2174" s="59">
        <f t="shared" si="243"/>
        <v>0</v>
      </c>
      <c r="K2174" s="70">
        <v>2.425</v>
      </c>
      <c r="L2174" s="55" t="s">
        <v>7275</v>
      </c>
      <c r="M2174" s="71" t="s">
        <v>7276</v>
      </c>
      <c r="N2174" s="59"/>
      <c r="O2174" s="70"/>
      <c r="P2174" s="59"/>
      <c r="Q2174" s="70"/>
      <c r="R2174" s="73" t="s">
        <v>7276</v>
      </c>
      <c r="S2174" s="70">
        <v>2.425</v>
      </c>
      <c r="T2174" s="59">
        <v>15</v>
      </c>
      <c r="U2174" s="82">
        <v>67.9</v>
      </c>
      <c r="V2174" s="83">
        <v>36.375</v>
      </c>
      <c r="W2174" s="83">
        <v>24.25</v>
      </c>
      <c r="X2174" s="83">
        <v>12.125</v>
      </c>
      <c r="Y2174" s="82">
        <f t="shared" si="244"/>
        <v>31.525</v>
      </c>
      <c r="Z2174" s="82"/>
      <c r="AA2174" s="91"/>
      <c r="AB2174" s="91"/>
      <c r="AC2174" s="82"/>
      <c r="AD2174" s="82"/>
      <c r="AE2174" s="82"/>
      <c r="AF2174" s="82"/>
      <c r="AG2174" s="59" t="s">
        <v>7223</v>
      </c>
      <c r="AH2174" s="59">
        <v>1</v>
      </c>
      <c r="AI2174" s="58"/>
      <c r="AJ2174" s="27"/>
    </row>
    <row r="2175" ht="20.15" customHeight="1" outlineLevel="4" spans="1:36">
      <c r="A2175" s="59">
        <v>3</v>
      </c>
      <c r="B2175" s="60" t="s">
        <v>230</v>
      </c>
      <c r="C2175" s="56" t="s">
        <v>242</v>
      </c>
      <c r="D2175" s="57" t="s">
        <v>7277</v>
      </c>
      <c r="E2175" s="58" t="s">
        <v>7278</v>
      </c>
      <c r="F2175" s="59" t="s">
        <v>354</v>
      </c>
      <c r="G2175" s="59" t="s">
        <v>355</v>
      </c>
      <c r="H2175" s="59">
        <v>431122</v>
      </c>
      <c r="I2175" s="59" t="str">
        <f t="shared" si="242"/>
        <v>431122</v>
      </c>
      <c r="J2175" s="59">
        <f t="shared" si="243"/>
        <v>0</v>
      </c>
      <c r="K2175" s="70">
        <v>1.144</v>
      </c>
      <c r="L2175" s="55" t="s">
        <v>7279</v>
      </c>
      <c r="M2175" s="71" t="s">
        <v>7280</v>
      </c>
      <c r="N2175" s="59"/>
      <c r="O2175" s="70"/>
      <c r="P2175" s="59"/>
      <c r="Q2175" s="70"/>
      <c r="R2175" s="73" t="s">
        <v>7280</v>
      </c>
      <c r="S2175" s="70">
        <v>1.144</v>
      </c>
      <c r="T2175" s="59">
        <v>15</v>
      </c>
      <c r="U2175" s="82">
        <v>32.03</v>
      </c>
      <c r="V2175" s="83">
        <v>17.16</v>
      </c>
      <c r="W2175" s="83">
        <v>11.44</v>
      </c>
      <c r="X2175" s="83">
        <v>5.72</v>
      </c>
      <c r="Y2175" s="82">
        <f t="shared" si="244"/>
        <v>14.87</v>
      </c>
      <c r="Z2175" s="82"/>
      <c r="AA2175" s="91"/>
      <c r="AB2175" s="91"/>
      <c r="AC2175" s="82"/>
      <c r="AD2175" s="82"/>
      <c r="AE2175" s="82"/>
      <c r="AF2175" s="82"/>
      <c r="AG2175" s="59" t="s">
        <v>7223</v>
      </c>
      <c r="AH2175" s="59">
        <v>1</v>
      </c>
      <c r="AI2175" s="58"/>
      <c r="AJ2175" s="27"/>
    </row>
    <row r="2176" ht="20.15" customHeight="1" outlineLevel="4" spans="1:36">
      <c r="A2176" s="59">
        <v>4</v>
      </c>
      <c r="B2176" s="60" t="s">
        <v>230</v>
      </c>
      <c r="C2176" s="56" t="s">
        <v>242</v>
      </c>
      <c r="D2176" s="57" t="s">
        <v>7281</v>
      </c>
      <c r="E2176" s="58" t="s">
        <v>7282</v>
      </c>
      <c r="F2176" s="59" t="s">
        <v>354</v>
      </c>
      <c r="G2176" s="59" t="s">
        <v>355</v>
      </c>
      <c r="H2176" s="59">
        <v>431122</v>
      </c>
      <c r="I2176" s="59" t="str">
        <f t="shared" si="242"/>
        <v>431122</v>
      </c>
      <c r="J2176" s="59">
        <f t="shared" si="243"/>
        <v>0</v>
      </c>
      <c r="K2176" s="70">
        <v>2.141</v>
      </c>
      <c r="L2176" s="55" t="s">
        <v>7283</v>
      </c>
      <c r="M2176" s="71" t="s">
        <v>7284</v>
      </c>
      <c r="N2176" s="59"/>
      <c r="O2176" s="70"/>
      <c r="P2176" s="73" t="s">
        <v>7284</v>
      </c>
      <c r="Q2176" s="70">
        <v>2.141</v>
      </c>
      <c r="R2176" s="59"/>
      <c r="S2176" s="70"/>
      <c r="T2176" s="59">
        <v>15</v>
      </c>
      <c r="U2176" s="82">
        <v>70.65</v>
      </c>
      <c r="V2176" s="83">
        <v>32.115</v>
      </c>
      <c r="W2176" s="83">
        <v>21.41</v>
      </c>
      <c r="X2176" s="83">
        <v>10.705</v>
      </c>
      <c r="Y2176" s="82">
        <f t="shared" si="244"/>
        <v>38.535</v>
      </c>
      <c r="Z2176" s="82"/>
      <c r="AA2176" s="91"/>
      <c r="AB2176" s="91"/>
      <c r="AC2176" s="82"/>
      <c r="AD2176" s="82"/>
      <c r="AE2176" s="82"/>
      <c r="AF2176" s="82"/>
      <c r="AG2176" s="59" t="s">
        <v>7223</v>
      </c>
      <c r="AH2176" s="59">
        <v>1</v>
      </c>
      <c r="AI2176" s="58"/>
      <c r="AJ2176" s="27"/>
    </row>
    <row r="2177" ht="20.15" customHeight="1" outlineLevel="4" spans="1:36">
      <c r="A2177" s="59">
        <v>5</v>
      </c>
      <c r="B2177" s="60" t="s">
        <v>230</v>
      </c>
      <c r="C2177" s="56" t="s">
        <v>242</v>
      </c>
      <c r="D2177" s="57" t="s">
        <v>7281</v>
      </c>
      <c r="E2177" s="58" t="s">
        <v>7285</v>
      </c>
      <c r="F2177" s="59" t="s">
        <v>354</v>
      </c>
      <c r="G2177" s="59" t="s">
        <v>355</v>
      </c>
      <c r="H2177" s="59">
        <v>431122</v>
      </c>
      <c r="I2177" s="59" t="str">
        <f t="shared" si="242"/>
        <v>431122</v>
      </c>
      <c r="J2177" s="59">
        <f t="shared" si="243"/>
        <v>0</v>
      </c>
      <c r="K2177" s="70">
        <v>3.998</v>
      </c>
      <c r="L2177" s="55" t="s">
        <v>7286</v>
      </c>
      <c r="M2177" s="71" t="s">
        <v>7287</v>
      </c>
      <c r="N2177" s="59"/>
      <c r="O2177" s="70"/>
      <c r="P2177" s="73" t="s">
        <v>7287</v>
      </c>
      <c r="Q2177" s="70">
        <v>3.998</v>
      </c>
      <c r="R2177" s="59"/>
      <c r="S2177" s="70"/>
      <c r="T2177" s="59">
        <v>15</v>
      </c>
      <c r="U2177" s="82">
        <v>131.93</v>
      </c>
      <c r="V2177" s="83">
        <v>59.97</v>
      </c>
      <c r="W2177" s="83">
        <v>39.98</v>
      </c>
      <c r="X2177" s="83">
        <v>19.99</v>
      </c>
      <c r="Y2177" s="82">
        <f t="shared" si="244"/>
        <v>71.96</v>
      </c>
      <c r="Z2177" s="82"/>
      <c r="AA2177" s="91"/>
      <c r="AB2177" s="91"/>
      <c r="AC2177" s="82"/>
      <c r="AD2177" s="82"/>
      <c r="AE2177" s="82"/>
      <c r="AF2177" s="82"/>
      <c r="AG2177" s="59" t="s">
        <v>7223</v>
      </c>
      <c r="AH2177" s="59">
        <v>1</v>
      </c>
      <c r="AI2177" s="58"/>
      <c r="AJ2177" s="27"/>
    </row>
    <row r="2178" ht="20.15" customHeight="1" outlineLevel="4" spans="1:36">
      <c r="A2178" s="59">
        <v>6</v>
      </c>
      <c r="B2178" s="60" t="s">
        <v>230</v>
      </c>
      <c r="C2178" s="56" t="s">
        <v>242</v>
      </c>
      <c r="D2178" s="57" t="s">
        <v>7288</v>
      </c>
      <c r="E2178" s="58" t="s">
        <v>7289</v>
      </c>
      <c r="F2178" s="59" t="s">
        <v>354</v>
      </c>
      <c r="G2178" s="59" t="s">
        <v>355</v>
      </c>
      <c r="H2178" s="59">
        <v>431122</v>
      </c>
      <c r="I2178" s="59" t="str">
        <f t="shared" si="242"/>
        <v>431122</v>
      </c>
      <c r="J2178" s="59">
        <f t="shared" si="243"/>
        <v>0</v>
      </c>
      <c r="K2178" s="70">
        <v>3.366</v>
      </c>
      <c r="L2178" s="55" t="s">
        <v>7290</v>
      </c>
      <c r="M2178" s="71" t="s">
        <v>7291</v>
      </c>
      <c r="N2178" s="59"/>
      <c r="O2178" s="70"/>
      <c r="P2178" s="59"/>
      <c r="Q2178" s="70"/>
      <c r="R2178" s="73" t="s">
        <v>7291</v>
      </c>
      <c r="S2178" s="70">
        <v>3.366</v>
      </c>
      <c r="T2178" s="59">
        <v>15</v>
      </c>
      <c r="U2178" s="82">
        <v>94.25</v>
      </c>
      <c r="V2178" s="83">
        <v>50.49</v>
      </c>
      <c r="W2178" s="83">
        <v>33.66</v>
      </c>
      <c r="X2178" s="83">
        <v>16.83</v>
      </c>
      <c r="Y2178" s="82">
        <f t="shared" si="244"/>
        <v>43.76</v>
      </c>
      <c r="Z2178" s="82"/>
      <c r="AA2178" s="91"/>
      <c r="AB2178" s="91"/>
      <c r="AC2178" s="82"/>
      <c r="AD2178" s="82"/>
      <c r="AE2178" s="82"/>
      <c r="AF2178" s="82"/>
      <c r="AG2178" s="59" t="s">
        <v>7223</v>
      </c>
      <c r="AH2178" s="59">
        <v>1</v>
      </c>
      <c r="AI2178" s="58"/>
      <c r="AJ2178" s="27"/>
    </row>
    <row r="2179" ht="20.15" customHeight="1" outlineLevel="4" spans="1:36">
      <c r="A2179" s="59">
        <v>7</v>
      </c>
      <c r="B2179" s="60" t="s">
        <v>230</v>
      </c>
      <c r="C2179" s="56" t="s">
        <v>242</v>
      </c>
      <c r="D2179" s="57" t="s">
        <v>7288</v>
      </c>
      <c r="E2179" s="58" t="s">
        <v>7292</v>
      </c>
      <c r="F2179" s="59" t="s">
        <v>354</v>
      </c>
      <c r="G2179" s="59" t="s">
        <v>355</v>
      </c>
      <c r="H2179" s="59">
        <v>431122</v>
      </c>
      <c r="I2179" s="59" t="str">
        <f t="shared" si="242"/>
        <v>431122</v>
      </c>
      <c r="J2179" s="59">
        <f t="shared" si="243"/>
        <v>0</v>
      </c>
      <c r="K2179" s="70">
        <v>2.147</v>
      </c>
      <c r="L2179" s="55" t="s">
        <v>7293</v>
      </c>
      <c r="M2179" s="71" t="s">
        <v>7294</v>
      </c>
      <c r="N2179" s="59"/>
      <c r="O2179" s="70"/>
      <c r="P2179" s="59"/>
      <c r="Q2179" s="70"/>
      <c r="R2179" s="73" t="s">
        <v>7294</v>
      </c>
      <c r="S2179" s="70">
        <v>2.147</v>
      </c>
      <c r="T2179" s="59">
        <v>15</v>
      </c>
      <c r="U2179" s="82">
        <v>60.12</v>
      </c>
      <c r="V2179" s="83">
        <v>32.205</v>
      </c>
      <c r="W2179" s="83">
        <v>21.47</v>
      </c>
      <c r="X2179" s="83">
        <v>10.735</v>
      </c>
      <c r="Y2179" s="82">
        <f t="shared" si="244"/>
        <v>27.915</v>
      </c>
      <c r="Z2179" s="82"/>
      <c r="AA2179" s="91"/>
      <c r="AB2179" s="91"/>
      <c r="AC2179" s="82"/>
      <c r="AD2179" s="82"/>
      <c r="AE2179" s="82"/>
      <c r="AF2179" s="82"/>
      <c r="AG2179" s="59" t="s">
        <v>7223</v>
      </c>
      <c r="AH2179" s="59">
        <v>1</v>
      </c>
      <c r="AI2179" s="58"/>
      <c r="AJ2179" s="27"/>
    </row>
    <row r="2180" ht="20.15" customHeight="1" outlineLevel="4" spans="1:36">
      <c r="A2180" s="59">
        <v>8</v>
      </c>
      <c r="B2180" s="60" t="s">
        <v>230</v>
      </c>
      <c r="C2180" s="56" t="s">
        <v>242</v>
      </c>
      <c r="D2180" s="57" t="s">
        <v>7295</v>
      </c>
      <c r="E2180" s="58" t="s">
        <v>7296</v>
      </c>
      <c r="F2180" s="59" t="s">
        <v>354</v>
      </c>
      <c r="G2180" s="59" t="s">
        <v>355</v>
      </c>
      <c r="H2180" s="59">
        <v>431122</v>
      </c>
      <c r="I2180" s="59" t="str">
        <f t="shared" si="242"/>
        <v>431122</v>
      </c>
      <c r="J2180" s="59">
        <f t="shared" si="243"/>
        <v>0</v>
      </c>
      <c r="K2180" s="70">
        <v>7.737</v>
      </c>
      <c r="L2180" s="55" t="s">
        <v>7297</v>
      </c>
      <c r="M2180" s="71" t="s">
        <v>7298</v>
      </c>
      <c r="N2180" s="59"/>
      <c r="O2180" s="70"/>
      <c r="P2180" s="73" t="s">
        <v>7298</v>
      </c>
      <c r="Q2180" s="70">
        <v>7.737</v>
      </c>
      <c r="R2180" s="59"/>
      <c r="S2180" s="70"/>
      <c r="T2180" s="59">
        <v>15</v>
      </c>
      <c r="U2180" s="82">
        <v>255.32</v>
      </c>
      <c r="V2180" s="83">
        <v>116.055</v>
      </c>
      <c r="W2180" s="83">
        <v>77.37</v>
      </c>
      <c r="X2180" s="83">
        <v>38.685</v>
      </c>
      <c r="Y2180" s="82">
        <f t="shared" si="244"/>
        <v>139.265</v>
      </c>
      <c r="Z2180" s="82"/>
      <c r="AA2180" s="91"/>
      <c r="AB2180" s="91"/>
      <c r="AC2180" s="82"/>
      <c r="AD2180" s="82"/>
      <c r="AE2180" s="82"/>
      <c r="AF2180" s="82"/>
      <c r="AG2180" s="59" t="s">
        <v>7223</v>
      </c>
      <c r="AH2180" s="59">
        <v>1</v>
      </c>
      <c r="AI2180" s="58"/>
      <c r="AJ2180" s="27"/>
    </row>
    <row r="2181" ht="20.15" customHeight="1" outlineLevel="4" spans="1:36">
      <c r="A2181" s="59">
        <v>9</v>
      </c>
      <c r="B2181" s="60" t="s">
        <v>230</v>
      </c>
      <c r="C2181" s="56" t="s">
        <v>242</v>
      </c>
      <c r="D2181" s="57" t="s">
        <v>7295</v>
      </c>
      <c r="E2181" s="58" t="s">
        <v>7299</v>
      </c>
      <c r="F2181" s="59" t="s">
        <v>354</v>
      </c>
      <c r="G2181" s="59" t="s">
        <v>355</v>
      </c>
      <c r="H2181" s="59">
        <v>431122</v>
      </c>
      <c r="I2181" s="59" t="str">
        <f t="shared" si="242"/>
        <v>431122</v>
      </c>
      <c r="J2181" s="59">
        <f t="shared" si="243"/>
        <v>0</v>
      </c>
      <c r="K2181" s="70">
        <v>3.042</v>
      </c>
      <c r="L2181" s="55" t="s">
        <v>7300</v>
      </c>
      <c r="M2181" s="71" t="s">
        <v>7301</v>
      </c>
      <c r="N2181" s="59"/>
      <c r="O2181" s="70"/>
      <c r="P2181" s="59"/>
      <c r="Q2181" s="70"/>
      <c r="R2181" s="73" t="s">
        <v>7301</v>
      </c>
      <c r="S2181" s="70">
        <v>3.042</v>
      </c>
      <c r="T2181" s="59">
        <v>15</v>
      </c>
      <c r="U2181" s="82">
        <v>85.18</v>
      </c>
      <c r="V2181" s="83">
        <v>45.63</v>
      </c>
      <c r="W2181" s="83">
        <v>30.42</v>
      </c>
      <c r="X2181" s="83">
        <v>15.21</v>
      </c>
      <c r="Y2181" s="82">
        <f t="shared" si="244"/>
        <v>39.55</v>
      </c>
      <c r="Z2181" s="82"/>
      <c r="AA2181" s="91"/>
      <c r="AB2181" s="91"/>
      <c r="AC2181" s="82"/>
      <c r="AD2181" s="82"/>
      <c r="AE2181" s="82"/>
      <c r="AF2181" s="82"/>
      <c r="AG2181" s="59" t="s">
        <v>7302</v>
      </c>
      <c r="AH2181" s="59">
        <v>1</v>
      </c>
      <c r="AI2181" s="58"/>
      <c r="AJ2181" s="27"/>
    </row>
    <row r="2182" ht="20.15" customHeight="1" outlineLevel="4" spans="1:36">
      <c r="A2182" s="59">
        <v>10</v>
      </c>
      <c r="B2182" s="60" t="s">
        <v>230</v>
      </c>
      <c r="C2182" s="56" t="s">
        <v>242</v>
      </c>
      <c r="D2182" s="57" t="s">
        <v>7303</v>
      </c>
      <c r="E2182" s="58" t="s">
        <v>7304</v>
      </c>
      <c r="F2182" s="59" t="s">
        <v>354</v>
      </c>
      <c r="G2182" s="59" t="s">
        <v>355</v>
      </c>
      <c r="H2182" s="59">
        <v>431122</v>
      </c>
      <c r="I2182" s="59" t="str">
        <f t="shared" si="242"/>
        <v>431122</v>
      </c>
      <c r="J2182" s="59">
        <f t="shared" si="243"/>
        <v>0</v>
      </c>
      <c r="K2182" s="70">
        <v>12.157</v>
      </c>
      <c r="L2182" s="55" t="s">
        <v>7305</v>
      </c>
      <c r="M2182" s="71" t="s">
        <v>7306</v>
      </c>
      <c r="N2182" s="73" t="s">
        <v>7306</v>
      </c>
      <c r="O2182" s="70">
        <v>12.157</v>
      </c>
      <c r="P2182" s="59"/>
      <c r="Q2182" s="70"/>
      <c r="R2182" s="59"/>
      <c r="S2182" s="70"/>
      <c r="T2182" s="59">
        <v>15</v>
      </c>
      <c r="U2182" s="82">
        <v>486.28</v>
      </c>
      <c r="V2182" s="83">
        <v>182.355</v>
      </c>
      <c r="W2182" s="83">
        <v>121.57</v>
      </c>
      <c r="X2182" s="83">
        <v>60.785</v>
      </c>
      <c r="Y2182" s="82">
        <f t="shared" si="244"/>
        <v>303.925</v>
      </c>
      <c r="Z2182" s="82"/>
      <c r="AA2182" s="91"/>
      <c r="AB2182" s="91"/>
      <c r="AC2182" s="82"/>
      <c r="AD2182" s="82"/>
      <c r="AE2182" s="82"/>
      <c r="AF2182" s="82"/>
      <c r="AG2182" s="59" t="s">
        <v>7302</v>
      </c>
      <c r="AH2182" s="59">
        <v>1</v>
      </c>
      <c r="AI2182" s="58"/>
      <c r="AJ2182" s="27"/>
    </row>
    <row r="2183" ht="20.15" customHeight="1" outlineLevel="4" spans="1:36">
      <c r="A2183" s="59">
        <v>11</v>
      </c>
      <c r="B2183" s="60" t="s">
        <v>230</v>
      </c>
      <c r="C2183" s="56" t="s">
        <v>242</v>
      </c>
      <c r="D2183" s="57" t="s">
        <v>7303</v>
      </c>
      <c r="E2183" s="58" t="s">
        <v>7307</v>
      </c>
      <c r="F2183" s="59" t="s">
        <v>354</v>
      </c>
      <c r="G2183" s="59" t="s">
        <v>355</v>
      </c>
      <c r="H2183" s="59">
        <v>431122</v>
      </c>
      <c r="I2183" s="59" t="str">
        <f t="shared" si="242"/>
        <v>431122</v>
      </c>
      <c r="J2183" s="59">
        <f t="shared" si="243"/>
        <v>0</v>
      </c>
      <c r="K2183" s="70">
        <v>1.222</v>
      </c>
      <c r="L2183" s="55" t="s">
        <v>7308</v>
      </c>
      <c r="M2183" s="71" t="s">
        <v>7309</v>
      </c>
      <c r="N2183" s="59"/>
      <c r="O2183" s="70"/>
      <c r="P2183" s="73" t="s">
        <v>7309</v>
      </c>
      <c r="Q2183" s="70">
        <v>1.222</v>
      </c>
      <c r="R2183" s="59"/>
      <c r="S2183" s="70"/>
      <c r="T2183" s="59">
        <v>15</v>
      </c>
      <c r="U2183" s="82">
        <v>40.33</v>
      </c>
      <c r="V2183" s="83">
        <v>18.33</v>
      </c>
      <c r="W2183" s="83">
        <v>12.22</v>
      </c>
      <c r="X2183" s="83">
        <v>6.11</v>
      </c>
      <c r="Y2183" s="82">
        <f t="shared" si="244"/>
        <v>22</v>
      </c>
      <c r="Z2183" s="82"/>
      <c r="AA2183" s="91"/>
      <c r="AB2183" s="91"/>
      <c r="AC2183" s="82"/>
      <c r="AD2183" s="82"/>
      <c r="AE2183" s="82"/>
      <c r="AF2183" s="82"/>
      <c r="AG2183" s="59" t="s">
        <v>7302</v>
      </c>
      <c r="AH2183" s="59">
        <v>1</v>
      </c>
      <c r="AI2183" s="58"/>
      <c r="AJ2183" s="27"/>
    </row>
    <row r="2184" ht="20.15" customHeight="1" outlineLevel="4" spans="1:36">
      <c r="A2184" s="59">
        <v>12</v>
      </c>
      <c r="B2184" s="60" t="s">
        <v>230</v>
      </c>
      <c r="C2184" s="56" t="s">
        <v>242</v>
      </c>
      <c r="D2184" s="57" t="s">
        <v>7310</v>
      </c>
      <c r="E2184" s="58" t="s">
        <v>7311</v>
      </c>
      <c r="F2184" s="59" t="s">
        <v>354</v>
      </c>
      <c r="G2184" s="59" t="s">
        <v>355</v>
      </c>
      <c r="H2184" s="59">
        <v>431122</v>
      </c>
      <c r="I2184" s="59" t="str">
        <f t="shared" si="242"/>
        <v>431122</v>
      </c>
      <c r="J2184" s="59">
        <f t="shared" si="243"/>
        <v>0</v>
      </c>
      <c r="K2184" s="70">
        <v>13.628</v>
      </c>
      <c r="L2184" s="55" t="s">
        <v>7312</v>
      </c>
      <c r="M2184" s="71" t="s">
        <v>7313</v>
      </c>
      <c r="N2184" s="59"/>
      <c r="O2184" s="70"/>
      <c r="P2184" s="73" t="s">
        <v>7313</v>
      </c>
      <c r="Q2184" s="70">
        <v>13.628</v>
      </c>
      <c r="R2184" s="59"/>
      <c r="S2184" s="70"/>
      <c r="T2184" s="59">
        <v>15</v>
      </c>
      <c r="U2184" s="82">
        <v>449.72</v>
      </c>
      <c r="V2184" s="83">
        <v>204.42</v>
      </c>
      <c r="W2184" s="83">
        <v>136.28</v>
      </c>
      <c r="X2184" s="83">
        <v>68.14</v>
      </c>
      <c r="Y2184" s="82">
        <f t="shared" si="244"/>
        <v>245.3</v>
      </c>
      <c r="Z2184" s="82"/>
      <c r="AA2184" s="91"/>
      <c r="AB2184" s="91"/>
      <c r="AC2184" s="82"/>
      <c r="AD2184" s="82"/>
      <c r="AE2184" s="82"/>
      <c r="AF2184" s="82"/>
      <c r="AG2184" s="59" t="s">
        <v>7302</v>
      </c>
      <c r="AH2184" s="59">
        <v>1</v>
      </c>
      <c r="AI2184" s="58"/>
      <c r="AJ2184" s="27"/>
    </row>
    <row r="2185" ht="20.15" customHeight="1" outlineLevel="4" spans="1:36">
      <c r="A2185" s="59">
        <v>13</v>
      </c>
      <c r="B2185" s="60" t="s">
        <v>230</v>
      </c>
      <c r="C2185" s="56" t="s">
        <v>242</v>
      </c>
      <c r="D2185" s="57" t="s">
        <v>7277</v>
      </c>
      <c r="E2185" s="58" t="s">
        <v>7314</v>
      </c>
      <c r="F2185" s="59" t="s">
        <v>354</v>
      </c>
      <c r="G2185" s="59" t="s">
        <v>355</v>
      </c>
      <c r="H2185" s="59">
        <v>431122</v>
      </c>
      <c r="I2185" s="59" t="str">
        <f t="shared" si="242"/>
        <v>431122</v>
      </c>
      <c r="J2185" s="59">
        <f t="shared" si="243"/>
        <v>0</v>
      </c>
      <c r="K2185" s="70">
        <v>1</v>
      </c>
      <c r="L2185" s="55" t="s">
        <v>7315</v>
      </c>
      <c r="M2185" s="71" t="s">
        <v>7316</v>
      </c>
      <c r="N2185" s="59"/>
      <c r="O2185" s="70"/>
      <c r="P2185" s="73" t="s">
        <v>7316</v>
      </c>
      <c r="Q2185" s="70">
        <v>1</v>
      </c>
      <c r="R2185" s="59"/>
      <c r="S2185" s="70"/>
      <c r="T2185" s="59">
        <v>15</v>
      </c>
      <c r="U2185" s="82">
        <v>33</v>
      </c>
      <c r="V2185" s="83">
        <v>15</v>
      </c>
      <c r="W2185" s="83">
        <v>10</v>
      </c>
      <c r="X2185" s="83">
        <v>5</v>
      </c>
      <c r="Y2185" s="82">
        <f t="shared" si="244"/>
        <v>18</v>
      </c>
      <c r="Z2185" s="82"/>
      <c r="AA2185" s="91"/>
      <c r="AB2185" s="91"/>
      <c r="AC2185" s="82"/>
      <c r="AD2185" s="82"/>
      <c r="AE2185" s="82"/>
      <c r="AF2185" s="82"/>
      <c r="AG2185" s="59" t="s">
        <v>7302</v>
      </c>
      <c r="AH2185" s="59">
        <v>1</v>
      </c>
      <c r="AI2185" s="58"/>
      <c r="AJ2185" s="27"/>
    </row>
    <row r="2186" ht="20.15" customHeight="1" outlineLevel="4" spans="1:36">
      <c r="A2186" s="59">
        <v>14</v>
      </c>
      <c r="B2186" s="60" t="s">
        <v>230</v>
      </c>
      <c r="C2186" s="56" t="s">
        <v>242</v>
      </c>
      <c r="D2186" s="57" t="s">
        <v>7317</v>
      </c>
      <c r="E2186" s="58" t="s">
        <v>7318</v>
      </c>
      <c r="F2186" s="59" t="s">
        <v>354</v>
      </c>
      <c r="G2186" s="59" t="s">
        <v>355</v>
      </c>
      <c r="H2186" s="59">
        <v>431122</v>
      </c>
      <c r="I2186" s="59" t="str">
        <f t="shared" si="242"/>
        <v>431122</v>
      </c>
      <c r="J2186" s="59">
        <f t="shared" si="243"/>
        <v>0</v>
      </c>
      <c r="K2186" s="70">
        <v>2.727</v>
      </c>
      <c r="L2186" s="55" t="s">
        <v>7319</v>
      </c>
      <c r="M2186" s="71" t="s">
        <v>7320</v>
      </c>
      <c r="N2186" s="59"/>
      <c r="O2186" s="70"/>
      <c r="P2186" s="59"/>
      <c r="Q2186" s="70"/>
      <c r="R2186" s="73" t="s">
        <v>7320</v>
      </c>
      <c r="S2186" s="70">
        <v>2.727</v>
      </c>
      <c r="T2186" s="59">
        <v>15</v>
      </c>
      <c r="U2186" s="82">
        <v>76.36</v>
      </c>
      <c r="V2186" s="83">
        <v>40.905</v>
      </c>
      <c r="W2186" s="83">
        <v>27.27</v>
      </c>
      <c r="X2186" s="83">
        <v>13.635</v>
      </c>
      <c r="Y2186" s="82">
        <f t="shared" si="244"/>
        <v>35.455</v>
      </c>
      <c r="Z2186" s="82"/>
      <c r="AA2186" s="91"/>
      <c r="AB2186" s="91"/>
      <c r="AC2186" s="82"/>
      <c r="AD2186" s="82"/>
      <c r="AE2186" s="82"/>
      <c r="AF2186" s="82"/>
      <c r="AG2186" s="59" t="s">
        <v>7302</v>
      </c>
      <c r="AH2186" s="59">
        <v>1</v>
      </c>
      <c r="AI2186" s="58"/>
      <c r="AJ2186" s="27"/>
    </row>
    <row r="2187" ht="20.15" customHeight="1" outlineLevel="4" spans="1:36">
      <c r="A2187" s="59">
        <v>15</v>
      </c>
      <c r="B2187" s="60" t="s">
        <v>230</v>
      </c>
      <c r="C2187" s="56" t="s">
        <v>242</v>
      </c>
      <c r="D2187" s="57" t="s">
        <v>7321</v>
      </c>
      <c r="E2187" s="58" t="s">
        <v>7322</v>
      </c>
      <c r="F2187" s="59" t="s">
        <v>354</v>
      </c>
      <c r="G2187" s="59" t="s">
        <v>355</v>
      </c>
      <c r="H2187" s="59">
        <v>431122</v>
      </c>
      <c r="I2187" s="59" t="str">
        <f t="shared" si="242"/>
        <v>431122</v>
      </c>
      <c r="J2187" s="59">
        <f t="shared" si="243"/>
        <v>0</v>
      </c>
      <c r="K2187" s="70">
        <v>0.861</v>
      </c>
      <c r="L2187" s="55" t="s">
        <v>7323</v>
      </c>
      <c r="M2187" s="71" t="s">
        <v>7324</v>
      </c>
      <c r="N2187" s="59"/>
      <c r="O2187" s="70"/>
      <c r="P2187" s="73" t="s">
        <v>7324</v>
      </c>
      <c r="Q2187" s="70">
        <v>0.861</v>
      </c>
      <c r="R2187" s="59"/>
      <c r="S2187" s="70"/>
      <c r="T2187" s="59">
        <v>15</v>
      </c>
      <c r="U2187" s="82">
        <v>28.41</v>
      </c>
      <c r="V2187" s="83">
        <v>12.915</v>
      </c>
      <c r="W2187" s="83">
        <v>8.61</v>
      </c>
      <c r="X2187" s="83">
        <v>4.305</v>
      </c>
      <c r="Y2187" s="82">
        <f t="shared" si="244"/>
        <v>15.495</v>
      </c>
      <c r="Z2187" s="82"/>
      <c r="AA2187" s="91"/>
      <c r="AB2187" s="91"/>
      <c r="AC2187" s="82"/>
      <c r="AD2187" s="82"/>
      <c r="AE2187" s="82"/>
      <c r="AF2187" s="82"/>
      <c r="AG2187" s="59" t="s">
        <v>7302</v>
      </c>
      <c r="AH2187" s="59">
        <v>1</v>
      </c>
      <c r="AI2187" s="58"/>
      <c r="AJ2187" s="27"/>
    </row>
    <row r="2188" ht="20.15" customHeight="1" outlineLevel="4" spans="1:36">
      <c r="A2188" s="59">
        <v>16</v>
      </c>
      <c r="B2188" s="60" t="s">
        <v>230</v>
      </c>
      <c r="C2188" s="56" t="s">
        <v>242</v>
      </c>
      <c r="D2188" s="57" t="s">
        <v>7321</v>
      </c>
      <c r="E2188" s="58" t="s">
        <v>7325</v>
      </c>
      <c r="F2188" s="59" t="s">
        <v>354</v>
      </c>
      <c r="G2188" s="59" t="s">
        <v>355</v>
      </c>
      <c r="H2188" s="59">
        <v>431122</v>
      </c>
      <c r="I2188" s="59" t="str">
        <f t="shared" si="242"/>
        <v>431122</v>
      </c>
      <c r="J2188" s="59">
        <f t="shared" si="243"/>
        <v>0</v>
      </c>
      <c r="K2188" s="70">
        <v>1.508</v>
      </c>
      <c r="L2188" s="55" t="s">
        <v>7326</v>
      </c>
      <c r="M2188" s="71" t="s">
        <v>7327</v>
      </c>
      <c r="N2188" s="59"/>
      <c r="O2188" s="70"/>
      <c r="P2188" s="73" t="s">
        <v>7327</v>
      </c>
      <c r="Q2188" s="70">
        <v>1.508</v>
      </c>
      <c r="R2188" s="59"/>
      <c r="S2188" s="70"/>
      <c r="T2188" s="59">
        <v>15</v>
      </c>
      <c r="U2188" s="82">
        <v>49.76</v>
      </c>
      <c r="V2188" s="83">
        <v>22.62</v>
      </c>
      <c r="W2188" s="83">
        <v>15.08</v>
      </c>
      <c r="X2188" s="83">
        <v>7.54</v>
      </c>
      <c r="Y2188" s="82">
        <f t="shared" si="244"/>
        <v>27.14</v>
      </c>
      <c r="Z2188" s="82"/>
      <c r="AA2188" s="91"/>
      <c r="AB2188" s="91"/>
      <c r="AC2188" s="82"/>
      <c r="AD2188" s="82"/>
      <c r="AE2188" s="82"/>
      <c r="AF2188" s="82"/>
      <c r="AG2188" s="59" t="s">
        <v>7302</v>
      </c>
      <c r="AH2188" s="59">
        <v>1</v>
      </c>
      <c r="AI2188" s="58"/>
      <c r="AJ2188" s="27"/>
    </row>
    <row r="2189" ht="20.15" customHeight="1" outlineLevel="4" spans="1:36">
      <c r="A2189" s="59">
        <v>17</v>
      </c>
      <c r="B2189" s="60" t="s">
        <v>230</v>
      </c>
      <c r="C2189" s="56" t="s">
        <v>242</v>
      </c>
      <c r="D2189" s="57" t="s">
        <v>7269</v>
      </c>
      <c r="E2189" s="58" t="s">
        <v>7328</v>
      </c>
      <c r="F2189" s="59" t="s">
        <v>354</v>
      </c>
      <c r="G2189" s="59" t="s">
        <v>355</v>
      </c>
      <c r="H2189" s="59">
        <v>431122</v>
      </c>
      <c r="I2189" s="59" t="str">
        <f t="shared" si="242"/>
        <v>431122</v>
      </c>
      <c r="J2189" s="59">
        <f t="shared" si="243"/>
        <v>0</v>
      </c>
      <c r="K2189" s="70">
        <v>4.488</v>
      </c>
      <c r="L2189" s="55" t="s">
        <v>7329</v>
      </c>
      <c r="M2189" s="71" t="s">
        <v>7330</v>
      </c>
      <c r="N2189" s="59"/>
      <c r="O2189" s="70"/>
      <c r="P2189" s="59"/>
      <c r="Q2189" s="70"/>
      <c r="R2189" s="73" t="s">
        <v>7330</v>
      </c>
      <c r="S2189" s="70">
        <v>4.488</v>
      </c>
      <c r="T2189" s="59">
        <v>15</v>
      </c>
      <c r="U2189" s="82">
        <v>125.66</v>
      </c>
      <c r="V2189" s="83">
        <v>67.32</v>
      </c>
      <c r="W2189" s="83">
        <v>44.88</v>
      </c>
      <c r="X2189" s="83">
        <v>22.44</v>
      </c>
      <c r="Y2189" s="82">
        <f t="shared" si="244"/>
        <v>58.34</v>
      </c>
      <c r="Z2189" s="82"/>
      <c r="AA2189" s="91"/>
      <c r="AB2189" s="91"/>
      <c r="AC2189" s="82"/>
      <c r="AD2189" s="82"/>
      <c r="AE2189" s="82"/>
      <c r="AF2189" s="82"/>
      <c r="AG2189" s="59" t="s">
        <v>7302</v>
      </c>
      <c r="AH2189" s="59">
        <v>1</v>
      </c>
      <c r="AI2189" s="58"/>
      <c r="AJ2189" s="27"/>
    </row>
    <row r="2190" ht="20.15" customHeight="1" outlineLevel="4" spans="1:36">
      <c r="A2190" s="59">
        <v>18</v>
      </c>
      <c r="B2190" s="60" t="s">
        <v>230</v>
      </c>
      <c r="C2190" s="56" t="s">
        <v>242</v>
      </c>
      <c r="D2190" s="57" t="s">
        <v>7269</v>
      </c>
      <c r="E2190" s="58" t="s">
        <v>7331</v>
      </c>
      <c r="F2190" s="59" t="s">
        <v>354</v>
      </c>
      <c r="G2190" s="59" t="s">
        <v>355</v>
      </c>
      <c r="H2190" s="59">
        <v>431122</v>
      </c>
      <c r="I2190" s="59" t="str">
        <f t="shared" si="242"/>
        <v>431122</v>
      </c>
      <c r="J2190" s="59">
        <f t="shared" si="243"/>
        <v>0</v>
      </c>
      <c r="K2190" s="70">
        <v>0.618</v>
      </c>
      <c r="L2190" s="55" t="s">
        <v>7332</v>
      </c>
      <c r="M2190" s="71" t="s">
        <v>7333</v>
      </c>
      <c r="N2190" s="59"/>
      <c r="O2190" s="70"/>
      <c r="P2190" s="59"/>
      <c r="Q2190" s="70"/>
      <c r="R2190" s="73" t="s">
        <v>7333</v>
      </c>
      <c r="S2190" s="70">
        <v>0.618</v>
      </c>
      <c r="T2190" s="59">
        <v>15</v>
      </c>
      <c r="U2190" s="82">
        <v>17.3</v>
      </c>
      <c r="V2190" s="83">
        <v>9.27</v>
      </c>
      <c r="W2190" s="83">
        <v>6.18</v>
      </c>
      <c r="X2190" s="83">
        <v>3.09</v>
      </c>
      <c r="Y2190" s="82">
        <f t="shared" si="244"/>
        <v>8.03</v>
      </c>
      <c r="Z2190" s="82"/>
      <c r="AA2190" s="91"/>
      <c r="AB2190" s="91"/>
      <c r="AC2190" s="82"/>
      <c r="AD2190" s="82"/>
      <c r="AE2190" s="82"/>
      <c r="AF2190" s="82"/>
      <c r="AG2190" s="59" t="s">
        <v>7302</v>
      </c>
      <c r="AH2190" s="59">
        <v>1</v>
      </c>
      <c r="AI2190" s="58"/>
      <c r="AJ2190" s="27"/>
    </row>
    <row r="2191" ht="20.15" customHeight="1" outlineLevel="4" spans="1:36">
      <c r="A2191" s="59">
        <v>19</v>
      </c>
      <c r="B2191" s="60" t="s">
        <v>230</v>
      </c>
      <c r="C2191" s="56" t="s">
        <v>242</v>
      </c>
      <c r="D2191" s="57" t="s">
        <v>7269</v>
      </c>
      <c r="E2191" s="58" t="s">
        <v>7331</v>
      </c>
      <c r="F2191" s="59" t="s">
        <v>354</v>
      </c>
      <c r="G2191" s="59" t="s">
        <v>355</v>
      </c>
      <c r="H2191" s="59">
        <v>431122</v>
      </c>
      <c r="I2191" s="59" t="str">
        <f t="shared" si="242"/>
        <v>431122</v>
      </c>
      <c r="J2191" s="59">
        <f t="shared" si="243"/>
        <v>0</v>
      </c>
      <c r="K2191" s="70">
        <v>1.851</v>
      </c>
      <c r="L2191" s="55" t="s">
        <v>7334</v>
      </c>
      <c r="M2191" s="71" t="s">
        <v>7335</v>
      </c>
      <c r="N2191" s="59"/>
      <c r="O2191" s="70"/>
      <c r="P2191" s="59"/>
      <c r="Q2191" s="70"/>
      <c r="R2191" s="73" t="s">
        <v>7335</v>
      </c>
      <c r="S2191" s="70">
        <v>1.851</v>
      </c>
      <c r="T2191" s="59">
        <v>15</v>
      </c>
      <c r="U2191" s="82">
        <v>51.83</v>
      </c>
      <c r="V2191" s="83">
        <v>27.765</v>
      </c>
      <c r="W2191" s="83">
        <v>18.51</v>
      </c>
      <c r="X2191" s="83">
        <v>9.255</v>
      </c>
      <c r="Y2191" s="82">
        <f t="shared" si="244"/>
        <v>24.065</v>
      </c>
      <c r="Z2191" s="82"/>
      <c r="AA2191" s="91"/>
      <c r="AB2191" s="91"/>
      <c r="AC2191" s="82"/>
      <c r="AD2191" s="82"/>
      <c r="AE2191" s="82"/>
      <c r="AF2191" s="82"/>
      <c r="AG2191" s="59" t="s">
        <v>7302</v>
      </c>
      <c r="AH2191" s="59">
        <v>1</v>
      </c>
      <c r="AI2191" s="58"/>
      <c r="AJ2191" s="27"/>
    </row>
    <row r="2192" ht="20.15" customHeight="1" outlineLevel="4" spans="1:36">
      <c r="A2192" s="59">
        <v>20</v>
      </c>
      <c r="B2192" s="60" t="s">
        <v>230</v>
      </c>
      <c r="C2192" s="56" t="s">
        <v>242</v>
      </c>
      <c r="D2192" s="57" t="s">
        <v>7269</v>
      </c>
      <c r="E2192" s="58" t="s">
        <v>7336</v>
      </c>
      <c r="F2192" s="59" t="s">
        <v>354</v>
      </c>
      <c r="G2192" s="59" t="s">
        <v>355</v>
      </c>
      <c r="H2192" s="59">
        <v>431122</v>
      </c>
      <c r="I2192" s="59" t="str">
        <f t="shared" si="242"/>
        <v>431122</v>
      </c>
      <c r="J2192" s="59">
        <f t="shared" si="243"/>
        <v>0</v>
      </c>
      <c r="K2192" s="70">
        <v>0.724</v>
      </c>
      <c r="L2192" s="55" t="s">
        <v>7337</v>
      </c>
      <c r="M2192" s="71" t="s">
        <v>7338</v>
      </c>
      <c r="N2192" s="59"/>
      <c r="O2192" s="70"/>
      <c r="P2192" s="59"/>
      <c r="Q2192" s="70"/>
      <c r="R2192" s="73" t="s">
        <v>7338</v>
      </c>
      <c r="S2192" s="70">
        <v>0.724</v>
      </c>
      <c r="T2192" s="59">
        <v>15</v>
      </c>
      <c r="U2192" s="82">
        <v>20.27</v>
      </c>
      <c r="V2192" s="83">
        <v>10.86</v>
      </c>
      <c r="W2192" s="83">
        <v>7.24</v>
      </c>
      <c r="X2192" s="83">
        <v>3.62</v>
      </c>
      <c r="Y2192" s="82">
        <f t="shared" si="244"/>
        <v>9.41</v>
      </c>
      <c r="Z2192" s="82"/>
      <c r="AA2192" s="91"/>
      <c r="AB2192" s="91"/>
      <c r="AC2192" s="82"/>
      <c r="AD2192" s="82"/>
      <c r="AE2192" s="82"/>
      <c r="AF2192" s="82"/>
      <c r="AG2192" s="59" t="s">
        <v>7302</v>
      </c>
      <c r="AH2192" s="59">
        <v>1</v>
      </c>
      <c r="AI2192" s="58"/>
      <c r="AJ2192" s="27"/>
    </row>
    <row r="2193" ht="20.15" customHeight="1" outlineLevel="4" spans="1:36">
      <c r="A2193" s="59">
        <v>21</v>
      </c>
      <c r="B2193" s="60" t="s">
        <v>230</v>
      </c>
      <c r="C2193" s="56" t="s">
        <v>242</v>
      </c>
      <c r="D2193" s="57" t="s">
        <v>7273</v>
      </c>
      <c r="E2193" s="58" t="s">
        <v>7339</v>
      </c>
      <c r="F2193" s="59" t="s">
        <v>354</v>
      </c>
      <c r="G2193" s="59" t="s">
        <v>355</v>
      </c>
      <c r="H2193" s="59">
        <v>431122</v>
      </c>
      <c r="I2193" s="59" t="str">
        <f t="shared" si="242"/>
        <v>431122</v>
      </c>
      <c r="J2193" s="59">
        <f t="shared" si="243"/>
        <v>0</v>
      </c>
      <c r="K2193" s="70">
        <v>1.149</v>
      </c>
      <c r="L2193" s="55" t="s">
        <v>7340</v>
      </c>
      <c r="M2193" s="71" t="s">
        <v>7341</v>
      </c>
      <c r="N2193" s="59"/>
      <c r="O2193" s="70"/>
      <c r="P2193" s="59"/>
      <c r="Q2193" s="70"/>
      <c r="R2193" s="73" t="s">
        <v>7341</v>
      </c>
      <c r="S2193" s="70">
        <v>1.149</v>
      </c>
      <c r="T2193" s="59">
        <v>15</v>
      </c>
      <c r="U2193" s="82">
        <v>32.17</v>
      </c>
      <c r="V2193" s="83">
        <v>17.235</v>
      </c>
      <c r="W2193" s="83">
        <v>11.49</v>
      </c>
      <c r="X2193" s="83">
        <v>5.745</v>
      </c>
      <c r="Y2193" s="82">
        <f t="shared" si="244"/>
        <v>14.935</v>
      </c>
      <c r="Z2193" s="82"/>
      <c r="AA2193" s="91"/>
      <c r="AB2193" s="91"/>
      <c r="AC2193" s="82"/>
      <c r="AD2193" s="82"/>
      <c r="AE2193" s="82"/>
      <c r="AF2193" s="82"/>
      <c r="AG2193" s="59" t="s">
        <v>7302</v>
      </c>
      <c r="AH2193" s="59">
        <v>1</v>
      </c>
      <c r="AI2193" s="58"/>
      <c r="AJ2193" s="27"/>
    </row>
    <row r="2194" ht="20.15" customHeight="1" outlineLevel="4" spans="1:36">
      <c r="A2194" s="59">
        <v>22</v>
      </c>
      <c r="B2194" s="60" t="s">
        <v>230</v>
      </c>
      <c r="C2194" s="56" t="s">
        <v>242</v>
      </c>
      <c r="D2194" s="57" t="s">
        <v>7273</v>
      </c>
      <c r="E2194" s="58" t="s">
        <v>7342</v>
      </c>
      <c r="F2194" s="59" t="s">
        <v>354</v>
      </c>
      <c r="G2194" s="59" t="s">
        <v>355</v>
      </c>
      <c r="H2194" s="59">
        <v>431122</v>
      </c>
      <c r="I2194" s="59" t="str">
        <f t="shared" si="242"/>
        <v>431122</v>
      </c>
      <c r="J2194" s="59">
        <f t="shared" si="243"/>
        <v>0</v>
      </c>
      <c r="K2194" s="70">
        <v>1.289</v>
      </c>
      <c r="L2194" s="55" t="s">
        <v>7343</v>
      </c>
      <c r="M2194" s="71" t="s">
        <v>7344</v>
      </c>
      <c r="N2194" s="59"/>
      <c r="O2194" s="70"/>
      <c r="P2194" s="59"/>
      <c r="Q2194" s="70"/>
      <c r="R2194" s="73" t="s">
        <v>7344</v>
      </c>
      <c r="S2194" s="70">
        <v>1.289</v>
      </c>
      <c r="T2194" s="59">
        <v>15</v>
      </c>
      <c r="U2194" s="82">
        <v>36.09</v>
      </c>
      <c r="V2194" s="83">
        <v>19.335</v>
      </c>
      <c r="W2194" s="83">
        <v>12.89</v>
      </c>
      <c r="X2194" s="83">
        <v>6.445</v>
      </c>
      <c r="Y2194" s="82">
        <f t="shared" si="244"/>
        <v>16.755</v>
      </c>
      <c r="Z2194" s="82"/>
      <c r="AA2194" s="91"/>
      <c r="AB2194" s="91"/>
      <c r="AC2194" s="82"/>
      <c r="AD2194" s="82"/>
      <c r="AE2194" s="82"/>
      <c r="AF2194" s="82"/>
      <c r="AG2194" s="59" t="s">
        <v>7302</v>
      </c>
      <c r="AH2194" s="59">
        <v>1</v>
      </c>
      <c r="AI2194" s="58"/>
      <c r="AJ2194" s="27"/>
    </row>
    <row r="2195" ht="20.15" customHeight="1" outlineLevel="4" spans="1:36">
      <c r="A2195" s="59">
        <v>23</v>
      </c>
      <c r="B2195" s="60" t="s">
        <v>230</v>
      </c>
      <c r="C2195" s="56" t="s">
        <v>242</v>
      </c>
      <c r="D2195" s="57" t="s">
        <v>7345</v>
      </c>
      <c r="E2195" s="58" t="s">
        <v>1737</v>
      </c>
      <c r="F2195" s="59" t="s">
        <v>354</v>
      </c>
      <c r="G2195" s="59" t="s">
        <v>355</v>
      </c>
      <c r="H2195" s="59">
        <v>431122</v>
      </c>
      <c r="I2195" s="59" t="str">
        <f t="shared" si="242"/>
        <v>431122</v>
      </c>
      <c r="J2195" s="59">
        <f t="shared" si="243"/>
        <v>0</v>
      </c>
      <c r="K2195" s="70">
        <v>0.126</v>
      </c>
      <c r="L2195" s="55" t="s">
        <v>7346</v>
      </c>
      <c r="M2195" s="71" t="s">
        <v>7347</v>
      </c>
      <c r="N2195" s="59"/>
      <c r="O2195" s="70"/>
      <c r="P2195" s="59"/>
      <c r="Q2195" s="70"/>
      <c r="R2195" s="73" t="s">
        <v>7347</v>
      </c>
      <c r="S2195" s="70">
        <v>0.126</v>
      </c>
      <c r="T2195" s="59">
        <v>15</v>
      </c>
      <c r="U2195" s="82">
        <v>3.53</v>
      </c>
      <c r="V2195" s="83">
        <v>1.89</v>
      </c>
      <c r="W2195" s="83">
        <v>1.26</v>
      </c>
      <c r="X2195" s="83">
        <v>0.63</v>
      </c>
      <c r="Y2195" s="82">
        <f t="shared" si="244"/>
        <v>1.64</v>
      </c>
      <c r="Z2195" s="82"/>
      <c r="AA2195" s="91"/>
      <c r="AB2195" s="91"/>
      <c r="AC2195" s="82"/>
      <c r="AD2195" s="82"/>
      <c r="AE2195" s="82"/>
      <c r="AF2195" s="82"/>
      <c r="AG2195" s="59" t="s">
        <v>7302</v>
      </c>
      <c r="AH2195" s="59">
        <v>1</v>
      </c>
      <c r="AI2195" s="58"/>
      <c r="AJ2195" s="27"/>
    </row>
    <row r="2196" ht="20.15" customHeight="1" outlineLevel="4" spans="1:36">
      <c r="A2196" s="59">
        <v>24</v>
      </c>
      <c r="B2196" s="60" t="s">
        <v>230</v>
      </c>
      <c r="C2196" s="56" t="s">
        <v>242</v>
      </c>
      <c r="D2196" s="57" t="s">
        <v>7348</v>
      </c>
      <c r="E2196" s="58" t="s">
        <v>7349</v>
      </c>
      <c r="F2196" s="59" t="s">
        <v>354</v>
      </c>
      <c r="G2196" s="59" t="s">
        <v>355</v>
      </c>
      <c r="H2196" s="59">
        <v>431122</v>
      </c>
      <c r="I2196" s="59" t="str">
        <f t="shared" si="242"/>
        <v>431122</v>
      </c>
      <c r="J2196" s="59">
        <f t="shared" si="243"/>
        <v>0</v>
      </c>
      <c r="K2196" s="70">
        <v>2.228</v>
      </c>
      <c r="L2196" s="55" t="s">
        <v>7350</v>
      </c>
      <c r="M2196" s="71" t="s">
        <v>7351</v>
      </c>
      <c r="N2196" s="59"/>
      <c r="O2196" s="70"/>
      <c r="P2196" s="59"/>
      <c r="Q2196" s="70"/>
      <c r="R2196" s="73" t="s">
        <v>7351</v>
      </c>
      <c r="S2196" s="70">
        <v>2.228</v>
      </c>
      <c r="T2196" s="59">
        <v>15</v>
      </c>
      <c r="U2196" s="82">
        <v>62.38</v>
      </c>
      <c r="V2196" s="83">
        <v>33.42</v>
      </c>
      <c r="W2196" s="83">
        <v>22.28</v>
      </c>
      <c r="X2196" s="83">
        <v>11.14</v>
      </c>
      <c r="Y2196" s="82">
        <f t="shared" si="244"/>
        <v>28.96</v>
      </c>
      <c r="Z2196" s="82"/>
      <c r="AA2196" s="91"/>
      <c r="AB2196" s="91"/>
      <c r="AC2196" s="82"/>
      <c r="AD2196" s="82"/>
      <c r="AE2196" s="82"/>
      <c r="AF2196" s="82"/>
      <c r="AG2196" s="59" t="s">
        <v>7302</v>
      </c>
      <c r="AH2196" s="59">
        <v>1</v>
      </c>
      <c r="AI2196" s="58"/>
      <c r="AJ2196" s="27"/>
    </row>
    <row r="2197" ht="20.15" customHeight="1" outlineLevel="4" spans="1:36">
      <c r="A2197" s="59">
        <v>25</v>
      </c>
      <c r="B2197" s="60" t="s">
        <v>230</v>
      </c>
      <c r="C2197" s="56" t="s">
        <v>242</v>
      </c>
      <c r="D2197" s="57" t="s">
        <v>7348</v>
      </c>
      <c r="E2197" s="58" t="s">
        <v>2120</v>
      </c>
      <c r="F2197" s="59" t="s">
        <v>354</v>
      </c>
      <c r="G2197" s="59" t="s">
        <v>355</v>
      </c>
      <c r="H2197" s="59">
        <v>431122</v>
      </c>
      <c r="I2197" s="59" t="str">
        <f t="shared" si="242"/>
        <v>431122</v>
      </c>
      <c r="J2197" s="59">
        <f t="shared" si="243"/>
        <v>0</v>
      </c>
      <c r="K2197" s="70">
        <v>2.556</v>
      </c>
      <c r="L2197" s="55" t="s">
        <v>1995</v>
      </c>
      <c r="M2197" s="71" t="s">
        <v>7352</v>
      </c>
      <c r="N2197" s="59"/>
      <c r="O2197" s="70"/>
      <c r="P2197" s="59"/>
      <c r="Q2197" s="70"/>
      <c r="R2197" s="73" t="s">
        <v>7352</v>
      </c>
      <c r="S2197" s="70">
        <v>2.556</v>
      </c>
      <c r="T2197" s="59">
        <v>15</v>
      </c>
      <c r="U2197" s="82">
        <v>71.57</v>
      </c>
      <c r="V2197" s="83">
        <v>38.34</v>
      </c>
      <c r="W2197" s="83">
        <v>25.56</v>
      </c>
      <c r="X2197" s="83">
        <v>12.78</v>
      </c>
      <c r="Y2197" s="82">
        <f t="shared" si="244"/>
        <v>33.23</v>
      </c>
      <c r="Z2197" s="82"/>
      <c r="AA2197" s="91"/>
      <c r="AB2197" s="91"/>
      <c r="AC2197" s="82"/>
      <c r="AD2197" s="82"/>
      <c r="AE2197" s="82"/>
      <c r="AF2197" s="82"/>
      <c r="AG2197" s="59" t="s">
        <v>7302</v>
      </c>
      <c r="AH2197" s="59">
        <v>1</v>
      </c>
      <c r="AI2197" s="58"/>
      <c r="AJ2197" s="27"/>
    </row>
    <row r="2198" ht="20.15" customHeight="1" outlineLevel="4" spans="1:36">
      <c r="A2198" s="59">
        <v>26</v>
      </c>
      <c r="B2198" s="60" t="s">
        <v>230</v>
      </c>
      <c r="C2198" s="56" t="s">
        <v>242</v>
      </c>
      <c r="D2198" s="57" t="s">
        <v>7277</v>
      </c>
      <c r="E2198" s="58" t="s">
        <v>1818</v>
      </c>
      <c r="F2198" s="59" t="s">
        <v>354</v>
      </c>
      <c r="G2198" s="59" t="s">
        <v>355</v>
      </c>
      <c r="H2198" s="59">
        <v>431122</v>
      </c>
      <c r="I2198" s="59" t="str">
        <f t="shared" si="242"/>
        <v>431122</v>
      </c>
      <c r="J2198" s="59">
        <f t="shared" si="243"/>
        <v>0</v>
      </c>
      <c r="K2198" s="70">
        <v>1.656</v>
      </c>
      <c r="L2198" s="55" t="s">
        <v>7353</v>
      </c>
      <c r="M2198" s="71" t="s">
        <v>7354</v>
      </c>
      <c r="N2198" s="59"/>
      <c r="O2198" s="70"/>
      <c r="P2198" s="59"/>
      <c r="Q2198" s="70"/>
      <c r="R2198" s="73" t="s">
        <v>7354</v>
      </c>
      <c r="S2198" s="70">
        <v>1.656</v>
      </c>
      <c r="T2198" s="59">
        <v>15</v>
      </c>
      <c r="U2198" s="82">
        <v>46.37</v>
      </c>
      <c r="V2198" s="83">
        <v>24.84</v>
      </c>
      <c r="W2198" s="83">
        <v>16.56</v>
      </c>
      <c r="X2198" s="83">
        <v>8.28</v>
      </c>
      <c r="Y2198" s="82">
        <f t="shared" si="244"/>
        <v>21.53</v>
      </c>
      <c r="Z2198" s="82"/>
      <c r="AA2198" s="91"/>
      <c r="AB2198" s="91"/>
      <c r="AC2198" s="82"/>
      <c r="AD2198" s="82"/>
      <c r="AE2198" s="82"/>
      <c r="AF2198" s="82"/>
      <c r="AG2198" s="59" t="s">
        <v>7302</v>
      </c>
      <c r="AH2198" s="59">
        <v>1</v>
      </c>
      <c r="AI2198" s="58"/>
      <c r="AJ2198" s="27"/>
    </row>
    <row r="2199" ht="20.15" customHeight="1" outlineLevel="4" spans="1:36">
      <c r="A2199" s="59">
        <v>27</v>
      </c>
      <c r="B2199" s="60" t="s">
        <v>230</v>
      </c>
      <c r="C2199" s="56" t="s">
        <v>242</v>
      </c>
      <c r="D2199" s="57" t="s">
        <v>7281</v>
      </c>
      <c r="E2199" s="58" t="s">
        <v>7355</v>
      </c>
      <c r="F2199" s="59" t="s">
        <v>354</v>
      </c>
      <c r="G2199" s="59" t="s">
        <v>355</v>
      </c>
      <c r="H2199" s="59">
        <v>431122</v>
      </c>
      <c r="I2199" s="59" t="str">
        <f t="shared" si="242"/>
        <v>431122</v>
      </c>
      <c r="J2199" s="59">
        <f t="shared" si="243"/>
        <v>0</v>
      </c>
      <c r="K2199" s="70">
        <v>1.89</v>
      </c>
      <c r="L2199" s="55" t="s">
        <v>7356</v>
      </c>
      <c r="M2199" s="71" t="s">
        <v>7357</v>
      </c>
      <c r="N2199" s="59"/>
      <c r="O2199" s="70"/>
      <c r="P2199" s="59"/>
      <c r="Q2199" s="70"/>
      <c r="R2199" s="73" t="s">
        <v>7357</v>
      </c>
      <c r="S2199" s="70">
        <v>1.89</v>
      </c>
      <c r="T2199" s="59">
        <v>15</v>
      </c>
      <c r="U2199" s="82">
        <v>52.92</v>
      </c>
      <c r="V2199" s="83">
        <v>28.35</v>
      </c>
      <c r="W2199" s="83">
        <v>18.9</v>
      </c>
      <c r="X2199" s="83">
        <v>9.45</v>
      </c>
      <c r="Y2199" s="82">
        <f t="shared" si="244"/>
        <v>24.57</v>
      </c>
      <c r="Z2199" s="82"/>
      <c r="AA2199" s="91"/>
      <c r="AB2199" s="91"/>
      <c r="AC2199" s="82"/>
      <c r="AD2199" s="82"/>
      <c r="AE2199" s="82"/>
      <c r="AF2199" s="82"/>
      <c r="AG2199" s="59" t="s">
        <v>7302</v>
      </c>
      <c r="AH2199" s="59">
        <v>1</v>
      </c>
      <c r="AI2199" s="58"/>
      <c r="AJ2199" s="27"/>
    </row>
    <row r="2200" ht="20.15" customHeight="1" outlineLevel="4" spans="1:36">
      <c r="A2200" s="59">
        <v>28</v>
      </c>
      <c r="B2200" s="60" t="s">
        <v>230</v>
      </c>
      <c r="C2200" s="56" t="s">
        <v>242</v>
      </c>
      <c r="D2200" s="57" t="s">
        <v>7358</v>
      </c>
      <c r="E2200" s="58" t="s">
        <v>7359</v>
      </c>
      <c r="F2200" s="59" t="s">
        <v>354</v>
      </c>
      <c r="G2200" s="59" t="s">
        <v>355</v>
      </c>
      <c r="H2200" s="59">
        <v>431122</v>
      </c>
      <c r="I2200" s="59" t="str">
        <f t="shared" si="242"/>
        <v>431122</v>
      </c>
      <c r="J2200" s="59">
        <f t="shared" si="243"/>
        <v>0</v>
      </c>
      <c r="K2200" s="70">
        <v>1.674</v>
      </c>
      <c r="L2200" s="55" t="s">
        <v>7360</v>
      </c>
      <c r="M2200" s="71" t="s">
        <v>7361</v>
      </c>
      <c r="N2200" s="59"/>
      <c r="O2200" s="70"/>
      <c r="P2200" s="59"/>
      <c r="Q2200" s="70"/>
      <c r="R2200" s="73" t="s">
        <v>7361</v>
      </c>
      <c r="S2200" s="70">
        <v>1.674</v>
      </c>
      <c r="T2200" s="59">
        <v>15</v>
      </c>
      <c r="U2200" s="82">
        <v>46.87</v>
      </c>
      <c r="V2200" s="83">
        <v>25.11</v>
      </c>
      <c r="W2200" s="83">
        <v>16.74</v>
      </c>
      <c r="X2200" s="83">
        <v>8.37</v>
      </c>
      <c r="Y2200" s="82">
        <f t="shared" si="244"/>
        <v>21.76</v>
      </c>
      <c r="Z2200" s="82"/>
      <c r="AA2200" s="91"/>
      <c r="AB2200" s="91"/>
      <c r="AC2200" s="82"/>
      <c r="AD2200" s="82"/>
      <c r="AE2200" s="82"/>
      <c r="AF2200" s="82"/>
      <c r="AG2200" s="59" t="s">
        <v>7302</v>
      </c>
      <c r="AH2200" s="59">
        <v>1</v>
      </c>
      <c r="AI2200" s="58"/>
      <c r="AJ2200" s="27"/>
    </row>
    <row r="2201" ht="20.15" customHeight="1" outlineLevel="4" spans="1:36">
      <c r="A2201" s="59">
        <v>29</v>
      </c>
      <c r="B2201" s="60" t="s">
        <v>230</v>
      </c>
      <c r="C2201" s="56" t="s">
        <v>242</v>
      </c>
      <c r="D2201" s="57" t="s">
        <v>7317</v>
      </c>
      <c r="E2201" s="58" t="s">
        <v>7362</v>
      </c>
      <c r="F2201" s="59" t="s">
        <v>354</v>
      </c>
      <c r="G2201" s="59" t="s">
        <v>355</v>
      </c>
      <c r="H2201" s="59">
        <v>431122</v>
      </c>
      <c r="I2201" s="59" t="str">
        <f t="shared" si="242"/>
        <v>431122</v>
      </c>
      <c r="J2201" s="59">
        <f t="shared" si="243"/>
        <v>0</v>
      </c>
      <c r="K2201" s="70">
        <v>0.747</v>
      </c>
      <c r="L2201" s="55" t="s">
        <v>7363</v>
      </c>
      <c r="M2201" s="71" t="s">
        <v>7364</v>
      </c>
      <c r="N2201" s="59"/>
      <c r="O2201" s="70"/>
      <c r="P2201" s="59"/>
      <c r="Q2201" s="70"/>
      <c r="R2201" s="73" t="s">
        <v>7364</v>
      </c>
      <c r="S2201" s="70">
        <v>0.747</v>
      </c>
      <c r="T2201" s="59">
        <v>15</v>
      </c>
      <c r="U2201" s="82">
        <v>20.92</v>
      </c>
      <c r="V2201" s="83">
        <v>11.205</v>
      </c>
      <c r="W2201" s="83">
        <v>7.47</v>
      </c>
      <c r="X2201" s="83">
        <v>3.735</v>
      </c>
      <c r="Y2201" s="82">
        <f t="shared" si="244"/>
        <v>9.715</v>
      </c>
      <c r="Z2201" s="82"/>
      <c r="AA2201" s="91"/>
      <c r="AB2201" s="91"/>
      <c r="AC2201" s="82"/>
      <c r="AD2201" s="82"/>
      <c r="AE2201" s="82"/>
      <c r="AF2201" s="82"/>
      <c r="AG2201" s="59" t="s">
        <v>7302</v>
      </c>
      <c r="AH2201" s="59">
        <v>1</v>
      </c>
      <c r="AI2201" s="58"/>
      <c r="AJ2201" s="27"/>
    </row>
    <row r="2202" ht="20.15" customHeight="1" outlineLevel="4" spans="1:36">
      <c r="A2202" s="59">
        <v>30</v>
      </c>
      <c r="B2202" s="60" t="s">
        <v>230</v>
      </c>
      <c r="C2202" s="56" t="s">
        <v>242</v>
      </c>
      <c r="D2202" s="57" t="s">
        <v>7365</v>
      </c>
      <c r="E2202" s="58" t="s">
        <v>7366</v>
      </c>
      <c r="F2202" s="59" t="s">
        <v>354</v>
      </c>
      <c r="G2202" s="59" t="s">
        <v>355</v>
      </c>
      <c r="H2202" s="59">
        <v>431122</v>
      </c>
      <c r="I2202" s="59" t="str">
        <f t="shared" si="242"/>
        <v>431122</v>
      </c>
      <c r="J2202" s="59">
        <f t="shared" si="243"/>
        <v>0</v>
      </c>
      <c r="K2202" s="70">
        <v>2.32</v>
      </c>
      <c r="L2202" s="55" t="s">
        <v>7363</v>
      </c>
      <c r="M2202" s="71" t="s">
        <v>7367</v>
      </c>
      <c r="N2202" s="59"/>
      <c r="O2202" s="70"/>
      <c r="P2202" s="59"/>
      <c r="Q2202" s="70"/>
      <c r="R2202" s="73" t="s">
        <v>7367</v>
      </c>
      <c r="S2202" s="70">
        <v>2.32</v>
      </c>
      <c r="T2202" s="59">
        <v>15</v>
      </c>
      <c r="U2202" s="82">
        <v>64.96</v>
      </c>
      <c r="V2202" s="83">
        <v>34.8</v>
      </c>
      <c r="W2202" s="83">
        <v>23.2</v>
      </c>
      <c r="X2202" s="83">
        <v>11.6</v>
      </c>
      <c r="Y2202" s="82">
        <f t="shared" si="244"/>
        <v>30.16</v>
      </c>
      <c r="Z2202" s="82"/>
      <c r="AA2202" s="91"/>
      <c r="AB2202" s="91"/>
      <c r="AC2202" s="82"/>
      <c r="AD2202" s="82"/>
      <c r="AE2202" s="82"/>
      <c r="AF2202" s="82"/>
      <c r="AG2202" s="59" t="s">
        <v>7302</v>
      </c>
      <c r="AH2202" s="59">
        <v>1</v>
      </c>
      <c r="AI2202" s="58"/>
      <c r="AJ2202" s="27"/>
    </row>
    <row r="2203" ht="20.15" customHeight="1" outlineLevel="4" spans="1:36">
      <c r="A2203" s="59">
        <v>31</v>
      </c>
      <c r="B2203" s="60" t="s">
        <v>230</v>
      </c>
      <c r="C2203" s="56" t="s">
        <v>242</v>
      </c>
      <c r="D2203" s="57" t="s">
        <v>7365</v>
      </c>
      <c r="E2203" s="58" t="s">
        <v>3430</v>
      </c>
      <c r="F2203" s="59" t="s">
        <v>354</v>
      </c>
      <c r="G2203" s="59" t="s">
        <v>355</v>
      </c>
      <c r="H2203" s="59">
        <v>431122</v>
      </c>
      <c r="I2203" s="59" t="str">
        <f t="shared" si="242"/>
        <v>431122</v>
      </c>
      <c r="J2203" s="59">
        <f t="shared" si="243"/>
        <v>0</v>
      </c>
      <c r="K2203" s="70">
        <v>2.155</v>
      </c>
      <c r="L2203" s="55" t="s">
        <v>7368</v>
      </c>
      <c r="M2203" s="71" t="s">
        <v>7369</v>
      </c>
      <c r="N2203" s="59"/>
      <c r="O2203" s="70"/>
      <c r="P2203" s="59"/>
      <c r="Q2203" s="70"/>
      <c r="R2203" s="73" t="s">
        <v>7369</v>
      </c>
      <c r="S2203" s="70">
        <v>2.155</v>
      </c>
      <c r="T2203" s="59">
        <v>15</v>
      </c>
      <c r="U2203" s="82">
        <v>60.34</v>
      </c>
      <c r="V2203" s="83">
        <v>32.325</v>
      </c>
      <c r="W2203" s="83">
        <v>21.55</v>
      </c>
      <c r="X2203" s="83">
        <v>10.775</v>
      </c>
      <c r="Y2203" s="82">
        <f t="shared" si="244"/>
        <v>28.015</v>
      </c>
      <c r="Z2203" s="82"/>
      <c r="AA2203" s="91"/>
      <c r="AB2203" s="91"/>
      <c r="AC2203" s="82"/>
      <c r="AD2203" s="82"/>
      <c r="AE2203" s="82"/>
      <c r="AF2203" s="82"/>
      <c r="AG2203" s="59" t="s">
        <v>7302</v>
      </c>
      <c r="AH2203" s="59">
        <v>1</v>
      </c>
      <c r="AI2203" s="58"/>
      <c r="AJ2203" s="27"/>
    </row>
    <row r="2204" ht="20.15" customHeight="1" outlineLevel="4" spans="1:36">
      <c r="A2204" s="59">
        <v>32</v>
      </c>
      <c r="B2204" s="60" t="s">
        <v>230</v>
      </c>
      <c r="C2204" s="56" t="s">
        <v>242</v>
      </c>
      <c r="D2204" s="57" t="s">
        <v>7365</v>
      </c>
      <c r="E2204" s="58" t="s">
        <v>7370</v>
      </c>
      <c r="F2204" s="59" t="s">
        <v>354</v>
      </c>
      <c r="G2204" s="59" t="s">
        <v>355</v>
      </c>
      <c r="H2204" s="59">
        <v>431122</v>
      </c>
      <c r="I2204" s="59" t="str">
        <f t="shared" si="242"/>
        <v>431122</v>
      </c>
      <c r="J2204" s="59">
        <f t="shared" si="243"/>
        <v>0</v>
      </c>
      <c r="K2204" s="70">
        <v>2.477</v>
      </c>
      <c r="L2204" s="55" t="s">
        <v>7371</v>
      </c>
      <c r="M2204" s="71" t="s">
        <v>7372</v>
      </c>
      <c r="N2204" s="59"/>
      <c r="O2204" s="70"/>
      <c r="P2204" s="59"/>
      <c r="Q2204" s="70"/>
      <c r="R2204" s="73" t="s">
        <v>7372</v>
      </c>
      <c r="S2204" s="70">
        <v>2.477</v>
      </c>
      <c r="T2204" s="59">
        <v>15</v>
      </c>
      <c r="U2204" s="82">
        <v>69.36</v>
      </c>
      <c r="V2204" s="83">
        <v>37.155</v>
      </c>
      <c r="W2204" s="83">
        <v>24.77</v>
      </c>
      <c r="X2204" s="83">
        <v>12.385</v>
      </c>
      <c r="Y2204" s="82">
        <f t="shared" si="244"/>
        <v>32.205</v>
      </c>
      <c r="Z2204" s="82"/>
      <c r="AA2204" s="91"/>
      <c r="AB2204" s="91"/>
      <c r="AC2204" s="82"/>
      <c r="AD2204" s="82"/>
      <c r="AE2204" s="82"/>
      <c r="AF2204" s="82"/>
      <c r="AG2204" s="59" t="s">
        <v>7302</v>
      </c>
      <c r="AH2204" s="59">
        <v>1</v>
      </c>
      <c r="AI2204" s="58"/>
      <c r="AJ2204" s="27"/>
    </row>
    <row r="2205" ht="20.15" customHeight="1" outlineLevel="4" spans="1:36">
      <c r="A2205" s="59">
        <v>33</v>
      </c>
      <c r="B2205" s="60" t="s">
        <v>230</v>
      </c>
      <c r="C2205" s="56" t="s">
        <v>242</v>
      </c>
      <c r="D2205" s="57" t="s">
        <v>7365</v>
      </c>
      <c r="E2205" s="58" t="s">
        <v>7373</v>
      </c>
      <c r="F2205" s="59" t="s">
        <v>354</v>
      </c>
      <c r="G2205" s="59" t="s">
        <v>355</v>
      </c>
      <c r="H2205" s="59">
        <v>431122</v>
      </c>
      <c r="I2205" s="59" t="str">
        <f t="shared" si="242"/>
        <v>431122</v>
      </c>
      <c r="J2205" s="59">
        <f t="shared" si="243"/>
        <v>0</v>
      </c>
      <c r="K2205" s="70">
        <v>2.552</v>
      </c>
      <c r="L2205" s="55" t="s">
        <v>7374</v>
      </c>
      <c r="M2205" s="71" t="s">
        <v>7375</v>
      </c>
      <c r="N2205" s="59"/>
      <c r="O2205" s="70"/>
      <c r="P2205" s="59"/>
      <c r="Q2205" s="70"/>
      <c r="R2205" s="73" t="s">
        <v>7375</v>
      </c>
      <c r="S2205" s="70">
        <v>2.552</v>
      </c>
      <c r="T2205" s="59">
        <v>15</v>
      </c>
      <c r="U2205" s="82">
        <v>71.46</v>
      </c>
      <c r="V2205" s="83">
        <v>38.28</v>
      </c>
      <c r="W2205" s="83">
        <v>25.52</v>
      </c>
      <c r="X2205" s="83">
        <v>12.76</v>
      </c>
      <c r="Y2205" s="82">
        <f t="shared" si="244"/>
        <v>33.18</v>
      </c>
      <c r="Z2205" s="82"/>
      <c r="AA2205" s="91"/>
      <c r="AB2205" s="91"/>
      <c r="AC2205" s="82"/>
      <c r="AD2205" s="82"/>
      <c r="AE2205" s="82"/>
      <c r="AF2205" s="82"/>
      <c r="AG2205" s="59" t="s">
        <v>7302</v>
      </c>
      <c r="AH2205" s="59">
        <v>1</v>
      </c>
      <c r="AI2205" s="58"/>
      <c r="AJ2205" s="27"/>
    </row>
    <row r="2206" ht="20.15" customHeight="1" outlineLevel="4" spans="1:36">
      <c r="A2206" s="59">
        <v>34</v>
      </c>
      <c r="B2206" s="60" t="s">
        <v>230</v>
      </c>
      <c r="C2206" s="56" t="s">
        <v>242</v>
      </c>
      <c r="D2206" s="57" t="s">
        <v>7365</v>
      </c>
      <c r="E2206" s="58" t="s">
        <v>7376</v>
      </c>
      <c r="F2206" s="59" t="s">
        <v>354</v>
      </c>
      <c r="G2206" s="59" t="s">
        <v>355</v>
      </c>
      <c r="H2206" s="59">
        <v>431122</v>
      </c>
      <c r="I2206" s="59" t="str">
        <f t="shared" si="242"/>
        <v>431122</v>
      </c>
      <c r="J2206" s="59">
        <f t="shared" si="243"/>
        <v>0</v>
      </c>
      <c r="K2206" s="70">
        <v>2.568</v>
      </c>
      <c r="L2206" s="55" t="s">
        <v>7377</v>
      </c>
      <c r="M2206" s="71" t="s">
        <v>7378</v>
      </c>
      <c r="N2206" s="59"/>
      <c r="O2206" s="70"/>
      <c r="P2206" s="59"/>
      <c r="Q2206" s="70"/>
      <c r="R2206" s="73" t="s">
        <v>7378</v>
      </c>
      <c r="S2206" s="70">
        <v>2.568</v>
      </c>
      <c r="T2206" s="59">
        <v>15</v>
      </c>
      <c r="U2206" s="82">
        <v>71.9</v>
      </c>
      <c r="V2206" s="83">
        <v>38.52</v>
      </c>
      <c r="W2206" s="83">
        <v>25.68</v>
      </c>
      <c r="X2206" s="83">
        <v>12.84</v>
      </c>
      <c r="Y2206" s="82">
        <f t="shared" si="244"/>
        <v>33.38</v>
      </c>
      <c r="Z2206" s="82"/>
      <c r="AA2206" s="91"/>
      <c r="AB2206" s="91"/>
      <c r="AC2206" s="82"/>
      <c r="AD2206" s="82"/>
      <c r="AE2206" s="82"/>
      <c r="AF2206" s="82"/>
      <c r="AG2206" s="59" t="s">
        <v>7302</v>
      </c>
      <c r="AH2206" s="59">
        <v>1</v>
      </c>
      <c r="AI2206" s="58"/>
      <c r="AJ2206" s="27"/>
    </row>
    <row r="2207" ht="20.15" customHeight="1" outlineLevel="4" spans="1:36">
      <c r="A2207" s="59">
        <v>35</v>
      </c>
      <c r="B2207" s="60" t="s">
        <v>230</v>
      </c>
      <c r="C2207" s="56" t="s">
        <v>242</v>
      </c>
      <c r="D2207" s="57" t="s">
        <v>7288</v>
      </c>
      <c r="E2207" s="58" t="s">
        <v>7379</v>
      </c>
      <c r="F2207" s="59" t="s">
        <v>354</v>
      </c>
      <c r="G2207" s="59" t="s">
        <v>355</v>
      </c>
      <c r="H2207" s="59">
        <v>431122</v>
      </c>
      <c r="I2207" s="59" t="str">
        <f t="shared" si="242"/>
        <v>431122</v>
      </c>
      <c r="J2207" s="59">
        <f t="shared" si="243"/>
        <v>0</v>
      </c>
      <c r="K2207" s="70">
        <v>1.604</v>
      </c>
      <c r="L2207" s="55" t="s">
        <v>7380</v>
      </c>
      <c r="M2207" s="71" t="s">
        <v>7381</v>
      </c>
      <c r="N2207" s="59"/>
      <c r="O2207" s="70"/>
      <c r="P2207" s="59"/>
      <c r="Q2207" s="70"/>
      <c r="R2207" s="73" t="s">
        <v>7381</v>
      </c>
      <c r="S2207" s="70">
        <v>1.604</v>
      </c>
      <c r="T2207" s="59">
        <v>15</v>
      </c>
      <c r="U2207" s="82">
        <v>44.91</v>
      </c>
      <c r="V2207" s="83">
        <v>24.06</v>
      </c>
      <c r="W2207" s="83">
        <v>16.04</v>
      </c>
      <c r="X2207" s="83">
        <v>8.02</v>
      </c>
      <c r="Y2207" s="82">
        <f t="shared" si="244"/>
        <v>20.85</v>
      </c>
      <c r="Z2207" s="82"/>
      <c r="AA2207" s="91"/>
      <c r="AB2207" s="91"/>
      <c r="AC2207" s="82"/>
      <c r="AD2207" s="82"/>
      <c r="AE2207" s="82"/>
      <c r="AF2207" s="82"/>
      <c r="AG2207" s="59" t="s">
        <v>7302</v>
      </c>
      <c r="AH2207" s="59">
        <v>1</v>
      </c>
      <c r="AI2207" s="58"/>
      <c r="AJ2207" s="27"/>
    </row>
    <row r="2208" ht="20.15" customHeight="1" outlineLevel="4" spans="1:36">
      <c r="A2208" s="59">
        <v>36</v>
      </c>
      <c r="B2208" s="60" t="s">
        <v>230</v>
      </c>
      <c r="C2208" s="56" t="s">
        <v>242</v>
      </c>
      <c r="D2208" s="57" t="s">
        <v>7288</v>
      </c>
      <c r="E2208" s="58" t="s">
        <v>7382</v>
      </c>
      <c r="F2208" s="59" t="s">
        <v>354</v>
      </c>
      <c r="G2208" s="59" t="s">
        <v>355</v>
      </c>
      <c r="H2208" s="59">
        <v>431122</v>
      </c>
      <c r="I2208" s="59" t="str">
        <f t="shared" si="242"/>
        <v>431122</v>
      </c>
      <c r="J2208" s="59">
        <f t="shared" si="243"/>
        <v>0</v>
      </c>
      <c r="K2208" s="70">
        <v>2.938</v>
      </c>
      <c r="L2208" s="55" t="s">
        <v>7383</v>
      </c>
      <c r="M2208" s="71" t="s">
        <v>7384</v>
      </c>
      <c r="N2208" s="59"/>
      <c r="O2208" s="70"/>
      <c r="P2208" s="59"/>
      <c r="Q2208" s="70"/>
      <c r="R2208" s="73" t="s">
        <v>7384</v>
      </c>
      <c r="S2208" s="70">
        <v>2.938</v>
      </c>
      <c r="T2208" s="59">
        <v>15</v>
      </c>
      <c r="U2208" s="82">
        <v>82.26</v>
      </c>
      <c r="V2208" s="83">
        <v>44.07</v>
      </c>
      <c r="W2208" s="83">
        <v>29.38</v>
      </c>
      <c r="X2208" s="83">
        <v>14.69</v>
      </c>
      <c r="Y2208" s="82">
        <f t="shared" si="244"/>
        <v>38.19</v>
      </c>
      <c r="Z2208" s="82"/>
      <c r="AA2208" s="91"/>
      <c r="AB2208" s="91"/>
      <c r="AC2208" s="82"/>
      <c r="AD2208" s="82"/>
      <c r="AE2208" s="82"/>
      <c r="AF2208" s="82"/>
      <c r="AG2208" s="59" t="s">
        <v>7302</v>
      </c>
      <c r="AH2208" s="59">
        <v>1</v>
      </c>
      <c r="AI2208" s="58"/>
      <c r="AJ2208" s="27"/>
    </row>
    <row r="2209" ht="20.15" customHeight="1" outlineLevel="4" spans="1:36">
      <c r="A2209" s="59">
        <v>37</v>
      </c>
      <c r="B2209" s="60" t="s">
        <v>230</v>
      </c>
      <c r="C2209" s="56" t="s">
        <v>242</v>
      </c>
      <c r="D2209" s="57" t="s">
        <v>7288</v>
      </c>
      <c r="E2209" s="58" t="s">
        <v>7385</v>
      </c>
      <c r="F2209" s="59" t="s">
        <v>354</v>
      </c>
      <c r="G2209" s="59" t="s">
        <v>355</v>
      </c>
      <c r="H2209" s="59">
        <v>431122</v>
      </c>
      <c r="I2209" s="59" t="str">
        <f t="shared" si="242"/>
        <v>431122</v>
      </c>
      <c r="J2209" s="59">
        <f t="shared" si="243"/>
        <v>0</v>
      </c>
      <c r="K2209" s="70">
        <v>3.857</v>
      </c>
      <c r="L2209" s="55" t="s">
        <v>7386</v>
      </c>
      <c r="M2209" s="71" t="s">
        <v>7387</v>
      </c>
      <c r="N2209" s="59"/>
      <c r="O2209" s="70"/>
      <c r="P2209" s="59"/>
      <c r="Q2209" s="70"/>
      <c r="R2209" s="73" t="s">
        <v>7387</v>
      </c>
      <c r="S2209" s="70">
        <v>3.857</v>
      </c>
      <c r="T2209" s="59">
        <v>15</v>
      </c>
      <c r="U2209" s="82">
        <v>108</v>
      </c>
      <c r="V2209" s="83">
        <v>57.855</v>
      </c>
      <c r="W2209" s="83">
        <v>38.57</v>
      </c>
      <c r="X2209" s="83">
        <v>19.285</v>
      </c>
      <c r="Y2209" s="82">
        <f t="shared" si="244"/>
        <v>50.145</v>
      </c>
      <c r="Z2209" s="82"/>
      <c r="AA2209" s="91"/>
      <c r="AB2209" s="91"/>
      <c r="AC2209" s="82"/>
      <c r="AD2209" s="82"/>
      <c r="AE2209" s="82"/>
      <c r="AF2209" s="82"/>
      <c r="AG2209" s="59" t="s">
        <v>7302</v>
      </c>
      <c r="AH2209" s="59">
        <v>1</v>
      </c>
      <c r="AI2209" s="58"/>
      <c r="AJ2209" s="27"/>
    </row>
    <row r="2210" ht="20.15" customHeight="1" outlineLevel="4" spans="1:36">
      <c r="A2210" s="59">
        <v>38</v>
      </c>
      <c r="B2210" s="60" t="s">
        <v>230</v>
      </c>
      <c r="C2210" s="56" t="s">
        <v>242</v>
      </c>
      <c r="D2210" s="57" t="s">
        <v>7303</v>
      </c>
      <c r="E2210" s="58" t="s">
        <v>7388</v>
      </c>
      <c r="F2210" s="59" t="s">
        <v>354</v>
      </c>
      <c r="G2210" s="59" t="s">
        <v>355</v>
      </c>
      <c r="H2210" s="59">
        <v>431122</v>
      </c>
      <c r="I2210" s="59" t="str">
        <f t="shared" si="242"/>
        <v>431122</v>
      </c>
      <c r="J2210" s="59">
        <f t="shared" si="243"/>
        <v>0</v>
      </c>
      <c r="K2210" s="70">
        <v>0.965</v>
      </c>
      <c r="L2210" s="55" t="s">
        <v>7389</v>
      </c>
      <c r="M2210" s="71" t="s">
        <v>7390</v>
      </c>
      <c r="N2210" s="59"/>
      <c r="O2210" s="70"/>
      <c r="P2210" s="59"/>
      <c r="Q2210" s="70"/>
      <c r="R2210" s="73" t="s">
        <v>7390</v>
      </c>
      <c r="S2210" s="70">
        <v>0.965</v>
      </c>
      <c r="T2210" s="59">
        <v>15</v>
      </c>
      <c r="U2210" s="82">
        <v>27.02</v>
      </c>
      <c r="V2210" s="83">
        <v>14.475</v>
      </c>
      <c r="W2210" s="83">
        <v>9.65</v>
      </c>
      <c r="X2210" s="83">
        <v>4.825</v>
      </c>
      <c r="Y2210" s="82">
        <f t="shared" si="244"/>
        <v>12.545</v>
      </c>
      <c r="Z2210" s="82"/>
      <c r="AA2210" s="91"/>
      <c r="AB2210" s="91"/>
      <c r="AC2210" s="82"/>
      <c r="AD2210" s="82"/>
      <c r="AE2210" s="82"/>
      <c r="AF2210" s="82"/>
      <c r="AG2210" s="59" t="s">
        <v>7302</v>
      </c>
      <c r="AH2210" s="59">
        <v>1</v>
      </c>
      <c r="AI2210" s="58"/>
      <c r="AJ2210" s="27"/>
    </row>
    <row r="2211" ht="20.15" customHeight="1" outlineLevel="4" spans="1:36">
      <c r="A2211" s="59">
        <v>39</v>
      </c>
      <c r="B2211" s="60" t="s">
        <v>230</v>
      </c>
      <c r="C2211" s="56" t="s">
        <v>242</v>
      </c>
      <c r="D2211" s="57" t="s">
        <v>7310</v>
      </c>
      <c r="E2211" s="58" t="s">
        <v>7391</v>
      </c>
      <c r="F2211" s="59" t="s">
        <v>354</v>
      </c>
      <c r="G2211" s="59" t="s">
        <v>355</v>
      </c>
      <c r="H2211" s="59">
        <v>431122</v>
      </c>
      <c r="I2211" s="59" t="str">
        <f t="shared" si="242"/>
        <v>431122</v>
      </c>
      <c r="J2211" s="59">
        <f t="shared" si="243"/>
        <v>0</v>
      </c>
      <c r="K2211" s="70">
        <v>3.249</v>
      </c>
      <c r="L2211" s="55" t="s">
        <v>7392</v>
      </c>
      <c r="M2211" s="71" t="s">
        <v>7393</v>
      </c>
      <c r="N2211" s="59"/>
      <c r="O2211" s="70"/>
      <c r="P2211" s="59"/>
      <c r="Q2211" s="70"/>
      <c r="R2211" s="73" t="s">
        <v>7393</v>
      </c>
      <c r="S2211" s="70">
        <v>3.249</v>
      </c>
      <c r="T2211" s="59">
        <v>15</v>
      </c>
      <c r="U2211" s="82">
        <v>90.97</v>
      </c>
      <c r="V2211" s="83">
        <v>48.735</v>
      </c>
      <c r="W2211" s="83">
        <v>32.49</v>
      </c>
      <c r="X2211" s="83">
        <v>16.245</v>
      </c>
      <c r="Y2211" s="82">
        <f t="shared" si="244"/>
        <v>42.235</v>
      </c>
      <c r="Z2211" s="82"/>
      <c r="AA2211" s="91"/>
      <c r="AB2211" s="91"/>
      <c r="AC2211" s="82"/>
      <c r="AD2211" s="82"/>
      <c r="AE2211" s="82"/>
      <c r="AF2211" s="82"/>
      <c r="AG2211" s="59" t="s">
        <v>7302</v>
      </c>
      <c r="AH2211" s="59">
        <v>1</v>
      </c>
      <c r="AI2211" s="58"/>
      <c r="AJ2211" s="27"/>
    </row>
    <row r="2212" ht="20.15" customHeight="1" outlineLevel="4" spans="1:36">
      <c r="A2212" s="59">
        <v>40</v>
      </c>
      <c r="B2212" s="60" t="s">
        <v>230</v>
      </c>
      <c r="C2212" s="56" t="s">
        <v>242</v>
      </c>
      <c r="D2212" s="57" t="s">
        <v>7310</v>
      </c>
      <c r="E2212" s="58" t="s">
        <v>7394</v>
      </c>
      <c r="F2212" s="59" t="s">
        <v>354</v>
      </c>
      <c r="G2212" s="59" t="s">
        <v>355</v>
      </c>
      <c r="H2212" s="59">
        <v>431122</v>
      </c>
      <c r="I2212" s="59" t="str">
        <f t="shared" si="242"/>
        <v>431122</v>
      </c>
      <c r="J2212" s="59">
        <f t="shared" si="243"/>
        <v>0</v>
      </c>
      <c r="K2212" s="70">
        <v>4.047</v>
      </c>
      <c r="L2212" s="55" t="s">
        <v>7395</v>
      </c>
      <c r="M2212" s="71" t="s">
        <v>7396</v>
      </c>
      <c r="N2212" s="59"/>
      <c r="O2212" s="70"/>
      <c r="P2212" s="59"/>
      <c r="Q2212" s="70"/>
      <c r="R2212" s="73" t="s">
        <v>7396</v>
      </c>
      <c r="S2212" s="70">
        <v>4.047</v>
      </c>
      <c r="T2212" s="59">
        <v>15</v>
      </c>
      <c r="U2212" s="82">
        <v>113.32</v>
      </c>
      <c r="V2212" s="83">
        <v>60.705</v>
      </c>
      <c r="W2212" s="83">
        <v>40.47</v>
      </c>
      <c r="X2212" s="83">
        <v>20.235</v>
      </c>
      <c r="Y2212" s="82">
        <f t="shared" si="244"/>
        <v>52.615</v>
      </c>
      <c r="Z2212" s="82"/>
      <c r="AA2212" s="91"/>
      <c r="AB2212" s="91"/>
      <c r="AC2212" s="82"/>
      <c r="AD2212" s="82"/>
      <c r="AE2212" s="82"/>
      <c r="AF2212" s="82"/>
      <c r="AG2212" s="59" t="s">
        <v>7302</v>
      </c>
      <c r="AH2212" s="59">
        <v>1</v>
      </c>
      <c r="AI2212" s="58"/>
      <c r="AJ2212" s="27"/>
    </row>
    <row r="2213" ht="20.15" customHeight="1" outlineLevel="4" spans="1:36">
      <c r="A2213" s="59">
        <v>41</v>
      </c>
      <c r="B2213" s="60" t="s">
        <v>230</v>
      </c>
      <c r="C2213" s="56" t="s">
        <v>242</v>
      </c>
      <c r="D2213" s="57" t="s">
        <v>7397</v>
      </c>
      <c r="E2213" s="58" t="s">
        <v>7398</v>
      </c>
      <c r="F2213" s="59" t="s">
        <v>354</v>
      </c>
      <c r="G2213" s="59" t="s">
        <v>355</v>
      </c>
      <c r="H2213" s="59">
        <v>431122</v>
      </c>
      <c r="I2213" s="59" t="str">
        <f t="shared" si="242"/>
        <v>431122</v>
      </c>
      <c r="J2213" s="59">
        <f t="shared" si="243"/>
        <v>0</v>
      </c>
      <c r="K2213" s="70">
        <v>2.002</v>
      </c>
      <c r="L2213" s="55" t="s">
        <v>7399</v>
      </c>
      <c r="M2213" s="71" t="s">
        <v>7400</v>
      </c>
      <c r="N2213" s="59"/>
      <c r="O2213" s="70"/>
      <c r="P2213" s="59"/>
      <c r="Q2213" s="70"/>
      <c r="R2213" s="73" t="s">
        <v>7400</v>
      </c>
      <c r="S2213" s="70">
        <v>2.002</v>
      </c>
      <c r="T2213" s="59">
        <v>15</v>
      </c>
      <c r="U2213" s="82">
        <v>56.06</v>
      </c>
      <c r="V2213" s="83">
        <v>30.03</v>
      </c>
      <c r="W2213" s="83">
        <v>20.02</v>
      </c>
      <c r="X2213" s="83">
        <v>10.01</v>
      </c>
      <c r="Y2213" s="82">
        <f t="shared" si="244"/>
        <v>26.03</v>
      </c>
      <c r="Z2213" s="82"/>
      <c r="AA2213" s="91"/>
      <c r="AB2213" s="91"/>
      <c r="AC2213" s="82"/>
      <c r="AD2213" s="82"/>
      <c r="AE2213" s="82"/>
      <c r="AF2213" s="82"/>
      <c r="AG2213" s="59" t="s">
        <v>7302</v>
      </c>
      <c r="AH2213" s="59">
        <v>1</v>
      </c>
      <c r="AI2213" s="58"/>
      <c r="AJ2213" s="27"/>
    </row>
    <row r="2214" ht="20.15" customHeight="1" outlineLevel="4" spans="1:36">
      <c r="A2214" s="59">
        <v>42</v>
      </c>
      <c r="B2214" s="60" t="s">
        <v>230</v>
      </c>
      <c r="C2214" s="56" t="s">
        <v>242</v>
      </c>
      <c r="D2214" s="57" t="s">
        <v>7345</v>
      </c>
      <c r="E2214" s="58" t="s">
        <v>7401</v>
      </c>
      <c r="F2214" s="59" t="s">
        <v>354</v>
      </c>
      <c r="G2214" s="59" t="s">
        <v>355</v>
      </c>
      <c r="H2214" s="59">
        <v>431122</v>
      </c>
      <c r="I2214" s="59" t="str">
        <f t="shared" si="242"/>
        <v>431122</v>
      </c>
      <c r="J2214" s="59">
        <f t="shared" si="243"/>
        <v>0</v>
      </c>
      <c r="K2214" s="70">
        <v>0.243</v>
      </c>
      <c r="L2214" s="55" t="s">
        <v>7402</v>
      </c>
      <c r="M2214" s="71" t="s">
        <v>7403</v>
      </c>
      <c r="N2214" s="59"/>
      <c r="O2214" s="70"/>
      <c r="P2214" s="59"/>
      <c r="Q2214" s="70"/>
      <c r="R2214" s="73" t="s">
        <v>7403</v>
      </c>
      <c r="S2214" s="70">
        <v>0.243</v>
      </c>
      <c r="T2214" s="59">
        <v>15</v>
      </c>
      <c r="U2214" s="82">
        <v>6.8</v>
      </c>
      <c r="V2214" s="83">
        <v>3.645</v>
      </c>
      <c r="W2214" s="83">
        <v>2.43</v>
      </c>
      <c r="X2214" s="83">
        <v>1.215</v>
      </c>
      <c r="Y2214" s="82">
        <f t="shared" si="244"/>
        <v>3.155</v>
      </c>
      <c r="Z2214" s="82"/>
      <c r="AA2214" s="91"/>
      <c r="AB2214" s="91"/>
      <c r="AC2214" s="82"/>
      <c r="AD2214" s="82"/>
      <c r="AE2214" s="82"/>
      <c r="AF2214" s="82"/>
      <c r="AG2214" s="59" t="s">
        <v>7302</v>
      </c>
      <c r="AH2214" s="59">
        <v>1</v>
      </c>
      <c r="AI2214" s="58"/>
      <c r="AJ2214" s="27"/>
    </row>
    <row r="2215" ht="20.15" customHeight="1" outlineLevel="3" collapsed="1" spans="1:36">
      <c r="A2215" s="59"/>
      <c r="B2215" s="60"/>
      <c r="C2215" s="51" t="s">
        <v>245</v>
      </c>
      <c r="D2215" s="57"/>
      <c r="E2215" s="58"/>
      <c r="F2215" s="59"/>
      <c r="G2215" s="59"/>
      <c r="H2215" s="59"/>
      <c r="I2215" s="59"/>
      <c r="J2215" s="59"/>
      <c r="K2215" s="70">
        <f>SUBTOTAL(9,K2216:K2239)</f>
        <v>94.241</v>
      </c>
      <c r="L2215" s="55"/>
      <c r="M2215" s="71"/>
      <c r="N2215" s="59"/>
      <c r="O2215" s="70"/>
      <c r="P2215" s="59"/>
      <c r="Q2215" s="70"/>
      <c r="R2215" s="73"/>
      <c r="S2215" s="70"/>
      <c r="T2215" s="59"/>
      <c r="U2215" s="82">
        <f>SUBTOTAL(9,U2216:U2239)</f>
        <v>2827.23</v>
      </c>
      <c r="V2215" s="83">
        <f>SUBTOTAL(9,V2216:V2239)</f>
        <v>1507.856</v>
      </c>
      <c r="W2215" s="83">
        <f>SUBTOTAL(9,W2216:W2239)</f>
        <v>942.41</v>
      </c>
      <c r="X2215" s="83">
        <f>SUBTOTAL(9,X2216:X2239)</f>
        <v>565.446</v>
      </c>
      <c r="Y2215" s="82">
        <f>SUBTOTAL(9,Y2216:Y2239)</f>
        <v>1319.374</v>
      </c>
      <c r="Z2215" s="82">
        <v>94</v>
      </c>
      <c r="AA2215" s="91">
        <v>2397</v>
      </c>
      <c r="AB2215" s="82">
        <f>U2215-AA2215</f>
        <v>430.23</v>
      </c>
      <c r="AC2215" s="82">
        <v>1508</v>
      </c>
      <c r="AD2215" s="82">
        <v>0</v>
      </c>
      <c r="AE2215" s="82">
        <v>889</v>
      </c>
      <c r="AF2215" s="82">
        <v>889</v>
      </c>
      <c r="AG2215" s="59"/>
      <c r="AH2215" s="59"/>
      <c r="AI2215" s="58" t="s">
        <v>551</v>
      </c>
      <c r="AJ2215" s="27" t="s">
        <v>93</v>
      </c>
    </row>
    <row r="2216" ht="20.15" customHeight="1" outlineLevel="4" spans="1:36">
      <c r="A2216" s="59">
        <v>1</v>
      </c>
      <c r="B2216" s="60" t="s">
        <v>230</v>
      </c>
      <c r="C2216" s="56" t="s">
        <v>244</v>
      </c>
      <c r="D2216" s="57" t="s">
        <v>7404</v>
      </c>
      <c r="E2216" s="58" t="s">
        <v>7405</v>
      </c>
      <c r="F2216" s="59" t="s">
        <v>1482</v>
      </c>
      <c r="G2216" s="59" t="s">
        <v>1483</v>
      </c>
      <c r="H2216" s="59">
        <v>431123</v>
      </c>
      <c r="I2216" s="59" t="str">
        <f t="shared" ref="I2216:I2239" si="245">RIGHT(M2216,6)</f>
        <v>431123</v>
      </c>
      <c r="J2216" s="59">
        <f t="shared" ref="J2216:J2239" si="246">H2216-I2216</f>
        <v>0</v>
      </c>
      <c r="K2216" s="70">
        <v>1.588</v>
      </c>
      <c r="L2216" s="55" t="s">
        <v>7406</v>
      </c>
      <c r="M2216" s="71" t="s">
        <v>7407</v>
      </c>
      <c r="N2216" s="59"/>
      <c r="O2216" s="70"/>
      <c r="P2216" s="59"/>
      <c r="Q2216" s="70"/>
      <c r="R2216" s="73" t="s">
        <v>7407</v>
      </c>
      <c r="S2216" s="70">
        <v>1.588</v>
      </c>
      <c r="T2216" s="59">
        <v>16</v>
      </c>
      <c r="U2216" s="82">
        <v>47.64</v>
      </c>
      <c r="V2216" s="83">
        <v>25.408</v>
      </c>
      <c r="W2216" s="83">
        <v>15.88</v>
      </c>
      <c r="X2216" s="83">
        <v>9.528</v>
      </c>
      <c r="Y2216" s="82">
        <f t="shared" ref="Y2216:Y2239" si="247">U2216-V2216</f>
        <v>22.232</v>
      </c>
      <c r="Z2216" s="82"/>
      <c r="AA2216" s="91"/>
      <c r="AB2216" s="91"/>
      <c r="AC2216" s="82"/>
      <c r="AD2216" s="82"/>
      <c r="AE2216" s="82"/>
      <c r="AF2216" s="82"/>
      <c r="AG2216" s="59" t="s">
        <v>7302</v>
      </c>
      <c r="AH2216" s="59">
        <v>1</v>
      </c>
      <c r="AI2216" s="58"/>
      <c r="AJ2216" s="27"/>
    </row>
    <row r="2217" ht="20.15" customHeight="1" outlineLevel="4" spans="1:36">
      <c r="A2217" s="59">
        <v>13</v>
      </c>
      <c r="B2217" s="60" t="s">
        <v>230</v>
      </c>
      <c r="C2217" s="56" t="s">
        <v>244</v>
      </c>
      <c r="D2217" s="57" t="s">
        <v>7408</v>
      </c>
      <c r="E2217" s="58" t="s">
        <v>7409</v>
      </c>
      <c r="F2217" s="59" t="s">
        <v>1482</v>
      </c>
      <c r="G2217" s="59" t="s">
        <v>1483</v>
      </c>
      <c r="H2217" s="59">
        <v>431123</v>
      </c>
      <c r="I2217" s="59" t="str">
        <f t="shared" si="245"/>
        <v>431123</v>
      </c>
      <c r="J2217" s="59">
        <f t="shared" si="246"/>
        <v>0</v>
      </c>
      <c r="K2217" s="70">
        <v>2.485</v>
      </c>
      <c r="L2217" s="55" t="s">
        <v>7410</v>
      </c>
      <c r="M2217" s="71" t="s">
        <v>7411</v>
      </c>
      <c r="N2217" s="59"/>
      <c r="O2217" s="70"/>
      <c r="P2217" s="59"/>
      <c r="Q2217" s="70"/>
      <c r="R2217" s="73" t="s">
        <v>7411</v>
      </c>
      <c r="S2217" s="70">
        <v>2.485</v>
      </c>
      <c r="T2217" s="59">
        <v>16</v>
      </c>
      <c r="U2217" s="82">
        <v>74.55</v>
      </c>
      <c r="V2217" s="83">
        <v>39.76</v>
      </c>
      <c r="W2217" s="83">
        <v>24.85</v>
      </c>
      <c r="X2217" s="83">
        <v>14.91</v>
      </c>
      <c r="Y2217" s="82">
        <f t="shared" si="247"/>
        <v>34.79</v>
      </c>
      <c r="Z2217" s="82"/>
      <c r="AA2217" s="91"/>
      <c r="AB2217" s="91"/>
      <c r="AC2217" s="82"/>
      <c r="AD2217" s="82"/>
      <c r="AE2217" s="82"/>
      <c r="AF2217" s="82"/>
      <c r="AG2217" s="59" t="s">
        <v>7412</v>
      </c>
      <c r="AH2217" s="59">
        <v>1</v>
      </c>
      <c r="AI2217" s="58"/>
      <c r="AJ2217" s="27"/>
    </row>
    <row r="2218" ht="20.15" customHeight="1" outlineLevel="4" spans="1:36">
      <c r="A2218" s="59">
        <v>9</v>
      </c>
      <c r="B2218" s="60" t="s">
        <v>230</v>
      </c>
      <c r="C2218" s="56" t="s">
        <v>244</v>
      </c>
      <c r="D2218" s="57" t="s">
        <v>7408</v>
      </c>
      <c r="E2218" s="58" t="s">
        <v>7413</v>
      </c>
      <c r="F2218" s="59" t="s">
        <v>1482</v>
      </c>
      <c r="G2218" s="59" t="s">
        <v>1483</v>
      </c>
      <c r="H2218" s="59">
        <v>431123</v>
      </c>
      <c r="I2218" s="59" t="str">
        <f t="shared" si="245"/>
        <v>431123</v>
      </c>
      <c r="J2218" s="59">
        <f t="shared" si="246"/>
        <v>0</v>
      </c>
      <c r="K2218" s="70">
        <v>0.725</v>
      </c>
      <c r="L2218" s="55" t="s">
        <v>7414</v>
      </c>
      <c r="M2218" s="71" t="s">
        <v>7415</v>
      </c>
      <c r="N2218" s="59"/>
      <c r="O2218" s="70"/>
      <c r="P2218" s="59"/>
      <c r="Q2218" s="70"/>
      <c r="R2218" s="73" t="s">
        <v>7415</v>
      </c>
      <c r="S2218" s="70">
        <v>0.725</v>
      </c>
      <c r="T2218" s="59">
        <v>16</v>
      </c>
      <c r="U2218" s="82">
        <v>21.75</v>
      </c>
      <c r="V2218" s="83">
        <v>11.6</v>
      </c>
      <c r="W2218" s="83">
        <v>7.25</v>
      </c>
      <c r="X2218" s="83">
        <v>4.35</v>
      </c>
      <c r="Y2218" s="82">
        <f t="shared" si="247"/>
        <v>10.15</v>
      </c>
      <c r="Z2218" s="82"/>
      <c r="AA2218" s="91"/>
      <c r="AB2218" s="91"/>
      <c r="AC2218" s="82"/>
      <c r="AD2218" s="82"/>
      <c r="AE2218" s="82"/>
      <c r="AF2218" s="82"/>
      <c r="AG2218" s="59" t="s">
        <v>7412</v>
      </c>
      <c r="AH2218" s="59">
        <v>1</v>
      </c>
      <c r="AI2218" s="58"/>
      <c r="AJ2218" s="27"/>
    </row>
    <row r="2219" ht="20.15" customHeight="1" outlineLevel="4" spans="1:36">
      <c r="A2219" s="59">
        <v>14</v>
      </c>
      <c r="B2219" s="60" t="s">
        <v>230</v>
      </c>
      <c r="C2219" s="56" t="s">
        <v>244</v>
      </c>
      <c r="D2219" s="57" t="s">
        <v>7416</v>
      </c>
      <c r="E2219" s="58" t="s">
        <v>7417</v>
      </c>
      <c r="F2219" s="59" t="s">
        <v>1482</v>
      </c>
      <c r="G2219" s="59" t="s">
        <v>1483</v>
      </c>
      <c r="H2219" s="59">
        <v>431123</v>
      </c>
      <c r="I2219" s="59" t="str">
        <f t="shared" si="245"/>
        <v>431123</v>
      </c>
      <c r="J2219" s="59">
        <f t="shared" si="246"/>
        <v>0</v>
      </c>
      <c r="K2219" s="70">
        <v>7.46</v>
      </c>
      <c r="L2219" s="55" t="s">
        <v>7418</v>
      </c>
      <c r="M2219" s="71" t="s">
        <v>7419</v>
      </c>
      <c r="N2219" s="59"/>
      <c r="O2219" s="70"/>
      <c r="P2219" s="59"/>
      <c r="Q2219" s="70"/>
      <c r="R2219" s="73" t="s">
        <v>7419</v>
      </c>
      <c r="S2219" s="70">
        <v>7.46</v>
      </c>
      <c r="T2219" s="59">
        <v>16</v>
      </c>
      <c r="U2219" s="82">
        <v>223.8</v>
      </c>
      <c r="V2219" s="83">
        <v>119.36</v>
      </c>
      <c r="W2219" s="83">
        <v>74.6</v>
      </c>
      <c r="X2219" s="83">
        <v>44.76</v>
      </c>
      <c r="Y2219" s="82">
        <f t="shared" si="247"/>
        <v>104.44</v>
      </c>
      <c r="Z2219" s="82"/>
      <c r="AA2219" s="91"/>
      <c r="AB2219" s="91"/>
      <c r="AC2219" s="82"/>
      <c r="AD2219" s="82"/>
      <c r="AE2219" s="82"/>
      <c r="AF2219" s="82"/>
      <c r="AG2219" s="59" t="s">
        <v>7412</v>
      </c>
      <c r="AH2219" s="59">
        <v>1</v>
      </c>
      <c r="AI2219" s="58"/>
      <c r="AJ2219" s="27"/>
    </row>
    <row r="2220" ht="20.15" customHeight="1" outlineLevel="4" spans="1:36">
      <c r="A2220" s="59">
        <v>8</v>
      </c>
      <c r="B2220" s="60" t="s">
        <v>230</v>
      </c>
      <c r="C2220" s="56" t="s">
        <v>244</v>
      </c>
      <c r="D2220" s="57" t="s">
        <v>7408</v>
      </c>
      <c r="E2220" s="58" t="s">
        <v>7413</v>
      </c>
      <c r="F2220" s="59" t="s">
        <v>1482</v>
      </c>
      <c r="G2220" s="59" t="s">
        <v>1483</v>
      </c>
      <c r="H2220" s="59">
        <v>431123</v>
      </c>
      <c r="I2220" s="59" t="str">
        <f t="shared" si="245"/>
        <v>431123</v>
      </c>
      <c r="J2220" s="59">
        <f t="shared" si="246"/>
        <v>0</v>
      </c>
      <c r="K2220" s="70">
        <v>2.317</v>
      </c>
      <c r="L2220" s="55" t="s">
        <v>7414</v>
      </c>
      <c r="M2220" s="71" t="s">
        <v>7420</v>
      </c>
      <c r="N2220" s="59"/>
      <c r="O2220" s="70"/>
      <c r="P2220" s="59"/>
      <c r="Q2220" s="70"/>
      <c r="R2220" s="73" t="s">
        <v>7420</v>
      </c>
      <c r="S2220" s="70">
        <v>2.317</v>
      </c>
      <c r="T2220" s="59">
        <v>16</v>
      </c>
      <c r="U2220" s="82">
        <v>69.51</v>
      </c>
      <c r="V2220" s="83">
        <v>37.072</v>
      </c>
      <c r="W2220" s="83">
        <v>23.17</v>
      </c>
      <c r="X2220" s="83">
        <v>13.902</v>
      </c>
      <c r="Y2220" s="82">
        <f t="shared" si="247"/>
        <v>32.438</v>
      </c>
      <c r="Z2220" s="82"/>
      <c r="AA2220" s="91"/>
      <c r="AB2220" s="91"/>
      <c r="AC2220" s="82"/>
      <c r="AD2220" s="82"/>
      <c r="AE2220" s="82"/>
      <c r="AF2220" s="82"/>
      <c r="AG2220" s="59" t="s">
        <v>7412</v>
      </c>
      <c r="AH2220" s="59">
        <v>1</v>
      </c>
      <c r="AI2220" s="58"/>
      <c r="AJ2220" s="27"/>
    </row>
    <row r="2221" ht="20.15" customHeight="1" outlineLevel="4" spans="1:36">
      <c r="A2221" s="59">
        <v>15</v>
      </c>
      <c r="B2221" s="60" t="s">
        <v>230</v>
      </c>
      <c r="C2221" s="56" t="s">
        <v>244</v>
      </c>
      <c r="D2221" s="57" t="s">
        <v>7421</v>
      </c>
      <c r="E2221" s="58" t="s">
        <v>7422</v>
      </c>
      <c r="F2221" s="59" t="s">
        <v>1482</v>
      </c>
      <c r="G2221" s="59" t="s">
        <v>1483</v>
      </c>
      <c r="H2221" s="59">
        <v>431123</v>
      </c>
      <c r="I2221" s="59" t="str">
        <f t="shared" si="245"/>
        <v>431123</v>
      </c>
      <c r="J2221" s="59">
        <f t="shared" si="246"/>
        <v>0</v>
      </c>
      <c r="K2221" s="70">
        <v>5.767</v>
      </c>
      <c r="L2221" s="55" t="s">
        <v>7423</v>
      </c>
      <c r="M2221" s="71" t="s">
        <v>7424</v>
      </c>
      <c r="N2221" s="59"/>
      <c r="O2221" s="70"/>
      <c r="P2221" s="59"/>
      <c r="Q2221" s="70"/>
      <c r="R2221" s="73" t="s">
        <v>7424</v>
      </c>
      <c r="S2221" s="70">
        <v>5.767</v>
      </c>
      <c r="T2221" s="59">
        <v>16</v>
      </c>
      <c r="U2221" s="82">
        <v>173.01</v>
      </c>
      <c r="V2221" s="83">
        <v>92.272</v>
      </c>
      <c r="W2221" s="83">
        <v>57.67</v>
      </c>
      <c r="X2221" s="83">
        <v>34.602</v>
      </c>
      <c r="Y2221" s="82">
        <f t="shared" si="247"/>
        <v>80.738</v>
      </c>
      <c r="Z2221" s="82"/>
      <c r="AA2221" s="91"/>
      <c r="AB2221" s="91"/>
      <c r="AC2221" s="82"/>
      <c r="AD2221" s="82"/>
      <c r="AE2221" s="82"/>
      <c r="AF2221" s="82"/>
      <c r="AG2221" s="59" t="s">
        <v>7412</v>
      </c>
      <c r="AH2221" s="59">
        <v>1</v>
      </c>
      <c r="AI2221" s="58"/>
      <c r="AJ2221" s="27"/>
    </row>
    <row r="2222" ht="20.15" customHeight="1" outlineLevel="4" spans="1:36">
      <c r="A2222" s="59">
        <v>16</v>
      </c>
      <c r="B2222" s="60" t="s">
        <v>230</v>
      </c>
      <c r="C2222" s="56" t="s">
        <v>244</v>
      </c>
      <c r="D2222" s="57" t="s">
        <v>7425</v>
      </c>
      <c r="E2222" s="58" t="s">
        <v>7426</v>
      </c>
      <c r="F2222" s="59" t="s">
        <v>1482</v>
      </c>
      <c r="G2222" s="59" t="s">
        <v>1483</v>
      </c>
      <c r="H2222" s="59">
        <v>431123</v>
      </c>
      <c r="I2222" s="59" t="str">
        <f t="shared" si="245"/>
        <v>431123</v>
      </c>
      <c r="J2222" s="59">
        <f t="shared" si="246"/>
        <v>0</v>
      </c>
      <c r="K2222" s="70">
        <v>12.463</v>
      </c>
      <c r="L2222" s="55" t="s">
        <v>7427</v>
      </c>
      <c r="M2222" s="71" t="s">
        <v>7428</v>
      </c>
      <c r="N2222" s="59"/>
      <c r="O2222" s="70"/>
      <c r="P2222" s="59"/>
      <c r="Q2222" s="70"/>
      <c r="R2222" s="73" t="s">
        <v>7428</v>
      </c>
      <c r="S2222" s="70">
        <v>12.463</v>
      </c>
      <c r="T2222" s="59">
        <v>16</v>
      </c>
      <c r="U2222" s="82">
        <v>373.89</v>
      </c>
      <c r="V2222" s="83">
        <v>199.408</v>
      </c>
      <c r="W2222" s="83">
        <v>124.63</v>
      </c>
      <c r="X2222" s="83">
        <v>74.778</v>
      </c>
      <c r="Y2222" s="82">
        <f t="shared" si="247"/>
        <v>174.482</v>
      </c>
      <c r="Z2222" s="82"/>
      <c r="AA2222" s="91"/>
      <c r="AB2222" s="91"/>
      <c r="AC2222" s="82"/>
      <c r="AD2222" s="82"/>
      <c r="AE2222" s="82"/>
      <c r="AF2222" s="82"/>
      <c r="AG2222" s="59" t="s">
        <v>7412</v>
      </c>
      <c r="AH2222" s="59">
        <v>1</v>
      </c>
      <c r="AI2222" s="58"/>
      <c r="AJ2222" s="27"/>
    </row>
    <row r="2223" ht="20.15" customHeight="1" outlineLevel="4" spans="1:36">
      <c r="A2223" s="59">
        <v>17</v>
      </c>
      <c r="B2223" s="60" t="s">
        <v>230</v>
      </c>
      <c r="C2223" s="56" t="s">
        <v>244</v>
      </c>
      <c r="D2223" s="57" t="s">
        <v>7425</v>
      </c>
      <c r="E2223" s="58" t="s">
        <v>7429</v>
      </c>
      <c r="F2223" s="59" t="s">
        <v>1482</v>
      </c>
      <c r="G2223" s="59" t="s">
        <v>1483</v>
      </c>
      <c r="H2223" s="59">
        <v>431123</v>
      </c>
      <c r="I2223" s="59" t="str">
        <f t="shared" si="245"/>
        <v>431123</v>
      </c>
      <c r="J2223" s="59">
        <f t="shared" si="246"/>
        <v>0</v>
      </c>
      <c r="K2223" s="70">
        <v>6.172</v>
      </c>
      <c r="L2223" s="55" t="s">
        <v>7430</v>
      </c>
      <c r="M2223" s="71" t="s">
        <v>7431</v>
      </c>
      <c r="N2223" s="59"/>
      <c r="O2223" s="70"/>
      <c r="P2223" s="59"/>
      <c r="Q2223" s="70"/>
      <c r="R2223" s="73" t="s">
        <v>7431</v>
      </c>
      <c r="S2223" s="70">
        <v>6.172</v>
      </c>
      <c r="T2223" s="59">
        <v>16</v>
      </c>
      <c r="U2223" s="82">
        <v>185.16</v>
      </c>
      <c r="V2223" s="83">
        <v>98.752</v>
      </c>
      <c r="W2223" s="83">
        <v>61.72</v>
      </c>
      <c r="X2223" s="83">
        <v>37.032</v>
      </c>
      <c r="Y2223" s="82">
        <f t="shared" si="247"/>
        <v>86.408</v>
      </c>
      <c r="Z2223" s="82"/>
      <c r="AA2223" s="91"/>
      <c r="AB2223" s="91"/>
      <c r="AC2223" s="82"/>
      <c r="AD2223" s="82"/>
      <c r="AE2223" s="82"/>
      <c r="AF2223" s="82"/>
      <c r="AG2223" s="59" t="s">
        <v>7412</v>
      </c>
      <c r="AH2223" s="59">
        <v>1</v>
      </c>
      <c r="AI2223" s="58"/>
      <c r="AJ2223" s="27"/>
    </row>
    <row r="2224" ht="20.15" customHeight="1" outlineLevel="4" spans="1:36">
      <c r="A2224" s="59">
        <v>10</v>
      </c>
      <c r="B2224" s="60" t="s">
        <v>230</v>
      </c>
      <c r="C2224" s="56" t="s">
        <v>244</v>
      </c>
      <c r="D2224" s="57" t="s">
        <v>7432</v>
      </c>
      <c r="E2224" s="58" t="s">
        <v>7433</v>
      </c>
      <c r="F2224" s="59" t="s">
        <v>1482</v>
      </c>
      <c r="G2224" s="59" t="s">
        <v>1483</v>
      </c>
      <c r="H2224" s="59">
        <v>431123</v>
      </c>
      <c r="I2224" s="59" t="str">
        <f t="shared" si="245"/>
        <v>431123</v>
      </c>
      <c r="J2224" s="59">
        <f t="shared" si="246"/>
        <v>0</v>
      </c>
      <c r="K2224" s="70">
        <v>4.619</v>
      </c>
      <c r="L2224" s="55" t="s">
        <v>7434</v>
      </c>
      <c r="M2224" s="71" t="s">
        <v>7435</v>
      </c>
      <c r="N2224" s="59"/>
      <c r="O2224" s="70"/>
      <c r="P2224" s="59"/>
      <c r="Q2224" s="70"/>
      <c r="R2224" s="73" t="s">
        <v>7435</v>
      </c>
      <c r="S2224" s="70">
        <v>4.619</v>
      </c>
      <c r="T2224" s="59">
        <v>16</v>
      </c>
      <c r="U2224" s="82">
        <v>138.57</v>
      </c>
      <c r="V2224" s="83">
        <v>73.904</v>
      </c>
      <c r="W2224" s="83">
        <v>46.19</v>
      </c>
      <c r="X2224" s="83">
        <v>27.714</v>
      </c>
      <c r="Y2224" s="82">
        <f t="shared" si="247"/>
        <v>64.666</v>
      </c>
      <c r="Z2224" s="82"/>
      <c r="AA2224" s="91"/>
      <c r="AB2224" s="91"/>
      <c r="AC2224" s="82"/>
      <c r="AD2224" s="82"/>
      <c r="AE2224" s="82"/>
      <c r="AF2224" s="82"/>
      <c r="AG2224" s="59" t="s">
        <v>7412</v>
      </c>
      <c r="AH2224" s="59">
        <v>1</v>
      </c>
      <c r="AI2224" s="58"/>
      <c r="AJ2224" s="27"/>
    </row>
    <row r="2225" ht="20.15" customHeight="1" outlineLevel="4" spans="1:36">
      <c r="A2225" s="59">
        <v>3</v>
      </c>
      <c r="B2225" s="60" t="s">
        <v>230</v>
      </c>
      <c r="C2225" s="56" t="s">
        <v>244</v>
      </c>
      <c r="D2225" s="57" t="s">
        <v>7432</v>
      </c>
      <c r="E2225" s="58" t="s">
        <v>7436</v>
      </c>
      <c r="F2225" s="59" t="s">
        <v>1482</v>
      </c>
      <c r="G2225" s="59" t="s">
        <v>1483</v>
      </c>
      <c r="H2225" s="59">
        <v>431123</v>
      </c>
      <c r="I2225" s="59" t="str">
        <f t="shared" si="245"/>
        <v>431123</v>
      </c>
      <c r="J2225" s="59">
        <f t="shared" si="246"/>
        <v>0</v>
      </c>
      <c r="K2225" s="70">
        <v>4.961</v>
      </c>
      <c r="L2225" s="55" t="s">
        <v>7437</v>
      </c>
      <c r="M2225" s="71" t="s">
        <v>7438</v>
      </c>
      <c r="N2225" s="59"/>
      <c r="O2225" s="70"/>
      <c r="P2225" s="59"/>
      <c r="Q2225" s="70"/>
      <c r="R2225" s="73" t="s">
        <v>7438</v>
      </c>
      <c r="S2225" s="70">
        <v>4.961</v>
      </c>
      <c r="T2225" s="59">
        <v>16</v>
      </c>
      <c r="U2225" s="82">
        <v>148.83</v>
      </c>
      <c r="V2225" s="83">
        <v>79.376</v>
      </c>
      <c r="W2225" s="83">
        <v>49.61</v>
      </c>
      <c r="X2225" s="83">
        <v>29.766</v>
      </c>
      <c r="Y2225" s="82">
        <f t="shared" si="247"/>
        <v>69.454</v>
      </c>
      <c r="Z2225" s="82"/>
      <c r="AA2225" s="91"/>
      <c r="AB2225" s="91"/>
      <c r="AC2225" s="82"/>
      <c r="AD2225" s="82"/>
      <c r="AE2225" s="82"/>
      <c r="AF2225" s="82"/>
      <c r="AG2225" s="59" t="s">
        <v>7412</v>
      </c>
      <c r="AH2225" s="59">
        <v>1</v>
      </c>
      <c r="AI2225" s="58"/>
      <c r="AJ2225" s="27"/>
    </row>
    <row r="2226" ht="20.15" customHeight="1" outlineLevel="4" spans="1:36">
      <c r="A2226" s="59">
        <v>11</v>
      </c>
      <c r="B2226" s="60" t="s">
        <v>230</v>
      </c>
      <c r="C2226" s="56" t="s">
        <v>244</v>
      </c>
      <c r="D2226" s="57" t="s">
        <v>7439</v>
      </c>
      <c r="E2226" s="58" t="s">
        <v>7440</v>
      </c>
      <c r="F2226" s="59" t="s">
        <v>1482</v>
      </c>
      <c r="G2226" s="59" t="s">
        <v>1483</v>
      </c>
      <c r="H2226" s="59">
        <v>431123</v>
      </c>
      <c r="I2226" s="59" t="str">
        <f t="shared" si="245"/>
        <v>431123</v>
      </c>
      <c r="J2226" s="59">
        <f t="shared" si="246"/>
        <v>0</v>
      </c>
      <c r="K2226" s="70">
        <v>9.504</v>
      </c>
      <c r="L2226" s="55" t="s">
        <v>7441</v>
      </c>
      <c r="M2226" s="71" t="s">
        <v>7442</v>
      </c>
      <c r="N2226" s="59"/>
      <c r="O2226" s="70"/>
      <c r="P2226" s="59"/>
      <c r="Q2226" s="70"/>
      <c r="R2226" s="73" t="s">
        <v>7442</v>
      </c>
      <c r="S2226" s="70">
        <v>9.504</v>
      </c>
      <c r="T2226" s="59">
        <v>16</v>
      </c>
      <c r="U2226" s="82">
        <v>285.12</v>
      </c>
      <c r="V2226" s="83">
        <v>152.064</v>
      </c>
      <c r="W2226" s="83">
        <v>95.04</v>
      </c>
      <c r="X2226" s="83">
        <v>57.024</v>
      </c>
      <c r="Y2226" s="82">
        <f t="shared" si="247"/>
        <v>133.056</v>
      </c>
      <c r="Z2226" s="82"/>
      <c r="AA2226" s="91"/>
      <c r="AB2226" s="91"/>
      <c r="AC2226" s="82"/>
      <c r="AD2226" s="82"/>
      <c r="AE2226" s="82"/>
      <c r="AF2226" s="82"/>
      <c r="AG2226" s="59" t="s">
        <v>7412</v>
      </c>
      <c r="AH2226" s="59">
        <v>1</v>
      </c>
      <c r="AI2226" s="58"/>
      <c r="AJ2226" s="27"/>
    </row>
    <row r="2227" ht="20.15" customHeight="1" outlineLevel="4" spans="1:36">
      <c r="A2227" s="59">
        <v>18</v>
      </c>
      <c r="B2227" s="60" t="s">
        <v>230</v>
      </c>
      <c r="C2227" s="56" t="s">
        <v>244</v>
      </c>
      <c r="D2227" s="57" t="s">
        <v>7416</v>
      </c>
      <c r="E2227" s="58" t="s">
        <v>2065</v>
      </c>
      <c r="F2227" s="59" t="s">
        <v>1482</v>
      </c>
      <c r="G2227" s="59" t="s">
        <v>1483</v>
      </c>
      <c r="H2227" s="59">
        <v>431123</v>
      </c>
      <c r="I2227" s="59" t="str">
        <f t="shared" si="245"/>
        <v>431123</v>
      </c>
      <c r="J2227" s="59">
        <f t="shared" si="246"/>
        <v>0</v>
      </c>
      <c r="K2227" s="70">
        <v>1.012</v>
      </c>
      <c r="L2227" s="55" t="s">
        <v>7443</v>
      </c>
      <c r="M2227" s="71" t="s">
        <v>7444</v>
      </c>
      <c r="N2227" s="59"/>
      <c r="O2227" s="70"/>
      <c r="P2227" s="59"/>
      <c r="Q2227" s="70"/>
      <c r="R2227" s="73" t="s">
        <v>7444</v>
      </c>
      <c r="S2227" s="70">
        <v>1.012</v>
      </c>
      <c r="T2227" s="59">
        <v>16</v>
      </c>
      <c r="U2227" s="82">
        <v>30.36</v>
      </c>
      <c r="V2227" s="83">
        <v>16.192</v>
      </c>
      <c r="W2227" s="83">
        <v>10.12</v>
      </c>
      <c r="X2227" s="83">
        <v>6.072</v>
      </c>
      <c r="Y2227" s="82">
        <f t="shared" si="247"/>
        <v>14.168</v>
      </c>
      <c r="Z2227" s="82"/>
      <c r="AA2227" s="91"/>
      <c r="AB2227" s="91"/>
      <c r="AC2227" s="82"/>
      <c r="AD2227" s="82"/>
      <c r="AE2227" s="82"/>
      <c r="AF2227" s="82"/>
      <c r="AG2227" s="59" t="s">
        <v>7412</v>
      </c>
      <c r="AH2227" s="59">
        <v>1</v>
      </c>
      <c r="AI2227" s="58"/>
      <c r="AJ2227" s="27"/>
    </row>
    <row r="2228" ht="20.15" customHeight="1" outlineLevel="4" spans="1:36">
      <c r="A2228" s="59">
        <v>19</v>
      </c>
      <c r="B2228" s="60" t="s">
        <v>230</v>
      </c>
      <c r="C2228" s="56" t="s">
        <v>244</v>
      </c>
      <c r="D2228" s="57" t="s">
        <v>7416</v>
      </c>
      <c r="E2228" s="58" t="s">
        <v>7445</v>
      </c>
      <c r="F2228" s="59" t="s">
        <v>1482</v>
      </c>
      <c r="G2228" s="59" t="s">
        <v>1483</v>
      </c>
      <c r="H2228" s="59">
        <v>431123</v>
      </c>
      <c r="I2228" s="59" t="str">
        <f t="shared" si="245"/>
        <v>431123</v>
      </c>
      <c r="J2228" s="59">
        <f t="shared" si="246"/>
        <v>0</v>
      </c>
      <c r="K2228" s="70">
        <v>1.408</v>
      </c>
      <c r="L2228" s="55" t="s">
        <v>2644</v>
      </c>
      <c r="M2228" s="71" t="s">
        <v>7446</v>
      </c>
      <c r="N2228" s="59"/>
      <c r="O2228" s="70"/>
      <c r="P2228" s="59"/>
      <c r="Q2228" s="70"/>
      <c r="R2228" s="73" t="s">
        <v>7446</v>
      </c>
      <c r="S2228" s="70">
        <v>1.408</v>
      </c>
      <c r="T2228" s="59">
        <v>16</v>
      </c>
      <c r="U2228" s="82">
        <v>42.24</v>
      </c>
      <c r="V2228" s="83">
        <v>22.528</v>
      </c>
      <c r="W2228" s="83">
        <v>14.08</v>
      </c>
      <c r="X2228" s="83">
        <v>8.448</v>
      </c>
      <c r="Y2228" s="82">
        <f t="shared" si="247"/>
        <v>19.712</v>
      </c>
      <c r="Z2228" s="82"/>
      <c r="AA2228" s="91"/>
      <c r="AB2228" s="91"/>
      <c r="AC2228" s="82"/>
      <c r="AD2228" s="82"/>
      <c r="AE2228" s="82"/>
      <c r="AF2228" s="82"/>
      <c r="AG2228" s="59" t="s">
        <v>7412</v>
      </c>
      <c r="AH2228" s="59">
        <v>1</v>
      </c>
      <c r="AI2228" s="58"/>
      <c r="AJ2228" s="27"/>
    </row>
    <row r="2229" ht="20.15" customHeight="1" outlineLevel="4" spans="1:36">
      <c r="A2229" s="59">
        <v>20</v>
      </c>
      <c r="B2229" s="60" t="s">
        <v>230</v>
      </c>
      <c r="C2229" s="56" t="s">
        <v>244</v>
      </c>
      <c r="D2229" s="57" t="s">
        <v>7447</v>
      </c>
      <c r="E2229" s="58" t="s">
        <v>4401</v>
      </c>
      <c r="F2229" s="59" t="s">
        <v>1482</v>
      </c>
      <c r="G2229" s="59" t="s">
        <v>1483</v>
      </c>
      <c r="H2229" s="59">
        <v>431123</v>
      </c>
      <c r="I2229" s="59" t="str">
        <f t="shared" si="245"/>
        <v>431123</v>
      </c>
      <c r="J2229" s="59">
        <f t="shared" si="246"/>
        <v>0</v>
      </c>
      <c r="K2229" s="70">
        <v>4.325</v>
      </c>
      <c r="L2229" s="55" t="s">
        <v>7448</v>
      </c>
      <c r="M2229" s="71" t="s">
        <v>7449</v>
      </c>
      <c r="N2229" s="59"/>
      <c r="O2229" s="70"/>
      <c r="P2229" s="59"/>
      <c r="Q2229" s="70"/>
      <c r="R2229" s="73" t="s">
        <v>7449</v>
      </c>
      <c r="S2229" s="70">
        <v>4.325</v>
      </c>
      <c r="T2229" s="59">
        <v>16</v>
      </c>
      <c r="U2229" s="82">
        <v>129.75</v>
      </c>
      <c r="V2229" s="83">
        <v>69.2</v>
      </c>
      <c r="W2229" s="83">
        <v>43.25</v>
      </c>
      <c r="X2229" s="83">
        <v>25.95</v>
      </c>
      <c r="Y2229" s="82">
        <f t="shared" si="247"/>
        <v>60.55</v>
      </c>
      <c r="Z2229" s="82"/>
      <c r="AA2229" s="91"/>
      <c r="AB2229" s="91"/>
      <c r="AC2229" s="82"/>
      <c r="AD2229" s="82"/>
      <c r="AE2229" s="82"/>
      <c r="AF2229" s="82"/>
      <c r="AG2229" s="59" t="s">
        <v>7412</v>
      </c>
      <c r="AH2229" s="59">
        <v>1</v>
      </c>
      <c r="AI2229" s="58"/>
      <c r="AJ2229" s="27"/>
    </row>
    <row r="2230" ht="20.15" customHeight="1" outlineLevel="4" spans="1:36">
      <c r="A2230" s="59">
        <v>21</v>
      </c>
      <c r="B2230" s="60" t="s">
        <v>230</v>
      </c>
      <c r="C2230" s="56" t="s">
        <v>244</v>
      </c>
      <c r="D2230" s="57" t="s">
        <v>7450</v>
      </c>
      <c r="E2230" s="58" t="s">
        <v>7451</v>
      </c>
      <c r="F2230" s="59" t="s">
        <v>1482</v>
      </c>
      <c r="G2230" s="59" t="s">
        <v>1483</v>
      </c>
      <c r="H2230" s="59">
        <v>431123</v>
      </c>
      <c r="I2230" s="59" t="str">
        <f t="shared" si="245"/>
        <v>431123</v>
      </c>
      <c r="J2230" s="59">
        <f t="shared" si="246"/>
        <v>0</v>
      </c>
      <c r="K2230" s="70">
        <v>2.095</v>
      </c>
      <c r="L2230" s="55" t="s">
        <v>7452</v>
      </c>
      <c r="M2230" s="71" t="s">
        <v>7453</v>
      </c>
      <c r="N2230" s="59"/>
      <c r="O2230" s="70"/>
      <c r="P2230" s="59"/>
      <c r="Q2230" s="70"/>
      <c r="R2230" s="73" t="s">
        <v>7453</v>
      </c>
      <c r="S2230" s="70">
        <v>2.095</v>
      </c>
      <c r="T2230" s="59">
        <v>16</v>
      </c>
      <c r="U2230" s="82">
        <v>62.85</v>
      </c>
      <c r="V2230" s="83">
        <v>33.52</v>
      </c>
      <c r="W2230" s="83">
        <v>20.95</v>
      </c>
      <c r="X2230" s="83">
        <v>12.57</v>
      </c>
      <c r="Y2230" s="82">
        <f t="shared" si="247"/>
        <v>29.33</v>
      </c>
      <c r="Z2230" s="82"/>
      <c r="AA2230" s="91"/>
      <c r="AB2230" s="91"/>
      <c r="AC2230" s="82"/>
      <c r="AD2230" s="82"/>
      <c r="AE2230" s="82"/>
      <c r="AF2230" s="82"/>
      <c r="AG2230" s="59" t="s">
        <v>7412</v>
      </c>
      <c r="AH2230" s="59">
        <v>1</v>
      </c>
      <c r="AI2230" s="58"/>
      <c r="AJ2230" s="27"/>
    </row>
    <row r="2231" ht="20.15" customHeight="1" outlineLevel="4" spans="1:36">
      <c r="A2231" s="59">
        <v>5</v>
      </c>
      <c r="B2231" s="60" t="s">
        <v>230</v>
      </c>
      <c r="C2231" s="56" t="s">
        <v>244</v>
      </c>
      <c r="D2231" s="57" t="s">
        <v>7454</v>
      </c>
      <c r="E2231" s="58" t="s">
        <v>7455</v>
      </c>
      <c r="F2231" s="59" t="s">
        <v>1482</v>
      </c>
      <c r="G2231" s="59" t="s">
        <v>1483</v>
      </c>
      <c r="H2231" s="59">
        <v>431123</v>
      </c>
      <c r="I2231" s="59" t="str">
        <f t="shared" si="245"/>
        <v>431123</v>
      </c>
      <c r="J2231" s="59">
        <f t="shared" si="246"/>
        <v>0</v>
      </c>
      <c r="K2231" s="70">
        <v>1.622</v>
      </c>
      <c r="L2231" s="55" t="s">
        <v>7456</v>
      </c>
      <c r="M2231" s="71" t="s">
        <v>7457</v>
      </c>
      <c r="N2231" s="59"/>
      <c r="O2231" s="70"/>
      <c r="P2231" s="59"/>
      <c r="Q2231" s="70"/>
      <c r="R2231" s="73" t="s">
        <v>7457</v>
      </c>
      <c r="S2231" s="70">
        <v>1.622</v>
      </c>
      <c r="T2231" s="59">
        <v>16</v>
      </c>
      <c r="U2231" s="82">
        <v>48.66</v>
      </c>
      <c r="V2231" s="83">
        <v>25.952</v>
      </c>
      <c r="W2231" s="83">
        <v>16.22</v>
      </c>
      <c r="X2231" s="83">
        <v>9.732</v>
      </c>
      <c r="Y2231" s="82">
        <f t="shared" si="247"/>
        <v>22.708</v>
      </c>
      <c r="Z2231" s="82"/>
      <c r="AA2231" s="91"/>
      <c r="AB2231" s="91"/>
      <c r="AC2231" s="82"/>
      <c r="AD2231" s="82"/>
      <c r="AE2231" s="82"/>
      <c r="AF2231" s="82"/>
      <c r="AG2231" s="59" t="s">
        <v>7412</v>
      </c>
      <c r="AH2231" s="59">
        <v>1</v>
      </c>
      <c r="AI2231" s="58"/>
      <c r="AJ2231" s="27"/>
    </row>
    <row r="2232" ht="20.15" customHeight="1" outlineLevel="4" spans="1:36">
      <c r="A2232" s="59">
        <v>6</v>
      </c>
      <c r="B2232" s="60" t="s">
        <v>230</v>
      </c>
      <c r="C2232" s="56" t="s">
        <v>244</v>
      </c>
      <c r="D2232" s="57" t="s">
        <v>7458</v>
      </c>
      <c r="E2232" s="58" t="s">
        <v>7459</v>
      </c>
      <c r="F2232" s="59" t="s">
        <v>1482</v>
      </c>
      <c r="G2232" s="59" t="s">
        <v>1483</v>
      </c>
      <c r="H2232" s="59">
        <v>431123</v>
      </c>
      <c r="I2232" s="59" t="str">
        <f t="shared" si="245"/>
        <v>431123</v>
      </c>
      <c r="J2232" s="59">
        <f t="shared" si="246"/>
        <v>0</v>
      </c>
      <c r="K2232" s="70">
        <v>1.158</v>
      </c>
      <c r="L2232" s="55" t="s">
        <v>7460</v>
      </c>
      <c r="M2232" s="71" t="s">
        <v>7461</v>
      </c>
      <c r="N2232" s="59"/>
      <c r="O2232" s="70"/>
      <c r="P2232" s="59"/>
      <c r="Q2232" s="70"/>
      <c r="R2232" s="73" t="s">
        <v>7461</v>
      </c>
      <c r="S2232" s="70">
        <v>1.158</v>
      </c>
      <c r="T2232" s="59">
        <v>16</v>
      </c>
      <c r="U2232" s="82">
        <v>34.74</v>
      </c>
      <c r="V2232" s="83">
        <v>18.528</v>
      </c>
      <c r="W2232" s="83">
        <v>11.58</v>
      </c>
      <c r="X2232" s="83">
        <v>6.948</v>
      </c>
      <c r="Y2232" s="82">
        <f t="shared" si="247"/>
        <v>16.212</v>
      </c>
      <c r="Z2232" s="82"/>
      <c r="AA2232" s="91"/>
      <c r="AB2232" s="91"/>
      <c r="AC2232" s="82"/>
      <c r="AD2232" s="82"/>
      <c r="AE2232" s="82"/>
      <c r="AF2232" s="82"/>
      <c r="AG2232" s="59" t="s">
        <v>7412</v>
      </c>
      <c r="AH2232" s="59">
        <v>1</v>
      </c>
      <c r="AI2232" s="58"/>
      <c r="AJ2232" s="27"/>
    </row>
    <row r="2233" ht="20.15" customHeight="1" outlineLevel="4" spans="1:36">
      <c r="A2233" s="59">
        <v>2</v>
      </c>
      <c r="B2233" s="60" t="s">
        <v>230</v>
      </c>
      <c r="C2233" s="56" t="s">
        <v>244</v>
      </c>
      <c r="D2233" s="57" t="s">
        <v>7408</v>
      </c>
      <c r="E2233" s="58" t="s">
        <v>7462</v>
      </c>
      <c r="F2233" s="59" t="s">
        <v>1482</v>
      </c>
      <c r="G2233" s="59" t="s">
        <v>1483</v>
      </c>
      <c r="H2233" s="59">
        <v>431123</v>
      </c>
      <c r="I2233" s="59" t="str">
        <f t="shared" si="245"/>
        <v>431123</v>
      </c>
      <c r="J2233" s="59">
        <f t="shared" si="246"/>
        <v>0</v>
      </c>
      <c r="K2233" s="70">
        <v>5.829</v>
      </c>
      <c r="L2233" s="55" t="s">
        <v>7463</v>
      </c>
      <c r="M2233" s="71" t="s">
        <v>7464</v>
      </c>
      <c r="N2233" s="73" t="s">
        <v>7464</v>
      </c>
      <c r="O2233" s="70">
        <v>5.829</v>
      </c>
      <c r="P2233" s="59"/>
      <c r="Q2233" s="70"/>
      <c r="R2233" s="59"/>
      <c r="S2233" s="70"/>
      <c r="T2233" s="59">
        <v>16</v>
      </c>
      <c r="U2233" s="82">
        <v>174.87</v>
      </c>
      <c r="V2233" s="83">
        <v>93.264</v>
      </c>
      <c r="W2233" s="83">
        <v>58.29</v>
      </c>
      <c r="X2233" s="83">
        <v>34.974</v>
      </c>
      <c r="Y2233" s="82">
        <f t="shared" si="247"/>
        <v>81.606</v>
      </c>
      <c r="Z2233" s="82"/>
      <c r="AA2233" s="91"/>
      <c r="AB2233" s="91"/>
      <c r="AC2233" s="82"/>
      <c r="AD2233" s="82"/>
      <c r="AE2233" s="82"/>
      <c r="AF2233" s="82"/>
      <c r="AG2233" s="59" t="s">
        <v>7412</v>
      </c>
      <c r="AH2233" s="59">
        <v>1</v>
      </c>
      <c r="AI2233" s="58"/>
      <c r="AJ2233" s="27"/>
    </row>
    <row r="2234" ht="20.15" customHeight="1" outlineLevel="4" spans="1:36">
      <c r="A2234" s="59">
        <v>12</v>
      </c>
      <c r="B2234" s="60" t="s">
        <v>230</v>
      </c>
      <c r="C2234" s="56" t="s">
        <v>244</v>
      </c>
      <c r="D2234" s="57" t="s">
        <v>7425</v>
      </c>
      <c r="E2234" s="58" t="s">
        <v>7465</v>
      </c>
      <c r="F2234" s="59" t="s">
        <v>1482</v>
      </c>
      <c r="G2234" s="59" t="s">
        <v>1483</v>
      </c>
      <c r="H2234" s="59">
        <v>431123</v>
      </c>
      <c r="I2234" s="59" t="str">
        <f t="shared" si="245"/>
        <v>431123</v>
      </c>
      <c r="J2234" s="59">
        <f t="shared" si="246"/>
        <v>0</v>
      </c>
      <c r="K2234" s="70">
        <v>4.992</v>
      </c>
      <c r="L2234" s="55" t="s">
        <v>7466</v>
      </c>
      <c r="M2234" s="71" t="s">
        <v>7467</v>
      </c>
      <c r="N2234" s="73" t="s">
        <v>7467</v>
      </c>
      <c r="O2234" s="70">
        <v>4.992</v>
      </c>
      <c r="P2234" s="59"/>
      <c r="Q2234" s="70"/>
      <c r="R2234" s="59"/>
      <c r="S2234" s="70"/>
      <c r="T2234" s="59">
        <v>16</v>
      </c>
      <c r="U2234" s="82">
        <v>149.76</v>
      </c>
      <c r="V2234" s="83">
        <v>79.872</v>
      </c>
      <c r="W2234" s="83">
        <v>49.92</v>
      </c>
      <c r="X2234" s="83">
        <v>29.952</v>
      </c>
      <c r="Y2234" s="82">
        <f t="shared" si="247"/>
        <v>69.888</v>
      </c>
      <c r="Z2234" s="82"/>
      <c r="AA2234" s="91"/>
      <c r="AB2234" s="91"/>
      <c r="AC2234" s="82"/>
      <c r="AD2234" s="82"/>
      <c r="AE2234" s="82"/>
      <c r="AF2234" s="82"/>
      <c r="AG2234" s="59" t="s">
        <v>7468</v>
      </c>
      <c r="AH2234" s="59">
        <v>1</v>
      </c>
      <c r="AI2234" s="58"/>
      <c r="AJ2234" s="27"/>
    </row>
    <row r="2235" ht="20.15" customHeight="1" outlineLevel="4" spans="1:36">
      <c r="A2235" s="59">
        <v>4</v>
      </c>
      <c r="B2235" s="60" t="s">
        <v>230</v>
      </c>
      <c r="C2235" s="56" t="s">
        <v>244</v>
      </c>
      <c r="D2235" s="57" t="s">
        <v>7416</v>
      </c>
      <c r="E2235" s="58" t="s">
        <v>7469</v>
      </c>
      <c r="F2235" s="59" t="s">
        <v>1482</v>
      </c>
      <c r="G2235" s="59" t="s">
        <v>1483</v>
      </c>
      <c r="H2235" s="59">
        <v>431123</v>
      </c>
      <c r="I2235" s="59" t="str">
        <f t="shared" si="245"/>
        <v>431123</v>
      </c>
      <c r="J2235" s="59">
        <f t="shared" si="246"/>
        <v>0</v>
      </c>
      <c r="K2235" s="70">
        <v>4.893</v>
      </c>
      <c r="L2235" s="55" t="s">
        <v>7470</v>
      </c>
      <c r="M2235" s="71" t="s">
        <v>7471</v>
      </c>
      <c r="N2235" s="59"/>
      <c r="O2235" s="70"/>
      <c r="P2235" s="73" t="s">
        <v>7471</v>
      </c>
      <c r="Q2235" s="70">
        <v>4.893</v>
      </c>
      <c r="R2235" s="59"/>
      <c r="S2235" s="70"/>
      <c r="T2235" s="59">
        <v>16</v>
      </c>
      <c r="U2235" s="82">
        <v>146.79</v>
      </c>
      <c r="V2235" s="83">
        <v>78.288</v>
      </c>
      <c r="W2235" s="83">
        <v>48.93</v>
      </c>
      <c r="X2235" s="83">
        <v>29.358</v>
      </c>
      <c r="Y2235" s="82">
        <f t="shared" si="247"/>
        <v>68.502</v>
      </c>
      <c r="Z2235" s="82"/>
      <c r="AA2235" s="91"/>
      <c r="AB2235" s="91"/>
      <c r="AC2235" s="82"/>
      <c r="AD2235" s="82"/>
      <c r="AE2235" s="82"/>
      <c r="AF2235" s="82"/>
      <c r="AG2235" s="59" t="s">
        <v>7468</v>
      </c>
      <c r="AH2235" s="59">
        <v>1</v>
      </c>
      <c r="AI2235" s="58"/>
      <c r="AJ2235" s="27"/>
    </row>
    <row r="2236" ht="20.15" customHeight="1" outlineLevel="4" spans="1:36">
      <c r="A2236" s="59">
        <v>22</v>
      </c>
      <c r="B2236" s="60" t="s">
        <v>230</v>
      </c>
      <c r="C2236" s="56" t="s">
        <v>244</v>
      </c>
      <c r="D2236" s="57" t="s">
        <v>7416</v>
      </c>
      <c r="E2236" s="58" t="s">
        <v>7472</v>
      </c>
      <c r="F2236" s="59" t="s">
        <v>1482</v>
      </c>
      <c r="G2236" s="59" t="s">
        <v>1483</v>
      </c>
      <c r="H2236" s="59">
        <v>431123</v>
      </c>
      <c r="I2236" s="59" t="str">
        <f t="shared" si="245"/>
        <v>431123</v>
      </c>
      <c r="J2236" s="59">
        <f t="shared" si="246"/>
        <v>0</v>
      </c>
      <c r="K2236" s="70">
        <v>2.589</v>
      </c>
      <c r="L2236" s="55" t="s">
        <v>7473</v>
      </c>
      <c r="M2236" s="71" t="s">
        <v>7474</v>
      </c>
      <c r="N2236" s="59"/>
      <c r="O2236" s="70"/>
      <c r="P2236" s="73" t="s">
        <v>7474</v>
      </c>
      <c r="Q2236" s="70">
        <v>2.589</v>
      </c>
      <c r="R2236" s="59"/>
      <c r="S2236" s="70"/>
      <c r="T2236" s="59">
        <v>16</v>
      </c>
      <c r="U2236" s="82">
        <v>77.67</v>
      </c>
      <c r="V2236" s="83">
        <v>41.424</v>
      </c>
      <c r="W2236" s="83">
        <v>25.89</v>
      </c>
      <c r="X2236" s="83">
        <v>15.534</v>
      </c>
      <c r="Y2236" s="82">
        <f t="shared" si="247"/>
        <v>36.246</v>
      </c>
      <c r="Z2236" s="82"/>
      <c r="AA2236" s="91"/>
      <c r="AB2236" s="91"/>
      <c r="AC2236" s="82"/>
      <c r="AD2236" s="82"/>
      <c r="AE2236" s="82"/>
      <c r="AF2236" s="82"/>
      <c r="AG2236" s="59" t="s">
        <v>7468</v>
      </c>
      <c r="AH2236" s="59">
        <v>1</v>
      </c>
      <c r="AI2236" s="58"/>
      <c r="AJ2236" s="27"/>
    </row>
    <row r="2237" ht="20.15" customHeight="1" outlineLevel="4" spans="1:36">
      <c r="A2237" s="59">
        <v>23</v>
      </c>
      <c r="B2237" s="60" t="s">
        <v>230</v>
      </c>
      <c r="C2237" s="56" t="s">
        <v>244</v>
      </c>
      <c r="D2237" s="57" t="s">
        <v>7421</v>
      </c>
      <c r="E2237" s="58" t="s">
        <v>7475</v>
      </c>
      <c r="F2237" s="59" t="s">
        <v>1482</v>
      </c>
      <c r="G2237" s="59" t="s">
        <v>1483</v>
      </c>
      <c r="H2237" s="59">
        <v>431123</v>
      </c>
      <c r="I2237" s="59" t="str">
        <f t="shared" si="245"/>
        <v>431123</v>
      </c>
      <c r="J2237" s="59">
        <f t="shared" si="246"/>
        <v>0</v>
      </c>
      <c r="K2237" s="70">
        <v>0.075</v>
      </c>
      <c r="L2237" s="55" t="s">
        <v>7476</v>
      </c>
      <c r="M2237" s="71" t="s">
        <v>7477</v>
      </c>
      <c r="N2237" s="59"/>
      <c r="O2237" s="70"/>
      <c r="P2237" s="73" t="s">
        <v>7477</v>
      </c>
      <c r="Q2237" s="70">
        <v>0.075</v>
      </c>
      <c r="R2237" s="59"/>
      <c r="S2237" s="70"/>
      <c r="T2237" s="59">
        <v>16</v>
      </c>
      <c r="U2237" s="82">
        <v>2.25</v>
      </c>
      <c r="V2237" s="83">
        <v>1.2</v>
      </c>
      <c r="W2237" s="83">
        <v>0.75</v>
      </c>
      <c r="X2237" s="83">
        <v>0.45</v>
      </c>
      <c r="Y2237" s="82">
        <f t="shared" si="247"/>
        <v>1.05</v>
      </c>
      <c r="Z2237" s="82"/>
      <c r="AA2237" s="91"/>
      <c r="AB2237" s="91"/>
      <c r="AC2237" s="82"/>
      <c r="AD2237" s="82"/>
      <c r="AE2237" s="82"/>
      <c r="AF2237" s="82"/>
      <c r="AG2237" s="59" t="s">
        <v>7468</v>
      </c>
      <c r="AH2237" s="59">
        <v>1</v>
      </c>
      <c r="AI2237" s="58"/>
      <c r="AJ2237" s="27"/>
    </row>
    <row r="2238" ht="20.15" customHeight="1" outlineLevel="4" spans="1:36">
      <c r="A2238" s="59">
        <v>7</v>
      </c>
      <c r="B2238" s="60" t="s">
        <v>230</v>
      </c>
      <c r="C2238" s="56" t="s">
        <v>244</v>
      </c>
      <c r="D2238" s="57" t="s">
        <v>7458</v>
      </c>
      <c r="E2238" s="58" t="s">
        <v>7478</v>
      </c>
      <c r="F2238" s="59" t="s">
        <v>1482</v>
      </c>
      <c r="G2238" s="59" t="s">
        <v>1483</v>
      </c>
      <c r="H2238" s="59">
        <v>431123</v>
      </c>
      <c r="I2238" s="59" t="str">
        <f t="shared" si="245"/>
        <v>431123</v>
      </c>
      <c r="J2238" s="59">
        <f t="shared" si="246"/>
        <v>0</v>
      </c>
      <c r="K2238" s="70">
        <v>4.947</v>
      </c>
      <c r="L2238" s="55" t="s">
        <v>7479</v>
      </c>
      <c r="M2238" s="71" t="s">
        <v>7480</v>
      </c>
      <c r="N2238" s="59"/>
      <c r="O2238" s="70"/>
      <c r="P2238" s="73" t="s">
        <v>7480</v>
      </c>
      <c r="Q2238" s="70">
        <v>4.947</v>
      </c>
      <c r="R2238" s="59"/>
      <c r="S2238" s="70"/>
      <c r="T2238" s="59">
        <v>16</v>
      </c>
      <c r="U2238" s="82">
        <v>148.41</v>
      </c>
      <c r="V2238" s="83">
        <v>79.152</v>
      </c>
      <c r="W2238" s="83">
        <v>49.47</v>
      </c>
      <c r="X2238" s="83">
        <v>29.682</v>
      </c>
      <c r="Y2238" s="82">
        <f t="shared" si="247"/>
        <v>69.258</v>
      </c>
      <c r="Z2238" s="82"/>
      <c r="AA2238" s="91"/>
      <c r="AB2238" s="91"/>
      <c r="AC2238" s="82"/>
      <c r="AD2238" s="82"/>
      <c r="AE2238" s="82"/>
      <c r="AF2238" s="82"/>
      <c r="AG2238" s="59" t="s">
        <v>7468</v>
      </c>
      <c r="AH2238" s="59">
        <v>1</v>
      </c>
      <c r="AI2238" s="58"/>
      <c r="AJ2238" s="27"/>
    </row>
    <row r="2239" ht="20.15" customHeight="1" outlineLevel="4" spans="1:36">
      <c r="A2239" s="59">
        <v>24</v>
      </c>
      <c r="B2239" s="60" t="s">
        <v>230</v>
      </c>
      <c r="C2239" s="56" t="s">
        <v>244</v>
      </c>
      <c r="D2239" s="57" t="s">
        <v>7454</v>
      </c>
      <c r="E2239" s="58" t="s">
        <v>7481</v>
      </c>
      <c r="F2239" s="59" t="s">
        <v>1482</v>
      </c>
      <c r="G2239" s="59" t="s">
        <v>1483</v>
      </c>
      <c r="H2239" s="59">
        <v>431123</v>
      </c>
      <c r="I2239" s="59" t="str">
        <f t="shared" si="245"/>
        <v>431123</v>
      </c>
      <c r="J2239" s="59">
        <f t="shared" si="246"/>
        <v>0</v>
      </c>
      <c r="K2239" s="70">
        <v>1.235</v>
      </c>
      <c r="L2239" s="55" t="s">
        <v>7482</v>
      </c>
      <c r="M2239" s="71" t="s">
        <v>7483</v>
      </c>
      <c r="N2239" s="59"/>
      <c r="O2239" s="70"/>
      <c r="P2239" s="73" t="s">
        <v>7483</v>
      </c>
      <c r="Q2239" s="70">
        <v>1.235</v>
      </c>
      <c r="R2239" s="59"/>
      <c r="S2239" s="70"/>
      <c r="T2239" s="59">
        <v>16</v>
      </c>
      <c r="U2239" s="82">
        <v>37.05</v>
      </c>
      <c r="V2239" s="83">
        <v>19.76</v>
      </c>
      <c r="W2239" s="83">
        <v>12.35</v>
      </c>
      <c r="X2239" s="83">
        <v>7.41</v>
      </c>
      <c r="Y2239" s="82">
        <f t="shared" si="247"/>
        <v>17.29</v>
      </c>
      <c r="Z2239" s="82"/>
      <c r="AA2239" s="91"/>
      <c r="AB2239" s="91"/>
      <c r="AC2239" s="82"/>
      <c r="AD2239" s="82"/>
      <c r="AE2239" s="82"/>
      <c r="AF2239" s="82"/>
      <c r="AG2239" s="59" t="s">
        <v>7468</v>
      </c>
      <c r="AH2239" s="59">
        <v>1</v>
      </c>
      <c r="AI2239" s="58"/>
      <c r="AJ2239" s="27"/>
    </row>
    <row r="2240" ht="20.15" customHeight="1" outlineLevel="3" spans="1:36">
      <c r="A2240" s="59"/>
      <c r="B2240" s="60"/>
      <c r="C2240" s="51" t="s">
        <v>247</v>
      </c>
      <c r="D2240" s="57"/>
      <c r="E2240" s="58"/>
      <c r="F2240" s="59"/>
      <c r="G2240" s="59"/>
      <c r="H2240" s="59"/>
      <c r="I2240" s="59"/>
      <c r="J2240" s="59"/>
      <c r="K2240" s="70">
        <f>SUBTOTAL(9,K2241:K2275)</f>
        <v>83.274</v>
      </c>
      <c r="L2240" s="55"/>
      <c r="M2240" s="71"/>
      <c r="N2240" s="59"/>
      <c r="O2240" s="70"/>
      <c r="P2240" s="73"/>
      <c r="Q2240" s="70"/>
      <c r="R2240" s="59"/>
      <c r="S2240" s="70"/>
      <c r="T2240" s="59"/>
      <c r="U2240" s="82">
        <f>SUBTOTAL(9,U2241:U2275)</f>
        <v>2498.22</v>
      </c>
      <c r="V2240" s="83">
        <f>SUBTOTAL(9,V2241:V2275)</f>
        <v>1249.11</v>
      </c>
      <c r="W2240" s="83">
        <f>SUBTOTAL(9,W2241:W2275)</f>
        <v>832.74</v>
      </c>
      <c r="X2240" s="83">
        <f>SUBTOTAL(9,X2241:X2275)</f>
        <v>416.37</v>
      </c>
      <c r="Y2240" s="82">
        <f>SUBTOTAL(9,Y2241:Y2275)</f>
        <v>1249.11</v>
      </c>
      <c r="Z2240" s="82">
        <v>66</v>
      </c>
      <c r="AA2240" s="91">
        <v>2118</v>
      </c>
      <c r="AB2240" s="82">
        <f>U2240-AA2240</f>
        <v>380.22</v>
      </c>
      <c r="AC2240" s="82">
        <v>233</v>
      </c>
      <c r="AD2240" s="82">
        <f>V2240-AC2240</f>
        <v>1016.11</v>
      </c>
      <c r="AE2240" s="82">
        <v>1885</v>
      </c>
      <c r="AF2240" s="82">
        <v>1885</v>
      </c>
      <c r="AG2240" s="59"/>
      <c r="AH2240" s="59"/>
      <c r="AI2240" s="58"/>
      <c r="AJ2240" s="27"/>
    </row>
    <row r="2241" ht="20.15" customHeight="1" outlineLevel="4" spans="1:36">
      <c r="A2241" s="59">
        <v>16</v>
      </c>
      <c r="B2241" s="60" t="s">
        <v>230</v>
      </c>
      <c r="C2241" s="56" t="s">
        <v>246</v>
      </c>
      <c r="D2241" s="57" t="s">
        <v>7484</v>
      </c>
      <c r="E2241" s="58" t="s">
        <v>7485</v>
      </c>
      <c r="F2241" s="59" t="s">
        <v>354</v>
      </c>
      <c r="G2241" s="59" t="s">
        <v>355</v>
      </c>
      <c r="H2241" s="59">
        <v>431124</v>
      </c>
      <c r="I2241" s="59" t="str">
        <f t="shared" ref="I2241:I2275" si="248">RIGHT(M2241,6)</f>
        <v>431124</v>
      </c>
      <c r="J2241" s="59">
        <f t="shared" ref="J2241:J2275" si="249">H2241-I2241</f>
        <v>0</v>
      </c>
      <c r="K2241" s="70">
        <v>1.175</v>
      </c>
      <c r="L2241" s="55" t="s">
        <v>7486</v>
      </c>
      <c r="M2241" s="71" t="s">
        <v>7487</v>
      </c>
      <c r="N2241" s="59"/>
      <c r="O2241" s="70"/>
      <c r="P2241" s="73" t="s">
        <v>7487</v>
      </c>
      <c r="Q2241" s="70">
        <v>1.175</v>
      </c>
      <c r="R2241" s="59"/>
      <c r="S2241" s="70"/>
      <c r="T2241" s="59">
        <v>15</v>
      </c>
      <c r="U2241" s="82">
        <v>35.25</v>
      </c>
      <c r="V2241" s="83">
        <v>17.625</v>
      </c>
      <c r="W2241" s="83">
        <v>11.75</v>
      </c>
      <c r="X2241" s="83">
        <v>5.875</v>
      </c>
      <c r="Y2241" s="82">
        <f t="shared" ref="Y2241:Y2275" si="250">U2241-V2241</f>
        <v>17.625</v>
      </c>
      <c r="Z2241" s="82"/>
      <c r="AA2241" s="91"/>
      <c r="AB2241" s="91"/>
      <c r="AC2241" s="82"/>
      <c r="AD2241" s="82"/>
      <c r="AE2241" s="82"/>
      <c r="AF2241" s="82"/>
      <c r="AG2241" s="59" t="s">
        <v>7468</v>
      </c>
      <c r="AH2241" s="59">
        <v>1</v>
      </c>
      <c r="AI2241" s="58"/>
      <c r="AJ2241" s="27"/>
    </row>
    <row r="2242" ht="20.15" customHeight="1" outlineLevel="4" spans="1:36">
      <c r="A2242" s="59">
        <v>17</v>
      </c>
      <c r="B2242" s="60" t="s">
        <v>230</v>
      </c>
      <c r="C2242" s="56" t="s">
        <v>246</v>
      </c>
      <c r="D2242" s="57" t="s">
        <v>7488</v>
      </c>
      <c r="E2242" s="58" t="s">
        <v>5548</v>
      </c>
      <c r="F2242" s="59" t="s">
        <v>354</v>
      </c>
      <c r="G2242" s="59" t="s">
        <v>355</v>
      </c>
      <c r="H2242" s="59">
        <v>431124</v>
      </c>
      <c r="I2242" s="59" t="str">
        <f t="shared" si="248"/>
        <v>431124</v>
      </c>
      <c r="J2242" s="59">
        <f t="shared" si="249"/>
        <v>0</v>
      </c>
      <c r="K2242" s="70">
        <v>2.805</v>
      </c>
      <c r="L2242" s="55" t="s">
        <v>7489</v>
      </c>
      <c r="M2242" s="71" t="s">
        <v>7490</v>
      </c>
      <c r="N2242" s="59"/>
      <c r="O2242" s="70"/>
      <c r="P2242" s="73" t="s">
        <v>7490</v>
      </c>
      <c r="Q2242" s="70">
        <v>2.805</v>
      </c>
      <c r="R2242" s="59"/>
      <c r="S2242" s="70"/>
      <c r="T2242" s="59">
        <v>15</v>
      </c>
      <c r="U2242" s="82">
        <v>84.15</v>
      </c>
      <c r="V2242" s="83">
        <v>42.075</v>
      </c>
      <c r="W2242" s="83">
        <v>28.05</v>
      </c>
      <c r="X2242" s="83">
        <v>14.025</v>
      </c>
      <c r="Y2242" s="82">
        <f t="shared" si="250"/>
        <v>42.075</v>
      </c>
      <c r="Z2242" s="82"/>
      <c r="AA2242" s="91"/>
      <c r="AB2242" s="91"/>
      <c r="AC2242" s="82"/>
      <c r="AD2242" s="82"/>
      <c r="AE2242" s="82"/>
      <c r="AF2242" s="82"/>
      <c r="AG2242" s="59" t="s">
        <v>7468</v>
      </c>
      <c r="AH2242" s="59">
        <v>1</v>
      </c>
      <c r="AI2242" s="58"/>
      <c r="AJ2242" s="27"/>
    </row>
    <row r="2243" ht="20.15" customHeight="1" outlineLevel="4" spans="1:36">
      <c r="A2243" s="59">
        <v>14</v>
      </c>
      <c r="B2243" s="60" t="s">
        <v>230</v>
      </c>
      <c r="C2243" s="56" t="s">
        <v>246</v>
      </c>
      <c r="D2243" s="57" t="s">
        <v>7491</v>
      </c>
      <c r="E2243" s="58" t="s">
        <v>7492</v>
      </c>
      <c r="F2243" s="59" t="s">
        <v>354</v>
      </c>
      <c r="G2243" s="59" t="s">
        <v>355</v>
      </c>
      <c r="H2243" s="59">
        <v>431124</v>
      </c>
      <c r="I2243" s="59" t="str">
        <f t="shared" si="248"/>
        <v>431124</v>
      </c>
      <c r="J2243" s="59">
        <f t="shared" si="249"/>
        <v>0</v>
      </c>
      <c r="K2243" s="70">
        <v>0.144</v>
      </c>
      <c r="L2243" s="55" t="s">
        <v>7493</v>
      </c>
      <c r="M2243" s="71" t="s">
        <v>7494</v>
      </c>
      <c r="N2243" s="73" t="s">
        <v>7494</v>
      </c>
      <c r="O2243" s="70">
        <v>0.144</v>
      </c>
      <c r="P2243" s="59"/>
      <c r="Q2243" s="70"/>
      <c r="R2243" s="59"/>
      <c r="S2243" s="70"/>
      <c r="T2243" s="59">
        <v>15</v>
      </c>
      <c r="U2243" s="82">
        <v>4.32</v>
      </c>
      <c r="V2243" s="83">
        <v>2.16</v>
      </c>
      <c r="W2243" s="83">
        <v>1.44</v>
      </c>
      <c r="X2243" s="83">
        <v>0.72</v>
      </c>
      <c r="Y2243" s="82">
        <f t="shared" si="250"/>
        <v>2.16</v>
      </c>
      <c r="Z2243" s="82"/>
      <c r="AA2243" s="91"/>
      <c r="AB2243" s="91"/>
      <c r="AC2243" s="82"/>
      <c r="AD2243" s="82"/>
      <c r="AE2243" s="82"/>
      <c r="AF2243" s="82"/>
      <c r="AG2243" s="59" t="s">
        <v>7468</v>
      </c>
      <c r="AH2243" s="59">
        <v>1</v>
      </c>
      <c r="AI2243" s="58"/>
      <c r="AJ2243" s="27"/>
    </row>
    <row r="2244" ht="20.15" customHeight="1" outlineLevel="4" spans="1:36">
      <c r="A2244" s="59">
        <v>10</v>
      </c>
      <c r="B2244" s="60" t="s">
        <v>230</v>
      </c>
      <c r="C2244" s="56" t="s">
        <v>246</v>
      </c>
      <c r="D2244" s="57" t="s">
        <v>7495</v>
      </c>
      <c r="E2244" s="58" t="s">
        <v>7496</v>
      </c>
      <c r="F2244" s="59" t="s">
        <v>354</v>
      </c>
      <c r="G2244" s="59" t="s">
        <v>355</v>
      </c>
      <c r="H2244" s="59">
        <v>431124</v>
      </c>
      <c r="I2244" s="59" t="str">
        <f t="shared" si="248"/>
        <v>431124</v>
      </c>
      <c r="J2244" s="59">
        <f t="shared" si="249"/>
        <v>0</v>
      </c>
      <c r="K2244" s="70">
        <v>2.194</v>
      </c>
      <c r="L2244" s="55" t="s">
        <v>7497</v>
      </c>
      <c r="M2244" s="71" t="s">
        <v>7498</v>
      </c>
      <c r="N2244" s="59"/>
      <c r="O2244" s="70"/>
      <c r="P2244" s="59"/>
      <c r="Q2244" s="70"/>
      <c r="R2244" s="73" t="s">
        <v>7498</v>
      </c>
      <c r="S2244" s="70">
        <v>2.194</v>
      </c>
      <c r="T2244" s="59">
        <v>15</v>
      </c>
      <c r="U2244" s="82">
        <v>65.82</v>
      </c>
      <c r="V2244" s="83">
        <v>32.91</v>
      </c>
      <c r="W2244" s="83">
        <v>21.94</v>
      </c>
      <c r="X2244" s="83">
        <v>10.97</v>
      </c>
      <c r="Y2244" s="82">
        <f t="shared" si="250"/>
        <v>32.91</v>
      </c>
      <c r="Z2244" s="82"/>
      <c r="AA2244" s="91"/>
      <c r="AB2244" s="91"/>
      <c r="AC2244" s="82"/>
      <c r="AD2244" s="82"/>
      <c r="AE2244" s="82"/>
      <c r="AF2244" s="82"/>
      <c r="AG2244" s="59" t="s">
        <v>7468</v>
      </c>
      <c r="AH2244" s="59">
        <v>1</v>
      </c>
      <c r="AI2244" s="58"/>
      <c r="AJ2244" s="27"/>
    </row>
    <row r="2245" ht="20.15" customHeight="1" outlineLevel="4" spans="1:36">
      <c r="A2245" s="59">
        <v>1</v>
      </c>
      <c r="B2245" s="60" t="s">
        <v>230</v>
      </c>
      <c r="C2245" s="56" t="s">
        <v>246</v>
      </c>
      <c r="D2245" s="57" t="s">
        <v>7495</v>
      </c>
      <c r="E2245" s="58" t="s">
        <v>7499</v>
      </c>
      <c r="F2245" s="59" t="s">
        <v>354</v>
      </c>
      <c r="G2245" s="59" t="s">
        <v>355</v>
      </c>
      <c r="H2245" s="59">
        <v>431124</v>
      </c>
      <c r="I2245" s="59" t="str">
        <f t="shared" si="248"/>
        <v>431124</v>
      </c>
      <c r="J2245" s="59">
        <f t="shared" si="249"/>
        <v>0</v>
      </c>
      <c r="K2245" s="70">
        <v>2.086</v>
      </c>
      <c r="L2245" s="55" t="s">
        <v>7500</v>
      </c>
      <c r="M2245" s="71" t="s">
        <v>7501</v>
      </c>
      <c r="N2245" s="59"/>
      <c r="O2245" s="70"/>
      <c r="P2245" s="59"/>
      <c r="Q2245" s="70"/>
      <c r="R2245" s="73" t="s">
        <v>7501</v>
      </c>
      <c r="S2245" s="70">
        <v>2.086</v>
      </c>
      <c r="T2245" s="59">
        <v>15</v>
      </c>
      <c r="U2245" s="82">
        <v>62.58</v>
      </c>
      <c r="V2245" s="83">
        <v>31.29</v>
      </c>
      <c r="W2245" s="83">
        <v>20.86</v>
      </c>
      <c r="X2245" s="83">
        <v>10.43</v>
      </c>
      <c r="Y2245" s="82">
        <f t="shared" si="250"/>
        <v>31.29</v>
      </c>
      <c r="Z2245" s="82"/>
      <c r="AA2245" s="91"/>
      <c r="AB2245" s="91"/>
      <c r="AC2245" s="82"/>
      <c r="AD2245" s="82"/>
      <c r="AE2245" s="82"/>
      <c r="AF2245" s="82"/>
      <c r="AG2245" s="59" t="s">
        <v>7468</v>
      </c>
      <c r="AH2245" s="59">
        <v>1</v>
      </c>
      <c r="AI2245" s="58"/>
      <c r="AJ2245" s="27"/>
    </row>
    <row r="2246" ht="20.15" customHeight="1" outlineLevel="4" spans="1:36">
      <c r="A2246" s="59">
        <v>6</v>
      </c>
      <c r="B2246" s="60" t="s">
        <v>230</v>
      </c>
      <c r="C2246" s="56" t="s">
        <v>246</v>
      </c>
      <c r="D2246" s="57" t="s">
        <v>7495</v>
      </c>
      <c r="E2246" s="58" t="s">
        <v>7502</v>
      </c>
      <c r="F2246" s="59" t="s">
        <v>354</v>
      </c>
      <c r="G2246" s="59" t="s">
        <v>355</v>
      </c>
      <c r="H2246" s="59">
        <v>431124</v>
      </c>
      <c r="I2246" s="59" t="str">
        <f t="shared" si="248"/>
        <v>431124</v>
      </c>
      <c r="J2246" s="59">
        <f t="shared" si="249"/>
        <v>0</v>
      </c>
      <c r="K2246" s="70">
        <v>2.506</v>
      </c>
      <c r="L2246" s="55" t="s">
        <v>7503</v>
      </c>
      <c r="M2246" s="71" t="s">
        <v>7504</v>
      </c>
      <c r="N2246" s="59"/>
      <c r="O2246" s="70"/>
      <c r="P2246" s="59"/>
      <c r="Q2246" s="70"/>
      <c r="R2246" s="73" t="s">
        <v>7504</v>
      </c>
      <c r="S2246" s="70">
        <v>2.506</v>
      </c>
      <c r="T2246" s="59">
        <v>15</v>
      </c>
      <c r="U2246" s="82">
        <v>75.18</v>
      </c>
      <c r="V2246" s="83">
        <v>37.59</v>
      </c>
      <c r="W2246" s="83">
        <v>25.06</v>
      </c>
      <c r="X2246" s="83">
        <v>12.53</v>
      </c>
      <c r="Y2246" s="82">
        <f t="shared" si="250"/>
        <v>37.59</v>
      </c>
      <c r="Z2246" s="82"/>
      <c r="AA2246" s="91"/>
      <c r="AB2246" s="91"/>
      <c r="AC2246" s="82"/>
      <c r="AD2246" s="82"/>
      <c r="AE2246" s="82"/>
      <c r="AF2246" s="82"/>
      <c r="AG2246" s="59" t="s">
        <v>7468</v>
      </c>
      <c r="AH2246" s="59">
        <v>1</v>
      </c>
      <c r="AI2246" s="58"/>
      <c r="AJ2246" s="27"/>
    </row>
    <row r="2247" ht="20.15" customHeight="1" outlineLevel="4" spans="1:36">
      <c r="A2247" s="59">
        <v>5</v>
      </c>
      <c r="B2247" s="60" t="s">
        <v>230</v>
      </c>
      <c r="C2247" s="56" t="s">
        <v>246</v>
      </c>
      <c r="D2247" s="57" t="s">
        <v>7495</v>
      </c>
      <c r="E2247" s="58" t="s">
        <v>7505</v>
      </c>
      <c r="F2247" s="59" t="s">
        <v>354</v>
      </c>
      <c r="G2247" s="59" t="s">
        <v>355</v>
      </c>
      <c r="H2247" s="59">
        <v>431124</v>
      </c>
      <c r="I2247" s="59" t="str">
        <f t="shared" si="248"/>
        <v>431124</v>
      </c>
      <c r="J2247" s="59">
        <f t="shared" si="249"/>
        <v>0</v>
      </c>
      <c r="K2247" s="70">
        <v>2.883</v>
      </c>
      <c r="L2247" s="55" t="s">
        <v>7506</v>
      </c>
      <c r="M2247" s="71" t="s">
        <v>7507</v>
      </c>
      <c r="N2247" s="59"/>
      <c r="O2247" s="70"/>
      <c r="P2247" s="59"/>
      <c r="Q2247" s="70"/>
      <c r="R2247" s="73" t="s">
        <v>7507</v>
      </c>
      <c r="S2247" s="70">
        <v>2.883</v>
      </c>
      <c r="T2247" s="59">
        <v>15</v>
      </c>
      <c r="U2247" s="82">
        <v>86.49</v>
      </c>
      <c r="V2247" s="83">
        <v>43.245</v>
      </c>
      <c r="W2247" s="83">
        <v>28.83</v>
      </c>
      <c r="X2247" s="83">
        <v>14.415</v>
      </c>
      <c r="Y2247" s="82">
        <f t="shared" si="250"/>
        <v>43.245</v>
      </c>
      <c r="Z2247" s="82"/>
      <c r="AA2247" s="91"/>
      <c r="AB2247" s="91"/>
      <c r="AC2247" s="82"/>
      <c r="AD2247" s="82"/>
      <c r="AE2247" s="82"/>
      <c r="AF2247" s="82"/>
      <c r="AG2247" s="59" t="s">
        <v>7468</v>
      </c>
      <c r="AH2247" s="59">
        <v>1</v>
      </c>
      <c r="AI2247" s="58"/>
      <c r="AJ2247" s="27"/>
    </row>
    <row r="2248" ht="20.15" customHeight="1" outlineLevel="4" spans="1:36">
      <c r="A2248" s="59">
        <v>22</v>
      </c>
      <c r="B2248" s="60" t="s">
        <v>230</v>
      </c>
      <c r="C2248" s="56" t="s">
        <v>246</v>
      </c>
      <c r="D2248" s="57" t="s">
        <v>7508</v>
      </c>
      <c r="E2248" s="58" t="s">
        <v>7509</v>
      </c>
      <c r="F2248" s="59" t="s">
        <v>354</v>
      </c>
      <c r="G2248" s="59" t="s">
        <v>355</v>
      </c>
      <c r="H2248" s="59">
        <v>431124</v>
      </c>
      <c r="I2248" s="59" t="str">
        <f t="shared" si="248"/>
        <v>431124</v>
      </c>
      <c r="J2248" s="59">
        <f t="shared" si="249"/>
        <v>0</v>
      </c>
      <c r="K2248" s="70">
        <v>8.309</v>
      </c>
      <c r="L2248" s="55" t="s">
        <v>7510</v>
      </c>
      <c r="M2248" s="71" t="s">
        <v>7511</v>
      </c>
      <c r="N2248" s="59"/>
      <c r="O2248" s="70"/>
      <c r="P2248" s="73" t="s">
        <v>7511</v>
      </c>
      <c r="Q2248" s="70">
        <v>8.309</v>
      </c>
      <c r="R2248" s="59"/>
      <c r="S2248" s="70"/>
      <c r="T2248" s="59">
        <v>15</v>
      </c>
      <c r="U2248" s="82">
        <v>249.27</v>
      </c>
      <c r="V2248" s="83">
        <v>124.635</v>
      </c>
      <c r="W2248" s="83">
        <v>83.09</v>
      </c>
      <c r="X2248" s="83">
        <v>41.545</v>
      </c>
      <c r="Y2248" s="82">
        <f t="shared" si="250"/>
        <v>124.635</v>
      </c>
      <c r="Z2248" s="82"/>
      <c r="AA2248" s="91"/>
      <c r="AB2248" s="91"/>
      <c r="AC2248" s="82"/>
      <c r="AD2248" s="82"/>
      <c r="AE2248" s="82"/>
      <c r="AF2248" s="82"/>
      <c r="AG2248" s="59" t="s">
        <v>7468</v>
      </c>
      <c r="AH2248" s="59">
        <v>1</v>
      </c>
      <c r="AI2248" s="58"/>
      <c r="AJ2248" s="27"/>
    </row>
    <row r="2249" ht="20.15" customHeight="1" outlineLevel="4" spans="1:36">
      <c r="A2249" s="59">
        <v>7</v>
      </c>
      <c r="B2249" s="60" t="s">
        <v>230</v>
      </c>
      <c r="C2249" s="56" t="s">
        <v>246</v>
      </c>
      <c r="D2249" s="57" t="s">
        <v>7512</v>
      </c>
      <c r="E2249" s="58" t="s">
        <v>7513</v>
      </c>
      <c r="F2249" s="59" t="s">
        <v>354</v>
      </c>
      <c r="G2249" s="59" t="s">
        <v>355</v>
      </c>
      <c r="H2249" s="59">
        <v>431124</v>
      </c>
      <c r="I2249" s="59" t="str">
        <f t="shared" si="248"/>
        <v>431124</v>
      </c>
      <c r="J2249" s="59">
        <f t="shared" si="249"/>
        <v>0</v>
      </c>
      <c r="K2249" s="70">
        <v>0.088</v>
      </c>
      <c r="L2249" s="55" t="s">
        <v>7514</v>
      </c>
      <c r="M2249" s="71" t="s">
        <v>7515</v>
      </c>
      <c r="N2249" s="59"/>
      <c r="O2249" s="70"/>
      <c r="P2249" s="59"/>
      <c r="Q2249" s="70"/>
      <c r="R2249" s="73" t="s">
        <v>7515</v>
      </c>
      <c r="S2249" s="70">
        <v>0.088</v>
      </c>
      <c r="T2249" s="59">
        <v>15</v>
      </c>
      <c r="U2249" s="82">
        <v>2.64</v>
      </c>
      <c r="V2249" s="83">
        <v>1.32</v>
      </c>
      <c r="W2249" s="83">
        <v>0.88</v>
      </c>
      <c r="X2249" s="83">
        <v>0.44</v>
      </c>
      <c r="Y2249" s="82">
        <f t="shared" si="250"/>
        <v>1.32</v>
      </c>
      <c r="Z2249" s="82"/>
      <c r="AA2249" s="91"/>
      <c r="AB2249" s="91"/>
      <c r="AC2249" s="82"/>
      <c r="AD2249" s="82"/>
      <c r="AE2249" s="82"/>
      <c r="AF2249" s="82"/>
      <c r="AG2249" s="59" t="s">
        <v>7468</v>
      </c>
      <c r="AH2249" s="59">
        <v>1</v>
      </c>
      <c r="AI2249" s="58"/>
      <c r="AJ2249" s="27"/>
    </row>
    <row r="2250" ht="20.15" customHeight="1" outlineLevel="4" spans="1:36">
      <c r="A2250" s="59">
        <v>8</v>
      </c>
      <c r="B2250" s="60" t="s">
        <v>230</v>
      </c>
      <c r="C2250" s="56" t="s">
        <v>246</v>
      </c>
      <c r="D2250" s="57" t="s">
        <v>7512</v>
      </c>
      <c r="E2250" s="58" t="s">
        <v>7513</v>
      </c>
      <c r="F2250" s="59" t="s">
        <v>354</v>
      </c>
      <c r="G2250" s="59" t="s">
        <v>355</v>
      </c>
      <c r="H2250" s="59">
        <v>431124</v>
      </c>
      <c r="I2250" s="59" t="str">
        <f t="shared" si="248"/>
        <v>431124</v>
      </c>
      <c r="J2250" s="59">
        <f t="shared" si="249"/>
        <v>0</v>
      </c>
      <c r="K2250" s="70">
        <v>0.613</v>
      </c>
      <c r="L2250" s="55" t="s">
        <v>7514</v>
      </c>
      <c r="M2250" s="71" t="s">
        <v>7516</v>
      </c>
      <c r="N2250" s="59"/>
      <c r="O2250" s="70"/>
      <c r="P2250" s="59"/>
      <c r="Q2250" s="70"/>
      <c r="R2250" s="73" t="s">
        <v>7516</v>
      </c>
      <c r="S2250" s="70">
        <v>0.613</v>
      </c>
      <c r="T2250" s="59">
        <v>15</v>
      </c>
      <c r="U2250" s="82">
        <v>18.39</v>
      </c>
      <c r="V2250" s="83">
        <v>9.195</v>
      </c>
      <c r="W2250" s="83">
        <v>6.13</v>
      </c>
      <c r="X2250" s="83">
        <v>3.065</v>
      </c>
      <c r="Y2250" s="82">
        <f t="shared" si="250"/>
        <v>9.195</v>
      </c>
      <c r="Z2250" s="82"/>
      <c r="AA2250" s="91"/>
      <c r="AB2250" s="91"/>
      <c r="AC2250" s="82"/>
      <c r="AD2250" s="82"/>
      <c r="AE2250" s="82"/>
      <c r="AF2250" s="82"/>
      <c r="AG2250" s="59" t="s">
        <v>7468</v>
      </c>
      <c r="AH2250" s="59">
        <v>1</v>
      </c>
      <c r="AI2250" s="58"/>
      <c r="AJ2250" s="27"/>
    </row>
    <row r="2251" ht="20.15" customHeight="1" outlineLevel="4" spans="1:36">
      <c r="A2251" s="59">
        <v>13</v>
      </c>
      <c r="B2251" s="60" t="s">
        <v>230</v>
      </c>
      <c r="C2251" s="56" t="s">
        <v>246</v>
      </c>
      <c r="D2251" s="57" t="s">
        <v>7517</v>
      </c>
      <c r="E2251" s="58" t="s">
        <v>7518</v>
      </c>
      <c r="F2251" s="59" t="s">
        <v>354</v>
      </c>
      <c r="G2251" s="59" t="s">
        <v>355</v>
      </c>
      <c r="H2251" s="59">
        <v>431124</v>
      </c>
      <c r="I2251" s="59" t="str">
        <f t="shared" si="248"/>
        <v>431124</v>
      </c>
      <c r="J2251" s="59">
        <f t="shared" si="249"/>
        <v>0</v>
      </c>
      <c r="K2251" s="70">
        <v>0.236</v>
      </c>
      <c r="L2251" s="55" t="s">
        <v>7519</v>
      </c>
      <c r="M2251" s="71" t="s">
        <v>7520</v>
      </c>
      <c r="N2251" s="59"/>
      <c r="O2251" s="70"/>
      <c r="P2251" s="59"/>
      <c r="Q2251" s="70"/>
      <c r="R2251" s="73" t="s">
        <v>7520</v>
      </c>
      <c r="S2251" s="70">
        <v>0.236</v>
      </c>
      <c r="T2251" s="59">
        <v>15</v>
      </c>
      <c r="U2251" s="82">
        <v>7.08</v>
      </c>
      <c r="V2251" s="83">
        <v>3.54</v>
      </c>
      <c r="W2251" s="83">
        <v>2.36</v>
      </c>
      <c r="X2251" s="83">
        <v>1.18</v>
      </c>
      <c r="Y2251" s="82">
        <f t="shared" si="250"/>
        <v>3.54</v>
      </c>
      <c r="Z2251" s="82"/>
      <c r="AA2251" s="91"/>
      <c r="AB2251" s="91"/>
      <c r="AC2251" s="82"/>
      <c r="AD2251" s="82"/>
      <c r="AE2251" s="82"/>
      <c r="AF2251" s="82"/>
      <c r="AG2251" s="59" t="s">
        <v>7468</v>
      </c>
      <c r="AH2251" s="59">
        <v>1</v>
      </c>
      <c r="AI2251" s="58"/>
      <c r="AJ2251" s="27"/>
    </row>
    <row r="2252" ht="20.15" customHeight="1" outlineLevel="4" spans="1:36">
      <c r="A2252" s="59">
        <v>11</v>
      </c>
      <c r="B2252" s="60" t="s">
        <v>230</v>
      </c>
      <c r="C2252" s="56" t="s">
        <v>246</v>
      </c>
      <c r="D2252" s="57" t="s">
        <v>7521</v>
      </c>
      <c r="E2252" s="58" t="s">
        <v>7522</v>
      </c>
      <c r="F2252" s="59" t="s">
        <v>354</v>
      </c>
      <c r="G2252" s="59" t="s">
        <v>355</v>
      </c>
      <c r="H2252" s="59">
        <v>431124</v>
      </c>
      <c r="I2252" s="59" t="str">
        <f t="shared" si="248"/>
        <v>431124</v>
      </c>
      <c r="J2252" s="59">
        <f t="shared" si="249"/>
        <v>0</v>
      </c>
      <c r="K2252" s="70">
        <v>0.287</v>
      </c>
      <c r="L2252" s="55" t="s">
        <v>7523</v>
      </c>
      <c r="M2252" s="71" t="s">
        <v>7524</v>
      </c>
      <c r="N2252" s="59"/>
      <c r="O2252" s="70"/>
      <c r="P2252" s="59"/>
      <c r="Q2252" s="70"/>
      <c r="R2252" s="73" t="s">
        <v>7524</v>
      </c>
      <c r="S2252" s="70">
        <v>0.287</v>
      </c>
      <c r="T2252" s="59">
        <v>15</v>
      </c>
      <c r="U2252" s="82">
        <v>8.61</v>
      </c>
      <c r="V2252" s="83">
        <v>4.305</v>
      </c>
      <c r="W2252" s="83">
        <v>2.87</v>
      </c>
      <c r="X2252" s="83">
        <v>1.435</v>
      </c>
      <c r="Y2252" s="82">
        <f t="shared" si="250"/>
        <v>4.305</v>
      </c>
      <c r="Z2252" s="82"/>
      <c r="AA2252" s="91"/>
      <c r="AB2252" s="91"/>
      <c r="AC2252" s="82"/>
      <c r="AD2252" s="82"/>
      <c r="AE2252" s="82"/>
      <c r="AF2252" s="82"/>
      <c r="AG2252" s="59" t="s">
        <v>7468</v>
      </c>
      <c r="AH2252" s="59">
        <v>1</v>
      </c>
      <c r="AI2252" s="58"/>
      <c r="AJ2252" s="27"/>
    </row>
    <row r="2253" ht="20.15" customHeight="1" outlineLevel="4" spans="1:36">
      <c r="A2253" s="59">
        <v>12</v>
      </c>
      <c r="B2253" s="60" t="s">
        <v>230</v>
      </c>
      <c r="C2253" s="56" t="s">
        <v>246</v>
      </c>
      <c r="D2253" s="57" t="s">
        <v>7521</v>
      </c>
      <c r="E2253" s="58" t="s">
        <v>7522</v>
      </c>
      <c r="F2253" s="59" t="s">
        <v>354</v>
      </c>
      <c r="G2253" s="59" t="s">
        <v>355</v>
      </c>
      <c r="H2253" s="59">
        <v>431124</v>
      </c>
      <c r="I2253" s="59" t="str">
        <f t="shared" si="248"/>
        <v>431124</v>
      </c>
      <c r="J2253" s="59">
        <f t="shared" si="249"/>
        <v>0</v>
      </c>
      <c r="K2253" s="70">
        <v>0.868</v>
      </c>
      <c r="L2253" s="55" t="s">
        <v>7523</v>
      </c>
      <c r="M2253" s="71" t="s">
        <v>7525</v>
      </c>
      <c r="N2253" s="59"/>
      <c r="O2253" s="70"/>
      <c r="P2253" s="59"/>
      <c r="Q2253" s="70"/>
      <c r="R2253" s="73" t="s">
        <v>7525</v>
      </c>
      <c r="S2253" s="70">
        <v>0.868</v>
      </c>
      <c r="T2253" s="59">
        <v>15</v>
      </c>
      <c r="U2253" s="82">
        <v>26.04</v>
      </c>
      <c r="V2253" s="83">
        <v>13.02</v>
      </c>
      <c r="W2253" s="83">
        <v>8.68</v>
      </c>
      <c r="X2253" s="83">
        <v>4.34</v>
      </c>
      <c r="Y2253" s="82">
        <f t="shared" si="250"/>
        <v>13.02</v>
      </c>
      <c r="Z2253" s="82"/>
      <c r="AA2253" s="91"/>
      <c r="AB2253" s="91"/>
      <c r="AC2253" s="82"/>
      <c r="AD2253" s="82"/>
      <c r="AE2253" s="82"/>
      <c r="AF2253" s="82"/>
      <c r="AG2253" s="59" t="s">
        <v>7468</v>
      </c>
      <c r="AH2253" s="59">
        <v>1</v>
      </c>
      <c r="AI2253" s="58"/>
      <c r="AJ2253" s="27"/>
    </row>
    <row r="2254" ht="20.15" customHeight="1" outlineLevel="4" spans="1:36">
      <c r="A2254" s="59">
        <v>19</v>
      </c>
      <c r="B2254" s="60" t="s">
        <v>230</v>
      </c>
      <c r="C2254" s="56" t="s">
        <v>246</v>
      </c>
      <c r="D2254" s="57" t="s">
        <v>7521</v>
      </c>
      <c r="E2254" s="58" t="s">
        <v>7526</v>
      </c>
      <c r="F2254" s="59" t="s">
        <v>354</v>
      </c>
      <c r="G2254" s="59" t="s">
        <v>355</v>
      </c>
      <c r="H2254" s="59">
        <v>431124</v>
      </c>
      <c r="I2254" s="59" t="str">
        <f t="shared" si="248"/>
        <v>431124</v>
      </c>
      <c r="J2254" s="59">
        <f t="shared" si="249"/>
        <v>0</v>
      </c>
      <c r="K2254" s="70">
        <v>2.092</v>
      </c>
      <c r="L2254" s="55" t="s">
        <v>7527</v>
      </c>
      <c r="M2254" s="71" t="s">
        <v>7528</v>
      </c>
      <c r="N2254" s="59"/>
      <c r="O2254" s="70"/>
      <c r="P2254" s="73" t="s">
        <v>7528</v>
      </c>
      <c r="Q2254" s="70">
        <v>2.092</v>
      </c>
      <c r="R2254" s="59"/>
      <c r="S2254" s="70"/>
      <c r="T2254" s="59">
        <v>15</v>
      </c>
      <c r="U2254" s="82">
        <v>62.76</v>
      </c>
      <c r="V2254" s="83">
        <v>31.38</v>
      </c>
      <c r="W2254" s="83">
        <v>20.92</v>
      </c>
      <c r="X2254" s="83">
        <v>10.46</v>
      </c>
      <c r="Y2254" s="82">
        <f t="shared" si="250"/>
        <v>31.38</v>
      </c>
      <c r="Z2254" s="82"/>
      <c r="AA2254" s="91"/>
      <c r="AB2254" s="91"/>
      <c r="AC2254" s="82"/>
      <c r="AD2254" s="82"/>
      <c r="AE2254" s="82"/>
      <c r="AF2254" s="82"/>
      <c r="AG2254" s="59" t="s">
        <v>7468</v>
      </c>
      <c r="AH2254" s="59">
        <v>1</v>
      </c>
      <c r="AI2254" s="58"/>
      <c r="AJ2254" s="27"/>
    </row>
    <row r="2255" ht="20.15" customHeight="1" outlineLevel="4" spans="1:36">
      <c r="A2255" s="59">
        <v>18</v>
      </c>
      <c r="B2255" s="60" t="s">
        <v>230</v>
      </c>
      <c r="C2255" s="56" t="s">
        <v>246</v>
      </c>
      <c r="D2255" s="57" t="s">
        <v>7521</v>
      </c>
      <c r="E2255" s="58" t="s">
        <v>7529</v>
      </c>
      <c r="F2255" s="59" t="s">
        <v>354</v>
      </c>
      <c r="G2255" s="59" t="s">
        <v>355</v>
      </c>
      <c r="H2255" s="59">
        <v>431124</v>
      </c>
      <c r="I2255" s="59" t="str">
        <f t="shared" si="248"/>
        <v>431124</v>
      </c>
      <c r="J2255" s="59">
        <f t="shared" si="249"/>
        <v>0</v>
      </c>
      <c r="K2255" s="70">
        <v>3.362</v>
      </c>
      <c r="L2255" s="55" t="s">
        <v>7530</v>
      </c>
      <c r="M2255" s="71" t="s">
        <v>7531</v>
      </c>
      <c r="N2255" s="59"/>
      <c r="O2255" s="70"/>
      <c r="P2255" s="73" t="s">
        <v>7531</v>
      </c>
      <c r="Q2255" s="70">
        <v>3.362</v>
      </c>
      <c r="R2255" s="59"/>
      <c r="S2255" s="70"/>
      <c r="T2255" s="59">
        <v>15</v>
      </c>
      <c r="U2255" s="82">
        <v>100.86</v>
      </c>
      <c r="V2255" s="83">
        <v>50.43</v>
      </c>
      <c r="W2255" s="83">
        <v>33.62</v>
      </c>
      <c r="X2255" s="83">
        <v>16.81</v>
      </c>
      <c r="Y2255" s="82">
        <f t="shared" si="250"/>
        <v>50.43</v>
      </c>
      <c r="Z2255" s="82"/>
      <c r="AA2255" s="91"/>
      <c r="AB2255" s="91"/>
      <c r="AC2255" s="82"/>
      <c r="AD2255" s="82"/>
      <c r="AE2255" s="82"/>
      <c r="AF2255" s="82"/>
      <c r="AG2255" s="59" t="s">
        <v>7468</v>
      </c>
      <c r="AH2255" s="59">
        <v>1</v>
      </c>
      <c r="AI2255" s="58"/>
      <c r="AJ2255" s="27"/>
    </row>
    <row r="2256" ht="20.15" customHeight="1" outlineLevel="4" spans="1:36">
      <c r="A2256" s="59">
        <v>20</v>
      </c>
      <c r="B2256" s="60" t="s">
        <v>230</v>
      </c>
      <c r="C2256" s="56" t="s">
        <v>246</v>
      </c>
      <c r="D2256" s="57" t="s">
        <v>7521</v>
      </c>
      <c r="E2256" s="58" t="s">
        <v>7532</v>
      </c>
      <c r="F2256" s="59" t="s">
        <v>354</v>
      </c>
      <c r="G2256" s="59" t="s">
        <v>355</v>
      </c>
      <c r="H2256" s="59">
        <v>431124</v>
      </c>
      <c r="I2256" s="59" t="str">
        <f t="shared" si="248"/>
        <v>431124</v>
      </c>
      <c r="J2256" s="59">
        <f t="shared" si="249"/>
        <v>0</v>
      </c>
      <c r="K2256" s="70">
        <v>7.172</v>
      </c>
      <c r="L2256" s="55" t="s">
        <v>7533</v>
      </c>
      <c r="M2256" s="71" t="s">
        <v>7534</v>
      </c>
      <c r="N2256" s="59"/>
      <c r="O2256" s="70"/>
      <c r="P2256" s="73" t="s">
        <v>7534</v>
      </c>
      <c r="Q2256" s="70">
        <v>7.172</v>
      </c>
      <c r="R2256" s="59"/>
      <c r="S2256" s="70"/>
      <c r="T2256" s="59">
        <v>15</v>
      </c>
      <c r="U2256" s="82">
        <v>215.16</v>
      </c>
      <c r="V2256" s="83">
        <v>107.58</v>
      </c>
      <c r="W2256" s="83">
        <v>71.72</v>
      </c>
      <c r="X2256" s="83">
        <v>35.86</v>
      </c>
      <c r="Y2256" s="82">
        <f t="shared" si="250"/>
        <v>107.58</v>
      </c>
      <c r="Z2256" s="82"/>
      <c r="AA2256" s="91"/>
      <c r="AB2256" s="91"/>
      <c r="AC2256" s="82"/>
      <c r="AD2256" s="82"/>
      <c r="AE2256" s="82"/>
      <c r="AF2256" s="82"/>
      <c r="AG2256" s="59" t="s">
        <v>7468</v>
      </c>
      <c r="AH2256" s="59">
        <v>1</v>
      </c>
      <c r="AI2256" s="58"/>
      <c r="AJ2256" s="27"/>
    </row>
    <row r="2257" ht="20.15" customHeight="1" outlineLevel="4" spans="1:36">
      <c r="A2257" s="59">
        <v>3</v>
      </c>
      <c r="B2257" s="60" t="s">
        <v>230</v>
      </c>
      <c r="C2257" s="56" t="s">
        <v>246</v>
      </c>
      <c r="D2257" s="57" t="s">
        <v>7535</v>
      </c>
      <c r="E2257" s="58" t="s">
        <v>7536</v>
      </c>
      <c r="F2257" s="59" t="s">
        <v>354</v>
      </c>
      <c r="G2257" s="59" t="s">
        <v>355</v>
      </c>
      <c r="H2257" s="59">
        <v>431124</v>
      </c>
      <c r="I2257" s="59" t="str">
        <f t="shared" si="248"/>
        <v>431124</v>
      </c>
      <c r="J2257" s="59">
        <f t="shared" si="249"/>
        <v>0</v>
      </c>
      <c r="K2257" s="70">
        <v>1.164</v>
      </c>
      <c r="L2257" s="55" t="s">
        <v>7537</v>
      </c>
      <c r="M2257" s="71" t="s">
        <v>7538</v>
      </c>
      <c r="N2257" s="59"/>
      <c r="O2257" s="70"/>
      <c r="P2257" s="59"/>
      <c r="Q2257" s="70"/>
      <c r="R2257" s="73" t="s">
        <v>7538</v>
      </c>
      <c r="S2257" s="70">
        <v>1.164</v>
      </c>
      <c r="T2257" s="59">
        <v>15</v>
      </c>
      <c r="U2257" s="82">
        <v>34.92</v>
      </c>
      <c r="V2257" s="83">
        <v>17.46</v>
      </c>
      <c r="W2257" s="83">
        <v>11.64</v>
      </c>
      <c r="X2257" s="83">
        <v>5.82</v>
      </c>
      <c r="Y2257" s="82">
        <f t="shared" si="250"/>
        <v>17.46</v>
      </c>
      <c r="Z2257" s="82"/>
      <c r="AA2257" s="91"/>
      <c r="AB2257" s="91"/>
      <c r="AC2257" s="82"/>
      <c r="AD2257" s="82"/>
      <c r="AE2257" s="82"/>
      <c r="AF2257" s="82"/>
      <c r="AG2257" s="59" t="s">
        <v>7468</v>
      </c>
      <c r="AH2257" s="59">
        <v>1</v>
      </c>
      <c r="AI2257" s="58"/>
      <c r="AJ2257" s="27"/>
    </row>
    <row r="2258" ht="20.15" customHeight="1" outlineLevel="4" spans="1:36">
      <c r="A2258" s="59">
        <v>23</v>
      </c>
      <c r="B2258" s="60" t="s">
        <v>230</v>
      </c>
      <c r="C2258" s="56" t="s">
        <v>246</v>
      </c>
      <c r="D2258" s="57" t="s">
        <v>7539</v>
      </c>
      <c r="E2258" s="58" t="s">
        <v>7540</v>
      </c>
      <c r="F2258" s="59" t="s">
        <v>354</v>
      </c>
      <c r="G2258" s="59" t="s">
        <v>355</v>
      </c>
      <c r="H2258" s="59">
        <v>431124</v>
      </c>
      <c r="I2258" s="59" t="str">
        <f t="shared" si="248"/>
        <v>431124</v>
      </c>
      <c r="J2258" s="59">
        <f t="shared" si="249"/>
        <v>0</v>
      </c>
      <c r="K2258" s="70">
        <v>5.294</v>
      </c>
      <c r="L2258" s="55" t="s">
        <v>7541</v>
      </c>
      <c r="M2258" s="71" t="s">
        <v>7542</v>
      </c>
      <c r="N2258" s="59"/>
      <c r="O2258" s="70"/>
      <c r="P2258" s="73" t="s">
        <v>7542</v>
      </c>
      <c r="Q2258" s="70">
        <v>5.294</v>
      </c>
      <c r="R2258" s="59"/>
      <c r="S2258" s="70"/>
      <c r="T2258" s="59">
        <v>15</v>
      </c>
      <c r="U2258" s="82">
        <v>158.82</v>
      </c>
      <c r="V2258" s="83">
        <v>79.41</v>
      </c>
      <c r="W2258" s="83">
        <v>52.94</v>
      </c>
      <c r="X2258" s="83">
        <v>26.47</v>
      </c>
      <c r="Y2258" s="82">
        <f t="shared" si="250"/>
        <v>79.41</v>
      </c>
      <c r="Z2258" s="82"/>
      <c r="AA2258" s="91"/>
      <c r="AB2258" s="91"/>
      <c r="AC2258" s="82"/>
      <c r="AD2258" s="82"/>
      <c r="AE2258" s="82"/>
      <c r="AF2258" s="82"/>
      <c r="AG2258" s="59" t="s">
        <v>7468</v>
      </c>
      <c r="AH2258" s="59">
        <v>1</v>
      </c>
      <c r="AI2258" s="58"/>
      <c r="AJ2258" s="27"/>
    </row>
    <row r="2259" ht="20.15" customHeight="1" outlineLevel="4" spans="1:36">
      <c r="A2259" s="59">
        <v>2</v>
      </c>
      <c r="B2259" s="60" t="s">
        <v>230</v>
      </c>
      <c r="C2259" s="56" t="s">
        <v>246</v>
      </c>
      <c r="D2259" s="57" t="s">
        <v>7517</v>
      </c>
      <c r="E2259" s="58" t="s">
        <v>7543</v>
      </c>
      <c r="F2259" s="59" t="s">
        <v>354</v>
      </c>
      <c r="G2259" s="59" t="s">
        <v>355</v>
      </c>
      <c r="H2259" s="59">
        <v>431124</v>
      </c>
      <c r="I2259" s="59" t="str">
        <f t="shared" si="248"/>
        <v>431124</v>
      </c>
      <c r="J2259" s="59">
        <f t="shared" si="249"/>
        <v>0</v>
      </c>
      <c r="K2259" s="70">
        <v>1.385</v>
      </c>
      <c r="L2259" s="55" t="s">
        <v>7544</v>
      </c>
      <c r="M2259" s="71" t="s">
        <v>7545</v>
      </c>
      <c r="N2259" s="59"/>
      <c r="O2259" s="70"/>
      <c r="P2259" s="59"/>
      <c r="Q2259" s="70"/>
      <c r="R2259" s="73" t="s">
        <v>7545</v>
      </c>
      <c r="S2259" s="70">
        <v>1.385</v>
      </c>
      <c r="T2259" s="59">
        <v>15</v>
      </c>
      <c r="U2259" s="82">
        <v>41.55</v>
      </c>
      <c r="V2259" s="83">
        <v>20.775</v>
      </c>
      <c r="W2259" s="83">
        <v>13.85</v>
      </c>
      <c r="X2259" s="83">
        <v>6.925</v>
      </c>
      <c r="Y2259" s="82">
        <f t="shared" si="250"/>
        <v>20.775</v>
      </c>
      <c r="Z2259" s="82"/>
      <c r="AA2259" s="91"/>
      <c r="AB2259" s="91"/>
      <c r="AC2259" s="82"/>
      <c r="AD2259" s="82"/>
      <c r="AE2259" s="82"/>
      <c r="AF2259" s="82"/>
      <c r="AG2259" s="59" t="s">
        <v>7468</v>
      </c>
      <c r="AH2259" s="59">
        <v>1</v>
      </c>
      <c r="AI2259" s="58"/>
      <c r="AJ2259" s="27"/>
    </row>
    <row r="2260" ht="20.15" customHeight="1" outlineLevel="4" spans="1:36">
      <c r="A2260" s="59">
        <v>4</v>
      </c>
      <c r="B2260" s="60" t="s">
        <v>230</v>
      </c>
      <c r="C2260" s="56" t="s">
        <v>246</v>
      </c>
      <c r="D2260" s="57" t="s">
        <v>7517</v>
      </c>
      <c r="E2260" s="58" t="s">
        <v>7546</v>
      </c>
      <c r="F2260" s="59" t="s">
        <v>354</v>
      </c>
      <c r="G2260" s="59" t="s">
        <v>355</v>
      </c>
      <c r="H2260" s="59">
        <v>431124</v>
      </c>
      <c r="I2260" s="59" t="str">
        <f t="shared" si="248"/>
        <v>431124</v>
      </c>
      <c r="J2260" s="59">
        <f t="shared" si="249"/>
        <v>0</v>
      </c>
      <c r="K2260" s="70">
        <v>3.534</v>
      </c>
      <c r="L2260" s="55" t="s">
        <v>7547</v>
      </c>
      <c r="M2260" s="71" t="s">
        <v>7548</v>
      </c>
      <c r="N2260" s="59"/>
      <c r="O2260" s="70"/>
      <c r="P2260" s="59"/>
      <c r="Q2260" s="70"/>
      <c r="R2260" s="73" t="s">
        <v>7548</v>
      </c>
      <c r="S2260" s="70">
        <v>3.534</v>
      </c>
      <c r="T2260" s="59">
        <v>15</v>
      </c>
      <c r="U2260" s="82">
        <v>106.02</v>
      </c>
      <c r="V2260" s="83">
        <v>53.01</v>
      </c>
      <c r="W2260" s="83">
        <v>35.34</v>
      </c>
      <c r="X2260" s="83">
        <v>17.67</v>
      </c>
      <c r="Y2260" s="82">
        <f t="shared" si="250"/>
        <v>53.01</v>
      </c>
      <c r="Z2260" s="82"/>
      <c r="AA2260" s="91"/>
      <c r="AB2260" s="91"/>
      <c r="AC2260" s="82"/>
      <c r="AD2260" s="82"/>
      <c r="AE2260" s="82"/>
      <c r="AF2260" s="82"/>
      <c r="AG2260" s="59" t="s">
        <v>7468</v>
      </c>
      <c r="AH2260" s="59">
        <v>1</v>
      </c>
      <c r="AI2260" s="58"/>
      <c r="AJ2260" s="27"/>
    </row>
    <row r="2261" ht="20.15" customHeight="1" outlineLevel="4" spans="1:36">
      <c r="A2261" s="59">
        <v>15</v>
      </c>
      <c r="B2261" s="60" t="s">
        <v>230</v>
      </c>
      <c r="C2261" s="56" t="s">
        <v>246</v>
      </c>
      <c r="D2261" s="57" t="s">
        <v>7517</v>
      </c>
      <c r="E2261" s="58" t="s">
        <v>7543</v>
      </c>
      <c r="F2261" s="59" t="s">
        <v>354</v>
      </c>
      <c r="G2261" s="59" t="s">
        <v>355</v>
      </c>
      <c r="H2261" s="59">
        <v>431124</v>
      </c>
      <c r="I2261" s="59" t="str">
        <f t="shared" si="248"/>
        <v>431124</v>
      </c>
      <c r="J2261" s="59">
        <f t="shared" si="249"/>
        <v>0</v>
      </c>
      <c r="K2261" s="70">
        <v>6.555</v>
      </c>
      <c r="L2261" s="55" t="s">
        <v>7549</v>
      </c>
      <c r="M2261" s="71" t="s">
        <v>7550</v>
      </c>
      <c r="N2261" s="73" t="s">
        <v>7550</v>
      </c>
      <c r="O2261" s="70">
        <v>6.555</v>
      </c>
      <c r="P2261" s="59"/>
      <c r="Q2261" s="70"/>
      <c r="R2261" s="59"/>
      <c r="S2261" s="70"/>
      <c r="T2261" s="59">
        <v>15</v>
      </c>
      <c r="U2261" s="82">
        <v>196.65</v>
      </c>
      <c r="V2261" s="83">
        <v>98.325</v>
      </c>
      <c r="W2261" s="83">
        <v>65.55</v>
      </c>
      <c r="X2261" s="83">
        <v>32.775</v>
      </c>
      <c r="Y2261" s="82">
        <f t="shared" si="250"/>
        <v>98.325</v>
      </c>
      <c r="Z2261" s="82"/>
      <c r="AA2261" s="91"/>
      <c r="AB2261" s="91"/>
      <c r="AC2261" s="82"/>
      <c r="AD2261" s="82"/>
      <c r="AE2261" s="82"/>
      <c r="AF2261" s="82"/>
      <c r="AG2261" s="59" t="s">
        <v>7468</v>
      </c>
      <c r="AH2261" s="59">
        <v>1</v>
      </c>
      <c r="AI2261" s="58"/>
      <c r="AJ2261" s="27"/>
    </row>
    <row r="2262" ht="20.15" customHeight="1" outlineLevel="4" spans="1:36">
      <c r="A2262" s="59">
        <v>9</v>
      </c>
      <c r="B2262" s="60" t="s">
        <v>230</v>
      </c>
      <c r="C2262" s="56" t="s">
        <v>246</v>
      </c>
      <c r="D2262" s="57" t="s">
        <v>7517</v>
      </c>
      <c r="E2262" s="58" t="s">
        <v>7551</v>
      </c>
      <c r="F2262" s="59" t="s">
        <v>354</v>
      </c>
      <c r="G2262" s="59" t="s">
        <v>355</v>
      </c>
      <c r="H2262" s="59">
        <v>431124</v>
      </c>
      <c r="I2262" s="59" t="str">
        <f t="shared" si="248"/>
        <v>431124</v>
      </c>
      <c r="J2262" s="59">
        <f t="shared" si="249"/>
        <v>0</v>
      </c>
      <c r="K2262" s="70">
        <v>0.291</v>
      </c>
      <c r="L2262" s="55" t="s">
        <v>7552</v>
      </c>
      <c r="M2262" s="71" t="s">
        <v>7553</v>
      </c>
      <c r="N2262" s="59"/>
      <c r="O2262" s="70"/>
      <c r="P2262" s="59"/>
      <c r="Q2262" s="70"/>
      <c r="R2262" s="73" t="s">
        <v>7553</v>
      </c>
      <c r="S2262" s="70">
        <v>0.291</v>
      </c>
      <c r="T2262" s="59">
        <v>15</v>
      </c>
      <c r="U2262" s="82">
        <v>8.73</v>
      </c>
      <c r="V2262" s="83">
        <v>4.365</v>
      </c>
      <c r="W2262" s="83">
        <v>2.91</v>
      </c>
      <c r="X2262" s="83">
        <v>1.455</v>
      </c>
      <c r="Y2262" s="82">
        <f t="shared" si="250"/>
        <v>4.365</v>
      </c>
      <c r="Z2262" s="82"/>
      <c r="AA2262" s="91"/>
      <c r="AB2262" s="91"/>
      <c r="AC2262" s="82"/>
      <c r="AD2262" s="82"/>
      <c r="AE2262" s="82"/>
      <c r="AF2262" s="82"/>
      <c r="AG2262" s="59" t="s">
        <v>7468</v>
      </c>
      <c r="AH2262" s="59">
        <v>1</v>
      </c>
      <c r="AI2262" s="58"/>
      <c r="AJ2262" s="27"/>
    </row>
    <row r="2263" ht="20.15" customHeight="1" outlineLevel="4" spans="1:36">
      <c r="A2263" s="59">
        <v>21</v>
      </c>
      <c r="B2263" s="60" t="s">
        <v>230</v>
      </c>
      <c r="C2263" s="56" t="s">
        <v>246</v>
      </c>
      <c r="D2263" s="57" t="s">
        <v>7517</v>
      </c>
      <c r="E2263" s="58" t="s">
        <v>7554</v>
      </c>
      <c r="F2263" s="59" t="s">
        <v>354</v>
      </c>
      <c r="G2263" s="59" t="s">
        <v>355</v>
      </c>
      <c r="H2263" s="59">
        <v>431124</v>
      </c>
      <c r="I2263" s="59" t="str">
        <f t="shared" si="248"/>
        <v>431124</v>
      </c>
      <c r="J2263" s="59">
        <f t="shared" si="249"/>
        <v>0</v>
      </c>
      <c r="K2263" s="70">
        <v>3.791</v>
      </c>
      <c r="L2263" s="55" t="s">
        <v>7555</v>
      </c>
      <c r="M2263" s="71" t="s">
        <v>7556</v>
      </c>
      <c r="N2263" s="59"/>
      <c r="O2263" s="70"/>
      <c r="P2263" s="73" t="s">
        <v>7556</v>
      </c>
      <c r="Q2263" s="70">
        <v>3.791</v>
      </c>
      <c r="R2263" s="59"/>
      <c r="S2263" s="70"/>
      <c r="T2263" s="59">
        <v>15</v>
      </c>
      <c r="U2263" s="82">
        <v>113.73</v>
      </c>
      <c r="V2263" s="83">
        <v>56.865</v>
      </c>
      <c r="W2263" s="83">
        <v>37.91</v>
      </c>
      <c r="X2263" s="83">
        <v>18.955</v>
      </c>
      <c r="Y2263" s="82">
        <f t="shared" si="250"/>
        <v>56.865</v>
      </c>
      <c r="Z2263" s="82"/>
      <c r="AA2263" s="91"/>
      <c r="AB2263" s="91"/>
      <c r="AC2263" s="82"/>
      <c r="AD2263" s="82"/>
      <c r="AE2263" s="82"/>
      <c r="AF2263" s="82"/>
      <c r="AG2263" s="59" t="s">
        <v>7468</v>
      </c>
      <c r="AH2263" s="59">
        <v>1</v>
      </c>
      <c r="AI2263" s="58"/>
      <c r="AJ2263" s="27"/>
    </row>
    <row r="2264" ht="20.15" customHeight="1" outlineLevel="4" spans="1:36">
      <c r="A2264" s="59">
        <v>24</v>
      </c>
      <c r="B2264" s="60" t="s">
        <v>230</v>
      </c>
      <c r="C2264" s="56" t="s">
        <v>246</v>
      </c>
      <c r="D2264" s="57" t="s">
        <v>7484</v>
      </c>
      <c r="E2264" s="58" t="s">
        <v>7557</v>
      </c>
      <c r="F2264" s="59" t="s">
        <v>354</v>
      </c>
      <c r="G2264" s="59" t="s">
        <v>355</v>
      </c>
      <c r="H2264" s="59">
        <v>431124</v>
      </c>
      <c r="I2264" s="59" t="str">
        <f t="shared" si="248"/>
        <v>431124</v>
      </c>
      <c r="J2264" s="59">
        <f t="shared" si="249"/>
        <v>0</v>
      </c>
      <c r="K2264" s="70">
        <v>0.171</v>
      </c>
      <c r="L2264" s="55" t="s">
        <v>7558</v>
      </c>
      <c r="M2264" s="71" t="s">
        <v>7559</v>
      </c>
      <c r="N2264" s="59"/>
      <c r="O2264" s="70"/>
      <c r="P2264" s="73" t="s">
        <v>7559</v>
      </c>
      <c r="Q2264" s="70">
        <v>0.171</v>
      </c>
      <c r="R2264" s="59"/>
      <c r="S2264" s="70"/>
      <c r="T2264" s="59">
        <v>15</v>
      </c>
      <c r="U2264" s="82">
        <v>5.13</v>
      </c>
      <c r="V2264" s="83">
        <v>2.565</v>
      </c>
      <c r="W2264" s="83">
        <v>1.71</v>
      </c>
      <c r="X2264" s="83">
        <v>0.855</v>
      </c>
      <c r="Y2264" s="82">
        <f t="shared" si="250"/>
        <v>2.565</v>
      </c>
      <c r="Z2264" s="82"/>
      <c r="AA2264" s="91"/>
      <c r="AB2264" s="91"/>
      <c r="AC2264" s="82"/>
      <c r="AD2264" s="82"/>
      <c r="AE2264" s="82"/>
      <c r="AF2264" s="82"/>
      <c r="AG2264" s="59" t="s">
        <v>7468</v>
      </c>
      <c r="AH2264" s="59">
        <v>1</v>
      </c>
      <c r="AI2264" s="58"/>
      <c r="AJ2264" s="27"/>
    </row>
    <row r="2265" ht="20.15" customHeight="1" outlineLevel="4" spans="1:36">
      <c r="A2265" s="59">
        <v>25</v>
      </c>
      <c r="B2265" s="60" t="s">
        <v>230</v>
      </c>
      <c r="C2265" s="56" t="s">
        <v>246</v>
      </c>
      <c r="D2265" s="57" t="s">
        <v>7488</v>
      </c>
      <c r="E2265" s="58" t="s">
        <v>7560</v>
      </c>
      <c r="F2265" s="59" t="s">
        <v>354</v>
      </c>
      <c r="G2265" s="59" t="s">
        <v>355</v>
      </c>
      <c r="H2265" s="59">
        <v>431124</v>
      </c>
      <c r="I2265" s="59" t="str">
        <f t="shared" si="248"/>
        <v>431124</v>
      </c>
      <c r="J2265" s="59">
        <f t="shared" si="249"/>
        <v>0</v>
      </c>
      <c r="K2265" s="70">
        <v>6.666</v>
      </c>
      <c r="L2265" s="55" t="s">
        <v>7561</v>
      </c>
      <c r="M2265" s="71" t="s">
        <v>7562</v>
      </c>
      <c r="N2265" s="59"/>
      <c r="O2265" s="70"/>
      <c r="P2265" s="73" t="s">
        <v>7562</v>
      </c>
      <c r="Q2265" s="70">
        <v>6.666</v>
      </c>
      <c r="R2265" s="59"/>
      <c r="S2265" s="70"/>
      <c r="T2265" s="59">
        <v>15</v>
      </c>
      <c r="U2265" s="82">
        <v>199.98</v>
      </c>
      <c r="V2265" s="83">
        <v>99.99</v>
      </c>
      <c r="W2265" s="83">
        <v>66.66</v>
      </c>
      <c r="X2265" s="83">
        <v>33.33</v>
      </c>
      <c r="Y2265" s="82">
        <f t="shared" si="250"/>
        <v>99.99</v>
      </c>
      <c r="Z2265" s="82"/>
      <c r="AA2265" s="91"/>
      <c r="AB2265" s="91"/>
      <c r="AC2265" s="82"/>
      <c r="AD2265" s="82"/>
      <c r="AE2265" s="82"/>
      <c r="AF2265" s="82"/>
      <c r="AG2265" s="59" t="s">
        <v>7468</v>
      </c>
      <c r="AH2265" s="59">
        <v>1</v>
      </c>
      <c r="AI2265" s="58"/>
      <c r="AJ2265" s="27"/>
    </row>
    <row r="2266" ht="20.15" customHeight="1" outlineLevel="4" spans="1:36">
      <c r="A2266" s="59">
        <v>30</v>
      </c>
      <c r="B2266" s="60" t="s">
        <v>230</v>
      </c>
      <c r="C2266" s="56" t="s">
        <v>246</v>
      </c>
      <c r="D2266" s="57" t="s">
        <v>7508</v>
      </c>
      <c r="E2266" s="58" t="s">
        <v>7563</v>
      </c>
      <c r="F2266" s="59" t="s">
        <v>354</v>
      </c>
      <c r="G2266" s="59" t="s">
        <v>355</v>
      </c>
      <c r="H2266" s="59">
        <v>431124</v>
      </c>
      <c r="I2266" s="59" t="str">
        <f t="shared" si="248"/>
        <v>431124</v>
      </c>
      <c r="J2266" s="59">
        <f t="shared" si="249"/>
        <v>0</v>
      </c>
      <c r="K2266" s="70">
        <v>0.436</v>
      </c>
      <c r="L2266" s="55" t="s">
        <v>7564</v>
      </c>
      <c r="M2266" s="71" t="s">
        <v>7565</v>
      </c>
      <c r="N2266" s="59"/>
      <c r="O2266" s="70"/>
      <c r="P2266" s="59"/>
      <c r="Q2266" s="70"/>
      <c r="R2266" s="73" t="s">
        <v>7565</v>
      </c>
      <c r="S2266" s="70">
        <v>0.436</v>
      </c>
      <c r="T2266" s="59">
        <v>15</v>
      </c>
      <c r="U2266" s="82">
        <v>13.08</v>
      </c>
      <c r="V2266" s="83">
        <v>6.54</v>
      </c>
      <c r="W2266" s="83">
        <v>4.36</v>
      </c>
      <c r="X2266" s="83">
        <v>2.18</v>
      </c>
      <c r="Y2266" s="82">
        <f t="shared" si="250"/>
        <v>6.54</v>
      </c>
      <c r="Z2266" s="82"/>
      <c r="AA2266" s="91"/>
      <c r="AB2266" s="91"/>
      <c r="AC2266" s="82"/>
      <c r="AD2266" s="82"/>
      <c r="AE2266" s="82"/>
      <c r="AF2266" s="82"/>
      <c r="AG2266" s="59" t="s">
        <v>7468</v>
      </c>
      <c r="AH2266" s="59">
        <v>1</v>
      </c>
      <c r="AI2266" s="58"/>
      <c r="AJ2266" s="27"/>
    </row>
    <row r="2267" ht="20.15" customHeight="1" outlineLevel="4" spans="1:36">
      <c r="A2267" s="59">
        <v>32</v>
      </c>
      <c r="B2267" s="60" t="s">
        <v>230</v>
      </c>
      <c r="C2267" s="56" t="s">
        <v>246</v>
      </c>
      <c r="D2267" s="57" t="s">
        <v>7495</v>
      </c>
      <c r="E2267" s="58" t="s">
        <v>7566</v>
      </c>
      <c r="F2267" s="59" t="s">
        <v>354</v>
      </c>
      <c r="G2267" s="59" t="s">
        <v>355</v>
      </c>
      <c r="H2267" s="59">
        <v>431124</v>
      </c>
      <c r="I2267" s="59" t="str">
        <f t="shared" si="248"/>
        <v>431124</v>
      </c>
      <c r="J2267" s="59">
        <f t="shared" si="249"/>
        <v>0</v>
      </c>
      <c r="K2267" s="70">
        <v>0.712</v>
      </c>
      <c r="L2267" s="55" t="s">
        <v>7567</v>
      </c>
      <c r="M2267" s="71" t="s">
        <v>7568</v>
      </c>
      <c r="N2267" s="59"/>
      <c r="O2267" s="70"/>
      <c r="P2267" s="59"/>
      <c r="Q2267" s="70"/>
      <c r="R2267" s="73" t="s">
        <v>7568</v>
      </c>
      <c r="S2267" s="70">
        <v>0.712</v>
      </c>
      <c r="T2267" s="59">
        <v>15</v>
      </c>
      <c r="U2267" s="82">
        <v>21.36</v>
      </c>
      <c r="V2267" s="83">
        <v>10.68</v>
      </c>
      <c r="W2267" s="83">
        <v>7.12</v>
      </c>
      <c r="X2267" s="83">
        <v>3.56</v>
      </c>
      <c r="Y2267" s="82">
        <f t="shared" si="250"/>
        <v>10.68</v>
      </c>
      <c r="Z2267" s="82"/>
      <c r="AA2267" s="91"/>
      <c r="AB2267" s="91"/>
      <c r="AC2267" s="82"/>
      <c r="AD2267" s="82"/>
      <c r="AE2267" s="82"/>
      <c r="AF2267" s="82"/>
      <c r="AG2267" s="59" t="s">
        <v>7468</v>
      </c>
      <c r="AH2267" s="59">
        <v>1</v>
      </c>
      <c r="AI2267" s="58"/>
      <c r="AJ2267" s="27"/>
    </row>
    <row r="2268" ht="20.15" customHeight="1" outlineLevel="4" spans="1:36">
      <c r="A2268" s="59">
        <v>35</v>
      </c>
      <c r="B2268" s="60" t="s">
        <v>230</v>
      </c>
      <c r="C2268" s="56" t="s">
        <v>246</v>
      </c>
      <c r="D2268" s="57" t="s">
        <v>7569</v>
      </c>
      <c r="E2268" s="58" t="s">
        <v>7570</v>
      </c>
      <c r="F2268" s="59" t="s">
        <v>354</v>
      </c>
      <c r="G2268" s="59" t="s">
        <v>355</v>
      </c>
      <c r="H2268" s="59">
        <v>431124</v>
      </c>
      <c r="I2268" s="59" t="str">
        <f t="shared" si="248"/>
        <v>431124</v>
      </c>
      <c r="J2268" s="59">
        <f t="shared" si="249"/>
        <v>0</v>
      </c>
      <c r="K2268" s="70">
        <v>0.836</v>
      </c>
      <c r="L2268" s="55" t="s">
        <v>7571</v>
      </c>
      <c r="M2268" s="71" t="s">
        <v>7572</v>
      </c>
      <c r="N2268" s="59"/>
      <c r="O2268" s="70"/>
      <c r="P2268" s="73" t="s">
        <v>7572</v>
      </c>
      <c r="Q2268" s="70">
        <v>0.836</v>
      </c>
      <c r="R2268" s="59"/>
      <c r="S2268" s="70"/>
      <c r="T2268" s="59">
        <v>15</v>
      </c>
      <c r="U2268" s="82">
        <v>25.08</v>
      </c>
      <c r="V2268" s="83">
        <v>12.54</v>
      </c>
      <c r="W2268" s="83">
        <v>8.36</v>
      </c>
      <c r="X2268" s="83">
        <v>4.18</v>
      </c>
      <c r="Y2268" s="82">
        <f t="shared" si="250"/>
        <v>12.54</v>
      </c>
      <c r="Z2268" s="82"/>
      <c r="AA2268" s="91"/>
      <c r="AB2268" s="91"/>
      <c r="AC2268" s="82"/>
      <c r="AD2268" s="82"/>
      <c r="AE2268" s="82"/>
      <c r="AF2268" s="82"/>
      <c r="AG2268" s="59" t="s">
        <v>7468</v>
      </c>
      <c r="AH2268" s="59">
        <v>1</v>
      </c>
      <c r="AI2268" s="58"/>
      <c r="AJ2268" s="27"/>
    </row>
    <row r="2269" ht="20.15" customHeight="1" outlineLevel="4" spans="1:36">
      <c r="A2269" s="59">
        <v>26</v>
      </c>
      <c r="B2269" s="60" t="s">
        <v>230</v>
      </c>
      <c r="C2269" s="56" t="s">
        <v>246</v>
      </c>
      <c r="D2269" s="57" t="s">
        <v>7495</v>
      </c>
      <c r="E2269" s="58" t="s">
        <v>7573</v>
      </c>
      <c r="F2269" s="59" t="s">
        <v>354</v>
      </c>
      <c r="G2269" s="59" t="s">
        <v>355</v>
      </c>
      <c r="H2269" s="59">
        <v>431124</v>
      </c>
      <c r="I2269" s="59" t="str">
        <f t="shared" si="248"/>
        <v>431124</v>
      </c>
      <c r="J2269" s="59">
        <f t="shared" si="249"/>
        <v>0</v>
      </c>
      <c r="K2269" s="70">
        <v>1.016</v>
      </c>
      <c r="L2269" s="55" t="s">
        <v>7574</v>
      </c>
      <c r="M2269" s="71" t="s">
        <v>7575</v>
      </c>
      <c r="N2269" s="59"/>
      <c r="O2269" s="70"/>
      <c r="P2269" s="59"/>
      <c r="Q2269" s="70"/>
      <c r="R2269" s="73" t="s">
        <v>7575</v>
      </c>
      <c r="S2269" s="70">
        <v>1.016</v>
      </c>
      <c r="T2269" s="59">
        <v>15</v>
      </c>
      <c r="U2269" s="82">
        <v>30.48</v>
      </c>
      <c r="V2269" s="83">
        <v>15.24</v>
      </c>
      <c r="W2269" s="83">
        <v>10.16</v>
      </c>
      <c r="X2269" s="83">
        <v>5.08</v>
      </c>
      <c r="Y2269" s="82">
        <f t="shared" si="250"/>
        <v>15.24</v>
      </c>
      <c r="Z2269" s="82"/>
      <c r="AA2269" s="91"/>
      <c r="AB2269" s="91"/>
      <c r="AC2269" s="82"/>
      <c r="AD2269" s="82"/>
      <c r="AE2269" s="82"/>
      <c r="AF2269" s="82"/>
      <c r="AG2269" s="59" t="s">
        <v>7468</v>
      </c>
      <c r="AH2269" s="59">
        <v>1</v>
      </c>
      <c r="AI2269" s="58"/>
      <c r="AJ2269" s="27"/>
    </row>
    <row r="2270" ht="20.15" customHeight="1" outlineLevel="4" spans="1:36">
      <c r="A2270" s="59">
        <v>29</v>
      </c>
      <c r="B2270" s="60" t="s">
        <v>230</v>
      </c>
      <c r="C2270" s="56" t="s">
        <v>246</v>
      </c>
      <c r="D2270" s="57" t="s">
        <v>7576</v>
      </c>
      <c r="E2270" s="58" t="s">
        <v>7577</v>
      </c>
      <c r="F2270" s="59" t="s">
        <v>354</v>
      </c>
      <c r="G2270" s="59" t="s">
        <v>355</v>
      </c>
      <c r="H2270" s="59">
        <v>431124</v>
      </c>
      <c r="I2270" s="59" t="str">
        <f t="shared" si="248"/>
        <v>431124</v>
      </c>
      <c r="J2270" s="59">
        <f t="shared" si="249"/>
        <v>0</v>
      </c>
      <c r="K2270" s="70">
        <v>1.102</v>
      </c>
      <c r="L2270" s="55" t="s">
        <v>7578</v>
      </c>
      <c r="M2270" s="71" t="s">
        <v>7579</v>
      </c>
      <c r="N2270" s="59"/>
      <c r="O2270" s="70"/>
      <c r="P2270" s="59"/>
      <c r="Q2270" s="70"/>
      <c r="R2270" s="73" t="s">
        <v>7579</v>
      </c>
      <c r="S2270" s="70">
        <v>1.102</v>
      </c>
      <c r="T2270" s="59">
        <v>15</v>
      </c>
      <c r="U2270" s="82">
        <v>33.06</v>
      </c>
      <c r="V2270" s="83">
        <v>16.53</v>
      </c>
      <c r="W2270" s="83">
        <v>11.02</v>
      </c>
      <c r="X2270" s="83">
        <v>5.51</v>
      </c>
      <c r="Y2270" s="82">
        <f t="shared" si="250"/>
        <v>16.53</v>
      </c>
      <c r="Z2270" s="82"/>
      <c r="AA2270" s="91"/>
      <c r="AB2270" s="91"/>
      <c r="AC2270" s="82"/>
      <c r="AD2270" s="82"/>
      <c r="AE2270" s="82"/>
      <c r="AF2270" s="82"/>
      <c r="AG2270" s="59" t="s">
        <v>7468</v>
      </c>
      <c r="AH2270" s="59">
        <v>1</v>
      </c>
      <c r="AI2270" s="58"/>
      <c r="AJ2270" s="27"/>
    </row>
    <row r="2271" ht="20.15" customHeight="1" outlineLevel="4" spans="1:36">
      <c r="A2271" s="59">
        <v>27</v>
      </c>
      <c r="B2271" s="60" t="s">
        <v>230</v>
      </c>
      <c r="C2271" s="56" t="s">
        <v>246</v>
      </c>
      <c r="D2271" s="57" t="s">
        <v>7580</v>
      </c>
      <c r="E2271" s="58" t="s">
        <v>7581</v>
      </c>
      <c r="F2271" s="59" t="s">
        <v>354</v>
      </c>
      <c r="G2271" s="59" t="s">
        <v>355</v>
      </c>
      <c r="H2271" s="59">
        <v>431124</v>
      </c>
      <c r="I2271" s="59" t="str">
        <f t="shared" si="248"/>
        <v>431124</v>
      </c>
      <c r="J2271" s="59">
        <f t="shared" si="249"/>
        <v>0</v>
      </c>
      <c r="K2271" s="70">
        <v>1.201</v>
      </c>
      <c r="L2271" s="55" t="s">
        <v>7582</v>
      </c>
      <c r="M2271" s="71" t="s">
        <v>7583</v>
      </c>
      <c r="N2271" s="59"/>
      <c r="O2271" s="70"/>
      <c r="P2271" s="59"/>
      <c r="Q2271" s="70"/>
      <c r="R2271" s="73" t="s">
        <v>7583</v>
      </c>
      <c r="S2271" s="70">
        <v>1.201</v>
      </c>
      <c r="T2271" s="59">
        <v>15</v>
      </c>
      <c r="U2271" s="82">
        <v>36.03</v>
      </c>
      <c r="V2271" s="83">
        <v>18.015</v>
      </c>
      <c r="W2271" s="83">
        <v>12.01</v>
      </c>
      <c r="X2271" s="83">
        <v>6.005</v>
      </c>
      <c r="Y2271" s="82">
        <f t="shared" si="250"/>
        <v>18.015</v>
      </c>
      <c r="Z2271" s="82"/>
      <c r="AA2271" s="91"/>
      <c r="AB2271" s="91"/>
      <c r="AC2271" s="82"/>
      <c r="AD2271" s="82"/>
      <c r="AE2271" s="82"/>
      <c r="AF2271" s="82"/>
      <c r="AG2271" s="59" t="s">
        <v>7468</v>
      </c>
      <c r="AH2271" s="59">
        <v>1</v>
      </c>
      <c r="AI2271" s="58"/>
      <c r="AJ2271" s="27"/>
    </row>
    <row r="2272" ht="20.15" customHeight="1" outlineLevel="4" spans="1:36">
      <c r="A2272" s="59">
        <v>31</v>
      </c>
      <c r="B2272" s="60" t="s">
        <v>230</v>
      </c>
      <c r="C2272" s="56" t="s">
        <v>246</v>
      </c>
      <c r="D2272" s="57" t="s">
        <v>7508</v>
      </c>
      <c r="E2272" s="58" t="s">
        <v>7563</v>
      </c>
      <c r="F2272" s="59" t="s">
        <v>354</v>
      </c>
      <c r="G2272" s="59" t="s">
        <v>355</v>
      </c>
      <c r="H2272" s="59">
        <v>431124</v>
      </c>
      <c r="I2272" s="59" t="str">
        <f t="shared" si="248"/>
        <v>431124</v>
      </c>
      <c r="J2272" s="59">
        <f t="shared" si="249"/>
        <v>0</v>
      </c>
      <c r="K2272" s="70">
        <v>1.379</v>
      </c>
      <c r="L2272" s="55" t="s">
        <v>7584</v>
      </c>
      <c r="M2272" s="71" t="s">
        <v>7585</v>
      </c>
      <c r="N2272" s="59"/>
      <c r="O2272" s="70"/>
      <c r="P2272" s="59"/>
      <c r="Q2272" s="70"/>
      <c r="R2272" s="73" t="s">
        <v>7585</v>
      </c>
      <c r="S2272" s="70">
        <v>1.379</v>
      </c>
      <c r="T2272" s="59">
        <v>15</v>
      </c>
      <c r="U2272" s="82">
        <v>41.37</v>
      </c>
      <c r="V2272" s="83">
        <v>20.685</v>
      </c>
      <c r="W2272" s="83">
        <v>13.79</v>
      </c>
      <c r="X2272" s="83">
        <v>6.895</v>
      </c>
      <c r="Y2272" s="82">
        <f t="shared" si="250"/>
        <v>20.685</v>
      </c>
      <c r="Z2272" s="82"/>
      <c r="AA2272" s="91"/>
      <c r="AB2272" s="91"/>
      <c r="AC2272" s="82"/>
      <c r="AD2272" s="82"/>
      <c r="AE2272" s="82"/>
      <c r="AF2272" s="82"/>
      <c r="AG2272" s="59" t="s">
        <v>7468</v>
      </c>
      <c r="AH2272" s="59">
        <v>1</v>
      </c>
      <c r="AI2272" s="58"/>
      <c r="AJ2272" s="27"/>
    </row>
    <row r="2273" ht="20.15" customHeight="1" outlineLevel="4" spans="1:36">
      <c r="A2273" s="59">
        <v>34</v>
      </c>
      <c r="B2273" s="60" t="s">
        <v>230</v>
      </c>
      <c r="C2273" s="56" t="s">
        <v>246</v>
      </c>
      <c r="D2273" s="57" t="s">
        <v>7484</v>
      </c>
      <c r="E2273" s="58" t="s">
        <v>7586</v>
      </c>
      <c r="F2273" s="59" t="s">
        <v>354</v>
      </c>
      <c r="G2273" s="59" t="s">
        <v>355</v>
      </c>
      <c r="H2273" s="59">
        <v>431124</v>
      </c>
      <c r="I2273" s="59" t="str">
        <f t="shared" si="248"/>
        <v>431124</v>
      </c>
      <c r="J2273" s="59">
        <f t="shared" si="249"/>
        <v>0</v>
      </c>
      <c r="K2273" s="70">
        <v>2.125</v>
      </c>
      <c r="L2273" s="55" t="s">
        <v>7587</v>
      </c>
      <c r="M2273" s="71" t="s">
        <v>7588</v>
      </c>
      <c r="N2273" s="59"/>
      <c r="O2273" s="70"/>
      <c r="P2273" s="73" t="s">
        <v>7588</v>
      </c>
      <c r="Q2273" s="70">
        <v>2.125</v>
      </c>
      <c r="R2273" s="59"/>
      <c r="S2273" s="70"/>
      <c r="T2273" s="59">
        <v>15</v>
      </c>
      <c r="U2273" s="82">
        <v>63.75</v>
      </c>
      <c r="V2273" s="83">
        <v>31.875</v>
      </c>
      <c r="W2273" s="83">
        <v>21.25</v>
      </c>
      <c r="X2273" s="83">
        <v>10.625</v>
      </c>
      <c r="Y2273" s="82">
        <f t="shared" si="250"/>
        <v>31.875</v>
      </c>
      <c r="Z2273" s="82"/>
      <c r="AA2273" s="91"/>
      <c r="AB2273" s="91"/>
      <c r="AC2273" s="82"/>
      <c r="AD2273" s="82"/>
      <c r="AE2273" s="82"/>
      <c r="AF2273" s="82"/>
      <c r="AG2273" s="59" t="s">
        <v>7468</v>
      </c>
      <c r="AH2273" s="59">
        <v>1</v>
      </c>
      <c r="AI2273" s="58"/>
      <c r="AJ2273" s="27"/>
    </row>
    <row r="2274" ht="20.15" customHeight="1" outlineLevel="4" spans="1:36">
      <c r="A2274" s="59">
        <v>33</v>
      </c>
      <c r="B2274" s="60" t="s">
        <v>230</v>
      </c>
      <c r="C2274" s="56" t="s">
        <v>246</v>
      </c>
      <c r="D2274" s="57" t="s">
        <v>7580</v>
      </c>
      <c r="E2274" s="58" t="s">
        <v>7581</v>
      </c>
      <c r="F2274" s="59" t="s">
        <v>354</v>
      </c>
      <c r="G2274" s="59" t="s">
        <v>355</v>
      </c>
      <c r="H2274" s="59">
        <v>431124</v>
      </c>
      <c r="I2274" s="59" t="str">
        <f t="shared" si="248"/>
        <v>431124</v>
      </c>
      <c r="J2274" s="59">
        <f t="shared" si="249"/>
        <v>0</v>
      </c>
      <c r="K2274" s="70">
        <v>3.713</v>
      </c>
      <c r="L2274" s="55" t="s">
        <v>7589</v>
      </c>
      <c r="M2274" s="71" t="s">
        <v>7590</v>
      </c>
      <c r="N2274" s="59"/>
      <c r="O2274" s="70"/>
      <c r="P2274" s="73" t="s">
        <v>7590</v>
      </c>
      <c r="Q2274" s="70">
        <v>3.713</v>
      </c>
      <c r="R2274" s="59"/>
      <c r="S2274" s="70"/>
      <c r="T2274" s="59">
        <v>15</v>
      </c>
      <c r="U2274" s="82">
        <v>111.39</v>
      </c>
      <c r="V2274" s="83">
        <v>55.695</v>
      </c>
      <c r="W2274" s="83">
        <v>37.13</v>
      </c>
      <c r="X2274" s="83">
        <v>18.565</v>
      </c>
      <c r="Y2274" s="82">
        <f t="shared" si="250"/>
        <v>55.695</v>
      </c>
      <c r="Z2274" s="82"/>
      <c r="AA2274" s="91"/>
      <c r="AB2274" s="91"/>
      <c r="AC2274" s="82"/>
      <c r="AD2274" s="82"/>
      <c r="AE2274" s="82"/>
      <c r="AF2274" s="82"/>
      <c r="AG2274" s="59" t="s">
        <v>7468</v>
      </c>
      <c r="AH2274" s="59">
        <v>1</v>
      </c>
      <c r="AI2274" s="58"/>
      <c r="AJ2274" s="27"/>
    </row>
    <row r="2275" ht="20.15" customHeight="1" outlineLevel="4" spans="1:36">
      <c r="A2275" s="59">
        <v>28</v>
      </c>
      <c r="B2275" s="60" t="s">
        <v>230</v>
      </c>
      <c r="C2275" s="56" t="s">
        <v>246</v>
      </c>
      <c r="D2275" s="57" t="s">
        <v>7521</v>
      </c>
      <c r="E2275" s="58" t="s">
        <v>7591</v>
      </c>
      <c r="F2275" s="59" t="s">
        <v>354</v>
      </c>
      <c r="G2275" s="59" t="s">
        <v>355</v>
      </c>
      <c r="H2275" s="59">
        <v>431124</v>
      </c>
      <c r="I2275" s="59" t="str">
        <f t="shared" si="248"/>
        <v>431124</v>
      </c>
      <c r="J2275" s="59">
        <f t="shared" si="249"/>
        <v>0</v>
      </c>
      <c r="K2275" s="70">
        <v>5.083</v>
      </c>
      <c r="L2275" s="55" t="s">
        <v>7592</v>
      </c>
      <c r="M2275" s="71" t="s">
        <v>7593</v>
      </c>
      <c r="N2275" s="59"/>
      <c r="O2275" s="70"/>
      <c r="P2275" s="59"/>
      <c r="Q2275" s="70"/>
      <c r="R2275" s="73" t="s">
        <v>7593</v>
      </c>
      <c r="S2275" s="70">
        <v>5.083</v>
      </c>
      <c r="T2275" s="59">
        <v>15</v>
      </c>
      <c r="U2275" s="82">
        <v>152.49</v>
      </c>
      <c r="V2275" s="83">
        <v>76.245</v>
      </c>
      <c r="W2275" s="83">
        <v>50.83</v>
      </c>
      <c r="X2275" s="83">
        <v>25.415</v>
      </c>
      <c r="Y2275" s="82">
        <f t="shared" si="250"/>
        <v>76.245</v>
      </c>
      <c r="Z2275" s="82"/>
      <c r="AA2275" s="91"/>
      <c r="AB2275" s="91"/>
      <c r="AC2275" s="82"/>
      <c r="AD2275" s="82"/>
      <c r="AE2275" s="82"/>
      <c r="AF2275" s="82"/>
      <c r="AG2275" s="59" t="s">
        <v>7468</v>
      </c>
      <c r="AH2275" s="59">
        <v>1</v>
      </c>
      <c r="AI2275" s="58"/>
      <c r="AJ2275" s="27"/>
    </row>
    <row r="2276" ht="20.15" customHeight="1" outlineLevel="3" spans="1:36">
      <c r="A2276" s="59"/>
      <c r="B2276" s="60"/>
      <c r="C2276" s="51" t="s">
        <v>249</v>
      </c>
      <c r="D2276" s="57"/>
      <c r="E2276" s="58"/>
      <c r="F2276" s="59"/>
      <c r="G2276" s="59"/>
      <c r="H2276" s="59"/>
      <c r="I2276" s="59"/>
      <c r="J2276" s="59"/>
      <c r="K2276" s="70">
        <f>SUBTOTAL(9,K2277:K2293)</f>
        <v>53.798</v>
      </c>
      <c r="L2276" s="55"/>
      <c r="M2276" s="71"/>
      <c r="N2276" s="59"/>
      <c r="O2276" s="70"/>
      <c r="P2276" s="59"/>
      <c r="Q2276" s="70"/>
      <c r="R2276" s="73"/>
      <c r="S2276" s="70"/>
      <c r="T2276" s="59"/>
      <c r="U2276" s="82">
        <f>SUBTOTAL(9,U2277:U2293)</f>
        <v>1537.09</v>
      </c>
      <c r="V2276" s="83">
        <f>SUBTOTAL(9,V2277:V2293)</f>
        <v>860.768</v>
      </c>
      <c r="W2276" s="83">
        <f>SUBTOTAL(9,W2277:W2293)</f>
        <v>537.98</v>
      </c>
      <c r="X2276" s="83">
        <f>SUBTOTAL(9,X2277:X2293)</f>
        <v>322.788</v>
      </c>
      <c r="Y2276" s="82">
        <f>SUBTOTAL(9,Y2277:Y2293)</f>
        <v>676.322</v>
      </c>
      <c r="Z2276" s="82">
        <v>51</v>
      </c>
      <c r="AA2276" s="91">
        <v>1303</v>
      </c>
      <c r="AB2276" s="82">
        <f>U2276-AA2276</f>
        <v>234.09</v>
      </c>
      <c r="AC2276" s="82">
        <v>861</v>
      </c>
      <c r="AD2276" s="82">
        <v>0</v>
      </c>
      <c r="AE2276" s="82">
        <v>442</v>
      </c>
      <c r="AF2276" s="82">
        <v>442</v>
      </c>
      <c r="AG2276" s="59"/>
      <c r="AH2276" s="59"/>
      <c r="AI2276" s="58" t="s">
        <v>551</v>
      </c>
      <c r="AJ2276" s="27" t="s">
        <v>93</v>
      </c>
    </row>
    <row r="2277" ht="20.15" customHeight="1" outlineLevel="4" spans="1:36">
      <c r="A2277" s="59">
        <v>6</v>
      </c>
      <c r="B2277" s="60" t="s">
        <v>230</v>
      </c>
      <c r="C2277" s="56" t="s">
        <v>248</v>
      </c>
      <c r="D2277" s="57" t="s">
        <v>7594</v>
      </c>
      <c r="E2277" s="58" t="s">
        <v>7595</v>
      </c>
      <c r="F2277" s="59" t="s">
        <v>1482</v>
      </c>
      <c r="G2277" s="59" t="s">
        <v>1483</v>
      </c>
      <c r="H2277" s="59">
        <v>431125</v>
      </c>
      <c r="I2277" s="59" t="str">
        <f t="shared" ref="I2277:I2293" si="251">RIGHT(M2277,6)</f>
        <v>431125</v>
      </c>
      <c r="J2277" s="59">
        <f t="shared" ref="J2277:J2293" si="252">H2277-I2277</f>
        <v>0</v>
      </c>
      <c r="K2277" s="70">
        <v>0.405</v>
      </c>
      <c r="L2277" s="55" t="s">
        <v>7596</v>
      </c>
      <c r="M2277" s="71" t="s">
        <v>7597</v>
      </c>
      <c r="N2277" s="59"/>
      <c r="O2277" s="70"/>
      <c r="P2277" s="59"/>
      <c r="Q2277" s="70"/>
      <c r="R2277" s="73" t="s">
        <v>7597</v>
      </c>
      <c r="S2277" s="70">
        <v>0.405</v>
      </c>
      <c r="T2277" s="59">
        <v>16</v>
      </c>
      <c r="U2277" s="82">
        <v>11.57</v>
      </c>
      <c r="V2277" s="83">
        <v>6.48</v>
      </c>
      <c r="W2277" s="83">
        <v>4.05</v>
      </c>
      <c r="X2277" s="83">
        <v>2.43</v>
      </c>
      <c r="Y2277" s="82">
        <f t="shared" ref="Y2277:Y2293" si="253">U2277-V2277</f>
        <v>5.09</v>
      </c>
      <c r="Z2277" s="82"/>
      <c r="AA2277" s="91"/>
      <c r="AB2277" s="91"/>
      <c r="AC2277" s="82"/>
      <c r="AD2277" s="82"/>
      <c r="AE2277" s="82"/>
      <c r="AF2277" s="82"/>
      <c r="AG2277" s="59" t="s">
        <v>7468</v>
      </c>
      <c r="AH2277" s="59">
        <v>1</v>
      </c>
      <c r="AI2277" s="58"/>
      <c r="AJ2277" s="27"/>
    </row>
    <row r="2278" ht="20.15" customHeight="1" outlineLevel="4" spans="1:36">
      <c r="A2278" s="59">
        <v>10</v>
      </c>
      <c r="B2278" s="60" t="s">
        <v>230</v>
      </c>
      <c r="C2278" s="56" t="s">
        <v>248</v>
      </c>
      <c r="D2278" s="57" t="s">
        <v>7594</v>
      </c>
      <c r="E2278" s="58" t="s">
        <v>7598</v>
      </c>
      <c r="F2278" s="59" t="s">
        <v>1482</v>
      </c>
      <c r="G2278" s="59" t="s">
        <v>1483</v>
      </c>
      <c r="H2278" s="59">
        <v>431125</v>
      </c>
      <c r="I2278" s="59" t="str">
        <f t="shared" si="251"/>
        <v>431125</v>
      </c>
      <c r="J2278" s="59">
        <f t="shared" si="252"/>
        <v>0</v>
      </c>
      <c r="K2278" s="70">
        <v>3.671</v>
      </c>
      <c r="L2278" s="55" t="s">
        <v>7599</v>
      </c>
      <c r="M2278" s="71" t="s">
        <v>7600</v>
      </c>
      <c r="N2278" s="59"/>
      <c r="O2278" s="70"/>
      <c r="P2278" s="59"/>
      <c r="Q2278" s="70"/>
      <c r="R2278" s="73" t="s">
        <v>7600</v>
      </c>
      <c r="S2278" s="70">
        <v>3.671</v>
      </c>
      <c r="T2278" s="59">
        <v>16</v>
      </c>
      <c r="U2278" s="82">
        <v>104.89</v>
      </c>
      <c r="V2278" s="83">
        <v>58.736</v>
      </c>
      <c r="W2278" s="83">
        <v>36.71</v>
      </c>
      <c r="X2278" s="83">
        <v>22.026</v>
      </c>
      <c r="Y2278" s="82">
        <f t="shared" si="253"/>
        <v>46.154</v>
      </c>
      <c r="Z2278" s="82"/>
      <c r="AA2278" s="91"/>
      <c r="AB2278" s="91"/>
      <c r="AC2278" s="82"/>
      <c r="AD2278" s="82"/>
      <c r="AE2278" s="82"/>
      <c r="AF2278" s="82"/>
      <c r="AG2278" s="59" t="s">
        <v>7468</v>
      </c>
      <c r="AH2278" s="59">
        <v>1</v>
      </c>
      <c r="AI2278" s="58"/>
      <c r="AJ2278" s="27"/>
    </row>
    <row r="2279" ht="20.15" customHeight="1" outlineLevel="4" spans="1:36">
      <c r="A2279" s="59">
        <v>17</v>
      </c>
      <c r="B2279" s="60" t="s">
        <v>230</v>
      </c>
      <c r="C2279" s="56" t="s">
        <v>248</v>
      </c>
      <c r="D2279" s="57" t="s">
        <v>7601</v>
      </c>
      <c r="E2279" s="58" t="s">
        <v>6660</v>
      </c>
      <c r="F2279" s="59" t="s">
        <v>1482</v>
      </c>
      <c r="G2279" s="59" t="s">
        <v>1483</v>
      </c>
      <c r="H2279" s="59">
        <v>431125</v>
      </c>
      <c r="I2279" s="59" t="str">
        <f t="shared" si="251"/>
        <v>431125</v>
      </c>
      <c r="J2279" s="59">
        <f t="shared" si="252"/>
        <v>0</v>
      </c>
      <c r="K2279" s="70">
        <v>7.324</v>
      </c>
      <c r="L2279" s="55" t="s">
        <v>2644</v>
      </c>
      <c r="M2279" s="71" t="s">
        <v>7602</v>
      </c>
      <c r="N2279" s="59"/>
      <c r="O2279" s="70"/>
      <c r="P2279" s="59"/>
      <c r="Q2279" s="70"/>
      <c r="R2279" s="73" t="s">
        <v>7602</v>
      </c>
      <c r="S2279" s="70">
        <v>7.324</v>
      </c>
      <c r="T2279" s="59">
        <v>16</v>
      </c>
      <c r="U2279" s="82">
        <v>209.26</v>
      </c>
      <c r="V2279" s="83">
        <v>117.184</v>
      </c>
      <c r="W2279" s="83">
        <v>73.24</v>
      </c>
      <c r="X2279" s="83">
        <v>43.944</v>
      </c>
      <c r="Y2279" s="82">
        <f t="shared" si="253"/>
        <v>92.076</v>
      </c>
      <c r="Z2279" s="82"/>
      <c r="AA2279" s="91"/>
      <c r="AB2279" s="91"/>
      <c r="AC2279" s="82"/>
      <c r="AD2279" s="82"/>
      <c r="AE2279" s="82"/>
      <c r="AF2279" s="82"/>
      <c r="AG2279" s="59" t="s">
        <v>7468</v>
      </c>
      <c r="AH2279" s="59">
        <v>1</v>
      </c>
      <c r="AI2279" s="58"/>
      <c r="AJ2279" s="27"/>
    </row>
    <row r="2280" ht="20.15" customHeight="1" outlineLevel="4" spans="1:36">
      <c r="A2280" s="59">
        <v>11</v>
      </c>
      <c r="B2280" s="60" t="s">
        <v>230</v>
      </c>
      <c r="C2280" s="56" t="s">
        <v>248</v>
      </c>
      <c r="D2280" s="57" t="s">
        <v>7594</v>
      </c>
      <c r="E2280" s="58" t="s">
        <v>7603</v>
      </c>
      <c r="F2280" s="59" t="s">
        <v>1482</v>
      </c>
      <c r="G2280" s="59" t="s">
        <v>1483</v>
      </c>
      <c r="H2280" s="59">
        <v>431125</v>
      </c>
      <c r="I2280" s="59" t="str">
        <f t="shared" si="251"/>
        <v>431125</v>
      </c>
      <c r="J2280" s="59">
        <f t="shared" si="252"/>
        <v>0</v>
      </c>
      <c r="K2280" s="70">
        <v>2.504</v>
      </c>
      <c r="L2280" s="55" t="s">
        <v>7604</v>
      </c>
      <c r="M2280" s="71" t="s">
        <v>7605</v>
      </c>
      <c r="N2280" s="59"/>
      <c r="O2280" s="70"/>
      <c r="P2280" s="59"/>
      <c r="Q2280" s="70"/>
      <c r="R2280" s="73" t="s">
        <v>7605</v>
      </c>
      <c r="S2280" s="70">
        <v>2.504</v>
      </c>
      <c r="T2280" s="59">
        <v>16</v>
      </c>
      <c r="U2280" s="82">
        <v>71.54</v>
      </c>
      <c r="V2280" s="83">
        <v>40.064</v>
      </c>
      <c r="W2280" s="83">
        <v>25.04</v>
      </c>
      <c r="X2280" s="83">
        <v>15.024</v>
      </c>
      <c r="Y2280" s="82">
        <f t="shared" si="253"/>
        <v>31.476</v>
      </c>
      <c r="Z2280" s="82"/>
      <c r="AA2280" s="91"/>
      <c r="AB2280" s="91"/>
      <c r="AC2280" s="82"/>
      <c r="AD2280" s="82"/>
      <c r="AE2280" s="82"/>
      <c r="AF2280" s="82"/>
      <c r="AG2280" s="59" t="s">
        <v>7468</v>
      </c>
      <c r="AH2280" s="59">
        <v>1</v>
      </c>
      <c r="AI2280" s="58"/>
      <c r="AJ2280" s="27"/>
    </row>
    <row r="2281" ht="20.15" customHeight="1" outlineLevel="4" spans="1:36">
      <c r="A2281" s="59">
        <v>5</v>
      </c>
      <c r="B2281" s="60" t="s">
        <v>230</v>
      </c>
      <c r="C2281" s="56" t="s">
        <v>248</v>
      </c>
      <c r="D2281" s="57" t="s">
        <v>7594</v>
      </c>
      <c r="E2281" s="58" t="s">
        <v>7606</v>
      </c>
      <c r="F2281" s="59" t="s">
        <v>1482</v>
      </c>
      <c r="G2281" s="59" t="s">
        <v>1483</v>
      </c>
      <c r="H2281" s="59">
        <v>431125</v>
      </c>
      <c r="I2281" s="59" t="str">
        <f t="shared" si="251"/>
        <v>431125</v>
      </c>
      <c r="J2281" s="59">
        <f t="shared" si="252"/>
        <v>0</v>
      </c>
      <c r="K2281" s="70">
        <v>2.842</v>
      </c>
      <c r="L2281" s="55" t="s">
        <v>7607</v>
      </c>
      <c r="M2281" s="71" t="s">
        <v>7608</v>
      </c>
      <c r="N2281" s="59"/>
      <c r="O2281" s="70"/>
      <c r="P2281" s="59"/>
      <c r="Q2281" s="70"/>
      <c r="R2281" s="73" t="s">
        <v>7608</v>
      </c>
      <c r="S2281" s="70">
        <v>2.842</v>
      </c>
      <c r="T2281" s="59">
        <v>16</v>
      </c>
      <c r="U2281" s="82">
        <v>81.2</v>
      </c>
      <c r="V2281" s="83">
        <v>45.472</v>
      </c>
      <c r="W2281" s="83">
        <v>28.42</v>
      </c>
      <c r="X2281" s="83">
        <v>17.052</v>
      </c>
      <c r="Y2281" s="82">
        <f t="shared" si="253"/>
        <v>35.728</v>
      </c>
      <c r="Z2281" s="82"/>
      <c r="AA2281" s="91"/>
      <c r="AB2281" s="91"/>
      <c r="AC2281" s="82"/>
      <c r="AD2281" s="82"/>
      <c r="AE2281" s="82"/>
      <c r="AF2281" s="82"/>
      <c r="AG2281" s="59" t="s">
        <v>7468</v>
      </c>
      <c r="AH2281" s="59">
        <v>1</v>
      </c>
      <c r="AI2281" s="58"/>
      <c r="AJ2281" s="27"/>
    </row>
    <row r="2282" ht="20.15" customHeight="1" outlineLevel="4" spans="1:36">
      <c r="A2282" s="59">
        <v>16</v>
      </c>
      <c r="B2282" s="60" t="s">
        <v>230</v>
      </c>
      <c r="C2282" s="56" t="s">
        <v>248</v>
      </c>
      <c r="D2282" s="57" t="s">
        <v>7609</v>
      </c>
      <c r="E2282" s="58" t="s">
        <v>7610</v>
      </c>
      <c r="F2282" s="59" t="s">
        <v>1482</v>
      </c>
      <c r="G2282" s="59" t="s">
        <v>1483</v>
      </c>
      <c r="H2282" s="59">
        <v>431125</v>
      </c>
      <c r="I2282" s="59" t="str">
        <f t="shared" si="251"/>
        <v>431125</v>
      </c>
      <c r="J2282" s="59">
        <f t="shared" si="252"/>
        <v>0</v>
      </c>
      <c r="K2282" s="70">
        <v>6.44</v>
      </c>
      <c r="L2282" s="55" t="s">
        <v>2644</v>
      </c>
      <c r="M2282" s="71" t="s">
        <v>7611</v>
      </c>
      <c r="N2282" s="59"/>
      <c r="O2282" s="70"/>
      <c r="P2282" s="59"/>
      <c r="Q2282" s="70"/>
      <c r="R2282" s="73" t="s">
        <v>7611</v>
      </c>
      <c r="S2282" s="70">
        <v>6.44</v>
      </c>
      <c r="T2282" s="59">
        <v>16</v>
      </c>
      <c r="U2282" s="82">
        <v>184</v>
      </c>
      <c r="V2282" s="83">
        <v>103.04</v>
      </c>
      <c r="W2282" s="83">
        <v>64.4</v>
      </c>
      <c r="X2282" s="83">
        <v>38.64</v>
      </c>
      <c r="Y2282" s="82">
        <f t="shared" si="253"/>
        <v>80.96</v>
      </c>
      <c r="Z2282" s="82"/>
      <c r="AA2282" s="91"/>
      <c r="AB2282" s="91"/>
      <c r="AC2282" s="82"/>
      <c r="AD2282" s="82"/>
      <c r="AE2282" s="82"/>
      <c r="AF2282" s="82"/>
      <c r="AG2282" s="59" t="s">
        <v>7468</v>
      </c>
      <c r="AH2282" s="59">
        <v>1</v>
      </c>
      <c r="AI2282" s="58"/>
      <c r="AJ2282" s="27"/>
    </row>
    <row r="2283" ht="20.15" customHeight="1" outlineLevel="4" spans="1:36">
      <c r="A2283" s="59">
        <v>15</v>
      </c>
      <c r="B2283" s="60" t="s">
        <v>230</v>
      </c>
      <c r="C2283" s="56" t="s">
        <v>248</v>
      </c>
      <c r="D2283" s="57" t="s">
        <v>7612</v>
      </c>
      <c r="E2283" s="58" t="s">
        <v>7613</v>
      </c>
      <c r="F2283" s="59" t="s">
        <v>1482</v>
      </c>
      <c r="G2283" s="59" t="s">
        <v>1483</v>
      </c>
      <c r="H2283" s="59">
        <v>431125</v>
      </c>
      <c r="I2283" s="59" t="str">
        <f t="shared" si="251"/>
        <v>431125</v>
      </c>
      <c r="J2283" s="59">
        <f t="shared" si="252"/>
        <v>0</v>
      </c>
      <c r="K2283" s="70">
        <v>5.641</v>
      </c>
      <c r="L2283" s="55" t="s">
        <v>7614</v>
      </c>
      <c r="M2283" s="71" t="s">
        <v>7615</v>
      </c>
      <c r="N2283" s="59"/>
      <c r="O2283" s="70"/>
      <c r="P2283" s="59"/>
      <c r="Q2283" s="70"/>
      <c r="R2283" s="73" t="s">
        <v>7615</v>
      </c>
      <c r="S2283" s="70">
        <v>5.641</v>
      </c>
      <c r="T2283" s="59">
        <v>16</v>
      </c>
      <c r="U2283" s="82">
        <v>161.17</v>
      </c>
      <c r="V2283" s="83">
        <v>90.256</v>
      </c>
      <c r="W2283" s="83">
        <v>56.41</v>
      </c>
      <c r="X2283" s="83">
        <v>33.846</v>
      </c>
      <c r="Y2283" s="82">
        <f t="shared" si="253"/>
        <v>70.914</v>
      </c>
      <c r="Z2283" s="82"/>
      <c r="AA2283" s="91"/>
      <c r="AB2283" s="91"/>
      <c r="AC2283" s="82"/>
      <c r="AD2283" s="82"/>
      <c r="AE2283" s="82"/>
      <c r="AF2283" s="82"/>
      <c r="AG2283" s="59" t="s">
        <v>7468</v>
      </c>
      <c r="AH2283" s="59">
        <v>1</v>
      </c>
      <c r="AI2283" s="58"/>
      <c r="AJ2283" s="27"/>
    </row>
    <row r="2284" ht="20.15" customHeight="1" outlineLevel="4" spans="1:36">
      <c r="A2284" s="59">
        <v>4</v>
      </c>
      <c r="B2284" s="60" t="s">
        <v>230</v>
      </c>
      <c r="C2284" s="56" t="s">
        <v>248</v>
      </c>
      <c r="D2284" s="57" t="s">
        <v>7609</v>
      </c>
      <c r="E2284" s="58" t="s">
        <v>7616</v>
      </c>
      <c r="F2284" s="59" t="s">
        <v>1482</v>
      </c>
      <c r="G2284" s="59" t="s">
        <v>1483</v>
      </c>
      <c r="H2284" s="59">
        <v>431125</v>
      </c>
      <c r="I2284" s="59" t="str">
        <f t="shared" si="251"/>
        <v>431125</v>
      </c>
      <c r="J2284" s="59">
        <f t="shared" si="252"/>
        <v>0</v>
      </c>
      <c r="K2284" s="70">
        <v>1.265</v>
      </c>
      <c r="L2284" s="55" t="s">
        <v>7617</v>
      </c>
      <c r="M2284" s="71" t="s">
        <v>7618</v>
      </c>
      <c r="N2284" s="59"/>
      <c r="O2284" s="70"/>
      <c r="P2284" s="59"/>
      <c r="Q2284" s="70"/>
      <c r="R2284" s="73" t="s">
        <v>7618</v>
      </c>
      <c r="S2284" s="70">
        <v>1.265</v>
      </c>
      <c r="T2284" s="59">
        <v>16</v>
      </c>
      <c r="U2284" s="82">
        <v>36.14</v>
      </c>
      <c r="V2284" s="83">
        <v>20.24</v>
      </c>
      <c r="W2284" s="83">
        <v>12.65</v>
      </c>
      <c r="X2284" s="83">
        <v>7.59</v>
      </c>
      <c r="Y2284" s="82">
        <f t="shared" si="253"/>
        <v>15.9</v>
      </c>
      <c r="Z2284" s="82"/>
      <c r="AA2284" s="91"/>
      <c r="AB2284" s="91"/>
      <c r="AC2284" s="82"/>
      <c r="AD2284" s="82"/>
      <c r="AE2284" s="82"/>
      <c r="AF2284" s="82"/>
      <c r="AG2284" s="59" t="s">
        <v>7468</v>
      </c>
      <c r="AH2284" s="59">
        <v>1</v>
      </c>
      <c r="AI2284" s="58"/>
      <c r="AJ2284" s="27"/>
    </row>
    <row r="2285" ht="20.15" customHeight="1" outlineLevel="4" spans="1:36">
      <c r="A2285" s="59">
        <v>12</v>
      </c>
      <c r="B2285" s="60" t="s">
        <v>230</v>
      </c>
      <c r="C2285" s="56" t="s">
        <v>248</v>
      </c>
      <c r="D2285" s="57" t="s">
        <v>7619</v>
      </c>
      <c r="E2285" s="58" t="s">
        <v>7620</v>
      </c>
      <c r="F2285" s="59" t="s">
        <v>1482</v>
      </c>
      <c r="G2285" s="59" t="s">
        <v>1483</v>
      </c>
      <c r="H2285" s="59">
        <v>431125</v>
      </c>
      <c r="I2285" s="59" t="str">
        <f t="shared" si="251"/>
        <v>431125</v>
      </c>
      <c r="J2285" s="59">
        <f t="shared" si="252"/>
        <v>0</v>
      </c>
      <c r="K2285" s="70">
        <v>0.644</v>
      </c>
      <c r="L2285" s="55" t="s">
        <v>7621</v>
      </c>
      <c r="M2285" s="71" t="s">
        <v>7622</v>
      </c>
      <c r="N2285" s="59"/>
      <c r="O2285" s="70"/>
      <c r="P2285" s="73" t="s">
        <v>7622</v>
      </c>
      <c r="Q2285" s="70">
        <v>0.644</v>
      </c>
      <c r="R2285" s="59"/>
      <c r="S2285" s="70"/>
      <c r="T2285" s="59">
        <v>16</v>
      </c>
      <c r="U2285" s="82">
        <v>18.4</v>
      </c>
      <c r="V2285" s="83">
        <v>10.304</v>
      </c>
      <c r="W2285" s="83">
        <v>6.44</v>
      </c>
      <c r="X2285" s="83">
        <v>3.864</v>
      </c>
      <c r="Y2285" s="82">
        <f t="shared" si="253"/>
        <v>8.096</v>
      </c>
      <c r="Z2285" s="82"/>
      <c r="AA2285" s="91"/>
      <c r="AB2285" s="91"/>
      <c r="AC2285" s="82"/>
      <c r="AD2285" s="82"/>
      <c r="AE2285" s="82"/>
      <c r="AF2285" s="82"/>
      <c r="AG2285" s="59" t="s">
        <v>7468</v>
      </c>
      <c r="AH2285" s="59">
        <v>1</v>
      </c>
      <c r="AI2285" s="58"/>
      <c r="AJ2285" s="27"/>
    </row>
    <row r="2286" ht="20.15" customHeight="1" outlineLevel="4" spans="1:36">
      <c r="A2286" s="59">
        <v>3</v>
      </c>
      <c r="B2286" s="60" t="s">
        <v>230</v>
      </c>
      <c r="C2286" s="56" t="s">
        <v>248</v>
      </c>
      <c r="D2286" s="57" t="s">
        <v>7623</v>
      </c>
      <c r="E2286" s="58" t="s">
        <v>7624</v>
      </c>
      <c r="F2286" s="59" t="s">
        <v>1482</v>
      </c>
      <c r="G2286" s="59" t="s">
        <v>1483</v>
      </c>
      <c r="H2286" s="59">
        <v>431125</v>
      </c>
      <c r="I2286" s="59" t="str">
        <f t="shared" si="251"/>
        <v>431125</v>
      </c>
      <c r="J2286" s="59">
        <f t="shared" si="252"/>
        <v>0</v>
      </c>
      <c r="K2286" s="70">
        <v>4.289</v>
      </c>
      <c r="L2286" s="55" t="s">
        <v>7625</v>
      </c>
      <c r="M2286" s="71" t="s">
        <v>7626</v>
      </c>
      <c r="N2286" s="59"/>
      <c r="O2286" s="70"/>
      <c r="P2286" s="73" t="s">
        <v>7626</v>
      </c>
      <c r="Q2286" s="70">
        <v>4.289</v>
      </c>
      <c r="R2286" s="59"/>
      <c r="S2286" s="70"/>
      <c r="T2286" s="59">
        <v>16</v>
      </c>
      <c r="U2286" s="82">
        <v>122.54</v>
      </c>
      <c r="V2286" s="83">
        <v>68.624</v>
      </c>
      <c r="W2286" s="83">
        <v>42.89</v>
      </c>
      <c r="X2286" s="83">
        <v>25.734</v>
      </c>
      <c r="Y2286" s="82">
        <f t="shared" si="253"/>
        <v>53.916</v>
      </c>
      <c r="Z2286" s="82"/>
      <c r="AA2286" s="91"/>
      <c r="AB2286" s="91"/>
      <c r="AC2286" s="82"/>
      <c r="AD2286" s="82"/>
      <c r="AE2286" s="82"/>
      <c r="AF2286" s="82"/>
      <c r="AG2286" s="59" t="s">
        <v>7468</v>
      </c>
      <c r="AH2286" s="59">
        <v>1</v>
      </c>
      <c r="AI2286" s="58"/>
      <c r="AJ2286" s="27"/>
    </row>
    <row r="2287" ht="20.15" customHeight="1" outlineLevel="4" spans="1:36">
      <c r="A2287" s="59">
        <v>2</v>
      </c>
      <c r="B2287" s="60" t="s">
        <v>230</v>
      </c>
      <c r="C2287" s="56" t="s">
        <v>248</v>
      </c>
      <c r="D2287" s="57" t="s">
        <v>7594</v>
      </c>
      <c r="E2287" s="58" t="s">
        <v>7627</v>
      </c>
      <c r="F2287" s="59" t="s">
        <v>1482</v>
      </c>
      <c r="G2287" s="59" t="s">
        <v>1483</v>
      </c>
      <c r="H2287" s="59">
        <v>431125</v>
      </c>
      <c r="I2287" s="59" t="str">
        <f t="shared" si="251"/>
        <v>431125</v>
      </c>
      <c r="J2287" s="59">
        <f t="shared" si="252"/>
        <v>0</v>
      </c>
      <c r="K2287" s="70">
        <v>4.026</v>
      </c>
      <c r="L2287" s="55" t="s">
        <v>7628</v>
      </c>
      <c r="M2287" s="71" t="s">
        <v>7629</v>
      </c>
      <c r="N2287" s="59"/>
      <c r="O2287" s="70"/>
      <c r="P2287" s="73" t="s">
        <v>7629</v>
      </c>
      <c r="Q2287" s="70">
        <v>4.026</v>
      </c>
      <c r="R2287" s="59"/>
      <c r="S2287" s="70"/>
      <c r="T2287" s="59">
        <v>16</v>
      </c>
      <c r="U2287" s="82">
        <v>115.03</v>
      </c>
      <c r="V2287" s="83">
        <v>64.416</v>
      </c>
      <c r="W2287" s="83">
        <v>40.26</v>
      </c>
      <c r="X2287" s="83">
        <v>24.156</v>
      </c>
      <c r="Y2287" s="82">
        <f t="shared" si="253"/>
        <v>50.614</v>
      </c>
      <c r="Z2287" s="82"/>
      <c r="AA2287" s="91"/>
      <c r="AB2287" s="91"/>
      <c r="AC2287" s="82"/>
      <c r="AD2287" s="82"/>
      <c r="AE2287" s="82"/>
      <c r="AF2287" s="82"/>
      <c r="AG2287" s="59" t="s">
        <v>7468</v>
      </c>
      <c r="AH2287" s="59">
        <v>1</v>
      </c>
      <c r="AI2287" s="58"/>
      <c r="AJ2287" s="27"/>
    </row>
    <row r="2288" ht="20.15" customHeight="1" outlineLevel="4" spans="1:36">
      <c r="A2288" s="59">
        <v>1</v>
      </c>
      <c r="B2288" s="60" t="s">
        <v>230</v>
      </c>
      <c r="C2288" s="56" t="s">
        <v>248</v>
      </c>
      <c r="D2288" s="57" t="s">
        <v>7594</v>
      </c>
      <c r="E2288" s="58" t="s">
        <v>7630</v>
      </c>
      <c r="F2288" s="59" t="s">
        <v>1482</v>
      </c>
      <c r="G2288" s="59" t="s">
        <v>1483</v>
      </c>
      <c r="H2288" s="59">
        <v>431125</v>
      </c>
      <c r="I2288" s="59" t="str">
        <f t="shared" si="251"/>
        <v>431125</v>
      </c>
      <c r="J2288" s="59">
        <f t="shared" si="252"/>
        <v>0</v>
      </c>
      <c r="K2288" s="70">
        <v>1.115</v>
      </c>
      <c r="L2288" s="55" t="s">
        <v>7631</v>
      </c>
      <c r="M2288" s="71" t="s">
        <v>7632</v>
      </c>
      <c r="N2288" s="59"/>
      <c r="O2288" s="70"/>
      <c r="P2288" s="73" t="s">
        <v>7632</v>
      </c>
      <c r="Q2288" s="70">
        <v>1.115</v>
      </c>
      <c r="R2288" s="59"/>
      <c r="S2288" s="70"/>
      <c r="T2288" s="59">
        <v>16</v>
      </c>
      <c r="U2288" s="82">
        <v>31.86</v>
      </c>
      <c r="V2288" s="83">
        <v>17.84</v>
      </c>
      <c r="W2288" s="83">
        <v>11.15</v>
      </c>
      <c r="X2288" s="83">
        <v>6.69</v>
      </c>
      <c r="Y2288" s="82">
        <f t="shared" si="253"/>
        <v>14.02</v>
      </c>
      <c r="Z2288" s="82"/>
      <c r="AA2288" s="91"/>
      <c r="AB2288" s="91"/>
      <c r="AC2288" s="82"/>
      <c r="AD2288" s="82"/>
      <c r="AE2288" s="82"/>
      <c r="AF2288" s="82"/>
      <c r="AG2288" s="59" t="s">
        <v>7633</v>
      </c>
      <c r="AH2288" s="59">
        <v>1</v>
      </c>
      <c r="AI2288" s="58"/>
      <c r="AJ2288" s="27"/>
    </row>
    <row r="2289" ht="20.15" customHeight="1" outlineLevel="4" spans="1:36">
      <c r="A2289" s="59">
        <v>13</v>
      </c>
      <c r="B2289" s="60" t="s">
        <v>230</v>
      </c>
      <c r="C2289" s="56" t="s">
        <v>248</v>
      </c>
      <c r="D2289" s="57" t="s">
        <v>7623</v>
      </c>
      <c r="E2289" s="58" t="s">
        <v>7634</v>
      </c>
      <c r="F2289" s="59" t="s">
        <v>1482</v>
      </c>
      <c r="G2289" s="59" t="s">
        <v>1483</v>
      </c>
      <c r="H2289" s="59">
        <v>431125</v>
      </c>
      <c r="I2289" s="59" t="str">
        <f t="shared" si="251"/>
        <v>431125</v>
      </c>
      <c r="J2289" s="59">
        <f t="shared" si="252"/>
        <v>0</v>
      </c>
      <c r="K2289" s="70">
        <v>4.321</v>
      </c>
      <c r="L2289" s="55" t="s">
        <v>7635</v>
      </c>
      <c r="M2289" s="71" t="s">
        <v>7636</v>
      </c>
      <c r="N2289" s="59"/>
      <c r="O2289" s="70"/>
      <c r="P2289" s="73" t="s">
        <v>7636</v>
      </c>
      <c r="Q2289" s="70">
        <v>4.321</v>
      </c>
      <c r="R2289" s="59"/>
      <c r="S2289" s="70"/>
      <c r="T2289" s="59">
        <v>16</v>
      </c>
      <c r="U2289" s="82">
        <v>123.46</v>
      </c>
      <c r="V2289" s="83">
        <v>69.136</v>
      </c>
      <c r="W2289" s="83">
        <v>43.21</v>
      </c>
      <c r="X2289" s="83">
        <v>25.926</v>
      </c>
      <c r="Y2289" s="82">
        <f t="shared" si="253"/>
        <v>54.324</v>
      </c>
      <c r="Z2289" s="82"/>
      <c r="AA2289" s="91"/>
      <c r="AB2289" s="91"/>
      <c r="AC2289" s="82"/>
      <c r="AD2289" s="82"/>
      <c r="AE2289" s="82"/>
      <c r="AF2289" s="82"/>
      <c r="AG2289" s="59" t="s">
        <v>7633</v>
      </c>
      <c r="AH2289" s="59">
        <v>1</v>
      </c>
      <c r="AI2289" s="58"/>
      <c r="AJ2289" s="27"/>
    </row>
    <row r="2290" ht="20.15" customHeight="1" outlineLevel="4" spans="1:36">
      <c r="A2290" s="59">
        <v>7</v>
      </c>
      <c r="B2290" s="60" t="s">
        <v>230</v>
      </c>
      <c r="C2290" s="56" t="s">
        <v>248</v>
      </c>
      <c r="D2290" s="57" t="s">
        <v>7619</v>
      </c>
      <c r="E2290" s="58" t="s">
        <v>7637</v>
      </c>
      <c r="F2290" s="59" t="s">
        <v>1482</v>
      </c>
      <c r="G2290" s="59" t="s">
        <v>1483</v>
      </c>
      <c r="H2290" s="59">
        <v>431125</v>
      </c>
      <c r="I2290" s="59" t="str">
        <f t="shared" si="251"/>
        <v>431125</v>
      </c>
      <c r="J2290" s="59">
        <f t="shared" si="252"/>
        <v>0</v>
      </c>
      <c r="K2290" s="70">
        <v>2.525</v>
      </c>
      <c r="L2290" s="55" t="s">
        <v>7638</v>
      </c>
      <c r="M2290" s="71" t="s">
        <v>7639</v>
      </c>
      <c r="N2290" s="59"/>
      <c r="O2290" s="70"/>
      <c r="P2290" s="59"/>
      <c r="Q2290" s="70"/>
      <c r="R2290" s="73" t="s">
        <v>7639</v>
      </c>
      <c r="S2290" s="70">
        <v>2.525</v>
      </c>
      <c r="T2290" s="59">
        <v>16</v>
      </c>
      <c r="U2290" s="82">
        <v>72.14</v>
      </c>
      <c r="V2290" s="83">
        <v>40.4</v>
      </c>
      <c r="W2290" s="83">
        <v>25.25</v>
      </c>
      <c r="X2290" s="83">
        <v>15.15</v>
      </c>
      <c r="Y2290" s="82">
        <f t="shared" si="253"/>
        <v>31.74</v>
      </c>
      <c r="Z2290" s="82"/>
      <c r="AA2290" s="91"/>
      <c r="AB2290" s="91"/>
      <c r="AC2290" s="82"/>
      <c r="AD2290" s="82"/>
      <c r="AE2290" s="82"/>
      <c r="AF2290" s="82"/>
      <c r="AG2290" s="59" t="s">
        <v>7633</v>
      </c>
      <c r="AH2290" s="59">
        <v>1</v>
      </c>
      <c r="AI2290" s="58"/>
      <c r="AJ2290" s="27"/>
    </row>
    <row r="2291" ht="20.15" customHeight="1" outlineLevel="4" spans="1:36">
      <c r="A2291" s="59">
        <v>14</v>
      </c>
      <c r="B2291" s="60" t="s">
        <v>230</v>
      </c>
      <c r="C2291" s="56" t="s">
        <v>248</v>
      </c>
      <c r="D2291" s="57" t="s">
        <v>7640</v>
      </c>
      <c r="E2291" s="58" t="s">
        <v>7641</v>
      </c>
      <c r="F2291" s="59" t="s">
        <v>1482</v>
      </c>
      <c r="G2291" s="59" t="s">
        <v>1483</v>
      </c>
      <c r="H2291" s="59">
        <v>431125</v>
      </c>
      <c r="I2291" s="59" t="str">
        <f t="shared" si="251"/>
        <v>431125</v>
      </c>
      <c r="J2291" s="59">
        <f t="shared" si="252"/>
        <v>0</v>
      </c>
      <c r="K2291" s="70">
        <v>2.831</v>
      </c>
      <c r="L2291" s="55" t="s">
        <v>7642</v>
      </c>
      <c r="M2291" s="71" t="s">
        <v>7643</v>
      </c>
      <c r="N2291" s="59"/>
      <c r="O2291" s="70"/>
      <c r="P2291" s="59"/>
      <c r="Q2291" s="70"/>
      <c r="R2291" s="73" t="s">
        <v>7643</v>
      </c>
      <c r="S2291" s="70">
        <v>2.831</v>
      </c>
      <c r="T2291" s="59">
        <v>16</v>
      </c>
      <c r="U2291" s="82">
        <v>80.89</v>
      </c>
      <c r="V2291" s="83">
        <v>45.296</v>
      </c>
      <c r="W2291" s="83">
        <v>28.31</v>
      </c>
      <c r="X2291" s="83">
        <v>16.986</v>
      </c>
      <c r="Y2291" s="82">
        <f t="shared" si="253"/>
        <v>35.594</v>
      </c>
      <c r="Z2291" s="82"/>
      <c r="AA2291" s="91"/>
      <c r="AB2291" s="91"/>
      <c r="AC2291" s="82"/>
      <c r="AD2291" s="82"/>
      <c r="AE2291" s="82"/>
      <c r="AF2291" s="82"/>
      <c r="AG2291" s="59" t="s">
        <v>7633</v>
      </c>
      <c r="AH2291" s="59">
        <v>1</v>
      </c>
      <c r="AI2291" s="58"/>
      <c r="AJ2291" s="27"/>
    </row>
    <row r="2292" ht="20.15" customHeight="1" outlineLevel="4" spans="1:36">
      <c r="A2292" s="59">
        <v>8</v>
      </c>
      <c r="B2292" s="60" t="s">
        <v>230</v>
      </c>
      <c r="C2292" s="56" t="s">
        <v>248</v>
      </c>
      <c r="D2292" s="57" t="s">
        <v>7619</v>
      </c>
      <c r="E2292" s="58" t="s">
        <v>7644</v>
      </c>
      <c r="F2292" s="59" t="s">
        <v>1482</v>
      </c>
      <c r="G2292" s="59" t="s">
        <v>1483</v>
      </c>
      <c r="H2292" s="59">
        <v>431125</v>
      </c>
      <c r="I2292" s="59" t="str">
        <f t="shared" si="251"/>
        <v>431125</v>
      </c>
      <c r="J2292" s="59">
        <f t="shared" si="252"/>
        <v>0</v>
      </c>
      <c r="K2292" s="70">
        <v>3.03</v>
      </c>
      <c r="L2292" s="55" t="s">
        <v>7645</v>
      </c>
      <c r="M2292" s="71" t="s">
        <v>7646</v>
      </c>
      <c r="N2292" s="59"/>
      <c r="O2292" s="70"/>
      <c r="P2292" s="59"/>
      <c r="Q2292" s="70"/>
      <c r="R2292" s="73" t="s">
        <v>7646</v>
      </c>
      <c r="S2292" s="70">
        <v>3.03</v>
      </c>
      <c r="T2292" s="59">
        <v>16</v>
      </c>
      <c r="U2292" s="82">
        <v>86.57</v>
      </c>
      <c r="V2292" s="83">
        <v>48.48</v>
      </c>
      <c r="W2292" s="83">
        <v>30.3</v>
      </c>
      <c r="X2292" s="83">
        <v>18.18</v>
      </c>
      <c r="Y2292" s="82">
        <f t="shared" si="253"/>
        <v>38.09</v>
      </c>
      <c r="Z2292" s="82"/>
      <c r="AA2292" s="91"/>
      <c r="AB2292" s="91"/>
      <c r="AC2292" s="82"/>
      <c r="AD2292" s="82"/>
      <c r="AE2292" s="82"/>
      <c r="AF2292" s="82"/>
      <c r="AG2292" s="59" t="s">
        <v>7633</v>
      </c>
      <c r="AH2292" s="59">
        <v>1</v>
      </c>
      <c r="AI2292" s="58"/>
      <c r="AJ2292" s="27"/>
    </row>
    <row r="2293" ht="20.15" customHeight="1" outlineLevel="4" spans="1:36">
      <c r="A2293" s="59">
        <v>9</v>
      </c>
      <c r="B2293" s="60" t="s">
        <v>230</v>
      </c>
      <c r="C2293" s="56" t="s">
        <v>248</v>
      </c>
      <c r="D2293" s="57" t="s">
        <v>7623</v>
      </c>
      <c r="E2293" s="58" t="s">
        <v>7647</v>
      </c>
      <c r="F2293" s="59" t="s">
        <v>1482</v>
      </c>
      <c r="G2293" s="59" t="s">
        <v>1483</v>
      </c>
      <c r="H2293" s="59">
        <v>431125</v>
      </c>
      <c r="I2293" s="59" t="str">
        <f t="shared" si="251"/>
        <v>431125</v>
      </c>
      <c r="J2293" s="59">
        <f t="shared" si="252"/>
        <v>0</v>
      </c>
      <c r="K2293" s="70">
        <v>0.925</v>
      </c>
      <c r="L2293" s="55" t="s">
        <v>7648</v>
      </c>
      <c r="M2293" s="71" t="s">
        <v>7649</v>
      </c>
      <c r="N2293" s="59"/>
      <c r="O2293" s="70"/>
      <c r="P2293" s="59"/>
      <c r="Q2293" s="70"/>
      <c r="R2293" s="73" t="s">
        <v>7649</v>
      </c>
      <c r="S2293" s="70">
        <v>0.925</v>
      </c>
      <c r="T2293" s="59">
        <v>16</v>
      </c>
      <c r="U2293" s="82">
        <v>26.43</v>
      </c>
      <c r="V2293" s="83">
        <v>14.8</v>
      </c>
      <c r="W2293" s="83">
        <v>9.25</v>
      </c>
      <c r="X2293" s="83">
        <v>5.55</v>
      </c>
      <c r="Y2293" s="82">
        <f t="shared" si="253"/>
        <v>11.63</v>
      </c>
      <c r="Z2293" s="82"/>
      <c r="AA2293" s="91"/>
      <c r="AB2293" s="91"/>
      <c r="AC2293" s="82"/>
      <c r="AD2293" s="82"/>
      <c r="AE2293" s="82"/>
      <c r="AF2293" s="82"/>
      <c r="AG2293" s="59" t="s">
        <v>7633</v>
      </c>
      <c r="AH2293" s="59">
        <v>1</v>
      </c>
      <c r="AI2293" s="58"/>
      <c r="AJ2293" s="27"/>
    </row>
    <row r="2294" ht="20.15" customHeight="1" outlineLevel="3" spans="1:36">
      <c r="A2294" s="59"/>
      <c r="B2294" s="60"/>
      <c r="C2294" s="51" t="s">
        <v>251</v>
      </c>
      <c r="D2294" s="57"/>
      <c r="E2294" s="58"/>
      <c r="F2294" s="59"/>
      <c r="G2294" s="59"/>
      <c r="H2294" s="59"/>
      <c r="I2294" s="59"/>
      <c r="J2294" s="59"/>
      <c r="K2294" s="70">
        <f>SUBTOTAL(9,K2295:K2346)</f>
        <v>110.63</v>
      </c>
      <c r="L2294" s="55"/>
      <c r="M2294" s="71"/>
      <c r="N2294" s="73"/>
      <c r="O2294" s="70"/>
      <c r="P2294" s="59"/>
      <c r="Q2294" s="70"/>
      <c r="R2294" s="59"/>
      <c r="S2294" s="70"/>
      <c r="T2294" s="59"/>
      <c r="U2294" s="82">
        <f>SUBTOTAL(9,U2295:U2346)</f>
        <v>4176.785</v>
      </c>
      <c r="V2294" s="83">
        <f>SUBTOTAL(9,V2295:V2346)</f>
        <v>1770.08</v>
      </c>
      <c r="W2294" s="83">
        <f>SUBTOTAL(9,W2295:W2346)</f>
        <v>1106.3</v>
      </c>
      <c r="X2294" s="83">
        <f>SUBTOTAL(9,X2295:X2346)</f>
        <v>663.78</v>
      </c>
      <c r="Y2294" s="82">
        <f>SUBTOTAL(9,Y2295:Y2346)</f>
        <v>2406.705</v>
      </c>
      <c r="Z2294" s="82">
        <v>111</v>
      </c>
      <c r="AA2294" s="91">
        <v>3541</v>
      </c>
      <c r="AB2294" s="82">
        <f>U2294-AA2294</f>
        <v>635.785</v>
      </c>
      <c r="AC2294" s="82">
        <v>1770</v>
      </c>
      <c r="AD2294" s="82">
        <v>0</v>
      </c>
      <c r="AE2294" s="82">
        <v>1771</v>
      </c>
      <c r="AF2294" s="82">
        <v>1771</v>
      </c>
      <c r="AG2294" s="59"/>
      <c r="AH2294" s="59"/>
      <c r="AI2294" s="58" t="s">
        <v>551</v>
      </c>
      <c r="AJ2294" s="27" t="s">
        <v>93</v>
      </c>
    </row>
    <row r="2295" ht="20.15" customHeight="1" outlineLevel="4" spans="1:36">
      <c r="A2295" s="59">
        <v>52</v>
      </c>
      <c r="B2295" s="60" t="s">
        <v>230</v>
      </c>
      <c r="C2295" s="56" t="s">
        <v>250</v>
      </c>
      <c r="D2295" s="57" t="s">
        <v>7650</v>
      </c>
      <c r="E2295" s="58" t="s">
        <v>7650</v>
      </c>
      <c r="F2295" s="59" t="s">
        <v>1482</v>
      </c>
      <c r="G2295" s="59" t="s">
        <v>1483</v>
      </c>
      <c r="H2295" s="59">
        <v>431126</v>
      </c>
      <c r="I2295" s="59" t="str">
        <f t="shared" ref="I2295:I2346" si="254">RIGHT(M2295,6)</f>
        <v>431126</v>
      </c>
      <c r="J2295" s="59">
        <f t="shared" ref="J2295:J2346" si="255">H2295-I2295</f>
        <v>0</v>
      </c>
      <c r="K2295" s="70">
        <v>2.109</v>
      </c>
      <c r="L2295" s="55" t="s">
        <v>7651</v>
      </c>
      <c r="M2295" s="71" t="s">
        <v>7652</v>
      </c>
      <c r="N2295" s="73" t="s">
        <v>7652</v>
      </c>
      <c r="O2295" s="70">
        <v>2.109</v>
      </c>
      <c r="P2295" s="59"/>
      <c r="Q2295" s="70"/>
      <c r="R2295" s="59"/>
      <c r="S2295" s="70"/>
      <c r="T2295" s="59">
        <v>16</v>
      </c>
      <c r="U2295" s="82">
        <v>126.54</v>
      </c>
      <c r="V2295" s="83">
        <v>33.744</v>
      </c>
      <c r="W2295" s="83">
        <v>21.09</v>
      </c>
      <c r="X2295" s="83">
        <v>12.654</v>
      </c>
      <c r="Y2295" s="82">
        <f t="shared" ref="Y2295:Y2346" si="256">U2295-V2295</f>
        <v>92.796</v>
      </c>
      <c r="Z2295" s="82"/>
      <c r="AA2295" s="91"/>
      <c r="AB2295" s="91"/>
      <c r="AC2295" s="82"/>
      <c r="AD2295" s="82"/>
      <c r="AE2295" s="82"/>
      <c r="AF2295" s="82"/>
      <c r="AG2295" s="59" t="s">
        <v>7633</v>
      </c>
      <c r="AH2295" s="59">
        <v>1</v>
      </c>
      <c r="AI2295" s="58"/>
      <c r="AJ2295" s="27"/>
    </row>
    <row r="2296" ht="20.15" customHeight="1" outlineLevel="4" spans="1:36">
      <c r="A2296" s="59">
        <v>51</v>
      </c>
      <c r="B2296" s="60" t="s">
        <v>230</v>
      </c>
      <c r="C2296" s="56" t="s">
        <v>250</v>
      </c>
      <c r="D2296" s="57" t="s">
        <v>7653</v>
      </c>
      <c r="E2296" s="58" t="s">
        <v>7653</v>
      </c>
      <c r="F2296" s="59" t="s">
        <v>1482</v>
      </c>
      <c r="G2296" s="59" t="s">
        <v>1483</v>
      </c>
      <c r="H2296" s="59">
        <v>431126</v>
      </c>
      <c r="I2296" s="59" t="str">
        <f t="shared" si="254"/>
        <v>431126</v>
      </c>
      <c r="J2296" s="59">
        <f t="shared" si="255"/>
        <v>0</v>
      </c>
      <c r="K2296" s="70">
        <v>0.462</v>
      </c>
      <c r="L2296" s="55" t="s">
        <v>5367</v>
      </c>
      <c r="M2296" s="71" t="s">
        <v>7654</v>
      </c>
      <c r="N2296" s="59"/>
      <c r="O2296" s="70"/>
      <c r="P2296" s="59"/>
      <c r="Q2296" s="70"/>
      <c r="R2296" s="73" t="s">
        <v>7654</v>
      </c>
      <c r="S2296" s="70">
        <v>0.462</v>
      </c>
      <c r="T2296" s="59">
        <v>16</v>
      </c>
      <c r="U2296" s="82">
        <v>13.86</v>
      </c>
      <c r="V2296" s="83">
        <v>7.392</v>
      </c>
      <c r="W2296" s="83">
        <v>4.62</v>
      </c>
      <c r="X2296" s="83">
        <v>2.772</v>
      </c>
      <c r="Y2296" s="82">
        <f t="shared" si="256"/>
        <v>6.468</v>
      </c>
      <c r="Z2296" s="82"/>
      <c r="AA2296" s="91"/>
      <c r="AB2296" s="91"/>
      <c r="AC2296" s="82"/>
      <c r="AD2296" s="82"/>
      <c r="AE2296" s="82"/>
      <c r="AF2296" s="82"/>
      <c r="AG2296" s="59" t="s">
        <v>7633</v>
      </c>
      <c r="AH2296" s="59">
        <v>1</v>
      </c>
      <c r="AI2296" s="58"/>
      <c r="AJ2296" s="27"/>
    </row>
    <row r="2297" ht="20.15" customHeight="1" outlineLevel="4" spans="1:36">
      <c r="A2297" s="59">
        <v>1</v>
      </c>
      <c r="B2297" s="60" t="s">
        <v>230</v>
      </c>
      <c r="C2297" s="56" t="s">
        <v>250</v>
      </c>
      <c r="D2297" s="57" t="s">
        <v>7655</v>
      </c>
      <c r="E2297" s="58" t="s">
        <v>7656</v>
      </c>
      <c r="F2297" s="59" t="s">
        <v>1482</v>
      </c>
      <c r="G2297" s="59" t="s">
        <v>1483</v>
      </c>
      <c r="H2297" s="59">
        <v>431126</v>
      </c>
      <c r="I2297" s="59" t="str">
        <f t="shared" si="254"/>
        <v>431126</v>
      </c>
      <c r="J2297" s="59">
        <f t="shared" si="255"/>
        <v>0</v>
      </c>
      <c r="K2297" s="70">
        <v>5.081</v>
      </c>
      <c r="L2297" s="55" t="s">
        <v>7657</v>
      </c>
      <c r="M2297" s="71" t="s">
        <v>7658</v>
      </c>
      <c r="N2297" s="59"/>
      <c r="O2297" s="70"/>
      <c r="P2297" s="59"/>
      <c r="Q2297" s="70"/>
      <c r="R2297" s="73" t="s">
        <v>7658</v>
      </c>
      <c r="S2297" s="70">
        <v>5.081</v>
      </c>
      <c r="T2297" s="59">
        <v>16</v>
      </c>
      <c r="U2297" s="82">
        <v>152.43</v>
      </c>
      <c r="V2297" s="83">
        <v>81.296</v>
      </c>
      <c r="W2297" s="83">
        <v>50.81</v>
      </c>
      <c r="X2297" s="83">
        <v>30.486</v>
      </c>
      <c r="Y2297" s="82">
        <f t="shared" si="256"/>
        <v>71.134</v>
      </c>
      <c r="Z2297" s="82"/>
      <c r="AA2297" s="91"/>
      <c r="AB2297" s="91"/>
      <c r="AC2297" s="82"/>
      <c r="AD2297" s="82"/>
      <c r="AE2297" s="82"/>
      <c r="AF2297" s="82"/>
      <c r="AG2297" s="59" t="s">
        <v>7633</v>
      </c>
      <c r="AH2297" s="59">
        <v>1</v>
      </c>
      <c r="AI2297" s="58"/>
      <c r="AJ2297" s="27"/>
    </row>
    <row r="2298" ht="20.15" customHeight="1" outlineLevel="4" spans="1:36">
      <c r="A2298" s="59">
        <v>2</v>
      </c>
      <c r="B2298" s="60" t="s">
        <v>230</v>
      </c>
      <c r="C2298" s="56" t="s">
        <v>250</v>
      </c>
      <c r="D2298" s="57" t="s">
        <v>7659</v>
      </c>
      <c r="E2298" s="58" t="s">
        <v>7660</v>
      </c>
      <c r="F2298" s="59" t="s">
        <v>1482</v>
      </c>
      <c r="G2298" s="59" t="s">
        <v>1483</v>
      </c>
      <c r="H2298" s="59">
        <v>431126</v>
      </c>
      <c r="I2298" s="59" t="str">
        <f t="shared" si="254"/>
        <v>431126</v>
      </c>
      <c r="J2298" s="59">
        <f t="shared" si="255"/>
        <v>0</v>
      </c>
      <c r="K2298" s="70">
        <v>5.213</v>
      </c>
      <c r="L2298" s="55" t="s">
        <v>7661</v>
      </c>
      <c r="M2298" s="71" t="s">
        <v>7662</v>
      </c>
      <c r="N2298" s="59"/>
      <c r="O2298" s="70"/>
      <c r="P2298" s="59"/>
      <c r="Q2298" s="70"/>
      <c r="R2298" s="73" t="s">
        <v>7662</v>
      </c>
      <c r="S2298" s="70">
        <v>5.213</v>
      </c>
      <c r="T2298" s="59">
        <v>16</v>
      </c>
      <c r="U2298" s="82">
        <v>156.39</v>
      </c>
      <c r="V2298" s="83">
        <v>83.408</v>
      </c>
      <c r="W2298" s="83">
        <v>52.13</v>
      </c>
      <c r="X2298" s="83">
        <v>31.278</v>
      </c>
      <c r="Y2298" s="82">
        <f t="shared" si="256"/>
        <v>72.982</v>
      </c>
      <c r="Z2298" s="82"/>
      <c r="AA2298" s="91"/>
      <c r="AB2298" s="91"/>
      <c r="AC2298" s="82"/>
      <c r="AD2298" s="82"/>
      <c r="AE2298" s="82"/>
      <c r="AF2298" s="82"/>
      <c r="AG2298" s="59" t="s">
        <v>7633</v>
      </c>
      <c r="AH2298" s="59">
        <v>1</v>
      </c>
      <c r="AI2298" s="58"/>
      <c r="AJ2298" s="27"/>
    </row>
    <row r="2299" ht="20.15" customHeight="1" outlineLevel="4" spans="1:36">
      <c r="A2299" s="59">
        <v>3</v>
      </c>
      <c r="B2299" s="60" t="s">
        <v>230</v>
      </c>
      <c r="C2299" s="56" t="s">
        <v>250</v>
      </c>
      <c r="D2299" s="57" t="s">
        <v>7663</v>
      </c>
      <c r="E2299" s="58" t="s">
        <v>6660</v>
      </c>
      <c r="F2299" s="59" t="s">
        <v>1482</v>
      </c>
      <c r="G2299" s="59" t="s">
        <v>1483</v>
      </c>
      <c r="H2299" s="59">
        <v>431126</v>
      </c>
      <c r="I2299" s="59" t="str">
        <f t="shared" si="254"/>
        <v>431126</v>
      </c>
      <c r="J2299" s="59">
        <f t="shared" si="255"/>
        <v>0</v>
      </c>
      <c r="K2299" s="70">
        <v>2.3</v>
      </c>
      <c r="L2299" s="55" t="s">
        <v>7664</v>
      </c>
      <c r="M2299" s="71" t="s">
        <v>7665</v>
      </c>
      <c r="N2299" s="59"/>
      <c r="O2299" s="70"/>
      <c r="P2299" s="59"/>
      <c r="Q2299" s="70"/>
      <c r="R2299" s="73" t="s">
        <v>7665</v>
      </c>
      <c r="S2299" s="70">
        <v>2.3</v>
      </c>
      <c r="T2299" s="59">
        <v>16</v>
      </c>
      <c r="U2299" s="82">
        <v>69</v>
      </c>
      <c r="V2299" s="83">
        <v>36.8</v>
      </c>
      <c r="W2299" s="83">
        <v>23</v>
      </c>
      <c r="X2299" s="83">
        <v>13.8</v>
      </c>
      <c r="Y2299" s="82">
        <f t="shared" si="256"/>
        <v>32.2</v>
      </c>
      <c r="Z2299" s="82"/>
      <c r="AA2299" s="91"/>
      <c r="AB2299" s="91"/>
      <c r="AC2299" s="82"/>
      <c r="AD2299" s="82"/>
      <c r="AE2299" s="82"/>
      <c r="AF2299" s="82"/>
      <c r="AG2299" s="59" t="s">
        <v>7633</v>
      </c>
      <c r="AH2299" s="59">
        <v>1</v>
      </c>
      <c r="AI2299" s="58"/>
      <c r="AJ2299" s="27"/>
    </row>
    <row r="2300" ht="20.15" customHeight="1" outlineLevel="4" spans="1:36">
      <c r="A2300" s="59">
        <v>4</v>
      </c>
      <c r="B2300" s="60" t="s">
        <v>230</v>
      </c>
      <c r="C2300" s="56" t="s">
        <v>250</v>
      </c>
      <c r="D2300" s="57" t="s">
        <v>7666</v>
      </c>
      <c r="E2300" s="58" t="s">
        <v>7667</v>
      </c>
      <c r="F2300" s="59" t="s">
        <v>1482</v>
      </c>
      <c r="G2300" s="59" t="s">
        <v>1483</v>
      </c>
      <c r="H2300" s="59">
        <v>431126</v>
      </c>
      <c r="I2300" s="59" t="str">
        <f t="shared" si="254"/>
        <v>431126</v>
      </c>
      <c r="J2300" s="59">
        <f t="shared" si="255"/>
        <v>0</v>
      </c>
      <c r="K2300" s="70">
        <v>1.449</v>
      </c>
      <c r="L2300" s="55" t="s">
        <v>7668</v>
      </c>
      <c r="M2300" s="71" t="s">
        <v>7669</v>
      </c>
      <c r="N2300" s="59"/>
      <c r="O2300" s="70"/>
      <c r="P2300" s="59"/>
      <c r="Q2300" s="70"/>
      <c r="R2300" s="73" t="s">
        <v>7669</v>
      </c>
      <c r="S2300" s="70">
        <v>1.449</v>
      </c>
      <c r="T2300" s="59">
        <v>16</v>
      </c>
      <c r="U2300" s="82">
        <v>43.47</v>
      </c>
      <c r="V2300" s="83">
        <v>23.184</v>
      </c>
      <c r="W2300" s="83">
        <v>14.49</v>
      </c>
      <c r="X2300" s="83">
        <v>8.694</v>
      </c>
      <c r="Y2300" s="82">
        <f t="shared" si="256"/>
        <v>20.286</v>
      </c>
      <c r="Z2300" s="82"/>
      <c r="AA2300" s="91"/>
      <c r="AB2300" s="91"/>
      <c r="AC2300" s="82"/>
      <c r="AD2300" s="82"/>
      <c r="AE2300" s="82"/>
      <c r="AF2300" s="82"/>
      <c r="AG2300" s="59" t="s">
        <v>7633</v>
      </c>
      <c r="AH2300" s="59">
        <v>1</v>
      </c>
      <c r="AI2300" s="58"/>
      <c r="AJ2300" s="27"/>
    </row>
    <row r="2301" ht="20.15" customHeight="1" outlineLevel="4" spans="1:36">
      <c r="A2301" s="59">
        <v>5</v>
      </c>
      <c r="B2301" s="60" t="s">
        <v>230</v>
      </c>
      <c r="C2301" s="56" t="s">
        <v>250</v>
      </c>
      <c r="D2301" s="57" t="s">
        <v>7670</v>
      </c>
      <c r="E2301" s="58" t="s">
        <v>7671</v>
      </c>
      <c r="F2301" s="59" t="s">
        <v>1482</v>
      </c>
      <c r="G2301" s="59" t="s">
        <v>1483</v>
      </c>
      <c r="H2301" s="59">
        <v>431126</v>
      </c>
      <c r="I2301" s="59" t="str">
        <f t="shared" si="254"/>
        <v>431126</v>
      </c>
      <c r="J2301" s="59">
        <f t="shared" si="255"/>
        <v>0</v>
      </c>
      <c r="K2301" s="70">
        <v>5.972</v>
      </c>
      <c r="L2301" s="55" t="s">
        <v>7672</v>
      </c>
      <c r="M2301" s="71" t="s">
        <v>7673</v>
      </c>
      <c r="N2301" s="59"/>
      <c r="O2301" s="70"/>
      <c r="P2301" s="59"/>
      <c r="Q2301" s="70"/>
      <c r="R2301" s="73" t="s">
        <v>7673</v>
      </c>
      <c r="S2301" s="70">
        <v>5.972</v>
      </c>
      <c r="T2301" s="59">
        <v>16</v>
      </c>
      <c r="U2301" s="82">
        <v>179.16</v>
      </c>
      <c r="V2301" s="83">
        <v>95.552</v>
      </c>
      <c r="W2301" s="83">
        <v>59.72</v>
      </c>
      <c r="X2301" s="83">
        <v>35.832</v>
      </c>
      <c r="Y2301" s="82">
        <f t="shared" si="256"/>
        <v>83.608</v>
      </c>
      <c r="Z2301" s="82"/>
      <c r="AA2301" s="91"/>
      <c r="AB2301" s="91"/>
      <c r="AC2301" s="82"/>
      <c r="AD2301" s="82"/>
      <c r="AE2301" s="82"/>
      <c r="AF2301" s="82"/>
      <c r="AG2301" s="59" t="s">
        <v>7633</v>
      </c>
      <c r="AH2301" s="59">
        <v>1</v>
      </c>
      <c r="AI2301" s="58"/>
      <c r="AJ2301" s="27"/>
    </row>
    <row r="2302" ht="20.15" customHeight="1" outlineLevel="4" spans="1:36">
      <c r="A2302" s="59">
        <v>6</v>
      </c>
      <c r="B2302" s="60" t="s">
        <v>230</v>
      </c>
      <c r="C2302" s="56" t="s">
        <v>250</v>
      </c>
      <c r="D2302" s="57" t="s">
        <v>7666</v>
      </c>
      <c r="E2302" s="58" t="s">
        <v>7667</v>
      </c>
      <c r="F2302" s="59" t="s">
        <v>1482</v>
      </c>
      <c r="G2302" s="59" t="s">
        <v>1483</v>
      </c>
      <c r="H2302" s="59">
        <v>431126</v>
      </c>
      <c r="I2302" s="59" t="str">
        <f t="shared" si="254"/>
        <v>431126</v>
      </c>
      <c r="J2302" s="59">
        <f t="shared" si="255"/>
        <v>0</v>
      </c>
      <c r="K2302" s="70">
        <v>1.152</v>
      </c>
      <c r="L2302" s="55" t="s">
        <v>7674</v>
      </c>
      <c r="M2302" s="71" t="s">
        <v>7675</v>
      </c>
      <c r="N2302" s="59"/>
      <c r="O2302" s="70"/>
      <c r="P2302" s="59"/>
      <c r="Q2302" s="70"/>
      <c r="R2302" s="73" t="s">
        <v>7675</v>
      </c>
      <c r="S2302" s="70">
        <v>1.152</v>
      </c>
      <c r="T2302" s="59">
        <v>16</v>
      </c>
      <c r="U2302" s="82">
        <v>34.56</v>
      </c>
      <c r="V2302" s="83">
        <v>18.432</v>
      </c>
      <c r="W2302" s="83">
        <v>11.52</v>
      </c>
      <c r="X2302" s="83">
        <v>6.912</v>
      </c>
      <c r="Y2302" s="82">
        <f t="shared" si="256"/>
        <v>16.128</v>
      </c>
      <c r="Z2302" s="82"/>
      <c r="AA2302" s="91"/>
      <c r="AB2302" s="91"/>
      <c r="AC2302" s="82"/>
      <c r="AD2302" s="82"/>
      <c r="AE2302" s="82"/>
      <c r="AF2302" s="82"/>
      <c r="AG2302" s="59" t="s">
        <v>7633</v>
      </c>
      <c r="AH2302" s="59">
        <v>1</v>
      </c>
      <c r="AI2302" s="58"/>
      <c r="AJ2302" s="27"/>
    </row>
    <row r="2303" ht="20.15" customHeight="1" outlineLevel="4" spans="1:36">
      <c r="A2303" s="59">
        <v>7</v>
      </c>
      <c r="B2303" s="60" t="s">
        <v>230</v>
      </c>
      <c r="C2303" s="56" t="s">
        <v>250</v>
      </c>
      <c r="D2303" s="57" t="s">
        <v>7676</v>
      </c>
      <c r="E2303" s="58" t="s">
        <v>7677</v>
      </c>
      <c r="F2303" s="59" t="s">
        <v>1482</v>
      </c>
      <c r="G2303" s="59" t="s">
        <v>1483</v>
      </c>
      <c r="H2303" s="59">
        <v>431126</v>
      </c>
      <c r="I2303" s="59" t="str">
        <f t="shared" si="254"/>
        <v>431126</v>
      </c>
      <c r="J2303" s="59">
        <f t="shared" si="255"/>
        <v>0</v>
      </c>
      <c r="K2303" s="70">
        <v>2.579</v>
      </c>
      <c r="L2303" s="55" t="s">
        <v>7678</v>
      </c>
      <c r="M2303" s="71" t="s">
        <v>7679</v>
      </c>
      <c r="N2303" s="59"/>
      <c r="O2303" s="70"/>
      <c r="P2303" s="59"/>
      <c r="Q2303" s="70"/>
      <c r="R2303" s="73" t="s">
        <v>7679</v>
      </c>
      <c r="S2303" s="70">
        <v>2.579</v>
      </c>
      <c r="T2303" s="59">
        <v>16</v>
      </c>
      <c r="U2303" s="82">
        <v>77.37</v>
      </c>
      <c r="V2303" s="83">
        <v>41.264</v>
      </c>
      <c r="W2303" s="83">
        <v>25.79</v>
      </c>
      <c r="X2303" s="83">
        <v>15.474</v>
      </c>
      <c r="Y2303" s="82">
        <f t="shared" si="256"/>
        <v>36.106</v>
      </c>
      <c r="Z2303" s="82"/>
      <c r="AA2303" s="91"/>
      <c r="AB2303" s="91"/>
      <c r="AC2303" s="82"/>
      <c r="AD2303" s="82"/>
      <c r="AE2303" s="82"/>
      <c r="AF2303" s="82"/>
      <c r="AG2303" s="59" t="s">
        <v>7633</v>
      </c>
      <c r="AH2303" s="59">
        <v>1</v>
      </c>
      <c r="AI2303" s="58"/>
      <c r="AJ2303" s="27"/>
    </row>
    <row r="2304" ht="20.15" customHeight="1" outlineLevel="4" spans="1:36">
      <c r="A2304" s="59">
        <v>8</v>
      </c>
      <c r="B2304" s="60" t="s">
        <v>230</v>
      </c>
      <c r="C2304" s="56" t="s">
        <v>250</v>
      </c>
      <c r="D2304" s="57" t="s">
        <v>7655</v>
      </c>
      <c r="E2304" s="58" t="s">
        <v>7680</v>
      </c>
      <c r="F2304" s="59" t="s">
        <v>1482</v>
      </c>
      <c r="G2304" s="59" t="s">
        <v>1483</v>
      </c>
      <c r="H2304" s="59">
        <v>431126</v>
      </c>
      <c r="I2304" s="59" t="str">
        <f t="shared" si="254"/>
        <v>431126</v>
      </c>
      <c r="J2304" s="59">
        <f t="shared" si="255"/>
        <v>0</v>
      </c>
      <c r="K2304" s="70">
        <v>2.695</v>
      </c>
      <c r="L2304" s="55" t="s">
        <v>7681</v>
      </c>
      <c r="M2304" s="71" t="s">
        <v>7682</v>
      </c>
      <c r="N2304" s="59"/>
      <c r="O2304" s="70"/>
      <c r="P2304" s="59"/>
      <c r="Q2304" s="70"/>
      <c r="R2304" s="73" t="s">
        <v>7682</v>
      </c>
      <c r="S2304" s="70">
        <v>2.695</v>
      </c>
      <c r="T2304" s="59">
        <v>16</v>
      </c>
      <c r="U2304" s="82">
        <v>80.85</v>
      </c>
      <c r="V2304" s="83">
        <v>43.12</v>
      </c>
      <c r="W2304" s="83">
        <v>26.95</v>
      </c>
      <c r="X2304" s="83">
        <v>16.17</v>
      </c>
      <c r="Y2304" s="82">
        <f t="shared" si="256"/>
        <v>37.73</v>
      </c>
      <c r="Z2304" s="82"/>
      <c r="AA2304" s="91"/>
      <c r="AB2304" s="91"/>
      <c r="AC2304" s="82"/>
      <c r="AD2304" s="82"/>
      <c r="AE2304" s="82"/>
      <c r="AF2304" s="82"/>
      <c r="AG2304" s="59" t="s">
        <v>7633</v>
      </c>
      <c r="AH2304" s="59">
        <v>1</v>
      </c>
      <c r="AI2304" s="58"/>
      <c r="AJ2304" s="27"/>
    </row>
    <row r="2305" ht="20.15" customHeight="1" outlineLevel="4" spans="1:36">
      <c r="A2305" s="59">
        <v>9</v>
      </c>
      <c r="B2305" s="60" t="s">
        <v>230</v>
      </c>
      <c r="C2305" s="56" t="s">
        <v>250</v>
      </c>
      <c r="D2305" s="57" t="s">
        <v>7670</v>
      </c>
      <c r="E2305" s="58" t="s">
        <v>7683</v>
      </c>
      <c r="F2305" s="59" t="s">
        <v>1482</v>
      </c>
      <c r="G2305" s="59" t="s">
        <v>1483</v>
      </c>
      <c r="H2305" s="59">
        <v>431126</v>
      </c>
      <c r="I2305" s="59" t="str">
        <f t="shared" si="254"/>
        <v>431126</v>
      </c>
      <c r="J2305" s="59">
        <f t="shared" si="255"/>
        <v>0</v>
      </c>
      <c r="K2305" s="70">
        <v>3.15</v>
      </c>
      <c r="L2305" s="55" t="s">
        <v>7684</v>
      </c>
      <c r="M2305" s="71" t="s">
        <v>7685</v>
      </c>
      <c r="N2305" s="59"/>
      <c r="O2305" s="70"/>
      <c r="P2305" s="59"/>
      <c r="Q2305" s="70"/>
      <c r="R2305" s="73" t="s">
        <v>7685</v>
      </c>
      <c r="S2305" s="70">
        <v>3.15</v>
      </c>
      <c r="T2305" s="59">
        <v>16</v>
      </c>
      <c r="U2305" s="82">
        <v>94.5</v>
      </c>
      <c r="V2305" s="83">
        <v>50.4</v>
      </c>
      <c r="W2305" s="83">
        <v>31.5</v>
      </c>
      <c r="X2305" s="83">
        <v>18.9</v>
      </c>
      <c r="Y2305" s="82">
        <f t="shared" si="256"/>
        <v>44.1</v>
      </c>
      <c r="Z2305" s="82"/>
      <c r="AA2305" s="91"/>
      <c r="AB2305" s="91"/>
      <c r="AC2305" s="82"/>
      <c r="AD2305" s="82"/>
      <c r="AE2305" s="82"/>
      <c r="AF2305" s="82"/>
      <c r="AG2305" s="59" t="s">
        <v>7633</v>
      </c>
      <c r="AH2305" s="59">
        <v>1</v>
      </c>
      <c r="AI2305" s="58"/>
      <c r="AJ2305" s="27"/>
    </row>
    <row r="2306" ht="20.15" customHeight="1" outlineLevel="4" spans="1:36">
      <c r="A2306" s="59">
        <v>10</v>
      </c>
      <c r="B2306" s="60" t="s">
        <v>230</v>
      </c>
      <c r="C2306" s="56" t="s">
        <v>250</v>
      </c>
      <c r="D2306" s="57" t="s">
        <v>7670</v>
      </c>
      <c r="E2306" s="58" t="s">
        <v>7686</v>
      </c>
      <c r="F2306" s="59" t="s">
        <v>1482</v>
      </c>
      <c r="G2306" s="59" t="s">
        <v>1483</v>
      </c>
      <c r="H2306" s="59">
        <v>431126</v>
      </c>
      <c r="I2306" s="59" t="str">
        <f t="shared" si="254"/>
        <v>431126</v>
      </c>
      <c r="J2306" s="59">
        <f t="shared" si="255"/>
        <v>0</v>
      </c>
      <c r="K2306" s="70">
        <v>1.362</v>
      </c>
      <c r="L2306" s="55" t="s">
        <v>7687</v>
      </c>
      <c r="M2306" s="71" t="s">
        <v>7688</v>
      </c>
      <c r="N2306" s="59"/>
      <c r="O2306" s="70"/>
      <c r="P2306" s="59"/>
      <c r="Q2306" s="70"/>
      <c r="R2306" s="73" t="s">
        <v>7688</v>
      </c>
      <c r="S2306" s="70">
        <v>1.362</v>
      </c>
      <c r="T2306" s="59">
        <v>16</v>
      </c>
      <c r="U2306" s="82">
        <v>40.86</v>
      </c>
      <c r="V2306" s="83">
        <v>21.792</v>
      </c>
      <c r="W2306" s="83">
        <v>13.62</v>
      </c>
      <c r="X2306" s="83">
        <v>8.172</v>
      </c>
      <c r="Y2306" s="82">
        <f t="shared" si="256"/>
        <v>19.068</v>
      </c>
      <c r="Z2306" s="82"/>
      <c r="AA2306" s="91"/>
      <c r="AB2306" s="91"/>
      <c r="AC2306" s="82"/>
      <c r="AD2306" s="82"/>
      <c r="AE2306" s="82"/>
      <c r="AF2306" s="82"/>
      <c r="AG2306" s="59" t="s">
        <v>7633</v>
      </c>
      <c r="AH2306" s="59">
        <v>1</v>
      </c>
      <c r="AI2306" s="58"/>
      <c r="AJ2306" s="27"/>
    </row>
    <row r="2307" ht="20.15" customHeight="1" outlineLevel="4" spans="1:36">
      <c r="A2307" s="59">
        <v>11</v>
      </c>
      <c r="B2307" s="60" t="s">
        <v>230</v>
      </c>
      <c r="C2307" s="56" t="s">
        <v>250</v>
      </c>
      <c r="D2307" s="57" t="s">
        <v>7689</v>
      </c>
      <c r="E2307" s="58" t="s">
        <v>7690</v>
      </c>
      <c r="F2307" s="59" t="s">
        <v>1482</v>
      </c>
      <c r="G2307" s="59" t="s">
        <v>1483</v>
      </c>
      <c r="H2307" s="59">
        <v>431126</v>
      </c>
      <c r="I2307" s="59" t="str">
        <f t="shared" si="254"/>
        <v>431126</v>
      </c>
      <c r="J2307" s="59">
        <f t="shared" si="255"/>
        <v>0</v>
      </c>
      <c r="K2307" s="70">
        <v>2.355</v>
      </c>
      <c r="L2307" s="55" t="s">
        <v>7691</v>
      </c>
      <c r="M2307" s="71" t="s">
        <v>7692</v>
      </c>
      <c r="N2307" s="59"/>
      <c r="O2307" s="70"/>
      <c r="P2307" s="59"/>
      <c r="Q2307" s="70"/>
      <c r="R2307" s="73" t="s">
        <v>7692</v>
      </c>
      <c r="S2307" s="70">
        <v>2.355</v>
      </c>
      <c r="T2307" s="59">
        <v>16</v>
      </c>
      <c r="U2307" s="82">
        <v>70.65</v>
      </c>
      <c r="V2307" s="83">
        <v>37.68</v>
      </c>
      <c r="W2307" s="83">
        <v>23.55</v>
      </c>
      <c r="X2307" s="83">
        <v>14.13</v>
      </c>
      <c r="Y2307" s="82">
        <f t="shared" si="256"/>
        <v>32.97</v>
      </c>
      <c r="Z2307" s="82"/>
      <c r="AA2307" s="91"/>
      <c r="AB2307" s="91"/>
      <c r="AC2307" s="82"/>
      <c r="AD2307" s="82"/>
      <c r="AE2307" s="82"/>
      <c r="AF2307" s="82"/>
      <c r="AG2307" s="59" t="s">
        <v>7633</v>
      </c>
      <c r="AH2307" s="59">
        <v>1</v>
      </c>
      <c r="AI2307" s="58"/>
      <c r="AJ2307" s="27"/>
    </row>
    <row r="2308" ht="20.15" customHeight="1" outlineLevel="4" spans="1:36">
      <c r="A2308" s="59">
        <v>12</v>
      </c>
      <c r="B2308" s="60" t="s">
        <v>230</v>
      </c>
      <c r="C2308" s="56" t="s">
        <v>250</v>
      </c>
      <c r="D2308" s="57" t="s">
        <v>7693</v>
      </c>
      <c r="E2308" s="58" t="s">
        <v>7694</v>
      </c>
      <c r="F2308" s="59" t="s">
        <v>1482</v>
      </c>
      <c r="G2308" s="59" t="s">
        <v>1483</v>
      </c>
      <c r="H2308" s="59">
        <v>431126</v>
      </c>
      <c r="I2308" s="59" t="str">
        <f t="shared" si="254"/>
        <v>431126</v>
      </c>
      <c r="J2308" s="59">
        <f t="shared" si="255"/>
        <v>0</v>
      </c>
      <c r="K2308" s="70">
        <v>0.164</v>
      </c>
      <c r="L2308" s="55" t="s">
        <v>7695</v>
      </c>
      <c r="M2308" s="71" t="s">
        <v>7696</v>
      </c>
      <c r="N2308" s="59"/>
      <c r="O2308" s="70"/>
      <c r="P2308" s="59"/>
      <c r="Q2308" s="70"/>
      <c r="R2308" s="73" t="s">
        <v>7696</v>
      </c>
      <c r="S2308" s="70">
        <v>0.164</v>
      </c>
      <c r="T2308" s="59">
        <v>16</v>
      </c>
      <c r="U2308" s="82">
        <v>4.92</v>
      </c>
      <c r="V2308" s="83">
        <v>2.624</v>
      </c>
      <c r="W2308" s="83">
        <v>1.64</v>
      </c>
      <c r="X2308" s="83">
        <v>0.984</v>
      </c>
      <c r="Y2308" s="82">
        <f t="shared" si="256"/>
        <v>2.296</v>
      </c>
      <c r="Z2308" s="82"/>
      <c r="AA2308" s="91"/>
      <c r="AB2308" s="91"/>
      <c r="AC2308" s="82"/>
      <c r="AD2308" s="82"/>
      <c r="AE2308" s="82"/>
      <c r="AF2308" s="82"/>
      <c r="AG2308" s="59" t="s">
        <v>7633</v>
      </c>
      <c r="AH2308" s="59">
        <v>1</v>
      </c>
      <c r="AI2308" s="58"/>
      <c r="AJ2308" s="27"/>
    </row>
    <row r="2309" ht="20.15" customHeight="1" outlineLevel="4" spans="1:36">
      <c r="A2309" s="59">
        <v>13</v>
      </c>
      <c r="B2309" s="60" t="s">
        <v>230</v>
      </c>
      <c r="C2309" s="56" t="s">
        <v>250</v>
      </c>
      <c r="D2309" s="57" t="s">
        <v>7653</v>
      </c>
      <c r="E2309" s="58" t="s">
        <v>7697</v>
      </c>
      <c r="F2309" s="59" t="s">
        <v>1482</v>
      </c>
      <c r="G2309" s="59" t="s">
        <v>1483</v>
      </c>
      <c r="H2309" s="59">
        <v>431126</v>
      </c>
      <c r="I2309" s="59" t="str">
        <f t="shared" si="254"/>
        <v>431126</v>
      </c>
      <c r="J2309" s="59">
        <f t="shared" si="255"/>
        <v>0</v>
      </c>
      <c r="K2309" s="70">
        <v>0.328</v>
      </c>
      <c r="L2309" s="55" t="s">
        <v>7698</v>
      </c>
      <c r="M2309" s="71" t="s">
        <v>7699</v>
      </c>
      <c r="N2309" s="59"/>
      <c r="O2309" s="70"/>
      <c r="P2309" s="59"/>
      <c r="Q2309" s="70"/>
      <c r="R2309" s="73" t="s">
        <v>7699</v>
      </c>
      <c r="S2309" s="70">
        <v>0.328</v>
      </c>
      <c r="T2309" s="59">
        <v>16</v>
      </c>
      <c r="U2309" s="82">
        <v>9.84</v>
      </c>
      <c r="V2309" s="83">
        <v>5.248</v>
      </c>
      <c r="W2309" s="83">
        <v>3.28</v>
      </c>
      <c r="X2309" s="83">
        <v>1.968</v>
      </c>
      <c r="Y2309" s="82">
        <f t="shared" si="256"/>
        <v>4.592</v>
      </c>
      <c r="Z2309" s="82"/>
      <c r="AA2309" s="91"/>
      <c r="AB2309" s="91"/>
      <c r="AC2309" s="82"/>
      <c r="AD2309" s="82"/>
      <c r="AE2309" s="82"/>
      <c r="AF2309" s="82"/>
      <c r="AG2309" s="59" t="s">
        <v>7633</v>
      </c>
      <c r="AH2309" s="59">
        <v>1</v>
      </c>
      <c r="AI2309" s="58"/>
      <c r="AJ2309" s="27"/>
    </row>
    <row r="2310" ht="20.15" customHeight="1" outlineLevel="4" spans="1:36">
      <c r="A2310" s="59">
        <v>14</v>
      </c>
      <c r="B2310" s="60" t="s">
        <v>230</v>
      </c>
      <c r="C2310" s="56" t="s">
        <v>250</v>
      </c>
      <c r="D2310" s="57" t="s">
        <v>7653</v>
      </c>
      <c r="E2310" s="58" t="s">
        <v>7700</v>
      </c>
      <c r="F2310" s="59" t="s">
        <v>1482</v>
      </c>
      <c r="G2310" s="59" t="s">
        <v>1483</v>
      </c>
      <c r="H2310" s="59">
        <v>431126</v>
      </c>
      <c r="I2310" s="59" t="str">
        <f t="shared" si="254"/>
        <v>431126</v>
      </c>
      <c r="J2310" s="59">
        <f t="shared" si="255"/>
        <v>0</v>
      </c>
      <c r="K2310" s="70">
        <v>0.776</v>
      </c>
      <c r="L2310" s="55" t="s">
        <v>7701</v>
      </c>
      <c r="M2310" s="71" t="s">
        <v>7702</v>
      </c>
      <c r="N2310" s="59"/>
      <c r="O2310" s="70"/>
      <c r="P2310" s="59"/>
      <c r="Q2310" s="70"/>
      <c r="R2310" s="73" t="s">
        <v>7702</v>
      </c>
      <c r="S2310" s="70">
        <v>0.776</v>
      </c>
      <c r="T2310" s="59">
        <v>16</v>
      </c>
      <c r="U2310" s="82">
        <v>23.28</v>
      </c>
      <c r="V2310" s="83">
        <v>12.416</v>
      </c>
      <c r="W2310" s="83">
        <v>7.76</v>
      </c>
      <c r="X2310" s="83">
        <v>4.656</v>
      </c>
      <c r="Y2310" s="82">
        <f t="shared" si="256"/>
        <v>10.864</v>
      </c>
      <c r="Z2310" s="82"/>
      <c r="AA2310" s="91"/>
      <c r="AB2310" s="91"/>
      <c r="AC2310" s="82"/>
      <c r="AD2310" s="82"/>
      <c r="AE2310" s="82"/>
      <c r="AF2310" s="82"/>
      <c r="AG2310" s="59" t="s">
        <v>7633</v>
      </c>
      <c r="AH2310" s="59">
        <v>1</v>
      </c>
      <c r="AI2310" s="58"/>
      <c r="AJ2310" s="27"/>
    </row>
    <row r="2311" ht="20.15" customHeight="1" outlineLevel="4" spans="1:36">
      <c r="A2311" s="59">
        <v>15</v>
      </c>
      <c r="B2311" s="60" t="s">
        <v>230</v>
      </c>
      <c r="C2311" s="56" t="s">
        <v>250</v>
      </c>
      <c r="D2311" s="57" t="s">
        <v>7703</v>
      </c>
      <c r="E2311" s="58" t="s">
        <v>7704</v>
      </c>
      <c r="F2311" s="59" t="s">
        <v>1482</v>
      </c>
      <c r="G2311" s="59" t="s">
        <v>1483</v>
      </c>
      <c r="H2311" s="59">
        <v>431126</v>
      </c>
      <c r="I2311" s="59" t="str">
        <f t="shared" si="254"/>
        <v>431126</v>
      </c>
      <c r="J2311" s="59">
        <f t="shared" si="255"/>
        <v>0</v>
      </c>
      <c r="K2311" s="70">
        <v>2.573</v>
      </c>
      <c r="L2311" s="55" t="s">
        <v>7705</v>
      </c>
      <c r="M2311" s="71" t="s">
        <v>7706</v>
      </c>
      <c r="N2311" s="59"/>
      <c r="O2311" s="70"/>
      <c r="P2311" s="59"/>
      <c r="Q2311" s="70"/>
      <c r="R2311" s="73" t="s">
        <v>7706</v>
      </c>
      <c r="S2311" s="70">
        <v>2.573</v>
      </c>
      <c r="T2311" s="59">
        <v>16</v>
      </c>
      <c r="U2311" s="82">
        <v>77.19</v>
      </c>
      <c r="V2311" s="83">
        <v>41.168</v>
      </c>
      <c r="W2311" s="83">
        <v>25.73</v>
      </c>
      <c r="X2311" s="83">
        <v>15.438</v>
      </c>
      <c r="Y2311" s="82">
        <f t="shared" si="256"/>
        <v>36.022</v>
      </c>
      <c r="Z2311" s="82"/>
      <c r="AA2311" s="91"/>
      <c r="AB2311" s="91"/>
      <c r="AC2311" s="82"/>
      <c r="AD2311" s="82"/>
      <c r="AE2311" s="82"/>
      <c r="AF2311" s="82"/>
      <c r="AG2311" s="59" t="s">
        <v>7633</v>
      </c>
      <c r="AH2311" s="59">
        <v>1</v>
      </c>
      <c r="AI2311" s="58"/>
      <c r="AJ2311" s="27"/>
    </row>
    <row r="2312" ht="20.15" customHeight="1" outlineLevel="4" spans="1:36">
      <c r="A2312" s="59">
        <v>16</v>
      </c>
      <c r="B2312" s="60" t="s">
        <v>230</v>
      </c>
      <c r="C2312" s="56" t="s">
        <v>250</v>
      </c>
      <c r="D2312" s="57" t="s">
        <v>7703</v>
      </c>
      <c r="E2312" s="58" t="s">
        <v>7707</v>
      </c>
      <c r="F2312" s="59" t="s">
        <v>1482</v>
      </c>
      <c r="G2312" s="59" t="s">
        <v>1483</v>
      </c>
      <c r="H2312" s="59">
        <v>431126</v>
      </c>
      <c r="I2312" s="59" t="str">
        <f t="shared" si="254"/>
        <v>431126</v>
      </c>
      <c r="J2312" s="59">
        <f t="shared" si="255"/>
        <v>0</v>
      </c>
      <c r="K2312" s="70">
        <v>6.753</v>
      </c>
      <c r="L2312" s="55" t="s">
        <v>7708</v>
      </c>
      <c r="M2312" s="71" t="s">
        <v>7709</v>
      </c>
      <c r="N2312" s="59"/>
      <c r="O2312" s="70"/>
      <c r="P2312" s="59"/>
      <c r="Q2312" s="70"/>
      <c r="R2312" s="73" t="s">
        <v>7709</v>
      </c>
      <c r="S2312" s="70">
        <v>6.753</v>
      </c>
      <c r="T2312" s="59">
        <v>16</v>
      </c>
      <c r="U2312" s="82">
        <v>202.59</v>
      </c>
      <c r="V2312" s="83">
        <v>108.048</v>
      </c>
      <c r="W2312" s="83">
        <v>67.53</v>
      </c>
      <c r="X2312" s="83">
        <v>40.518</v>
      </c>
      <c r="Y2312" s="82">
        <f t="shared" si="256"/>
        <v>94.542</v>
      </c>
      <c r="Z2312" s="82"/>
      <c r="AA2312" s="91"/>
      <c r="AB2312" s="91"/>
      <c r="AC2312" s="82"/>
      <c r="AD2312" s="82"/>
      <c r="AE2312" s="82"/>
      <c r="AF2312" s="82"/>
      <c r="AG2312" s="59" t="s">
        <v>7633</v>
      </c>
      <c r="AH2312" s="59">
        <v>1</v>
      </c>
      <c r="AI2312" s="58"/>
      <c r="AJ2312" s="27"/>
    </row>
    <row r="2313" ht="20.15" customHeight="1" outlineLevel="4" spans="1:36">
      <c r="A2313" s="59">
        <v>17</v>
      </c>
      <c r="B2313" s="60" t="s">
        <v>230</v>
      </c>
      <c r="C2313" s="56" t="s">
        <v>250</v>
      </c>
      <c r="D2313" s="57" t="s">
        <v>7693</v>
      </c>
      <c r="E2313" s="58" t="s">
        <v>7710</v>
      </c>
      <c r="F2313" s="59" t="s">
        <v>1482</v>
      </c>
      <c r="G2313" s="59" t="s">
        <v>1483</v>
      </c>
      <c r="H2313" s="59">
        <v>431126</v>
      </c>
      <c r="I2313" s="59" t="str">
        <f t="shared" si="254"/>
        <v>431126</v>
      </c>
      <c r="J2313" s="59">
        <f t="shared" si="255"/>
        <v>0</v>
      </c>
      <c r="K2313" s="70">
        <v>1.881</v>
      </c>
      <c r="L2313" s="55" t="s">
        <v>7711</v>
      </c>
      <c r="M2313" s="71" t="s">
        <v>7712</v>
      </c>
      <c r="N2313" s="59"/>
      <c r="O2313" s="70"/>
      <c r="P2313" s="59"/>
      <c r="Q2313" s="70"/>
      <c r="R2313" s="73" t="s">
        <v>7712</v>
      </c>
      <c r="S2313" s="70">
        <v>1.881</v>
      </c>
      <c r="T2313" s="59">
        <v>16</v>
      </c>
      <c r="U2313" s="82">
        <v>56.43</v>
      </c>
      <c r="V2313" s="83">
        <v>30.096</v>
      </c>
      <c r="W2313" s="83">
        <v>18.81</v>
      </c>
      <c r="X2313" s="83">
        <v>11.286</v>
      </c>
      <c r="Y2313" s="82">
        <f t="shared" si="256"/>
        <v>26.334</v>
      </c>
      <c r="Z2313" s="82"/>
      <c r="AA2313" s="91"/>
      <c r="AB2313" s="91"/>
      <c r="AC2313" s="82"/>
      <c r="AD2313" s="82"/>
      <c r="AE2313" s="82"/>
      <c r="AF2313" s="82"/>
      <c r="AG2313" s="59" t="s">
        <v>7633</v>
      </c>
      <c r="AH2313" s="59">
        <v>1</v>
      </c>
      <c r="AI2313" s="58"/>
      <c r="AJ2313" s="27"/>
    </row>
    <row r="2314" ht="20.15" customHeight="1" outlineLevel="4" spans="1:36">
      <c r="A2314" s="59">
        <v>18</v>
      </c>
      <c r="B2314" s="60" t="s">
        <v>230</v>
      </c>
      <c r="C2314" s="56" t="s">
        <v>250</v>
      </c>
      <c r="D2314" s="57" t="s">
        <v>7666</v>
      </c>
      <c r="E2314" s="58" t="s">
        <v>7713</v>
      </c>
      <c r="F2314" s="59" t="s">
        <v>1482</v>
      </c>
      <c r="G2314" s="59" t="s">
        <v>1483</v>
      </c>
      <c r="H2314" s="59">
        <v>431126</v>
      </c>
      <c r="I2314" s="59" t="str">
        <f t="shared" si="254"/>
        <v>431126</v>
      </c>
      <c r="J2314" s="59">
        <f t="shared" si="255"/>
        <v>0</v>
      </c>
      <c r="K2314" s="70">
        <v>5.067</v>
      </c>
      <c r="L2314" s="55" t="s">
        <v>7714</v>
      </c>
      <c r="M2314" s="71" t="s">
        <v>7715</v>
      </c>
      <c r="N2314" s="59"/>
      <c r="O2314" s="70"/>
      <c r="P2314" s="59"/>
      <c r="Q2314" s="70"/>
      <c r="R2314" s="73" t="s">
        <v>7715</v>
      </c>
      <c r="S2314" s="70">
        <v>5.067</v>
      </c>
      <c r="T2314" s="59">
        <v>16</v>
      </c>
      <c r="U2314" s="82">
        <v>152.01</v>
      </c>
      <c r="V2314" s="83">
        <v>81.072</v>
      </c>
      <c r="W2314" s="83">
        <v>50.67</v>
      </c>
      <c r="X2314" s="83">
        <v>30.402</v>
      </c>
      <c r="Y2314" s="82">
        <f t="shared" si="256"/>
        <v>70.938</v>
      </c>
      <c r="Z2314" s="82"/>
      <c r="AA2314" s="91"/>
      <c r="AB2314" s="91"/>
      <c r="AC2314" s="82"/>
      <c r="AD2314" s="82"/>
      <c r="AE2314" s="82"/>
      <c r="AF2314" s="82"/>
      <c r="AG2314" s="59" t="s">
        <v>7633</v>
      </c>
      <c r="AH2314" s="59">
        <v>1</v>
      </c>
      <c r="AI2314" s="58"/>
      <c r="AJ2314" s="27"/>
    </row>
    <row r="2315" ht="20.15" customHeight="1" outlineLevel="4" spans="1:36">
      <c r="A2315" s="59">
        <v>19</v>
      </c>
      <c r="B2315" s="60" t="s">
        <v>230</v>
      </c>
      <c r="C2315" s="56" t="s">
        <v>250</v>
      </c>
      <c r="D2315" s="57" t="s">
        <v>7666</v>
      </c>
      <c r="E2315" s="58" t="s">
        <v>7716</v>
      </c>
      <c r="F2315" s="59" t="s">
        <v>1482</v>
      </c>
      <c r="G2315" s="59" t="s">
        <v>1483</v>
      </c>
      <c r="H2315" s="59">
        <v>431126</v>
      </c>
      <c r="I2315" s="59" t="str">
        <f t="shared" si="254"/>
        <v>431126</v>
      </c>
      <c r="J2315" s="59">
        <f t="shared" si="255"/>
        <v>0</v>
      </c>
      <c r="K2315" s="70">
        <v>3.723</v>
      </c>
      <c r="L2315" s="55" t="s">
        <v>7717</v>
      </c>
      <c r="M2315" s="71" t="s">
        <v>7718</v>
      </c>
      <c r="N2315" s="59"/>
      <c r="O2315" s="70"/>
      <c r="P2315" s="59"/>
      <c r="Q2315" s="70"/>
      <c r="R2315" s="73" t="s">
        <v>7718</v>
      </c>
      <c r="S2315" s="70">
        <v>3.723</v>
      </c>
      <c r="T2315" s="59">
        <v>16</v>
      </c>
      <c r="U2315" s="82">
        <v>111.69</v>
      </c>
      <c r="V2315" s="83">
        <v>59.568</v>
      </c>
      <c r="W2315" s="83">
        <v>37.23</v>
      </c>
      <c r="X2315" s="83">
        <v>22.338</v>
      </c>
      <c r="Y2315" s="82">
        <f t="shared" si="256"/>
        <v>52.122</v>
      </c>
      <c r="Z2315" s="82"/>
      <c r="AA2315" s="91"/>
      <c r="AB2315" s="91"/>
      <c r="AC2315" s="82"/>
      <c r="AD2315" s="82"/>
      <c r="AE2315" s="82"/>
      <c r="AF2315" s="82"/>
      <c r="AG2315" s="59" t="s">
        <v>7633</v>
      </c>
      <c r="AH2315" s="59">
        <v>1</v>
      </c>
      <c r="AI2315" s="58"/>
      <c r="AJ2315" s="27"/>
    </row>
    <row r="2316" ht="20.15" customHeight="1" outlineLevel="4" spans="1:36">
      <c r="A2316" s="59">
        <v>20</v>
      </c>
      <c r="B2316" s="60" t="s">
        <v>230</v>
      </c>
      <c r="C2316" s="56" t="s">
        <v>250</v>
      </c>
      <c r="D2316" s="57" t="s">
        <v>7689</v>
      </c>
      <c r="E2316" s="58" t="s">
        <v>7719</v>
      </c>
      <c r="F2316" s="59" t="s">
        <v>1482</v>
      </c>
      <c r="G2316" s="59" t="s">
        <v>1483</v>
      </c>
      <c r="H2316" s="59">
        <v>431126</v>
      </c>
      <c r="I2316" s="59" t="str">
        <f t="shared" si="254"/>
        <v>431126</v>
      </c>
      <c r="J2316" s="59">
        <f t="shared" si="255"/>
        <v>0</v>
      </c>
      <c r="K2316" s="70">
        <v>0.877</v>
      </c>
      <c r="L2316" s="55" t="s">
        <v>7720</v>
      </c>
      <c r="M2316" s="71" t="s">
        <v>7721</v>
      </c>
      <c r="N2316" s="59"/>
      <c r="O2316" s="70"/>
      <c r="P2316" s="59"/>
      <c r="Q2316" s="70"/>
      <c r="R2316" s="73" t="s">
        <v>7721</v>
      </c>
      <c r="S2316" s="70">
        <v>0.877</v>
      </c>
      <c r="T2316" s="59">
        <v>16</v>
      </c>
      <c r="U2316" s="82">
        <v>26.31</v>
      </c>
      <c r="V2316" s="83">
        <v>14.032</v>
      </c>
      <c r="W2316" s="83">
        <v>8.77</v>
      </c>
      <c r="X2316" s="83">
        <v>5.262</v>
      </c>
      <c r="Y2316" s="82">
        <f t="shared" si="256"/>
        <v>12.278</v>
      </c>
      <c r="Z2316" s="82"/>
      <c r="AA2316" s="91"/>
      <c r="AB2316" s="91"/>
      <c r="AC2316" s="82"/>
      <c r="AD2316" s="82"/>
      <c r="AE2316" s="82"/>
      <c r="AF2316" s="82"/>
      <c r="AG2316" s="59" t="s">
        <v>7633</v>
      </c>
      <c r="AH2316" s="59">
        <v>1</v>
      </c>
      <c r="AI2316" s="58"/>
      <c r="AJ2316" s="27"/>
    </row>
    <row r="2317" ht="20.15" customHeight="1" outlineLevel="4" spans="1:36">
      <c r="A2317" s="59">
        <v>21</v>
      </c>
      <c r="B2317" s="60" t="s">
        <v>230</v>
      </c>
      <c r="C2317" s="56" t="s">
        <v>250</v>
      </c>
      <c r="D2317" s="57" t="s">
        <v>7722</v>
      </c>
      <c r="E2317" s="58" t="s">
        <v>7723</v>
      </c>
      <c r="F2317" s="59" t="s">
        <v>1482</v>
      </c>
      <c r="G2317" s="59" t="s">
        <v>1483</v>
      </c>
      <c r="H2317" s="59">
        <v>431126</v>
      </c>
      <c r="I2317" s="59" t="str">
        <f t="shared" si="254"/>
        <v>431126</v>
      </c>
      <c r="J2317" s="59">
        <f t="shared" si="255"/>
        <v>0</v>
      </c>
      <c r="K2317" s="70">
        <v>1.287</v>
      </c>
      <c r="L2317" s="55" t="s">
        <v>7724</v>
      </c>
      <c r="M2317" s="71" t="s">
        <v>7725</v>
      </c>
      <c r="N2317" s="59"/>
      <c r="O2317" s="70"/>
      <c r="P2317" s="59"/>
      <c r="Q2317" s="70"/>
      <c r="R2317" s="73" t="s">
        <v>7725</v>
      </c>
      <c r="S2317" s="70">
        <v>1.287</v>
      </c>
      <c r="T2317" s="59">
        <v>16</v>
      </c>
      <c r="U2317" s="82">
        <v>38.61</v>
      </c>
      <c r="V2317" s="83">
        <v>20.592</v>
      </c>
      <c r="W2317" s="83">
        <v>12.87</v>
      </c>
      <c r="X2317" s="83">
        <v>7.722</v>
      </c>
      <c r="Y2317" s="82">
        <f t="shared" si="256"/>
        <v>18.018</v>
      </c>
      <c r="Z2317" s="82"/>
      <c r="AA2317" s="91"/>
      <c r="AB2317" s="91"/>
      <c r="AC2317" s="82"/>
      <c r="AD2317" s="82"/>
      <c r="AE2317" s="82"/>
      <c r="AF2317" s="82"/>
      <c r="AG2317" s="59" t="s">
        <v>7633</v>
      </c>
      <c r="AH2317" s="59">
        <v>1</v>
      </c>
      <c r="AI2317" s="58"/>
      <c r="AJ2317" s="27"/>
    </row>
    <row r="2318" ht="20.15" customHeight="1" outlineLevel="4" spans="1:36">
      <c r="A2318" s="59">
        <v>22</v>
      </c>
      <c r="B2318" s="60" t="s">
        <v>230</v>
      </c>
      <c r="C2318" s="56" t="s">
        <v>250</v>
      </c>
      <c r="D2318" s="57" t="s">
        <v>7655</v>
      </c>
      <c r="E2318" s="58" t="s">
        <v>7726</v>
      </c>
      <c r="F2318" s="59" t="s">
        <v>1482</v>
      </c>
      <c r="G2318" s="59" t="s">
        <v>1483</v>
      </c>
      <c r="H2318" s="59">
        <v>431126</v>
      </c>
      <c r="I2318" s="59" t="str">
        <f t="shared" si="254"/>
        <v>431126</v>
      </c>
      <c r="J2318" s="59">
        <f t="shared" si="255"/>
        <v>0</v>
      </c>
      <c r="K2318" s="70">
        <v>1.377</v>
      </c>
      <c r="L2318" s="55" t="s">
        <v>7727</v>
      </c>
      <c r="M2318" s="71" t="s">
        <v>7728</v>
      </c>
      <c r="N2318" s="59"/>
      <c r="O2318" s="70"/>
      <c r="P2318" s="59"/>
      <c r="Q2318" s="70"/>
      <c r="R2318" s="73" t="s">
        <v>7728</v>
      </c>
      <c r="S2318" s="70">
        <v>1.377</v>
      </c>
      <c r="T2318" s="59">
        <v>16</v>
      </c>
      <c r="U2318" s="82">
        <v>41.31</v>
      </c>
      <c r="V2318" s="83">
        <v>22.032</v>
      </c>
      <c r="W2318" s="83">
        <v>13.77</v>
      </c>
      <c r="X2318" s="83">
        <v>8.262</v>
      </c>
      <c r="Y2318" s="82">
        <f t="shared" si="256"/>
        <v>19.278</v>
      </c>
      <c r="Z2318" s="82"/>
      <c r="AA2318" s="91"/>
      <c r="AB2318" s="91"/>
      <c r="AC2318" s="82"/>
      <c r="AD2318" s="82"/>
      <c r="AE2318" s="82"/>
      <c r="AF2318" s="82"/>
      <c r="AG2318" s="59" t="s">
        <v>7633</v>
      </c>
      <c r="AH2318" s="59">
        <v>1</v>
      </c>
      <c r="AI2318" s="58"/>
      <c r="AJ2318" s="27"/>
    </row>
    <row r="2319" ht="20.15" customHeight="1" outlineLevel="4" spans="1:36">
      <c r="A2319" s="59">
        <v>23</v>
      </c>
      <c r="B2319" s="60" t="s">
        <v>230</v>
      </c>
      <c r="C2319" s="56" t="s">
        <v>250</v>
      </c>
      <c r="D2319" s="57" t="s">
        <v>7663</v>
      </c>
      <c r="E2319" s="58" t="s">
        <v>7729</v>
      </c>
      <c r="F2319" s="59" t="s">
        <v>1482</v>
      </c>
      <c r="G2319" s="59" t="s">
        <v>1483</v>
      </c>
      <c r="H2319" s="59">
        <v>431126</v>
      </c>
      <c r="I2319" s="59" t="str">
        <f t="shared" si="254"/>
        <v>431126</v>
      </c>
      <c r="J2319" s="59">
        <f t="shared" si="255"/>
        <v>0</v>
      </c>
      <c r="K2319" s="70">
        <v>1.228</v>
      </c>
      <c r="L2319" s="55" t="s">
        <v>7730</v>
      </c>
      <c r="M2319" s="71" t="s">
        <v>7731</v>
      </c>
      <c r="N2319" s="59"/>
      <c r="O2319" s="70"/>
      <c r="P2319" s="59"/>
      <c r="Q2319" s="70"/>
      <c r="R2319" s="73" t="s">
        <v>7731</v>
      </c>
      <c r="S2319" s="70">
        <v>1.228</v>
      </c>
      <c r="T2319" s="59">
        <v>16</v>
      </c>
      <c r="U2319" s="82">
        <v>36.84</v>
      </c>
      <c r="V2319" s="83">
        <v>19.648</v>
      </c>
      <c r="W2319" s="83">
        <v>12.28</v>
      </c>
      <c r="X2319" s="83">
        <v>7.368</v>
      </c>
      <c r="Y2319" s="82">
        <f t="shared" si="256"/>
        <v>17.192</v>
      </c>
      <c r="Z2319" s="82"/>
      <c r="AA2319" s="91"/>
      <c r="AB2319" s="91"/>
      <c r="AC2319" s="82"/>
      <c r="AD2319" s="82"/>
      <c r="AE2319" s="82"/>
      <c r="AF2319" s="82"/>
      <c r="AG2319" s="59" t="s">
        <v>7633</v>
      </c>
      <c r="AH2319" s="59">
        <v>1</v>
      </c>
      <c r="AI2319" s="58"/>
      <c r="AJ2319" s="27"/>
    </row>
    <row r="2320" ht="20.15" customHeight="1" outlineLevel="4" spans="1:36">
      <c r="A2320" s="59">
        <v>24</v>
      </c>
      <c r="B2320" s="60" t="s">
        <v>230</v>
      </c>
      <c r="C2320" s="56" t="s">
        <v>250</v>
      </c>
      <c r="D2320" s="57" t="s">
        <v>7732</v>
      </c>
      <c r="E2320" s="58" t="s">
        <v>7733</v>
      </c>
      <c r="F2320" s="59" t="s">
        <v>1482</v>
      </c>
      <c r="G2320" s="59" t="s">
        <v>1483</v>
      </c>
      <c r="H2320" s="59">
        <v>431126</v>
      </c>
      <c r="I2320" s="59" t="str">
        <f t="shared" si="254"/>
        <v>431126</v>
      </c>
      <c r="J2320" s="59">
        <f t="shared" si="255"/>
        <v>0</v>
      </c>
      <c r="K2320" s="70">
        <v>2.469</v>
      </c>
      <c r="L2320" s="55" t="s">
        <v>7734</v>
      </c>
      <c r="M2320" s="71" t="s">
        <v>7735</v>
      </c>
      <c r="N2320" s="59"/>
      <c r="O2320" s="70"/>
      <c r="P2320" s="59"/>
      <c r="Q2320" s="70"/>
      <c r="R2320" s="73" t="s">
        <v>7735</v>
      </c>
      <c r="S2320" s="70">
        <v>2.469</v>
      </c>
      <c r="T2320" s="59">
        <v>16</v>
      </c>
      <c r="U2320" s="82">
        <v>74.07</v>
      </c>
      <c r="V2320" s="83">
        <v>39.504</v>
      </c>
      <c r="W2320" s="83">
        <v>24.69</v>
      </c>
      <c r="X2320" s="83">
        <v>14.814</v>
      </c>
      <c r="Y2320" s="82">
        <f t="shared" si="256"/>
        <v>34.566</v>
      </c>
      <c r="Z2320" s="82"/>
      <c r="AA2320" s="91"/>
      <c r="AB2320" s="91"/>
      <c r="AC2320" s="82"/>
      <c r="AD2320" s="82"/>
      <c r="AE2320" s="82"/>
      <c r="AF2320" s="82"/>
      <c r="AG2320" s="59" t="s">
        <v>7736</v>
      </c>
      <c r="AH2320" s="59">
        <v>1</v>
      </c>
      <c r="AI2320" s="58"/>
      <c r="AJ2320" s="27"/>
    </row>
    <row r="2321" ht="20.15" customHeight="1" outlineLevel="4" spans="1:36">
      <c r="A2321" s="59">
        <v>25</v>
      </c>
      <c r="B2321" s="60" t="s">
        <v>230</v>
      </c>
      <c r="C2321" s="56" t="s">
        <v>250</v>
      </c>
      <c r="D2321" s="57" t="s">
        <v>7693</v>
      </c>
      <c r="E2321" s="58" t="s">
        <v>3547</v>
      </c>
      <c r="F2321" s="59" t="s">
        <v>1482</v>
      </c>
      <c r="G2321" s="59" t="s">
        <v>1483</v>
      </c>
      <c r="H2321" s="59">
        <v>431126</v>
      </c>
      <c r="I2321" s="59" t="str">
        <f t="shared" si="254"/>
        <v>431126</v>
      </c>
      <c r="J2321" s="59">
        <f t="shared" si="255"/>
        <v>0</v>
      </c>
      <c r="K2321" s="70">
        <v>0.249</v>
      </c>
      <c r="L2321" s="55" t="s">
        <v>7737</v>
      </c>
      <c r="M2321" s="71" t="s">
        <v>7738</v>
      </c>
      <c r="N2321" s="59"/>
      <c r="O2321" s="70"/>
      <c r="P2321" s="59"/>
      <c r="Q2321" s="70"/>
      <c r="R2321" s="73" t="s">
        <v>7738</v>
      </c>
      <c r="S2321" s="70">
        <v>0.249</v>
      </c>
      <c r="T2321" s="59">
        <v>16</v>
      </c>
      <c r="U2321" s="82">
        <v>7.47</v>
      </c>
      <c r="V2321" s="83">
        <v>3.984</v>
      </c>
      <c r="W2321" s="83">
        <v>2.49</v>
      </c>
      <c r="X2321" s="83">
        <v>1.494</v>
      </c>
      <c r="Y2321" s="82">
        <f t="shared" si="256"/>
        <v>3.486</v>
      </c>
      <c r="Z2321" s="82"/>
      <c r="AA2321" s="91"/>
      <c r="AB2321" s="91"/>
      <c r="AC2321" s="82"/>
      <c r="AD2321" s="82"/>
      <c r="AE2321" s="82"/>
      <c r="AF2321" s="82"/>
      <c r="AG2321" s="59" t="s">
        <v>7736</v>
      </c>
      <c r="AH2321" s="59">
        <v>1</v>
      </c>
      <c r="AI2321" s="58"/>
      <c r="AJ2321" s="27"/>
    </row>
    <row r="2322" ht="20.15" customHeight="1" outlineLevel="4" spans="1:36">
      <c r="A2322" s="59">
        <v>26</v>
      </c>
      <c r="B2322" s="60" t="s">
        <v>230</v>
      </c>
      <c r="C2322" s="56" t="s">
        <v>250</v>
      </c>
      <c r="D2322" s="57" t="s">
        <v>7693</v>
      </c>
      <c r="E2322" s="58" t="s">
        <v>7694</v>
      </c>
      <c r="F2322" s="59" t="s">
        <v>1482</v>
      </c>
      <c r="G2322" s="59" t="s">
        <v>1483</v>
      </c>
      <c r="H2322" s="59">
        <v>431126</v>
      </c>
      <c r="I2322" s="59" t="str">
        <f t="shared" si="254"/>
        <v>431126</v>
      </c>
      <c r="J2322" s="59">
        <f t="shared" si="255"/>
        <v>0</v>
      </c>
      <c r="K2322" s="70">
        <v>0.365</v>
      </c>
      <c r="L2322" s="55" t="s">
        <v>7739</v>
      </c>
      <c r="M2322" s="71" t="s">
        <v>7740</v>
      </c>
      <c r="N2322" s="59"/>
      <c r="O2322" s="70"/>
      <c r="P2322" s="59"/>
      <c r="Q2322" s="70"/>
      <c r="R2322" s="73" t="s">
        <v>7740</v>
      </c>
      <c r="S2322" s="70">
        <v>0.365</v>
      </c>
      <c r="T2322" s="59">
        <v>16</v>
      </c>
      <c r="U2322" s="82">
        <v>10.95</v>
      </c>
      <c r="V2322" s="83">
        <v>5.84</v>
      </c>
      <c r="W2322" s="83">
        <v>3.65</v>
      </c>
      <c r="X2322" s="83">
        <v>2.19</v>
      </c>
      <c r="Y2322" s="82">
        <f t="shared" si="256"/>
        <v>5.11</v>
      </c>
      <c r="Z2322" s="82"/>
      <c r="AA2322" s="91"/>
      <c r="AB2322" s="91"/>
      <c r="AC2322" s="82"/>
      <c r="AD2322" s="82"/>
      <c r="AE2322" s="82"/>
      <c r="AF2322" s="82"/>
      <c r="AG2322" s="59" t="s">
        <v>7736</v>
      </c>
      <c r="AH2322" s="59">
        <v>1</v>
      </c>
      <c r="AI2322" s="58"/>
      <c r="AJ2322" s="27"/>
    </row>
    <row r="2323" ht="20.15" customHeight="1" outlineLevel="4" spans="1:36">
      <c r="A2323" s="59">
        <v>27</v>
      </c>
      <c r="B2323" s="60" t="s">
        <v>230</v>
      </c>
      <c r="C2323" s="56" t="s">
        <v>250</v>
      </c>
      <c r="D2323" s="57" t="s">
        <v>4508</v>
      </c>
      <c r="E2323" s="58" t="s">
        <v>4508</v>
      </c>
      <c r="F2323" s="59" t="s">
        <v>1482</v>
      </c>
      <c r="G2323" s="59" t="s">
        <v>1483</v>
      </c>
      <c r="H2323" s="59">
        <v>431126</v>
      </c>
      <c r="I2323" s="59" t="str">
        <f t="shared" si="254"/>
        <v>431126</v>
      </c>
      <c r="J2323" s="59">
        <f t="shared" si="255"/>
        <v>0</v>
      </c>
      <c r="K2323" s="70">
        <v>0.496</v>
      </c>
      <c r="L2323" s="55" t="s">
        <v>7741</v>
      </c>
      <c r="M2323" s="71" t="s">
        <v>7742</v>
      </c>
      <c r="N2323" s="59"/>
      <c r="O2323" s="70"/>
      <c r="P2323" s="59"/>
      <c r="Q2323" s="70"/>
      <c r="R2323" s="73" t="s">
        <v>7742</v>
      </c>
      <c r="S2323" s="70">
        <v>0.496</v>
      </c>
      <c r="T2323" s="59">
        <v>16</v>
      </c>
      <c r="U2323" s="82">
        <v>14.88</v>
      </c>
      <c r="V2323" s="83">
        <v>7.936</v>
      </c>
      <c r="W2323" s="83">
        <v>4.96</v>
      </c>
      <c r="X2323" s="83">
        <v>2.976</v>
      </c>
      <c r="Y2323" s="82">
        <f t="shared" si="256"/>
        <v>6.944</v>
      </c>
      <c r="Z2323" s="82"/>
      <c r="AA2323" s="91"/>
      <c r="AB2323" s="91"/>
      <c r="AC2323" s="82"/>
      <c r="AD2323" s="82"/>
      <c r="AE2323" s="82"/>
      <c r="AF2323" s="82"/>
      <c r="AG2323" s="59" t="s">
        <v>7736</v>
      </c>
      <c r="AH2323" s="59">
        <v>1</v>
      </c>
      <c r="AI2323" s="58"/>
      <c r="AJ2323" s="27"/>
    </row>
    <row r="2324" ht="20.15" customHeight="1" outlineLevel="4" spans="1:36">
      <c r="A2324" s="59">
        <v>28</v>
      </c>
      <c r="B2324" s="60" t="s">
        <v>230</v>
      </c>
      <c r="C2324" s="56" t="s">
        <v>250</v>
      </c>
      <c r="D2324" s="57" t="s">
        <v>7693</v>
      </c>
      <c r="E2324" s="58" t="s">
        <v>7693</v>
      </c>
      <c r="F2324" s="59" t="s">
        <v>1482</v>
      </c>
      <c r="G2324" s="59" t="s">
        <v>1483</v>
      </c>
      <c r="H2324" s="59">
        <v>431126</v>
      </c>
      <c r="I2324" s="59" t="str">
        <f t="shared" si="254"/>
        <v>431126</v>
      </c>
      <c r="J2324" s="59">
        <f t="shared" si="255"/>
        <v>0</v>
      </c>
      <c r="K2324" s="70">
        <v>2.789</v>
      </c>
      <c r="L2324" s="55" t="s">
        <v>7743</v>
      </c>
      <c r="M2324" s="71" t="s">
        <v>7744</v>
      </c>
      <c r="N2324" s="73" t="s">
        <v>7744</v>
      </c>
      <c r="O2324" s="70">
        <v>2.789</v>
      </c>
      <c r="P2324" s="59"/>
      <c r="Q2324" s="70"/>
      <c r="R2324" s="59"/>
      <c r="S2324" s="70"/>
      <c r="T2324" s="59">
        <v>16</v>
      </c>
      <c r="U2324" s="82">
        <v>167.34</v>
      </c>
      <c r="V2324" s="83">
        <v>44.624</v>
      </c>
      <c r="W2324" s="83">
        <v>27.89</v>
      </c>
      <c r="X2324" s="83">
        <v>16.734</v>
      </c>
      <c r="Y2324" s="82">
        <f t="shared" si="256"/>
        <v>122.716</v>
      </c>
      <c r="Z2324" s="82"/>
      <c r="AA2324" s="91"/>
      <c r="AB2324" s="91"/>
      <c r="AC2324" s="82"/>
      <c r="AD2324" s="82"/>
      <c r="AE2324" s="82"/>
      <c r="AF2324" s="82"/>
      <c r="AG2324" s="59" t="s">
        <v>7736</v>
      </c>
      <c r="AH2324" s="59">
        <v>1</v>
      </c>
      <c r="AI2324" s="58"/>
      <c r="AJ2324" s="27"/>
    </row>
    <row r="2325" ht="20.15" customHeight="1" outlineLevel="4" spans="1:36">
      <c r="A2325" s="59">
        <v>29</v>
      </c>
      <c r="B2325" s="60" t="s">
        <v>230</v>
      </c>
      <c r="C2325" s="56" t="s">
        <v>250</v>
      </c>
      <c r="D2325" s="57" t="s">
        <v>7722</v>
      </c>
      <c r="E2325" s="58" t="s">
        <v>7722</v>
      </c>
      <c r="F2325" s="59" t="s">
        <v>1482</v>
      </c>
      <c r="G2325" s="59" t="s">
        <v>1483</v>
      </c>
      <c r="H2325" s="59">
        <v>431126</v>
      </c>
      <c r="I2325" s="59" t="str">
        <f t="shared" si="254"/>
        <v>431126</v>
      </c>
      <c r="J2325" s="59">
        <f t="shared" si="255"/>
        <v>0</v>
      </c>
      <c r="K2325" s="70">
        <v>2.899</v>
      </c>
      <c r="L2325" s="55" t="s">
        <v>7745</v>
      </c>
      <c r="M2325" s="71" t="s">
        <v>7746</v>
      </c>
      <c r="N2325" s="73" t="s">
        <v>7746</v>
      </c>
      <c r="O2325" s="70">
        <v>2.899</v>
      </c>
      <c r="P2325" s="59"/>
      <c r="Q2325" s="70"/>
      <c r="R2325" s="59"/>
      <c r="S2325" s="70"/>
      <c r="T2325" s="59">
        <v>16</v>
      </c>
      <c r="U2325" s="82">
        <v>173.94</v>
      </c>
      <c r="V2325" s="83">
        <v>46.384</v>
      </c>
      <c r="W2325" s="83">
        <v>28.99</v>
      </c>
      <c r="X2325" s="83">
        <v>17.394</v>
      </c>
      <c r="Y2325" s="82">
        <f t="shared" si="256"/>
        <v>127.556</v>
      </c>
      <c r="Z2325" s="82"/>
      <c r="AA2325" s="91"/>
      <c r="AB2325" s="91"/>
      <c r="AC2325" s="82"/>
      <c r="AD2325" s="82"/>
      <c r="AE2325" s="82"/>
      <c r="AF2325" s="82"/>
      <c r="AG2325" s="59" t="s">
        <v>7736</v>
      </c>
      <c r="AH2325" s="59">
        <v>1</v>
      </c>
      <c r="AI2325" s="58"/>
      <c r="AJ2325" s="27"/>
    </row>
    <row r="2326" ht="20.15" customHeight="1" outlineLevel="4" spans="1:36">
      <c r="A2326" s="59">
        <v>30</v>
      </c>
      <c r="B2326" s="60" t="s">
        <v>230</v>
      </c>
      <c r="C2326" s="56" t="s">
        <v>250</v>
      </c>
      <c r="D2326" s="57" t="s">
        <v>7650</v>
      </c>
      <c r="E2326" s="58" t="s">
        <v>7650</v>
      </c>
      <c r="F2326" s="59" t="s">
        <v>1482</v>
      </c>
      <c r="G2326" s="59" t="s">
        <v>1483</v>
      </c>
      <c r="H2326" s="59">
        <v>431126</v>
      </c>
      <c r="I2326" s="59" t="str">
        <f t="shared" si="254"/>
        <v>431126</v>
      </c>
      <c r="J2326" s="59">
        <f t="shared" si="255"/>
        <v>0</v>
      </c>
      <c r="K2326" s="70">
        <v>2.144</v>
      </c>
      <c r="L2326" s="55" t="s">
        <v>7747</v>
      </c>
      <c r="M2326" s="71" t="s">
        <v>7748</v>
      </c>
      <c r="N2326" s="73" t="s">
        <v>7748</v>
      </c>
      <c r="O2326" s="70">
        <v>2.144</v>
      </c>
      <c r="P2326" s="59"/>
      <c r="Q2326" s="70"/>
      <c r="R2326" s="59"/>
      <c r="S2326" s="70"/>
      <c r="T2326" s="59">
        <v>16</v>
      </c>
      <c r="U2326" s="82">
        <v>128.64</v>
      </c>
      <c r="V2326" s="83">
        <v>34.304</v>
      </c>
      <c r="W2326" s="83">
        <v>21.44</v>
      </c>
      <c r="X2326" s="83">
        <v>12.864</v>
      </c>
      <c r="Y2326" s="82">
        <f t="shared" si="256"/>
        <v>94.336</v>
      </c>
      <c r="Z2326" s="82"/>
      <c r="AA2326" s="91"/>
      <c r="AB2326" s="91"/>
      <c r="AC2326" s="82"/>
      <c r="AD2326" s="82"/>
      <c r="AE2326" s="82"/>
      <c r="AF2326" s="82"/>
      <c r="AG2326" s="59" t="s">
        <v>7736</v>
      </c>
      <c r="AH2326" s="59">
        <v>1</v>
      </c>
      <c r="AI2326" s="58"/>
      <c r="AJ2326" s="27"/>
    </row>
    <row r="2327" ht="20.15" customHeight="1" outlineLevel="4" spans="1:36">
      <c r="A2327" s="59">
        <v>31</v>
      </c>
      <c r="B2327" s="60" t="s">
        <v>230</v>
      </c>
      <c r="C2327" s="56" t="s">
        <v>250</v>
      </c>
      <c r="D2327" s="57" t="s">
        <v>7666</v>
      </c>
      <c r="E2327" s="58" t="s">
        <v>7666</v>
      </c>
      <c r="F2327" s="59" t="s">
        <v>1482</v>
      </c>
      <c r="G2327" s="59" t="s">
        <v>1483</v>
      </c>
      <c r="H2327" s="59">
        <v>431126</v>
      </c>
      <c r="I2327" s="59" t="str">
        <f t="shared" si="254"/>
        <v>431126</v>
      </c>
      <c r="J2327" s="59">
        <f t="shared" si="255"/>
        <v>0</v>
      </c>
      <c r="K2327" s="70">
        <v>1.62</v>
      </c>
      <c r="L2327" s="55" t="s">
        <v>7749</v>
      </c>
      <c r="M2327" s="71" t="s">
        <v>7750</v>
      </c>
      <c r="N2327" s="59"/>
      <c r="O2327" s="70"/>
      <c r="P2327" s="73" t="s">
        <v>7750</v>
      </c>
      <c r="Q2327" s="70">
        <v>1.62</v>
      </c>
      <c r="R2327" s="59"/>
      <c r="S2327" s="70"/>
      <c r="T2327" s="59">
        <v>16</v>
      </c>
      <c r="U2327" s="82">
        <v>72.9</v>
      </c>
      <c r="V2327" s="83">
        <v>25.92</v>
      </c>
      <c r="W2327" s="83">
        <v>16.2</v>
      </c>
      <c r="X2327" s="83">
        <v>9.72</v>
      </c>
      <c r="Y2327" s="82">
        <f t="shared" si="256"/>
        <v>46.98</v>
      </c>
      <c r="Z2327" s="82"/>
      <c r="AA2327" s="91"/>
      <c r="AB2327" s="91"/>
      <c r="AC2327" s="82"/>
      <c r="AD2327" s="82"/>
      <c r="AE2327" s="82"/>
      <c r="AF2327" s="82"/>
      <c r="AG2327" s="59" t="s">
        <v>7736</v>
      </c>
      <c r="AH2327" s="59">
        <v>1</v>
      </c>
      <c r="AI2327" s="58"/>
      <c r="AJ2327" s="27"/>
    </row>
    <row r="2328" ht="20.15" customHeight="1" outlineLevel="4" spans="1:36">
      <c r="A2328" s="59">
        <v>32</v>
      </c>
      <c r="B2328" s="60" t="s">
        <v>230</v>
      </c>
      <c r="C2328" s="56" t="s">
        <v>250</v>
      </c>
      <c r="D2328" s="57" t="s">
        <v>4508</v>
      </c>
      <c r="E2328" s="58" t="s">
        <v>4508</v>
      </c>
      <c r="F2328" s="59" t="s">
        <v>1482</v>
      </c>
      <c r="G2328" s="59" t="s">
        <v>1483</v>
      </c>
      <c r="H2328" s="59">
        <v>431126</v>
      </c>
      <c r="I2328" s="59" t="str">
        <f t="shared" si="254"/>
        <v>431126</v>
      </c>
      <c r="J2328" s="59">
        <f t="shared" si="255"/>
        <v>0</v>
      </c>
      <c r="K2328" s="70">
        <v>0.587</v>
      </c>
      <c r="L2328" s="55" t="s">
        <v>7751</v>
      </c>
      <c r="M2328" s="71" t="s">
        <v>7752</v>
      </c>
      <c r="N2328" s="59"/>
      <c r="O2328" s="70"/>
      <c r="P2328" s="73" t="s">
        <v>7752</v>
      </c>
      <c r="Q2328" s="70">
        <v>0.587</v>
      </c>
      <c r="R2328" s="59"/>
      <c r="S2328" s="70"/>
      <c r="T2328" s="59">
        <v>16</v>
      </c>
      <c r="U2328" s="82">
        <v>26.42</v>
      </c>
      <c r="V2328" s="83">
        <v>9.392</v>
      </c>
      <c r="W2328" s="83">
        <v>5.87</v>
      </c>
      <c r="X2328" s="83">
        <v>3.522</v>
      </c>
      <c r="Y2328" s="82">
        <f t="shared" si="256"/>
        <v>17.028</v>
      </c>
      <c r="Z2328" s="82"/>
      <c r="AA2328" s="91"/>
      <c r="AB2328" s="91"/>
      <c r="AC2328" s="82"/>
      <c r="AD2328" s="82"/>
      <c r="AE2328" s="82"/>
      <c r="AF2328" s="82"/>
      <c r="AG2328" s="59" t="s">
        <v>7736</v>
      </c>
      <c r="AH2328" s="59">
        <v>1</v>
      </c>
      <c r="AI2328" s="58"/>
      <c r="AJ2328" s="27"/>
    </row>
    <row r="2329" ht="20.15" customHeight="1" outlineLevel="4" spans="1:36">
      <c r="A2329" s="59">
        <v>33</v>
      </c>
      <c r="B2329" s="60" t="s">
        <v>230</v>
      </c>
      <c r="C2329" s="56" t="s">
        <v>250</v>
      </c>
      <c r="D2329" s="57" t="s">
        <v>4508</v>
      </c>
      <c r="E2329" s="58" t="s">
        <v>4508</v>
      </c>
      <c r="F2329" s="59" t="s">
        <v>1482</v>
      </c>
      <c r="G2329" s="59" t="s">
        <v>1483</v>
      </c>
      <c r="H2329" s="59">
        <v>431126</v>
      </c>
      <c r="I2329" s="59" t="str">
        <f t="shared" si="254"/>
        <v>431126</v>
      </c>
      <c r="J2329" s="59">
        <f t="shared" si="255"/>
        <v>0</v>
      </c>
      <c r="K2329" s="70">
        <v>1.323</v>
      </c>
      <c r="L2329" s="55" t="s">
        <v>7753</v>
      </c>
      <c r="M2329" s="71" t="s">
        <v>7754</v>
      </c>
      <c r="N2329" s="59"/>
      <c r="O2329" s="70"/>
      <c r="P2329" s="73" t="s">
        <v>7754</v>
      </c>
      <c r="Q2329" s="70">
        <v>1.323</v>
      </c>
      <c r="R2329" s="59"/>
      <c r="S2329" s="70"/>
      <c r="T2329" s="59">
        <v>16</v>
      </c>
      <c r="U2329" s="82">
        <v>59.54</v>
      </c>
      <c r="V2329" s="83">
        <v>21.168</v>
      </c>
      <c r="W2329" s="83">
        <v>13.23</v>
      </c>
      <c r="X2329" s="83">
        <v>7.938</v>
      </c>
      <c r="Y2329" s="82">
        <f t="shared" si="256"/>
        <v>38.372</v>
      </c>
      <c r="Z2329" s="82"/>
      <c r="AA2329" s="91"/>
      <c r="AB2329" s="91"/>
      <c r="AC2329" s="82"/>
      <c r="AD2329" s="82"/>
      <c r="AE2329" s="82"/>
      <c r="AF2329" s="82"/>
      <c r="AG2329" s="59" t="s">
        <v>7736</v>
      </c>
      <c r="AH2329" s="59">
        <v>1</v>
      </c>
      <c r="AI2329" s="58"/>
      <c r="AJ2329" s="27"/>
    </row>
    <row r="2330" ht="20.15" customHeight="1" outlineLevel="4" spans="1:36">
      <c r="A2330" s="59">
        <v>34</v>
      </c>
      <c r="B2330" s="60" t="s">
        <v>230</v>
      </c>
      <c r="C2330" s="56" t="s">
        <v>250</v>
      </c>
      <c r="D2330" s="57" t="s">
        <v>7722</v>
      </c>
      <c r="E2330" s="58" t="s">
        <v>7722</v>
      </c>
      <c r="F2330" s="59" t="s">
        <v>1482</v>
      </c>
      <c r="G2330" s="59" t="s">
        <v>1483</v>
      </c>
      <c r="H2330" s="59">
        <v>431126</v>
      </c>
      <c r="I2330" s="59" t="str">
        <f t="shared" si="254"/>
        <v>431126</v>
      </c>
      <c r="J2330" s="59">
        <f t="shared" si="255"/>
        <v>0</v>
      </c>
      <c r="K2330" s="70">
        <v>3.547</v>
      </c>
      <c r="L2330" s="55" t="s">
        <v>7755</v>
      </c>
      <c r="M2330" s="71" t="s">
        <v>7756</v>
      </c>
      <c r="N2330" s="59"/>
      <c r="O2330" s="70"/>
      <c r="P2330" s="73" t="s">
        <v>7756</v>
      </c>
      <c r="Q2330" s="70">
        <v>3.547</v>
      </c>
      <c r="R2330" s="59"/>
      <c r="S2330" s="70"/>
      <c r="T2330" s="59">
        <v>16</v>
      </c>
      <c r="U2330" s="82">
        <v>159.62</v>
      </c>
      <c r="V2330" s="83">
        <v>56.752</v>
      </c>
      <c r="W2330" s="83">
        <v>35.47</v>
      </c>
      <c r="X2330" s="83">
        <v>21.282</v>
      </c>
      <c r="Y2330" s="82">
        <f t="shared" si="256"/>
        <v>102.868</v>
      </c>
      <c r="Z2330" s="82"/>
      <c r="AA2330" s="91"/>
      <c r="AB2330" s="91"/>
      <c r="AC2330" s="82"/>
      <c r="AD2330" s="82"/>
      <c r="AE2330" s="82"/>
      <c r="AF2330" s="82"/>
      <c r="AG2330" s="59" t="s">
        <v>7736</v>
      </c>
      <c r="AH2330" s="59">
        <v>1</v>
      </c>
      <c r="AI2330" s="58"/>
      <c r="AJ2330" s="27"/>
    </row>
    <row r="2331" ht="20.15" customHeight="1" outlineLevel="4" spans="1:36">
      <c r="A2331" s="59">
        <v>35</v>
      </c>
      <c r="B2331" s="60" t="s">
        <v>230</v>
      </c>
      <c r="C2331" s="56" t="s">
        <v>250</v>
      </c>
      <c r="D2331" s="57" t="s">
        <v>7670</v>
      </c>
      <c r="E2331" s="58" t="s">
        <v>7670</v>
      </c>
      <c r="F2331" s="59" t="s">
        <v>1482</v>
      </c>
      <c r="G2331" s="59" t="s">
        <v>1483</v>
      </c>
      <c r="H2331" s="59">
        <v>431126</v>
      </c>
      <c r="I2331" s="59" t="str">
        <f t="shared" si="254"/>
        <v>431126</v>
      </c>
      <c r="J2331" s="59">
        <f t="shared" si="255"/>
        <v>0</v>
      </c>
      <c r="K2331" s="70">
        <v>0.615</v>
      </c>
      <c r="L2331" s="55" t="s">
        <v>7757</v>
      </c>
      <c r="M2331" s="71" t="s">
        <v>7758</v>
      </c>
      <c r="N2331" s="59"/>
      <c r="O2331" s="70"/>
      <c r="P2331" s="73" t="s">
        <v>7758</v>
      </c>
      <c r="Q2331" s="70">
        <v>0.615</v>
      </c>
      <c r="R2331" s="59"/>
      <c r="S2331" s="70"/>
      <c r="T2331" s="59">
        <v>16</v>
      </c>
      <c r="U2331" s="82">
        <v>27.675</v>
      </c>
      <c r="V2331" s="83">
        <v>9.84</v>
      </c>
      <c r="W2331" s="83">
        <v>6.15</v>
      </c>
      <c r="X2331" s="83">
        <v>3.69</v>
      </c>
      <c r="Y2331" s="82">
        <f t="shared" si="256"/>
        <v>17.835</v>
      </c>
      <c r="Z2331" s="82"/>
      <c r="AA2331" s="91"/>
      <c r="AB2331" s="91"/>
      <c r="AC2331" s="82"/>
      <c r="AD2331" s="82"/>
      <c r="AE2331" s="82"/>
      <c r="AF2331" s="82"/>
      <c r="AG2331" s="59" t="s">
        <v>7736</v>
      </c>
      <c r="AH2331" s="59">
        <v>1</v>
      </c>
      <c r="AI2331" s="58"/>
      <c r="AJ2331" s="27"/>
    </row>
    <row r="2332" ht="20.15" customHeight="1" outlineLevel="4" spans="1:36">
      <c r="A2332" s="59">
        <v>36</v>
      </c>
      <c r="B2332" s="60" t="s">
        <v>230</v>
      </c>
      <c r="C2332" s="56" t="s">
        <v>250</v>
      </c>
      <c r="D2332" s="57" t="s">
        <v>7759</v>
      </c>
      <c r="E2332" s="58" t="s">
        <v>7759</v>
      </c>
      <c r="F2332" s="59" t="s">
        <v>1482</v>
      </c>
      <c r="G2332" s="59" t="s">
        <v>1483</v>
      </c>
      <c r="H2332" s="59">
        <v>431126</v>
      </c>
      <c r="I2332" s="59" t="str">
        <f t="shared" si="254"/>
        <v>431126</v>
      </c>
      <c r="J2332" s="59">
        <f t="shared" si="255"/>
        <v>0</v>
      </c>
      <c r="K2332" s="70">
        <v>0.441</v>
      </c>
      <c r="L2332" s="55" t="s">
        <v>7760</v>
      </c>
      <c r="M2332" s="71" t="s">
        <v>7761</v>
      </c>
      <c r="N2332" s="59"/>
      <c r="O2332" s="70"/>
      <c r="P2332" s="73" t="s">
        <v>7761</v>
      </c>
      <c r="Q2332" s="70">
        <v>0.441</v>
      </c>
      <c r="R2332" s="59"/>
      <c r="S2332" s="70"/>
      <c r="T2332" s="59">
        <v>16</v>
      </c>
      <c r="U2332" s="82">
        <v>19.85</v>
      </c>
      <c r="V2332" s="83">
        <v>7.056</v>
      </c>
      <c r="W2332" s="83">
        <v>4.41</v>
      </c>
      <c r="X2332" s="83">
        <v>2.646</v>
      </c>
      <c r="Y2332" s="82">
        <f t="shared" si="256"/>
        <v>12.794</v>
      </c>
      <c r="Z2332" s="82"/>
      <c r="AA2332" s="91"/>
      <c r="AB2332" s="91"/>
      <c r="AC2332" s="82"/>
      <c r="AD2332" s="82"/>
      <c r="AE2332" s="82"/>
      <c r="AF2332" s="82"/>
      <c r="AG2332" s="59" t="s">
        <v>7736</v>
      </c>
      <c r="AH2332" s="59">
        <v>1</v>
      </c>
      <c r="AI2332" s="58"/>
      <c r="AJ2332" s="27"/>
    </row>
    <row r="2333" ht="20.15" customHeight="1" outlineLevel="4" spans="1:36">
      <c r="A2333" s="59">
        <v>37</v>
      </c>
      <c r="B2333" s="60" t="s">
        <v>230</v>
      </c>
      <c r="C2333" s="56" t="s">
        <v>250</v>
      </c>
      <c r="D2333" s="57" t="s">
        <v>7703</v>
      </c>
      <c r="E2333" s="58" t="s">
        <v>7703</v>
      </c>
      <c r="F2333" s="59" t="s">
        <v>1482</v>
      </c>
      <c r="G2333" s="59" t="s">
        <v>1483</v>
      </c>
      <c r="H2333" s="59">
        <v>431126</v>
      </c>
      <c r="I2333" s="59" t="str">
        <f t="shared" si="254"/>
        <v>431126</v>
      </c>
      <c r="J2333" s="59">
        <f t="shared" si="255"/>
        <v>0</v>
      </c>
      <c r="K2333" s="70">
        <v>1.911</v>
      </c>
      <c r="L2333" s="55" t="s">
        <v>7762</v>
      </c>
      <c r="M2333" s="71" t="s">
        <v>7763</v>
      </c>
      <c r="N2333" s="59"/>
      <c r="O2333" s="70"/>
      <c r="P2333" s="73" t="s">
        <v>7763</v>
      </c>
      <c r="Q2333" s="70">
        <v>1.911</v>
      </c>
      <c r="R2333" s="59"/>
      <c r="S2333" s="70"/>
      <c r="T2333" s="59">
        <v>16</v>
      </c>
      <c r="U2333" s="82">
        <v>86</v>
      </c>
      <c r="V2333" s="83">
        <v>30.576</v>
      </c>
      <c r="W2333" s="83">
        <v>19.11</v>
      </c>
      <c r="X2333" s="83">
        <v>11.466</v>
      </c>
      <c r="Y2333" s="82">
        <f t="shared" si="256"/>
        <v>55.424</v>
      </c>
      <c r="Z2333" s="82"/>
      <c r="AA2333" s="91"/>
      <c r="AB2333" s="91"/>
      <c r="AC2333" s="82"/>
      <c r="AD2333" s="82"/>
      <c r="AE2333" s="82"/>
      <c r="AF2333" s="82"/>
      <c r="AG2333" s="59" t="s">
        <v>7736</v>
      </c>
      <c r="AH2333" s="59">
        <v>1</v>
      </c>
      <c r="AI2333" s="58"/>
      <c r="AJ2333" s="27"/>
    </row>
    <row r="2334" ht="20.15" customHeight="1" outlineLevel="4" spans="1:36">
      <c r="A2334" s="59">
        <v>38</v>
      </c>
      <c r="B2334" s="60" t="s">
        <v>230</v>
      </c>
      <c r="C2334" s="56" t="s">
        <v>250</v>
      </c>
      <c r="D2334" s="57" t="s">
        <v>7650</v>
      </c>
      <c r="E2334" s="58" t="s">
        <v>7650</v>
      </c>
      <c r="F2334" s="59" t="s">
        <v>1482</v>
      </c>
      <c r="G2334" s="59" t="s">
        <v>1483</v>
      </c>
      <c r="H2334" s="59">
        <v>431126</v>
      </c>
      <c r="I2334" s="59" t="str">
        <f t="shared" si="254"/>
        <v>431126</v>
      </c>
      <c r="J2334" s="59">
        <f t="shared" si="255"/>
        <v>0</v>
      </c>
      <c r="K2334" s="70">
        <v>0.112</v>
      </c>
      <c r="L2334" s="55" t="s">
        <v>7764</v>
      </c>
      <c r="M2334" s="71" t="s">
        <v>7765</v>
      </c>
      <c r="N2334" s="59"/>
      <c r="O2334" s="70"/>
      <c r="P2334" s="73" t="s">
        <v>7765</v>
      </c>
      <c r="Q2334" s="70">
        <v>0.112</v>
      </c>
      <c r="R2334" s="59"/>
      <c r="S2334" s="70"/>
      <c r="T2334" s="59">
        <v>16</v>
      </c>
      <c r="U2334" s="82">
        <v>5.04</v>
      </c>
      <c r="V2334" s="83">
        <v>1.792</v>
      </c>
      <c r="W2334" s="83">
        <v>1.12</v>
      </c>
      <c r="X2334" s="83">
        <v>0.672</v>
      </c>
      <c r="Y2334" s="82">
        <f t="shared" si="256"/>
        <v>3.248</v>
      </c>
      <c r="Z2334" s="82"/>
      <c r="AA2334" s="91"/>
      <c r="AB2334" s="91"/>
      <c r="AC2334" s="82"/>
      <c r="AD2334" s="82"/>
      <c r="AE2334" s="82"/>
      <c r="AF2334" s="82"/>
      <c r="AG2334" s="59" t="s">
        <v>7736</v>
      </c>
      <c r="AH2334" s="59">
        <v>1</v>
      </c>
      <c r="AI2334" s="58"/>
      <c r="AJ2334" s="27"/>
    </row>
    <row r="2335" ht="20.15" customHeight="1" outlineLevel="4" spans="1:36">
      <c r="A2335" s="59">
        <v>39</v>
      </c>
      <c r="B2335" s="60" t="s">
        <v>230</v>
      </c>
      <c r="C2335" s="56" t="s">
        <v>250</v>
      </c>
      <c r="D2335" s="57" t="s">
        <v>4508</v>
      </c>
      <c r="E2335" s="58" t="s">
        <v>4508</v>
      </c>
      <c r="F2335" s="59" t="s">
        <v>1482</v>
      </c>
      <c r="G2335" s="59" t="s">
        <v>1483</v>
      </c>
      <c r="H2335" s="59">
        <v>431126</v>
      </c>
      <c r="I2335" s="59" t="str">
        <f t="shared" si="254"/>
        <v>431126</v>
      </c>
      <c r="J2335" s="59">
        <f t="shared" si="255"/>
        <v>0</v>
      </c>
      <c r="K2335" s="70">
        <v>1.357</v>
      </c>
      <c r="L2335" s="55" t="s">
        <v>7766</v>
      </c>
      <c r="M2335" s="71" t="s">
        <v>7767</v>
      </c>
      <c r="N2335" s="59"/>
      <c r="O2335" s="70"/>
      <c r="P2335" s="73" t="s">
        <v>7767</v>
      </c>
      <c r="Q2335" s="70">
        <v>1.357</v>
      </c>
      <c r="R2335" s="59"/>
      <c r="S2335" s="70"/>
      <c r="T2335" s="59">
        <v>16</v>
      </c>
      <c r="U2335" s="82">
        <v>61.07</v>
      </c>
      <c r="V2335" s="83">
        <v>21.712</v>
      </c>
      <c r="W2335" s="83">
        <v>13.57</v>
      </c>
      <c r="X2335" s="83">
        <v>8.142</v>
      </c>
      <c r="Y2335" s="82">
        <f t="shared" si="256"/>
        <v>39.358</v>
      </c>
      <c r="Z2335" s="82"/>
      <c r="AA2335" s="91"/>
      <c r="AB2335" s="91"/>
      <c r="AC2335" s="82"/>
      <c r="AD2335" s="82"/>
      <c r="AE2335" s="82"/>
      <c r="AF2335" s="82"/>
      <c r="AG2335" s="59" t="s">
        <v>7736</v>
      </c>
      <c r="AH2335" s="59">
        <v>1</v>
      </c>
      <c r="AI2335" s="58"/>
      <c r="AJ2335" s="27"/>
    </row>
    <row r="2336" ht="20.15" customHeight="1" outlineLevel="4" spans="1:36">
      <c r="A2336" s="59">
        <v>40</v>
      </c>
      <c r="B2336" s="60" t="s">
        <v>230</v>
      </c>
      <c r="C2336" s="56" t="s">
        <v>250</v>
      </c>
      <c r="D2336" s="57" t="s">
        <v>7655</v>
      </c>
      <c r="E2336" s="58" t="s">
        <v>7655</v>
      </c>
      <c r="F2336" s="59" t="s">
        <v>1482</v>
      </c>
      <c r="G2336" s="59" t="s">
        <v>1483</v>
      </c>
      <c r="H2336" s="59">
        <v>431126</v>
      </c>
      <c r="I2336" s="59" t="str">
        <f t="shared" si="254"/>
        <v>431126</v>
      </c>
      <c r="J2336" s="59">
        <f t="shared" si="255"/>
        <v>0</v>
      </c>
      <c r="K2336" s="70">
        <v>1.095</v>
      </c>
      <c r="L2336" s="55" t="s">
        <v>7768</v>
      </c>
      <c r="M2336" s="71" t="s">
        <v>7769</v>
      </c>
      <c r="N2336" s="59"/>
      <c r="O2336" s="70"/>
      <c r="P2336" s="73" t="s">
        <v>7769</v>
      </c>
      <c r="Q2336" s="70">
        <v>1.095</v>
      </c>
      <c r="R2336" s="59"/>
      <c r="S2336" s="70"/>
      <c r="T2336" s="59">
        <v>16</v>
      </c>
      <c r="U2336" s="82">
        <v>49.28</v>
      </c>
      <c r="V2336" s="83">
        <v>17.52</v>
      </c>
      <c r="W2336" s="83">
        <v>10.95</v>
      </c>
      <c r="X2336" s="83">
        <v>6.57</v>
      </c>
      <c r="Y2336" s="82">
        <f t="shared" si="256"/>
        <v>31.76</v>
      </c>
      <c r="Z2336" s="82"/>
      <c r="AA2336" s="91"/>
      <c r="AB2336" s="91"/>
      <c r="AC2336" s="82"/>
      <c r="AD2336" s="82"/>
      <c r="AE2336" s="82"/>
      <c r="AF2336" s="82"/>
      <c r="AG2336" s="59" t="s">
        <v>7736</v>
      </c>
      <c r="AH2336" s="59">
        <v>1</v>
      </c>
      <c r="AI2336" s="58"/>
      <c r="AJ2336" s="27"/>
    </row>
    <row r="2337" ht="20.15" customHeight="1" outlineLevel="4" spans="1:36">
      <c r="A2337" s="59">
        <v>41</v>
      </c>
      <c r="B2337" s="60" t="s">
        <v>230</v>
      </c>
      <c r="C2337" s="56" t="s">
        <v>250</v>
      </c>
      <c r="D2337" s="57" t="s">
        <v>7650</v>
      </c>
      <c r="E2337" s="58" t="s">
        <v>7650</v>
      </c>
      <c r="F2337" s="59" t="s">
        <v>1482</v>
      </c>
      <c r="G2337" s="59" t="s">
        <v>1483</v>
      </c>
      <c r="H2337" s="59">
        <v>431126</v>
      </c>
      <c r="I2337" s="59" t="str">
        <f t="shared" si="254"/>
        <v>431126</v>
      </c>
      <c r="J2337" s="59">
        <f t="shared" si="255"/>
        <v>0</v>
      </c>
      <c r="K2337" s="70">
        <v>0.407</v>
      </c>
      <c r="L2337" s="55" t="s">
        <v>7770</v>
      </c>
      <c r="M2337" s="71" t="s">
        <v>7771</v>
      </c>
      <c r="N2337" s="59"/>
      <c r="O2337" s="70"/>
      <c r="P2337" s="73" t="s">
        <v>7771</v>
      </c>
      <c r="Q2337" s="70">
        <v>0.407</v>
      </c>
      <c r="R2337" s="59"/>
      <c r="S2337" s="70"/>
      <c r="T2337" s="59">
        <v>16</v>
      </c>
      <c r="U2337" s="82">
        <v>18.32</v>
      </c>
      <c r="V2337" s="83">
        <v>6.512</v>
      </c>
      <c r="W2337" s="83">
        <v>4.07</v>
      </c>
      <c r="X2337" s="83">
        <v>2.442</v>
      </c>
      <c r="Y2337" s="82">
        <f t="shared" si="256"/>
        <v>11.808</v>
      </c>
      <c r="Z2337" s="82"/>
      <c r="AA2337" s="91"/>
      <c r="AB2337" s="91"/>
      <c r="AC2337" s="82"/>
      <c r="AD2337" s="82"/>
      <c r="AE2337" s="82"/>
      <c r="AF2337" s="82"/>
      <c r="AG2337" s="59" t="s">
        <v>7736</v>
      </c>
      <c r="AH2337" s="59">
        <v>1</v>
      </c>
      <c r="AI2337" s="58"/>
      <c r="AJ2337" s="27"/>
    </row>
    <row r="2338" ht="20.15" customHeight="1" outlineLevel="4" spans="1:36">
      <c r="A2338" s="59">
        <v>42</v>
      </c>
      <c r="B2338" s="60" t="s">
        <v>230</v>
      </c>
      <c r="C2338" s="56" t="s">
        <v>250</v>
      </c>
      <c r="D2338" s="57" t="s">
        <v>7670</v>
      </c>
      <c r="E2338" s="58" t="s">
        <v>7670</v>
      </c>
      <c r="F2338" s="59" t="s">
        <v>1482</v>
      </c>
      <c r="G2338" s="59" t="s">
        <v>1483</v>
      </c>
      <c r="H2338" s="59">
        <v>431126</v>
      </c>
      <c r="I2338" s="59" t="str">
        <f t="shared" si="254"/>
        <v>431126</v>
      </c>
      <c r="J2338" s="59">
        <f t="shared" si="255"/>
        <v>0</v>
      </c>
      <c r="K2338" s="70">
        <v>0.114</v>
      </c>
      <c r="L2338" s="55" t="s">
        <v>7772</v>
      </c>
      <c r="M2338" s="71" t="s">
        <v>7773</v>
      </c>
      <c r="N2338" s="59"/>
      <c r="O2338" s="70"/>
      <c r="P2338" s="73" t="s">
        <v>7773</v>
      </c>
      <c r="Q2338" s="70">
        <v>0.114</v>
      </c>
      <c r="R2338" s="59"/>
      <c r="S2338" s="70"/>
      <c r="T2338" s="59">
        <v>16</v>
      </c>
      <c r="U2338" s="82">
        <v>5.13</v>
      </c>
      <c r="V2338" s="83">
        <v>1.824</v>
      </c>
      <c r="W2338" s="83">
        <v>1.14</v>
      </c>
      <c r="X2338" s="83">
        <v>0.684</v>
      </c>
      <c r="Y2338" s="82">
        <f t="shared" si="256"/>
        <v>3.306</v>
      </c>
      <c r="Z2338" s="82"/>
      <c r="AA2338" s="91"/>
      <c r="AB2338" s="91"/>
      <c r="AC2338" s="82"/>
      <c r="AD2338" s="82"/>
      <c r="AE2338" s="82"/>
      <c r="AF2338" s="82"/>
      <c r="AG2338" s="59" t="s">
        <v>7736</v>
      </c>
      <c r="AH2338" s="59">
        <v>1</v>
      </c>
      <c r="AI2338" s="58"/>
      <c r="AJ2338" s="27"/>
    </row>
    <row r="2339" ht="20.15" customHeight="1" outlineLevel="4" spans="1:36">
      <c r="A2339" s="59">
        <v>43</v>
      </c>
      <c r="B2339" s="60" t="s">
        <v>230</v>
      </c>
      <c r="C2339" s="56" t="s">
        <v>250</v>
      </c>
      <c r="D2339" s="57" t="s">
        <v>7693</v>
      </c>
      <c r="E2339" s="58" t="s">
        <v>7693</v>
      </c>
      <c r="F2339" s="59" t="s">
        <v>1482</v>
      </c>
      <c r="G2339" s="59" t="s">
        <v>1483</v>
      </c>
      <c r="H2339" s="59">
        <v>431126</v>
      </c>
      <c r="I2339" s="59" t="str">
        <f t="shared" si="254"/>
        <v>431126</v>
      </c>
      <c r="J2339" s="59">
        <f t="shared" si="255"/>
        <v>0</v>
      </c>
      <c r="K2339" s="70">
        <v>2.513</v>
      </c>
      <c r="L2339" s="55" t="s">
        <v>7774</v>
      </c>
      <c r="M2339" s="71" t="s">
        <v>7775</v>
      </c>
      <c r="N2339" s="59"/>
      <c r="O2339" s="70"/>
      <c r="P2339" s="73" t="s">
        <v>7775</v>
      </c>
      <c r="Q2339" s="70">
        <v>2.513</v>
      </c>
      <c r="R2339" s="59"/>
      <c r="S2339" s="70"/>
      <c r="T2339" s="59">
        <v>16</v>
      </c>
      <c r="U2339" s="82">
        <v>113.09</v>
      </c>
      <c r="V2339" s="83">
        <v>40.208</v>
      </c>
      <c r="W2339" s="83">
        <v>25.13</v>
      </c>
      <c r="X2339" s="83">
        <v>15.078</v>
      </c>
      <c r="Y2339" s="82">
        <f t="shared" si="256"/>
        <v>72.882</v>
      </c>
      <c r="Z2339" s="82"/>
      <c r="AA2339" s="91"/>
      <c r="AB2339" s="91"/>
      <c r="AC2339" s="82"/>
      <c r="AD2339" s="82"/>
      <c r="AE2339" s="82"/>
      <c r="AF2339" s="82"/>
      <c r="AG2339" s="59" t="s">
        <v>7736</v>
      </c>
      <c r="AH2339" s="59">
        <v>1</v>
      </c>
      <c r="AI2339" s="58"/>
      <c r="AJ2339" s="27"/>
    </row>
    <row r="2340" ht="20.15" customHeight="1" outlineLevel="4" spans="1:36">
      <c r="A2340" s="59">
        <v>44</v>
      </c>
      <c r="B2340" s="60" t="s">
        <v>230</v>
      </c>
      <c r="C2340" s="56" t="s">
        <v>250</v>
      </c>
      <c r="D2340" s="57" t="s">
        <v>7663</v>
      </c>
      <c r="E2340" s="58" t="s">
        <v>7663</v>
      </c>
      <c r="F2340" s="59" t="s">
        <v>1482</v>
      </c>
      <c r="G2340" s="59" t="s">
        <v>1483</v>
      </c>
      <c r="H2340" s="59">
        <v>431126</v>
      </c>
      <c r="I2340" s="59" t="str">
        <f t="shared" si="254"/>
        <v>431126</v>
      </c>
      <c r="J2340" s="59">
        <f t="shared" si="255"/>
        <v>0</v>
      </c>
      <c r="K2340" s="70">
        <v>2.918</v>
      </c>
      <c r="L2340" s="55" t="s">
        <v>7776</v>
      </c>
      <c r="M2340" s="71" t="s">
        <v>7777</v>
      </c>
      <c r="N2340" s="59"/>
      <c r="O2340" s="70"/>
      <c r="P2340" s="73" t="s">
        <v>7777</v>
      </c>
      <c r="Q2340" s="70">
        <v>2.918</v>
      </c>
      <c r="R2340" s="59"/>
      <c r="S2340" s="70"/>
      <c r="T2340" s="59">
        <v>16</v>
      </c>
      <c r="U2340" s="82">
        <v>131.31</v>
      </c>
      <c r="V2340" s="83">
        <v>46.688</v>
      </c>
      <c r="W2340" s="83">
        <v>29.18</v>
      </c>
      <c r="X2340" s="83">
        <v>17.508</v>
      </c>
      <c r="Y2340" s="82">
        <f t="shared" si="256"/>
        <v>84.622</v>
      </c>
      <c r="Z2340" s="82"/>
      <c r="AA2340" s="91"/>
      <c r="AB2340" s="91"/>
      <c r="AC2340" s="82"/>
      <c r="AD2340" s="82"/>
      <c r="AE2340" s="82"/>
      <c r="AF2340" s="82"/>
      <c r="AG2340" s="59" t="s">
        <v>7736</v>
      </c>
      <c r="AH2340" s="59">
        <v>1</v>
      </c>
      <c r="AI2340" s="58"/>
      <c r="AJ2340" s="27"/>
    </row>
    <row r="2341" ht="20.15" customHeight="1" outlineLevel="4" spans="1:36">
      <c r="A2341" s="59">
        <v>45</v>
      </c>
      <c r="B2341" s="60" t="s">
        <v>230</v>
      </c>
      <c r="C2341" s="56" t="s">
        <v>250</v>
      </c>
      <c r="D2341" s="57" t="s">
        <v>7778</v>
      </c>
      <c r="E2341" s="58" t="s">
        <v>7779</v>
      </c>
      <c r="F2341" s="59" t="s">
        <v>1482</v>
      </c>
      <c r="G2341" s="59" t="s">
        <v>1483</v>
      </c>
      <c r="H2341" s="59">
        <v>431126</v>
      </c>
      <c r="I2341" s="59" t="str">
        <f t="shared" si="254"/>
        <v>431126</v>
      </c>
      <c r="J2341" s="59">
        <f t="shared" si="255"/>
        <v>0</v>
      </c>
      <c r="K2341" s="70">
        <v>1.686</v>
      </c>
      <c r="L2341" s="55" t="s">
        <v>7780</v>
      </c>
      <c r="M2341" s="71" t="s">
        <v>7781</v>
      </c>
      <c r="N2341" s="59"/>
      <c r="O2341" s="70"/>
      <c r="P2341" s="73" t="s">
        <v>7781</v>
      </c>
      <c r="Q2341" s="70">
        <v>1.686</v>
      </c>
      <c r="R2341" s="59"/>
      <c r="S2341" s="70"/>
      <c r="T2341" s="59">
        <v>16</v>
      </c>
      <c r="U2341" s="82">
        <v>75.87</v>
      </c>
      <c r="V2341" s="83">
        <v>26.976</v>
      </c>
      <c r="W2341" s="83">
        <v>16.86</v>
      </c>
      <c r="X2341" s="83">
        <v>10.116</v>
      </c>
      <c r="Y2341" s="82">
        <f t="shared" si="256"/>
        <v>48.894</v>
      </c>
      <c r="Z2341" s="82"/>
      <c r="AA2341" s="91"/>
      <c r="AB2341" s="91"/>
      <c r="AC2341" s="82"/>
      <c r="AD2341" s="82"/>
      <c r="AE2341" s="82"/>
      <c r="AF2341" s="82"/>
      <c r="AG2341" s="59" t="s">
        <v>7736</v>
      </c>
      <c r="AH2341" s="59">
        <v>1</v>
      </c>
      <c r="AI2341" s="58"/>
      <c r="AJ2341" s="27"/>
    </row>
    <row r="2342" ht="20.15" customHeight="1" outlineLevel="4" spans="1:36">
      <c r="A2342" s="59">
        <v>46</v>
      </c>
      <c r="B2342" s="60" t="s">
        <v>230</v>
      </c>
      <c r="C2342" s="56" t="s">
        <v>250</v>
      </c>
      <c r="D2342" s="57" t="s">
        <v>7759</v>
      </c>
      <c r="E2342" s="58" t="s">
        <v>7759</v>
      </c>
      <c r="F2342" s="59" t="s">
        <v>1482</v>
      </c>
      <c r="G2342" s="59" t="s">
        <v>1483</v>
      </c>
      <c r="H2342" s="59">
        <v>431126</v>
      </c>
      <c r="I2342" s="59" t="str">
        <f t="shared" si="254"/>
        <v>431126</v>
      </c>
      <c r="J2342" s="59">
        <f t="shared" si="255"/>
        <v>0</v>
      </c>
      <c r="K2342" s="70">
        <v>2.815</v>
      </c>
      <c r="L2342" s="55" t="s">
        <v>7782</v>
      </c>
      <c r="M2342" s="71" t="s">
        <v>7783</v>
      </c>
      <c r="N2342" s="59"/>
      <c r="O2342" s="70"/>
      <c r="P2342" s="73" t="s">
        <v>7783</v>
      </c>
      <c r="Q2342" s="70">
        <v>2.815</v>
      </c>
      <c r="R2342" s="59"/>
      <c r="S2342" s="70"/>
      <c r="T2342" s="59">
        <v>16</v>
      </c>
      <c r="U2342" s="82">
        <v>126.68</v>
      </c>
      <c r="V2342" s="83">
        <v>45.04</v>
      </c>
      <c r="W2342" s="83">
        <v>28.15</v>
      </c>
      <c r="X2342" s="83">
        <v>16.89</v>
      </c>
      <c r="Y2342" s="82">
        <f t="shared" si="256"/>
        <v>81.64</v>
      </c>
      <c r="Z2342" s="82"/>
      <c r="AA2342" s="91"/>
      <c r="AB2342" s="91"/>
      <c r="AC2342" s="82"/>
      <c r="AD2342" s="82"/>
      <c r="AE2342" s="82"/>
      <c r="AF2342" s="82"/>
      <c r="AG2342" s="59" t="s">
        <v>7736</v>
      </c>
      <c r="AH2342" s="59">
        <v>1</v>
      </c>
      <c r="AI2342" s="58"/>
      <c r="AJ2342" s="27"/>
    </row>
    <row r="2343" ht="20.15" customHeight="1" outlineLevel="4" spans="1:36">
      <c r="A2343" s="59">
        <v>47</v>
      </c>
      <c r="B2343" s="60" t="s">
        <v>230</v>
      </c>
      <c r="C2343" s="56" t="s">
        <v>250</v>
      </c>
      <c r="D2343" s="57" t="s">
        <v>7655</v>
      </c>
      <c r="E2343" s="58" t="s">
        <v>7655</v>
      </c>
      <c r="F2343" s="59" t="s">
        <v>1482</v>
      </c>
      <c r="G2343" s="59" t="s">
        <v>1483</v>
      </c>
      <c r="H2343" s="59">
        <v>431126</v>
      </c>
      <c r="I2343" s="59" t="str">
        <f t="shared" si="254"/>
        <v>431126</v>
      </c>
      <c r="J2343" s="59">
        <f t="shared" si="255"/>
        <v>0</v>
      </c>
      <c r="K2343" s="70">
        <v>8.845</v>
      </c>
      <c r="L2343" s="55" t="s">
        <v>7784</v>
      </c>
      <c r="M2343" s="71" t="s">
        <v>7785</v>
      </c>
      <c r="N2343" s="59"/>
      <c r="O2343" s="70"/>
      <c r="P2343" s="73" t="s">
        <v>7785</v>
      </c>
      <c r="Q2343" s="70">
        <v>8.845</v>
      </c>
      <c r="R2343" s="59"/>
      <c r="S2343" s="70"/>
      <c r="T2343" s="59">
        <v>16</v>
      </c>
      <c r="U2343" s="82">
        <v>398.03</v>
      </c>
      <c r="V2343" s="83">
        <v>141.52</v>
      </c>
      <c r="W2343" s="83">
        <v>88.45</v>
      </c>
      <c r="X2343" s="83">
        <v>53.07</v>
      </c>
      <c r="Y2343" s="82">
        <f t="shared" si="256"/>
        <v>256.51</v>
      </c>
      <c r="Z2343" s="82"/>
      <c r="AA2343" s="91"/>
      <c r="AB2343" s="91"/>
      <c r="AC2343" s="82"/>
      <c r="AD2343" s="82"/>
      <c r="AE2343" s="82"/>
      <c r="AF2343" s="82"/>
      <c r="AG2343" s="59" t="s">
        <v>7736</v>
      </c>
      <c r="AH2343" s="59">
        <v>1</v>
      </c>
      <c r="AI2343" s="58"/>
      <c r="AJ2343" s="27"/>
    </row>
    <row r="2344" ht="20.15" customHeight="1" outlineLevel="4" spans="1:36">
      <c r="A2344" s="59">
        <v>48</v>
      </c>
      <c r="B2344" s="60" t="s">
        <v>230</v>
      </c>
      <c r="C2344" s="56" t="s">
        <v>250</v>
      </c>
      <c r="D2344" s="57" t="s">
        <v>7786</v>
      </c>
      <c r="E2344" s="58" t="s">
        <v>7786</v>
      </c>
      <c r="F2344" s="59" t="s">
        <v>1482</v>
      </c>
      <c r="G2344" s="59" t="s">
        <v>1483</v>
      </c>
      <c r="H2344" s="59">
        <v>431126</v>
      </c>
      <c r="I2344" s="59" t="str">
        <f t="shared" si="254"/>
        <v>431126</v>
      </c>
      <c r="J2344" s="59">
        <f t="shared" si="255"/>
        <v>0</v>
      </c>
      <c r="K2344" s="70">
        <v>3.043</v>
      </c>
      <c r="L2344" s="55" t="s">
        <v>7787</v>
      </c>
      <c r="M2344" s="71" t="s">
        <v>7788</v>
      </c>
      <c r="N2344" s="59"/>
      <c r="O2344" s="70"/>
      <c r="P2344" s="73" t="s">
        <v>7788</v>
      </c>
      <c r="Q2344" s="70">
        <v>3.043</v>
      </c>
      <c r="R2344" s="59"/>
      <c r="S2344" s="70"/>
      <c r="T2344" s="59">
        <v>16</v>
      </c>
      <c r="U2344" s="82">
        <v>136.94</v>
      </c>
      <c r="V2344" s="83">
        <v>48.688</v>
      </c>
      <c r="W2344" s="83">
        <v>30.43</v>
      </c>
      <c r="X2344" s="83">
        <v>18.258</v>
      </c>
      <c r="Y2344" s="82">
        <f t="shared" si="256"/>
        <v>88.252</v>
      </c>
      <c r="Z2344" s="82"/>
      <c r="AA2344" s="91"/>
      <c r="AB2344" s="91"/>
      <c r="AC2344" s="82"/>
      <c r="AD2344" s="82"/>
      <c r="AE2344" s="82"/>
      <c r="AF2344" s="82"/>
      <c r="AG2344" s="59" t="s">
        <v>7736</v>
      </c>
      <c r="AH2344" s="59">
        <v>1</v>
      </c>
      <c r="AI2344" s="58"/>
      <c r="AJ2344" s="27"/>
    </row>
    <row r="2345" ht="20.15" customHeight="1" outlineLevel="4" spans="1:36">
      <c r="A2345" s="59">
        <v>49</v>
      </c>
      <c r="B2345" s="60" t="s">
        <v>230</v>
      </c>
      <c r="C2345" s="56" t="s">
        <v>250</v>
      </c>
      <c r="D2345" s="57" t="s">
        <v>7703</v>
      </c>
      <c r="E2345" s="58" t="s">
        <v>7703</v>
      </c>
      <c r="F2345" s="59" t="s">
        <v>1482</v>
      </c>
      <c r="G2345" s="59" t="s">
        <v>1483</v>
      </c>
      <c r="H2345" s="59">
        <v>431126</v>
      </c>
      <c r="I2345" s="59" t="str">
        <f t="shared" si="254"/>
        <v>431126</v>
      </c>
      <c r="J2345" s="59">
        <f t="shared" si="255"/>
        <v>0</v>
      </c>
      <c r="K2345" s="70">
        <v>1.337</v>
      </c>
      <c r="L2345" s="55" t="s">
        <v>7789</v>
      </c>
      <c r="M2345" s="71" t="s">
        <v>7790</v>
      </c>
      <c r="N2345" s="59"/>
      <c r="O2345" s="70"/>
      <c r="P2345" s="73" t="s">
        <v>7790</v>
      </c>
      <c r="Q2345" s="70">
        <v>1.337</v>
      </c>
      <c r="R2345" s="59"/>
      <c r="S2345" s="70"/>
      <c r="T2345" s="59">
        <v>16</v>
      </c>
      <c r="U2345" s="82">
        <v>60.17</v>
      </c>
      <c r="V2345" s="83">
        <v>21.392</v>
      </c>
      <c r="W2345" s="83">
        <v>13.37</v>
      </c>
      <c r="X2345" s="83">
        <v>8.022</v>
      </c>
      <c r="Y2345" s="82">
        <f t="shared" si="256"/>
        <v>38.778</v>
      </c>
      <c r="Z2345" s="82"/>
      <c r="AA2345" s="91"/>
      <c r="AB2345" s="91"/>
      <c r="AC2345" s="82"/>
      <c r="AD2345" s="82"/>
      <c r="AE2345" s="82"/>
      <c r="AF2345" s="82"/>
      <c r="AG2345" s="59" t="s">
        <v>7736</v>
      </c>
      <c r="AH2345" s="59">
        <v>1</v>
      </c>
      <c r="AI2345" s="58"/>
      <c r="AJ2345" s="27"/>
    </row>
    <row r="2346" ht="20.15" customHeight="1" outlineLevel="4" spans="1:36">
      <c r="A2346" s="59">
        <v>50</v>
      </c>
      <c r="B2346" s="60" t="s">
        <v>230</v>
      </c>
      <c r="C2346" s="56" t="s">
        <v>250</v>
      </c>
      <c r="D2346" s="57" t="s">
        <v>7693</v>
      </c>
      <c r="E2346" s="58" t="s">
        <v>7693</v>
      </c>
      <c r="F2346" s="59" t="s">
        <v>1482</v>
      </c>
      <c r="G2346" s="59" t="s">
        <v>1483</v>
      </c>
      <c r="H2346" s="59">
        <v>431126</v>
      </c>
      <c r="I2346" s="59" t="str">
        <f t="shared" si="254"/>
        <v>431126</v>
      </c>
      <c r="J2346" s="59">
        <f t="shared" si="255"/>
        <v>0</v>
      </c>
      <c r="K2346" s="70">
        <v>1.02</v>
      </c>
      <c r="L2346" s="55" t="s">
        <v>7791</v>
      </c>
      <c r="M2346" s="71" t="s">
        <v>7792</v>
      </c>
      <c r="N2346" s="59"/>
      <c r="O2346" s="70"/>
      <c r="P2346" s="73" t="s">
        <v>7792</v>
      </c>
      <c r="Q2346" s="70">
        <v>1.02</v>
      </c>
      <c r="R2346" s="59"/>
      <c r="S2346" s="70"/>
      <c r="T2346" s="59">
        <v>16</v>
      </c>
      <c r="U2346" s="82">
        <v>45.9</v>
      </c>
      <c r="V2346" s="83">
        <v>16.32</v>
      </c>
      <c r="W2346" s="83">
        <v>10.2</v>
      </c>
      <c r="X2346" s="83">
        <v>6.12</v>
      </c>
      <c r="Y2346" s="82">
        <f t="shared" si="256"/>
        <v>29.58</v>
      </c>
      <c r="Z2346" s="82"/>
      <c r="AA2346" s="91"/>
      <c r="AB2346" s="91"/>
      <c r="AC2346" s="82"/>
      <c r="AD2346" s="82"/>
      <c r="AE2346" s="82"/>
      <c r="AF2346" s="82"/>
      <c r="AG2346" s="59" t="s">
        <v>7793</v>
      </c>
      <c r="AH2346" s="59">
        <v>1</v>
      </c>
      <c r="AI2346" s="58"/>
      <c r="AJ2346" s="27"/>
    </row>
    <row r="2347" ht="20.15" customHeight="1" outlineLevel="3" spans="1:36">
      <c r="A2347" s="59"/>
      <c r="B2347" s="60"/>
      <c r="C2347" s="51" t="s">
        <v>253</v>
      </c>
      <c r="D2347" s="57"/>
      <c r="E2347" s="58"/>
      <c r="F2347" s="59"/>
      <c r="G2347" s="59"/>
      <c r="H2347" s="59"/>
      <c r="I2347" s="59"/>
      <c r="J2347" s="59"/>
      <c r="K2347" s="70">
        <f>SUBTOTAL(9,K2348:K2378)</f>
        <v>126.811</v>
      </c>
      <c r="L2347" s="55"/>
      <c r="M2347" s="71"/>
      <c r="N2347" s="59"/>
      <c r="O2347" s="70"/>
      <c r="P2347" s="59"/>
      <c r="Q2347" s="70"/>
      <c r="R2347" s="73"/>
      <c r="S2347" s="70"/>
      <c r="T2347" s="59"/>
      <c r="U2347" s="82">
        <f>SUBTOTAL(9,U2348:U2378)</f>
        <v>3945.305</v>
      </c>
      <c r="V2347" s="83">
        <f>SUBTOTAL(9,V2348:V2378)</f>
        <v>1902.165</v>
      </c>
      <c r="W2347" s="83">
        <f>SUBTOTAL(9,W2348:W2378)</f>
        <v>1268.11</v>
      </c>
      <c r="X2347" s="83">
        <f>SUBTOTAL(9,X2348:X2378)</f>
        <v>634.055</v>
      </c>
      <c r="Y2347" s="82">
        <f>SUBTOTAL(9,Y2348:Y2378)</f>
        <v>2043.14</v>
      </c>
      <c r="Z2347" s="82">
        <v>34</v>
      </c>
      <c r="AA2347" s="91">
        <v>3344</v>
      </c>
      <c r="AB2347" s="82">
        <f>U2347-AA2347</f>
        <v>601.305</v>
      </c>
      <c r="AC2347" s="82">
        <v>355</v>
      </c>
      <c r="AD2347" s="82">
        <f>V2347-AC2347</f>
        <v>1547.165</v>
      </c>
      <c r="AE2347" s="82">
        <v>2989</v>
      </c>
      <c r="AF2347" s="82">
        <v>2989</v>
      </c>
      <c r="AG2347" s="59"/>
      <c r="AH2347" s="59"/>
      <c r="AI2347" s="58"/>
      <c r="AJ2347" s="27"/>
    </row>
    <row r="2348" ht="20.15" customHeight="1" outlineLevel="4" spans="1:36">
      <c r="A2348" s="59">
        <v>25</v>
      </c>
      <c r="B2348" s="60" t="s">
        <v>230</v>
      </c>
      <c r="C2348" s="56" t="s">
        <v>252</v>
      </c>
      <c r="D2348" s="57" t="s">
        <v>7794</v>
      </c>
      <c r="E2348" s="58" t="s">
        <v>7795</v>
      </c>
      <c r="F2348" s="59" t="s">
        <v>354</v>
      </c>
      <c r="G2348" s="59" t="s">
        <v>355</v>
      </c>
      <c r="H2348" s="59">
        <v>431127</v>
      </c>
      <c r="I2348" s="59" t="str">
        <f t="shared" ref="I2348:I2378" si="257">RIGHT(M2348,6)</f>
        <v>431127</v>
      </c>
      <c r="J2348" s="59">
        <f t="shared" ref="J2348:J2378" si="258">H2348-I2348</f>
        <v>0</v>
      </c>
      <c r="K2348" s="70">
        <v>0.31</v>
      </c>
      <c r="L2348" s="55" t="s">
        <v>7796</v>
      </c>
      <c r="M2348" s="71" t="s">
        <v>7797</v>
      </c>
      <c r="N2348" s="59"/>
      <c r="O2348" s="70"/>
      <c r="P2348" s="59"/>
      <c r="Q2348" s="70"/>
      <c r="R2348" s="73" t="s">
        <v>7797</v>
      </c>
      <c r="S2348" s="70">
        <v>0.31</v>
      </c>
      <c r="T2348" s="59">
        <v>15</v>
      </c>
      <c r="U2348" s="82">
        <v>8.99</v>
      </c>
      <c r="V2348" s="83">
        <v>4.65</v>
      </c>
      <c r="W2348" s="83">
        <v>3.1</v>
      </c>
      <c r="X2348" s="83">
        <v>1.55</v>
      </c>
      <c r="Y2348" s="82">
        <f t="shared" ref="Y2348:Y2378" si="259">U2348-V2348</f>
        <v>4.34</v>
      </c>
      <c r="Z2348" s="82"/>
      <c r="AA2348" s="91"/>
      <c r="AB2348" s="91"/>
      <c r="AC2348" s="82"/>
      <c r="AD2348" s="82"/>
      <c r="AE2348" s="82"/>
      <c r="AF2348" s="82"/>
      <c r="AG2348" s="59" t="s">
        <v>7793</v>
      </c>
      <c r="AH2348" s="59">
        <v>1</v>
      </c>
      <c r="AI2348" s="58"/>
      <c r="AJ2348" s="27"/>
    </row>
    <row r="2349" ht="20.15" customHeight="1" outlineLevel="4" spans="1:36">
      <c r="A2349" s="59">
        <v>24</v>
      </c>
      <c r="B2349" s="60" t="s">
        <v>230</v>
      </c>
      <c r="C2349" s="56" t="s">
        <v>252</v>
      </c>
      <c r="D2349" s="57" t="s">
        <v>7798</v>
      </c>
      <c r="E2349" s="58" t="s">
        <v>7799</v>
      </c>
      <c r="F2349" s="59" t="s">
        <v>354</v>
      </c>
      <c r="G2349" s="59" t="s">
        <v>355</v>
      </c>
      <c r="H2349" s="59">
        <v>431127</v>
      </c>
      <c r="I2349" s="59" t="str">
        <f t="shared" si="257"/>
        <v>431127</v>
      </c>
      <c r="J2349" s="59">
        <f t="shared" si="258"/>
        <v>0</v>
      </c>
      <c r="K2349" s="70">
        <v>0.237</v>
      </c>
      <c r="L2349" s="55" t="s">
        <v>7800</v>
      </c>
      <c r="M2349" s="71" t="s">
        <v>7801</v>
      </c>
      <c r="N2349" s="59"/>
      <c r="O2349" s="70"/>
      <c r="P2349" s="59"/>
      <c r="Q2349" s="70"/>
      <c r="R2349" s="73" t="s">
        <v>7801</v>
      </c>
      <c r="S2349" s="70">
        <v>0.237</v>
      </c>
      <c r="T2349" s="59">
        <v>15</v>
      </c>
      <c r="U2349" s="82">
        <v>6.873</v>
      </c>
      <c r="V2349" s="83">
        <v>3.555</v>
      </c>
      <c r="W2349" s="83">
        <v>2.37</v>
      </c>
      <c r="X2349" s="83">
        <v>1.185</v>
      </c>
      <c r="Y2349" s="82">
        <f t="shared" si="259"/>
        <v>3.318</v>
      </c>
      <c r="Z2349" s="82"/>
      <c r="AA2349" s="91"/>
      <c r="AB2349" s="91"/>
      <c r="AC2349" s="82"/>
      <c r="AD2349" s="82"/>
      <c r="AE2349" s="82"/>
      <c r="AF2349" s="82"/>
      <c r="AG2349" s="59" t="s">
        <v>7793</v>
      </c>
      <c r="AH2349" s="59">
        <v>1</v>
      </c>
      <c r="AI2349" s="58"/>
      <c r="AJ2349" s="27"/>
    </row>
    <row r="2350" ht="20.15" customHeight="1" outlineLevel="4" spans="1:36">
      <c r="A2350" s="59">
        <v>5</v>
      </c>
      <c r="B2350" s="60" t="s">
        <v>230</v>
      </c>
      <c r="C2350" s="56" t="s">
        <v>252</v>
      </c>
      <c r="D2350" s="57" t="s">
        <v>7798</v>
      </c>
      <c r="E2350" s="58" t="s">
        <v>7802</v>
      </c>
      <c r="F2350" s="59" t="s">
        <v>354</v>
      </c>
      <c r="G2350" s="59" t="s">
        <v>355</v>
      </c>
      <c r="H2350" s="59">
        <v>431127</v>
      </c>
      <c r="I2350" s="59" t="str">
        <f t="shared" si="257"/>
        <v>431127</v>
      </c>
      <c r="J2350" s="59">
        <f t="shared" si="258"/>
        <v>0</v>
      </c>
      <c r="K2350" s="70">
        <v>3.989</v>
      </c>
      <c r="L2350" s="55" t="s">
        <v>7803</v>
      </c>
      <c r="M2350" s="71" t="s">
        <v>7804</v>
      </c>
      <c r="N2350" s="59"/>
      <c r="O2350" s="70"/>
      <c r="P2350" s="59"/>
      <c r="Q2350" s="70"/>
      <c r="R2350" s="73" t="s">
        <v>7804</v>
      </c>
      <c r="S2350" s="70">
        <v>3.989</v>
      </c>
      <c r="T2350" s="59">
        <v>15</v>
      </c>
      <c r="U2350" s="82">
        <v>115.681</v>
      </c>
      <c r="V2350" s="83">
        <v>59.835</v>
      </c>
      <c r="W2350" s="83">
        <v>39.89</v>
      </c>
      <c r="X2350" s="83">
        <v>19.945</v>
      </c>
      <c r="Y2350" s="82">
        <f t="shared" si="259"/>
        <v>55.846</v>
      </c>
      <c r="Z2350" s="82"/>
      <c r="AA2350" s="91"/>
      <c r="AB2350" s="91"/>
      <c r="AC2350" s="82"/>
      <c r="AD2350" s="82"/>
      <c r="AE2350" s="82"/>
      <c r="AF2350" s="82"/>
      <c r="AG2350" s="59" t="s">
        <v>7793</v>
      </c>
      <c r="AH2350" s="59">
        <v>1</v>
      </c>
      <c r="AI2350" s="58"/>
      <c r="AJ2350" s="27"/>
    </row>
    <row r="2351" ht="20.15" customHeight="1" outlineLevel="4" spans="1:36">
      <c r="A2351" s="59">
        <v>6</v>
      </c>
      <c r="B2351" s="60" t="s">
        <v>230</v>
      </c>
      <c r="C2351" s="56" t="s">
        <v>252</v>
      </c>
      <c r="D2351" s="57" t="s">
        <v>7805</v>
      </c>
      <c r="E2351" s="58" t="s">
        <v>7806</v>
      </c>
      <c r="F2351" s="59" t="s">
        <v>354</v>
      </c>
      <c r="G2351" s="59" t="s">
        <v>355</v>
      </c>
      <c r="H2351" s="59">
        <v>431127</v>
      </c>
      <c r="I2351" s="59" t="str">
        <f t="shared" si="257"/>
        <v>431127</v>
      </c>
      <c r="J2351" s="59">
        <f t="shared" si="258"/>
        <v>0</v>
      </c>
      <c r="K2351" s="70">
        <v>1.364</v>
      </c>
      <c r="L2351" s="55" t="s">
        <v>7807</v>
      </c>
      <c r="M2351" s="71" t="s">
        <v>7808</v>
      </c>
      <c r="N2351" s="59"/>
      <c r="O2351" s="70"/>
      <c r="P2351" s="59"/>
      <c r="Q2351" s="70"/>
      <c r="R2351" s="73" t="s">
        <v>7808</v>
      </c>
      <c r="S2351" s="70">
        <v>1.364</v>
      </c>
      <c r="T2351" s="59">
        <v>15</v>
      </c>
      <c r="U2351" s="82">
        <v>39.556</v>
      </c>
      <c r="V2351" s="83">
        <v>20.46</v>
      </c>
      <c r="W2351" s="83">
        <v>13.64</v>
      </c>
      <c r="X2351" s="83">
        <v>6.82</v>
      </c>
      <c r="Y2351" s="82">
        <f t="shared" si="259"/>
        <v>19.096</v>
      </c>
      <c r="Z2351" s="82"/>
      <c r="AA2351" s="91"/>
      <c r="AB2351" s="91"/>
      <c r="AC2351" s="82"/>
      <c r="AD2351" s="82"/>
      <c r="AE2351" s="82"/>
      <c r="AF2351" s="82"/>
      <c r="AG2351" s="59" t="s">
        <v>7793</v>
      </c>
      <c r="AH2351" s="59">
        <v>1</v>
      </c>
      <c r="AI2351" s="58"/>
      <c r="AJ2351" s="27"/>
    </row>
    <row r="2352" ht="20.15" customHeight="1" outlineLevel="4" spans="1:36">
      <c r="A2352" s="59">
        <v>3</v>
      </c>
      <c r="B2352" s="60" t="s">
        <v>230</v>
      </c>
      <c r="C2352" s="56" t="s">
        <v>252</v>
      </c>
      <c r="D2352" s="57" t="s">
        <v>7809</v>
      </c>
      <c r="E2352" s="58" t="s">
        <v>7810</v>
      </c>
      <c r="F2352" s="59" t="s">
        <v>354</v>
      </c>
      <c r="G2352" s="59" t="s">
        <v>355</v>
      </c>
      <c r="H2352" s="59">
        <v>431127</v>
      </c>
      <c r="I2352" s="59" t="str">
        <f t="shared" si="257"/>
        <v>431127</v>
      </c>
      <c r="J2352" s="59">
        <f t="shared" si="258"/>
        <v>0</v>
      </c>
      <c r="K2352" s="70">
        <v>2.403</v>
      </c>
      <c r="L2352" s="55" t="s">
        <v>7811</v>
      </c>
      <c r="M2352" s="71" t="s">
        <v>7812</v>
      </c>
      <c r="N2352" s="59"/>
      <c r="O2352" s="70"/>
      <c r="P2352" s="59"/>
      <c r="Q2352" s="70"/>
      <c r="R2352" s="73" t="s">
        <v>7812</v>
      </c>
      <c r="S2352" s="70">
        <v>2.403</v>
      </c>
      <c r="T2352" s="59">
        <v>15</v>
      </c>
      <c r="U2352" s="82">
        <v>69.687</v>
      </c>
      <c r="V2352" s="83">
        <v>36.045</v>
      </c>
      <c r="W2352" s="83">
        <v>24.03</v>
      </c>
      <c r="X2352" s="83">
        <v>12.015</v>
      </c>
      <c r="Y2352" s="82">
        <f t="shared" si="259"/>
        <v>33.642</v>
      </c>
      <c r="Z2352" s="82"/>
      <c r="AA2352" s="91"/>
      <c r="AB2352" s="91"/>
      <c r="AC2352" s="82"/>
      <c r="AD2352" s="82"/>
      <c r="AE2352" s="82"/>
      <c r="AF2352" s="82"/>
      <c r="AG2352" s="59" t="s">
        <v>7793</v>
      </c>
      <c r="AH2352" s="59">
        <v>1</v>
      </c>
      <c r="AI2352" s="58"/>
      <c r="AJ2352" s="27"/>
    </row>
    <row r="2353" ht="20.15" customHeight="1" outlineLevel="4" spans="1:36">
      <c r="A2353" s="59">
        <v>1</v>
      </c>
      <c r="B2353" s="60" t="s">
        <v>230</v>
      </c>
      <c r="C2353" s="56" t="s">
        <v>252</v>
      </c>
      <c r="D2353" s="57" t="s">
        <v>7813</v>
      </c>
      <c r="E2353" s="58" t="s">
        <v>7814</v>
      </c>
      <c r="F2353" s="59" t="s">
        <v>354</v>
      </c>
      <c r="G2353" s="59" t="s">
        <v>355</v>
      </c>
      <c r="H2353" s="59">
        <v>431127</v>
      </c>
      <c r="I2353" s="59" t="str">
        <f t="shared" si="257"/>
        <v>431127</v>
      </c>
      <c r="J2353" s="59">
        <f t="shared" si="258"/>
        <v>0</v>
      </c>
      <c r="K2353" s="70">
        <v>5.017</v>
      </c>
      <c r="L2353" s="55" t="s">
        <v>7815</v>
      </c>
      <c r="M2353" s="71" t="s">
        <v>7816</v>
      </c>
      <c r="N2353" s="59"/>
      <c r="O2353" s="70"/>
      <c r="P2353" s="59"/>
      <c r="Q2353" s="70"/>
      <c r="R2353" s="73" t="s">
        <v>7816</v>
      </c>
      <c r="S2353" s="70">
        <v>5.017</v>
      </c>
      <c r="T2353" s="59">
        <v>15</v>
      </c>
      <c r="U2353" s="82">
        <v>145.493</v>
      </c>
      <c r="V2353" s="83">
        <v>75.255</v>
      </c>
      <c r="W2353" s="83">
        <v>50.17</v>
      </c>
      <c r="X2353" s="83">
        <v>25.085</v>
      </c>
      <c r="Y2353" s="82">
        <f t="shared" si="259"/>
        <v>70.238</v>
      </c>
      <c r="Z2353" s="82"/>
      <c r="AA2353" s="91"/>
      <c r="AB2353" s="91"/>
      <c r="AC2353" s="82"/>
      <c r="AD2353" s="82"/>
      <c r="AE2353" s="82"/>
      <c r="AF2353" s="82"/>
      <c r="AG2353" s="59" t="s">
        <v>7793</v>
      </c>
      <c r="AH2353" s="59">
        <v>1</v>
      </c>
      <c r="AI2353" s="58"/>
      <c r="AJ2353" s="27"/>
    </row>
    <row r="2354" ht="20.15" customHeight="1" outlineLevel="4" spans="1:36">
      <c r="A2354" s="59">
        <v>2</v>
      </c>
      <c r="B2354" s="60" t="s">
        <v>230</v>
      </c>
      <c r="C2354" s="56" t="s">
        <v>252</v>
      </c>
      <c r="D2354" s="57" t="s">
        <v>7809</v>
      </c>
      <c r="E2354" s="58" t="s">
        <v>7817</v>
      </c>
      <c r="F2354" s="59" t="s">
        <v>354</v>
      </c>
      <c r="G2354" s="59" t="s">
        <v>355</v>
      </c>
      <c r="H2354" s="59">
        <v>431127</v>
      </c>
      <c r="I2354" s="59" t="str">
        <f t="shared" si="257"/>
        <v>431127</v>
      </c>
      <c r="J2354" s="59">
        <f t="shared" si="258"/>
        <v>0</v>
      </c>
      <c r="K2354" s="70">
        <v>3.851</v>
      </c>
      <c r="L2354" s="55" t="s">
        <v>7818</v>
      </c>
      <c r="M2354" s="71" t="s">
        <v>7819</v>
      </c>
      <c r="N2354" s="59"/>
      <c r="O2354" s="70"/>
      <c r="P2354" s="59"/>
      <c r="Q2354" s="70"/>
      <c r="R2354" s="73" t="s">
        <v>7819</v>
      </c>
      <c r="S2354" s="70">
        <v>3.851</v>
      </c>
      <c r="T2354" s="59">
        <v>15</v>
      </c>
      <c r="U2354" s="82">
        <v>111.679</v>
      </c>
      <c r="V2354" s="83">
        <v>57.765</v>
      </c>
      <c r="W2354" s="83">
        <v>38.51</v>
      </c>
      <c r="X2354" s="83">
        <v>19.255</v>
      </c>
      <c r="Y2354" s="82">
        <f t="shared" si="259"/>
        <v>53.914</v>
      </c>
      <c r="Z2354" s="82"/>
      <c r="AA2354" s="91"/>
      <c r="AB2354" s="91"/>
      <c r="AC2354" s="82"/>
      <c r="AD2354" s="82"/>
      <c r="AE2354" s="82"/>
      <c r="AF2354" s="82"/>
      <c r="AG2354" s="59" t="s">
        <v>7793</v>
      </c>
      <c r="AH2354" s="59">
        <v>1</v>
      </c>
      <c r="AI2354" s="58"/>
      <c r="AJ2354" s="27"/>
    </row>
    <row r="2355" ht="20.15" customHeight="1" outlineLevel="4" spans="1:36">
      <c r="A2355" s="59">
        <v>20</v>
      </c>
      <c r="B2355" s="60" t="s">
        <v>230</v>
      </c>
      <c r="C2355" s="56" t="s">
        <v>252</v>
      </c>
      <c r="D2355" s="57" t="s">
        <v>7809</v>
      </c>
      <c r="E2355" s="58" t="s">
        <v>7820</v>
      </c>
      <c r="F2355" s="59" t="s">
        <v>354</v>
      </c>
      <c r="G2355" s="59" t="s">
        <v>355</v>
      </c>
      <c r="H2355" s="59">
        <v>431127</v>
      </c>
      <c r="I2355" s="59" t="str">
        <f t="shared" si="257"/>
        <v>431127</v>
      </c>
      <c r="J2355" s="59">
        <f t="shared" si="258"/>
        <v>0</v>
      </c>
      <c r="K2355" s="70">
        <v>0.603</v>
      </c>
      <c r="L2355" s="55" t="s">
        <v>7821</v>
      </c>
      <c r="M2355" s="71" t="s">
        <v>7822</v>
      </c>
      <c r="N2355" s="59"/>
      <c r="O2355" s="70"/>
      <c r="P2355" s="59"/>
      <c r="Q2355" s="70"/>
      <c r="R2355" s="73" t="s">
        <v>7822</v>
      </c>
      <c r="S2355" s="70">
        <v>0.603</v>
      </c>
      <c r="T2355" s="59">
        <v>15</v>
      </c>
      <c r="U2355" s="82">
        <v>17.487</v>
      </c>
      <c r="V2355" s="83">
        <v>9.045</v>
      </c>
      <c r="W2355" s="83">
        <v>6.03</v>
      </c>
      <c r="X2355" s="83">
        <v>3.015</v>
      </c>
      <c r="Y2355" s="82">
        <f t="shared" si="259"/>
        <v>8.442</v>
      </c>
      <c r="Z2355" s="82"/>
      <c r="AA2355" s="91"/>
      <c r="AB2355" s="91"/>
      <c r="AC2355" s="82"/>
      <c r="AD2355" s="82"/>
      <c r="AE2355" s="82"/>
      <c r="AF2355" s="82"/>
      <c r="AG2355" s="59" t="s">
        <v>7793</v>
      </c>
      <c r="AH2355" s="59">
        <v>1</v>
      </c>
      <c r="AI2355" s="58"/>
      <c r="AJ2355" s="27"/>
    </row>
    <row r="2356" ht="20.15" customHeight="1" outlineLevel="4" spans="1:36">
      <c r="A2356" s="59">
        <v>26</v>
      </c>
      <c r="B2356" s="60" t="s">
        <v>230</v>
      </c>
      <c r="C2356" s="56" t="s">
        <v>252</v>
      </c>
      <c r="D2356" s="57" t="s">
        <v>7823</v>
      </c>
      <c r="E2356" s="58" t="s">
        <v>7591</v>
      </c>
      <c r="F2356" s="59" t="s">
        <v>354</v>
      </c>
      <c r="G2356" s="59" t="s">
        <v>355</v>
      </c>
      <c r="H2356" s="59">
        <v>431127</v>
      </c>
      <c r="I2356" s="59" t="str">
        <f t="shared" si="257"/>
        <v>431127</v>
      </c>
      <c r="J2356" s="59">
        <f t="shared" si="258"/>
        <v>0</v>
      </c>
      <c r="K2356" s="70">
        <v>1.05</v>
      </c>
      <c r="L2356" s="55" t="s">
        <v>7824</v>
      </c>
      <c r="M2356" s="71" t="s">
        <v>7825</v>
      </c>
      <c r="N2356" s="59"/>
      <c r="O2356" s="70"/>
      <c r="P2356" s="59"/>
      <c r="Q2356" s="70"/>
      <c r="R2356" s="73" t="s">
        <v>7825</v>
      </c>
      <c r="S2356" s="70">
        <v>1.05</v>
      </c>
      <c r="T2356" s="59">
        <v>15</v>
      </c>
      <c r="U2356" s="82">
        <v>30.45</v>
      </c>
      <c r="V2356" s="83">
        <v>15.75</v>
      </c>
      <c r="W2356" s="83">
        <v>10.5</v>
      </c>
      <c r="X2356" s="83">
        <v>5.25</v>
      </c>
      <c r="Y2356" s="82">
        <f t="shared" si="259"/>
        <v>14.7</v>
      </c>
      <c r="Z2356" s="82"/>
      <c r="AA2356" s="91"/>
      <c r="AB2356" s="91"/>
      <c r="AC2356" s="82"/>
      <c r="AD2356" s="82"/>
      <c r="AE2356" s="82"/>
      <c r="AF2356" s="82"/>
      <c r="AG2356" s="59" t="s">
        <v>7793</v>
      </c>
      <c r="AH2356" s="59">
        <v>1</v>
      </c>
      <c r="AI2356" s="58"/>
      <c r="AJ2356" s="27"/>
    </row>
    <row r="2357" ht="20.15" customHeight="1" outlineLevel="4" spans="1:36">
      <c r="A2357" s="59">
        <v>21</v>
      </c>
      <c r="B2357" s="60" t="s">
        <v>230</v>
      </c>
      <c r="C2357" s="56" t="s">
        <v>252</v>
      </c>
      <c r="D2357" s="57" t="s">
        <v>4179</v>
      </c>
      <c r="E2357" s="58" t="s">
        <v>7826</v>
      </c>
      <c r="F2357" s="59" t="s">
        <v>354</v>
      </c>
      <c r="G2357" s="59" t="s">
        <v>355</v>
      </c>
      <c r="H2357" s="59">
        <v>431127</v>
      </c>
      <c r="I2357" s="59" t="str">
        <f t="shared" si="257"/>
        <v>431127</v>
      </c>
      <c r="J2357" s="59">
        <f t="shared" si="258"/>
        <v>0</v>
      </c>
      <c r="K2357" s="70">
        <v>0.138</v>
      </c>
      <c r="L2357" s="55" t="s">
        <v>7827</v>
      </c>
      <c r="M2357" s="71" t="s">
        <v>7828</v>
      </c>
      <c r="N2357" s="59"/>
      <c r="O2357" s="70"/>
      <c r="P2357" s="59"/>
      <c r="Q2357" s="70"/>
      <c r="R2357" s="73" t="s">
        <v>7828</v>
      </c>
      <c r="S2357" s="70">
        <v>0.138</v>
      </c>
      <c r="T2357" s="59">
        <v>15</v>
      </c>
      <c r="U2357" s="82">
        <v>4.002</v>
      </c>
      <c r="V2357" s="83">
        <v>2.07</v>
      </c>
      <c r="W2357" s="83">
        <v>1.38</v>
      </c>
      <c r="X2357" s="83">
        <v>0.69</v>
      </c>
      <c r="Y2357" s="82">
        <f t="shared" si="259"/>
        <v>1.932</v>
      </c>
      <c r="Z2357" s="82"/>
      <c r="AA2357" s="91"/>
      <c r="AB2357" s="91"/>
      <c r="AC2357" s="82"/>
      <c r="AD2357" s="82"/>
      <c r="AE2357" s="82"/>
      <c r="AF2357" s="82"/>
      <c r="AG2357" s="59" t="s">
        <v>7793</v>
      </c>
      <c r="AH2357" s="59">
        <v>1</v>
      </c>
      <c r="AI2357" s="58"/>
      <c r="AJ2357" s="27"/>
    </row>
    <row r="2358" ht="20.15" customHeight="1" outlineLevel="4" spans="1:36">
      <c r="A2358" s="59">
        <v>9</v>
      </c>
      <c r="B2358" s="60" t="s">
        <v>230</v>
      </c>
      <c r="C2358" s="56" t="s">
        <v>252</v>
      </c>
      <c r="D2358" s="57" t="s">
        <v>7809</v>
      </c>
      <c r="E2358" s="58" t="s">
        <v>7829</v>
      </c>
      <c r="F2358" s="59" t="s">
        <v>354</v>
      </c>
      <c r="G2358" s="59" t="s">
        <v>355</v>
      </c>
      <c r="H2358" s="59">
        <v>431127</v>
      </c>
      <c r="I2358" s="59" t="str">
        <f t="shared" si="257"/>
        <v>431127</v>
      </c>
      <c r="J2358" s="59">
        <f t="shared" si="258"/>
        <v>0</v>
      </c>
      <c r="K2358" s="70">
        <v>1.721</v>
      </c>
      <c r="L2358" s="55" t="s">
        <v>7830</v>
      </c>
      <c r="M2358" s="71" t="s">
        <v>7831</v>
      </c>
      <c r="N2358" s="59"/>
      <c r="O2358" s="70"/>
      <c r="P2358" s="73" t="s">
        <v>7831</v>
      </c>
      <c r="Q2358" s="70">
        <v>1.721</v>
      </c>
      <c r="R2358" s="59"/>
      <c r="S2358" s="70"/>
      <c r="T2358" s="59">
        <v>15</v>
      </c>
      <c r="U2358" s="82">
        <v>56.793</v>
      </c>
      <c r="V2358" s="83">
        <v>25.815</v>
      </c>
      <c r="W2358" s="83">
        <v>17.21</v>
      </c>
      <c r="X2358" s="83">
        <v>8.605</v>
      </c>
      <c r="Y2358" s="82">
        <f t="shared" si="259"/>
        <v>30.978</v>
      </c>
      <c r="Z2358" s="82"/>
      <c r="AA2358" s="91"/>
      <c r="AB2358" s="91"/>
      <c r="AC2358" s="82"/>
      <c r="AD2358" s="82"/>
      <c r="AE2358" s="82"/>
      <c r="AF2358" s="82"/>
      <c r="AG2358" s="59" t="s">
        <v>7793</v>
      </c>
      <c r="AH2358" s="59">
        <v>1</v>
      </c>
      <c r="AI2358" s="58"/>
      <c r="AJ2358" s="27"/>
    </row>
    <row r="2359" ht="20.15" customHeight="1" outlineLevel="4" spans="1:36">
      <c r="A2359" s="59">
        <v>8</v>
      </c>
      <c r="B2359" s="60" t="s">
        <v>230</v>
      </c>
      <c r="C2359" s="56" t="s">
        <v>252</v>
      </c>
      <c r="D2359" s="57" t="s">
        <v>7832</v>
      </c>
      <c r="E2359" s="58" t="s">
        <v>7833</v>
      </c>
      <c r="F2359" s="59" t="s">
        <v>354</v>
      </c>
      <c r="G2359" s="59" t="s">
        <v>355</v>
      </c>
      <c r="H2359" s="59">
        <v>431127</v>
      </c>
      <c r="I2359" s="59" t="str">
        <f t="shared" si="257"/>
        <v>431127</v>
      </c>
      <c r="J2359" s="59">
        <f t="shared" si="258"/>
        <v>0</v>
      </c>
      <c r="K2359" s="70">
        <v>1.301</v>
      </c>
      <c r="L2359" s="55" t="s">
        <v>7834</v>
      </c>
      <c r="M2359" s="71" t="s">
        <v>7835</v>
      </c>
      <c r="N2359" s="59"/>
      <c r="O2359" s="70"/>
      <c r="P2359" s="73" t="s">
        <v>7835</v>
      </c>
      <c r="Q2359" s="70">
        <v>1.301</v>
      </c>
      <c r="R2359" s="59"/>
      <c r="S2359" s="70"/>
      <c r="T2359" s="59">
        <v>15</v>
      </c>
      <c r="U2359" s="82">
        <v>42.933</v>
      </c>
      <c r="V2359" s="83">
        <v>19.515</v>
      </c>
      <c r="W2359" s="83">
        <v>13.01</v>
      </c>
      <c r="X2359" s="83">
        <v>6.505</v>
      </c>
      <c r="Y2359" s="82">
        <f t="shared" si="259"/>
        <v>23.418</v>
      </c>
      <c r="Z2359" s="82"/>
      <c r="AA2359" s="91"/>
      <c r="AB2359" s="91"/>
      <c r="AC2359" s="82"/>
      <c r="AD2359" s="82"/>
      <c r="AE2359" s="82"/>
      <c r="AF2359" s="82"/>
      <c r="AG2359" s="59" t="s">
        <v>7793</v>
      </c>
      <c r="AH2359" s="59">
        <v>1</v>
      </c>
      <c r="AI2359" s="58"/>
      <c r="AJ2359" s="27"/>
    </row>
    <row r="2360" ht="20.15" customHeight="1" outlineLevel="4" spans="1:36">
      <c r="A2360" s="59">
        <v>4</v>
      </c>
      <c r="B2360" s="60" t="s">
        <v>230</v>
      </c>
      <c r="C2360" s="56" t="s">
        <v>252</v>
      </c>
      <c r="D2360" s="57" t="s">
        <v>7823</v>
      </c>
      <c r="E2360" s="58" t="s">
        <v>7836</v>
      </c>
      <c r="F2360" s="59" t="s">
        <v>354</v>
      </c>
      <c r="G2360" s="59" t="s">
        <v>355</v>
      </c>
      <c r="H2360" s="59">
        <v>431127</v>
      </c>
      <c r="I2360" s="59" t="str">
        <f t="shared" si="257"/>
        <v>431127</v>
      </c>
      <c r="J2360" s="59">
        <f t="shared" si="258"/>
        <v>0</v>
      </c>
      <c r="K2360" s="70">
        <v>7.598</v>
      </c>
      <c r="L2360" s="55" t="s">
        <v>7837</v>
      </c>
      <c r="M2360" s="71" t="s">
        <v>7838</v>
      </c>
      <c r="N2360" s="59"/>
      <c r="O2360" s="70"/>
      <c r="P2360" s="73" t="s">
        <v>7838</v>
      </c>
      <c r="Q2360" s="70">
        <v>7.598</v>
      </c>
      <c r="R2360" s="59"/>
      <c r="S2360" s="70"/>
      <c r="T2360" s="59">
        <v>15</v>
      </c>
      <c r="U2360" s="82">
        <v>250.734</v>
      </c>
      <c r="V2360" s="83">
        <v>113.97</v>
      </c>
      <c r="W2360" s="83">
        <v>75.98</v>
      </c>
      <c r="X2360" s="83">
        <v>37.99</v>
      </c>
      <c r="Y2360" s="82">
        <f t="shared" si="259"/>
        <v>136.764</v>
      </c>
      <c r="Z2360" s="82"/>
      <c r="AA2360" s="91"/>
      <c r="AB2360" s="91"/>
      <c r="AC2360" s="82"/>
      <c r="AD2360" s="82"/>
      <c r="AE2360" s="82"/>
      <c r="AF2360" s="82"/>
      <c r="AG2360" s="59" t="s">
        <v>7793</v>
      </c>
      <c r="AH2360" s="59">
        <v>1</v>
      </c>
      <c r="AI2360" s="58"/>
      <c r="AJ2360" s="27"/>
    </row>
    <row r="2361" ht="20.15" customHeight="1" outlineLevel="4" spans="1:36">
      <c r="A2361" s="59">
        <v>7</v>
      </c>
      <c r="B2361" s="60" t="s">
        <v>230</v>
      </c>
      <c r="C2361" s="56" t="s">
        <v>252</v>
      </c>
      <c r="D2361" s="57" t="s">
        <v>4179</v>
      </c>
      <c r="E2361" s="58" t="s">
        <v>7839</v>
      </c>
      <c r="F2361" s="59" t="s">
        <v>354</v>
      </c>
      <c r="G2361" s="59" t="s">
        <v>355</v>
      </c>
      <c r="H2361" s="59">
        <v>431127</v>
      </c>
      <c r="I2361" s="59" t="str">
        <f t="shared" si="257"/>
        <v>431127</v>
      </c>
      <c r="J2361" s="59">
        <f t="shared" si="258"/>
        <v>0</v>
      </c>
      <c r="K2361" s="70">
        <v>4.716</v>
      </c>
      <c r="L2361" s="55" t="s">
        <v>7840</v>
      </c>
      <c r="M2361" s="71" t="s">
        <v>7841</v>
      </c>
      <c r="N2361" s="59"/>
      <c r="O2361" s="70"/>
      <c r="P2361" s="73" t="s">
        <v>7841</v>
      </c>
      <c r="Q2361" s="70">
        <v>4.716</v>
      </c>
      <c r="R2361" s="59"/>
      <c r="S2361" s="70"/>
      <c r="T2361" s="59">
        <v>15</v>
      </c>
      <c r="U2361" s="82">
        <v>155.628</v>
      </c>
      <c r="V2361" s="83">
        <v>70.74</v>
      </c>
      <c r="W2361" s="83">
        <v>47.16</v>
      </c>
      <c r="X2361" s="83">
        <v>23.58</v>
      </c>
      <c r="Y2361" s="82">
        <f t="shared" si="259"/>
        <v>84.888</v>
      </c>
      <c r="Z2361" s="82"/>
      <c r="AA2361" s="91"/>
      <c r="AB2361" s="91"/>
      <c r="AC2361" s="82"/>
      <c r="AD2361" s="82"/>
      <c r="AE2361" s="82"/>
      <c r="AF2361" s="82"/>
      <c r="AG2361" s="59" t="s">
        <v>7793</v>
      </c>
      <c r="AH2361" s="59">
        <v>1</v>
      </c>
      <c r="AI2361" s="58"/>
      <c r="AJ2361" s="27"/>
    </row>
    <row r="2362" ht="20.15" customHeight="1" outlineLevel="4" spans="1:36">
      <c r="A2362" s="59">
        <v>23</v>
      </c>
      <c r="B2362" s="60" t="s">
        <v>230</v>
      </c>
      <c r="C2362" s="56" t="s">
        <v>252</v>
      </c>
      <c r="D2362" s="57" t="s">
        <v>7823</v>
      </c>
      <c r="E2362" s="58" t="s">
        <v>7823</v>
      </c>
      <c r="F2362" s="59" t="s">
        <v>354</v>
      </c>
      <c r="G2362" s="59" t="s">
        <v>355</v>
      </c>
      <c r="H2362" s="59">
        <v>431127</v>
      </c>
      <c r="I2362" s="59" t="str">
        <f t="shared" si="257"/>
        <v>431127</v>
      </c>
      <c r="J2362" s="59">
        <f t="shared" si="258"/>
        <v>0</v>
      </c>
      <c r="K2362" s="70">
        <v>6.746</v>
      </c>
      <c r="L2362" s="55" t="s">
        <v>7842</v>
      </c>
      <c r="M2362" s="71" t="s">
        <v>7843</v>
      </c>
      <c r="N2362" s="59"/>
      <c r="O2362" s="70"/>
      <c r="P2362" s="59"/>
      <c r="Q2362" s="70"/>
      <c r="R2362" s="73" t="s">
        <v>7843</v>
      </c>
      <c r="S2362" s="70">
        <v>6.746</v>
      </c>
      <c r="T2362" s="59">
        <v>15</v>
      </c>
      <c r="U2362" s="82">
        <v>195.634</v>
      </c>
      <c r="V2362" s="83">
        <v>101.19</v>
      </c>
      <c r="W2362" s="83">
        <v>67.46</v>
      </c>
      <c r="X2362" s="83">
        <v>33.73</v>
      </c>
      <c r="Y2362" s="82">
        <f t="shared" si="259"/>
        <v>94.444</v>
      </c>
      <c r="Z2362" s="82"/>
      <c r="AA2362" s="91"/>
      <c r="AB2362" s="91"/>
      <c r="AC2362" s="82"/>
      <c r="AD2362" s="82"/>
      <c r="AE2362" s="82"/>
      <c r="AF2362" s="82"/>
      <c r="AG2362" s="59" t="s">
        <v>7793</v>
      </c>
      <c r="AH2362" s="59">
        <v>1</v>
      </c>
      <c r="AI2362" s="58"/>
      <c r="AJ2362" s="27"/>
    </row>
    <row r="2363" ht="20.15" customHeight="1" outlineLevel="4" spans="1:36">
      <c r="A2363" s="59">
        <v>19</v>
      </c>
      <c r="B2363" s="60" t="s">
        <v>230</v>
      </c>
      <c r="C2363" s="56" t="s">
        <v>252</v>
      </c>
      <c r="D2363" s="57" t="s">
        <v>7844</v>
      </c>
      <c r="E2363" s="58" t="s">
        <v>7845</v>
      </c>
      <c r="F2363" s="59" t="s">
        <v>354</v>
      </c>
      <c r="G2363" s="59" t="s">
        <v>355</v>
      </c>
      <c r="H2363" s="59">
        <v>431127</v>
      </c>
      <c r="I2363" s="59" t="str">
        <f t="shared" si="257"/>
        <v>431127</v>
      </c>
      <c r="J2363" s="59">
        <f t="shared" si="258"/>
        <v>0</v>
      </c>
      <c r="K2363" s="70">
        <v>19.703</v>
      </c>
      <c r="L2363" s="55" t="s">
        <v>7846</v>
      </c>
      <c r="M2363" s="71" t="s">
        <v>7847</v>
      </c>
      <c r="N2363" s="73" t="s">
        <v>7847</v>
      </c>
      <c r="O2363" s="70">
        <v>19.703</v>
      </c>
      <c r="P2363" s="59"/>
      <c r="Q2363" s="70"/>
      <c r="R2363" s="59"/>
      <c r="S2363" s="70"/>
      <c r="T2363" s="59">
        <v>15</v>
      </c>
      <c r="U2363" s="82">
        <v>689.605</v>
      </c>
      <c r="V2363" s="83">
        <v>295.545</v>
      </c>
      <c r="W2363" s="83">
        <v>197.03</v>
      </c>
      <c r="X2363" s="83">
        <v>98.515</v>
      </c>
      <c r="Y2363" s="82">
        <f t="shared" si="259"/>
        <v>394.06</v>
      </c>
      <c r="Z2363" s="82"/>
      <c r="AA2363" s="91"/>
      <c r="AB2363" s="91"/>
      <c r="AC2363" s="82"/>
      <c r="AD2363" s="82"/>
      <c r="AE2363" s="82"/>
      <c r="AF2363" s="82"/>
      <c r="AG2363" s="59" t="s">
        <v>7793</v>
      </c>
      <c r="AH2363" s="59">
        <v>1</v>
      </c>
      <c r="AI2363" s="58"/>
      <c r="AJ2363" s="27"/>
    </row>
    <row r="2364" ht="20.15" customHeight="1" outlineLevel="4" spans="1:36">
      <c r="A2364" s="59">
        <v>22</v>
      </c>
      <c r="B2364" s="60" t="s">
        <v>230</v>
      </c>
      <c r="C2364" s="56" t="s">
        <v>252</v>
      </c>
      <c r="D2364" s="57" t="s">
        <v>7794</v>
      </c>
      <c r="E2364" s="58" t="s">
        <v>7795</v>
      </c>
      <c r="F2364" s="59" t="s">
        <v>354</v>
      </c>
      <c r="G2364" s="59" t="s">
        <v>355</v>
      </c>
      <c r="H2364" s="59">
        <v>431127</v>
      </c>
      <c r="I2364" s="59" t="str">
        <f t="shared" si="257"/>
        <v>431127</v>
      </c>
      <c r="J2364" s="59">
        <f t="shared" si="258"/>
        <v>0</v>
      </c>
      <c r="K2364" s="70">
        <v>1.784</v>
      </c>
      <c r="L2364" s="55" t="s">
        <v>7848</v>
      </c>
      <c r="M2364" s="71" t="s">
        <v>7849</v>
      </c>
      <c r="N2364" s="59"/>
      <c r="O2364" s="70"/>
      <c r="P2364" s="59"/>
      <c r="Q2364" s="70"/>
      <c r="R2364" s="73" t="s">
        <v>7849</v>
      </c>
      <c r="S2364" s="70">
        <v>1.784</v>
      </c>
      <c r="T2364" s="59">
        <v>15</v>
      </c>
      <c r="U2364" s="82">
        <v>51.736</v>
      </c>
      <c r="V2364" s="83">
        <v>26.76</v>
      </c>
      <c r="W2364" s="83">
        <v>17.84</v>
      </c>
      <c r="X2364" s="83">
        <v>8.92</v>
      </c>
      <c r="Y2364" s="82">
        <f t="shared" si="259"/>
        <v>24.976</v>
      </c>
      <c r="Z2364" s="82"/>
      <c r="AA2364" s="91"/>
      <c r="AB2364" s="91"/>
      <c r="AC2364" s="82"/>
      <c r="AD2364" s="82"/>
      <c r="AE2364" s="82"/>
      <c r="AF2364" s="82"/>
      <c r="AG2364" s="59" t="s">
        <v>7793</v>
      </c>
      <c r="AH2364" s="59">
        <v>1</v>
      </c>
      <c r="AI2364" s="58"/>
      <c r="AJ2364" s="27"/>
    </row>
    <row r="2365" ht="20.15" customHeight="1" outlineLevel="4" spans="1:36">
      <c r="A2365" s="59">
        <v>18</v>
      </c>
      <c r="B2365" s="60" t="s">
        <v>230</v>
      </c>
      <c r="C2365" s="56" t="s">
        <v>252</v>
      </c>
      <c r="D2365" s="57" t="s">
        <v>7850</v>
      </c>
      <c r="E2365" s="58" t="s">
        <v>7851</v>
      </c>
      <c r="F2365" s="59" t="s">
        <v>354</v>
      </c>
      <c r="G2365" s="59" t="s">
        <v>355</v>
      </c>
      <c r="H2365" s="59">
        <v>431127</v>
      </c>
      <c r="I2365" s="59" t="str">
        <f t="shared" si="257"/>
        <v>431127</v>
      </c>
      <c r="J2365" s="59">
        <f t="shared" si="258"/>
        <v>0</v>
      </c>
      <c r="K2365" s="70">
        <v>6.736</v>
      </c>
      <c r="L2365" s="55" t="s">
        <v>7852</v>
      </c>
      <c r="M2365" s="71" t="s">
        <v>7853</v>
      </c>
      <c r="N2365" s="59"/>
      <c r="O2365" s="70"/>
      <c r="P2365" s="59"/>
      <c r="Q2365" s="70"/>
      <c r="R2365" s="73" t="s">
        <v>7853</v>
      </c>
      <c r="S2365" s="70">
        <v>6.736</v>
      </c>
      <c r="T2365" s="59">
        <v>15</v>
      </c>
      <c r="U2365" s="82">
        <v>195.344</v>
      </c>
      <c r="V2365" s="83">
        <v>101.04</v>
      </c>
      <c r="W2365" s="83">
        <v>67.36</v>
      </c>
      <c r="X2365" s="83">
        <v>33.68</v>
      </c>
      <c r="Y2365" s="82">
        <f t="shared" si="259"/>
        <v>94.304</v>
      </c>
      <c r="Z2365" s="82"/>
      <c r="AA2365" s="91"/>
      <c r="AB2365" s="91"/>
      <c r="AC2365" s="82"/>
      <c r="AD2365" s="82"/>
      <c r="AE2365" s="82"/>
      <c r="AF2365" s="82"/>
      <c r="AG2365" s="59" t="s">
        <v>7793</v>
      </c>
      <c r="AH2365" s="59">
        <v>1</v>
      </c>
      <c r="AI2365" s="58"/>
      <c r="AJ2365" s="27"/>
    </row>
    <row r="2366" ht="20.15" customHeight="1" outlineLevel="4" spans="1:36">
      <c r="A2366" s="59">
        <v>31</v>
      </c>
      <c r="B2366" s="60" t="s">
        <v>230</v>
      </c>
      <c r="C2366" s="56" t="s">
        <v>252</v>
      </c>
      <c r="D2366" s="57" t="s">
        <v>7798</v>
      </c>
      <c r="E2366" s="58" t="s">
        <v>7799</v>
      </c>
      <c r="F2366" s="59" t="s">
        <v>354</v>
      </c>
      <c r="G2366" s="59" t="s">
        <v>355</v>
      </c>
      <c r="H2366" s="59">
        <v>431127</v>
      </c>
      <c r="I2366" s="59" t="str">
        <f t="shared" si="257"/>
        <v>431127</v>
      </c>
      <c r="J2366" s="59">
        <f t="shared" si="258"/>
        <v>0</v>
      </c>
      <c r="K2366" s="70">
        <v>2.925</v>
      </c>
      <c r="L2366" s="55" t="s">
        <v>7854</v>
      </c>
      <c r="M2366" s="71" t="s">
        <v>7855</v>
      </c>
      <c r="N2366" s="59"/>
      <c r="O2366" s="70"/>
      <c r="P2366" s="59"/>
      <c r="Q2366" s="70"/>
      <c r="R2366" s="73" t="s">
        <v>7855</v>
      </c>
      <c r="S2366" s="70">
        <v>2.925</v>
      </c>
      <c r="T2366" s="59">
        <v>15</v>
      </c>
      <c r="U2366" s="82">
        <v>84.825</v>
      </c>
      <c r="V2366" s="83">
        <v>43.875</v>
      </c>
      <c r="W2366" s="83">
        <v>29.25</v>
      </c>
      <c r="X2366" s="83">
        <v>14.625</v>
      </c>
      <c r="Y2366" s="82">
        <f t="shared" si="259"/>
        <v>40.95</v>
      </c>
      <c r="Z2366" s="82"/>
      <c r="AA2366" s="91"/>
      <c r="AB2366" s="91"/>
      <c r="AC2366" s="82"/>
      <c r="AD2366" s="82"/>
      <c r="AE2366" s="82"/>
      <c r="AF2366" s="82"/>
      <c r="AG2366" s="59" t="s">
        <v>7793</v>
      </c>
      <c r="AH2366" s="59">
        <v>1</v>
      </c>
      <c r="AI2366" s="58"/>
      <c r="AJ2366" s="27"/>
    </row>
    <row r="2367" ht="20.15" customHeight="1" outlineLevel="4" spans="1:36">
      <c r="A2367" s="59">
        <v>13</v>
      </c>
      <c r="B2367" s="60" t="s">
        <v>230</v>
      </c>
      <c r="C2367" s="56" t="s">
        <v>252</v>
      </c>
      <c r="D2367" s="57" t="s">
        <v>7798</v>
      </c>
      <c r="E2367" s="58" t="s">
        <v>7856</v>
      </c>
      <c r="F2367" s="59" t="s">
        <v>354</v>
      </c>
      <c r="G2367" s="59" t="s">
        <v>355</v>
      </c>
      <c r="H2367" s="59">
        <v>431127</v>
      </c>
      <c r="I2367" s="59" t="str">
        <f t="shared" si="257"/>
        <v>431127</v>
      </c>
      <c r="J2367" s="59">
        <f t="shared" si="258"/>
        <v>0</v>
      </c>
      <c r="K2367" s="70">
        <v>6.974</v>
      </c>
      <c r="L2367" s="55" t="s">
        <v>7857</v>
      </c>
      <c r="M2367" s="71" t="s">
        <v>7858</v>
      </c>
      <c r="N2367" s="59"/>
      <c r="O2367" s="70"/>
      <c r="P2367" s="59"/>
      <c r="Q2367" s="70"/>
      <c r="R2367" s="73" t="s">
        <v>7858</v>
      </c>
      <c r="S2367" s="70">
        <v>6.974</v>
      </c>
      <c r="T2367" s="59">
        <v>15</v>
      </c>
      <c r="U2367" s="82">
        <v>202.246</v>
      </c>
      <c r="V2367" s="83">
        <v>104.61</v>
      </c>
      <c r="W2367" s="83">
        <v>69.74</v>
      </c>
      <c r="X2367" s="83">
        <v>34.87</v>
      </c>
      <c r="Y2367" s="82">
        <f t="shared" si="259"/>
        <v>97.636</v>
      </c>
      <c r="Z2367" s="82"/>
      <c r="AA2367" s="91"/>
      <c r="AB2367" s="91"/>
      <c r="AC2367" s="82"/>
      <c r="AD2367" s="82"/>
      <c r="AE2367" s="82"/>
      <c r="AF2367" s="82"/>
      <c r="AG2367" s="59" t="s">
        <v>7793</v>
      </c>
      <c r="AH2367" s="59">
        <v>1</v>
      </c>
      <c r="AI2367" s="58"/>
      <c r="AJ2367" s="27"/>
    </row>
    <row r="2368" ht="20.15" customHeight="1" outlineLevel="4" spans="1:36">
      <c r="A2368" s="59">
        <v>27</v>
      </c>
      <c r="B2368" s="60" t="s">
        <v>230</v>
      </c>
      <c r="C2368" s="56" t="s">
        <v>252</v>
      </c>
      <c r="D2368" s="57" t="s">
        <v>7805</v>
      </c>
      <c r="E2368" s="58" t="s">
        <v>7859</v>
      </c>
      <c r="F2368" s="59" t="s">
        <v>354</v>
      </c>
      <c r="G2368" s="59" t="s">
        <v>355</v>
      </c>
      <c r="H2368" s="59">
        <v>431127</v>
      </c>
      <c r="I2368" s="59" t="str">
        <f t="shared" si="257"/>
        <v>431127</v>
      </c>
      <c r="J2368" s="59">
        <f t="shared" si="258"/>
        <v>0</v>
      </c>
      <c r="K2368" s="70">
        <v>2.228</v>
      </c>
      <c r="L2368" s="55" t="s">
        <v>7860</v>
      </c>
      <c r="M2368" s="71" t="s">
        <v>7861</v>
      </c>
      <c r="N2368" s="59"/>
      <c r="O2368" s="70"/>
      <c r="P2368" s="59"/>
      <c r="Q2368" s="70"/>
      <c r="R2368" s="73" t="s">
        <v>7861</v>
      </c>
      <c r="S2368" s="70">
        <v>2.228</v>
      </c>
      <c r="T2368" s="59">
        <v>15</v>
      </c>
      <c r="U2368" s="82">
        <v>64.612</v>
      </c>
      <c r="V2368" s="83">
        <v>33.42</v>
      </c>
      <c r="W2368" s="83">
        <v>22.28</v>
      </c>
      <c r="X2368" s="83">
        <v>11.14</v>
      </c>
      <c r="Y2368" s="82">
        <f t="shared" si="259"/>
        <v>31.192</v>
      </c>
      <c r="Z2368" s="82"/>
      <c r="AA2368" s="91"/>
      <c r="AB2368" s="91"/>
      <c r="AC2368" s="82"/>
      <c r="AD2368" s="82"/>
      <c r="AE2368" s="82"/>
      <c r="AF2368" s="82"/>
      <c r="AG2368" s="59" t="s">
        <v>7793</v>
      </c>
      <c r="AH2368" s="59">
        <v>1</v>
      </c>
      <c r="AI2368" s="58"/>
      <c r="AJ2368" s="27"/>
    </row>
    <row r="2369" ht="20.15" customHeight="1" outlineLevel="4" spans="1:36">
      <c r="A2369" s="59">
        <v>14</v>
      </c>
      <c r="B2369" s="60" t="s">
        <v>230</v>
      </c>
      <c r="C2369" s="56" t="s">
        <v>252</v>
      </c>
      <c r="D2369" s="57" t="s">
        <v>7832</v>
      </c>
      <c r="E2369" s="58" t="s">
        <v>7862</v>
      </c>
      <c r="F2369" s="59" t="s">
        <v>354</v>
      </c>
      <c r="G2369" s="59" t="s">
        <v>355</v>
      </c>
      <c r="H2369" s="59">
        <v>431127</v>
      </c>
      <c r="I2369" s="59" t="str">
        <f t="shared" si="257"/>
        <v>431127</v>
      </c>
      <c r="J2369" s="59">
        <f t="shared" si="258"/>
        <v>0</v>
      </c>
      <c r="K2369" s="70">
        <v>5.119</v>
      </c>
      <c r="L2369" s="55" t="s">
        <v>7863</v>
      </c>
      <c r="M2369" s="71" t="s">
        <v>7864</v>
      </c>
      <c r="N2369" s="59"/>
      <c r="O2369" s="70"/>
      <c r="P2369" s="59"/>
      <c r="Q2369" s="70"/>
      <c r="R2369" s="73" t="s">
        <v>7864</v>
      </c>
      <c r="S2369" s="70">
        <v>5.119</v>
      </c>
      <c r="T2369" s="59">
        <v>15</v>
      </c>
      <c r="U2369" s="82">
        <v>148.451</v>
      </c>
      <c r="V2369" s="83">
        <v>76.785</v>
      </c>
      <c r="W2369" s="83">
        <v>51.19</v>
      </c>
      <c r="X2369" s="83">
        <v>25.595</v>
      </c>
      <c r="Y2369" s="82">
        <f t="shared" si="259"/>
        <v>71.666</v>
      </c>
      <c r="Z2369" s="82"/>
      <c r="AA2369" s="91"/>
      <c r="AB2369" s="91"/>
      <c r="AC2369" s="82"/>
      <c r="AD2369" s="82"/>
      <c r="AE2369" s="82"/>
      <c r="AF2369" s="82"/>
      <c r="AG2369" s="59" t="s">
        <v>7793</v>
      </c>
      <c r="AH2369" s="59">
        <v>1</v>
      </c>
      <c r="AI2369" s="58"/>
      <c r="AJ2369" s="27"/>
    </row>
    <row r="2370" ht="20.15" customHeight="1" outlineLevel="4" spans="1:36">
      <c r="A2370" s="59">
        <v>29</v>
      </c>
      <c r="B2370" s="60" t="s">
        <v>230</v>
      </c>
      <c r="C2370" s="56" t="s">
        <v>252</v>
      </c>
      <c r="D2370" s="57" t="s">
        <v>7865</v>
      </c>
      <c r="E2370" s="58" t="s">
        <v>7866</v>
      </c>
      <c r="F2370" s="59" t="s">
        <v>354</v>
      </c>
      <c r="G2370" s="59" t="s">
        <v>355</v>
      </c>
      <c r="H2370" s="59">
        <v>431127</v>
      </c>
      <c r="I2370" s="59" t="str">
        <f t="shared" si="257"/>
        <v>431127</v>
      </c>
      <c r="J2370" s="59">
        <f t="shared" si="258"/>
        <v>0</v>
      </c>
      <c r="K2370" s="70">
        <v>5.455</v>
      </c>
      <c r="L2370" s="55" t="s">
        <v>7867</v>
      </c>
      <c r="M2370" s="71" t="s">
        <v>7868</v>
      </c>
      <c r="N2370" s="59"/>
      <c r="O2370" s="70"/>
      <c r="P2370" s="59"/>
      <c r="Q2370" s="70"/>
      <c r="R2370" s="73" t="s">
        <v>7868</v>
      </c>
      <c r="S2370" s="70">
        <v>5.455</v>
      </c>
      <c r="T2370" s="59">
        <v>15</v>
      </c>
      <c r="U2370" s="82">
        <v>158.195</v>
      </c>
      <c r="V2370" s="83">
        <v>81.825</v>
      </c>
      <c r="W2370" s="83">
        <v>54.55</v>
      </c>
      <c r="X2370" s="83">
        <v>27.275</v>
      </c>
      <c r="Y2370" s="82">
        <f t="shared" si="259"/>
        <v>76.37</v>
      </c>
      <c r="Z2370" s="82"/>
      <c r="AA2370" s="91"/>
      <c r="AB2370" s="91"/>
      <c r="AC2370" s="82"/>
      <c r="AD2370" s="82"/>
      <c r="AE2370" s="82"/>
      <c r="AF2370" s="82"/>
      <c r="AG2370" s="59" t="s">
        <v>7793</v>
      </c>
      <c r="AH2370" s="59">
        <v>1</v>
      </c>
      <c r="AI2370" s="58"/>
      <c r="AJ2370" s="27"/>
    </row>
    <row r="2371" ht="20.15" customHeight="1" outlineLevel="4" spans="1:36">
      <c r="A2371" s="59">
        <v>15</v>
      </c>
      <c r="B2371" s="60" t="s">
        <v>230</v>
      </c>
      <c r="C2371" s="56" t="s">
        <v>252</v>
      </c>
      <c r="D2371" s="57" t="s">
        <v>7844</v>
      </c>
      <c r="E2371" s="58" t="s">
        <v>7869</v>
      </c>
      <c r="F2371" s="59" t="s">
        <v>354</v>
      </c>
      <c r="G2371" s="59" t="s">
        <v>355</v>
      </c>
      <c r="H2371" s="59">
        <v>431127</v>
      </c>
      <c r="I2371" s="59" t="str">
        <f t="shared" si="257"/>
        <v>431127</v>
      </c>
      <c r="J2371" s="59">
        <f t="shared" si="258"/>
        <v>0</v>
      </c>
      <c r="K2371" s="70">
        <v>7.044</v>
      </c>
      <c r="L2371" s="55" t="s">
        <v>7870</v>
      </c>
      <c r="M2371" s="71" t="s">
        <v>7871</v>
      </c>
      <c r="N2371" s="59"/>
      <c r="O2371" s="70"/>
      <c r="P2371" s="59"/>
      <c r="Q2371" s="70"/>
      <c r="R2371" s="73" t="s">
        <v>7871</v>
      </c>
      <c r="S2371" s="70">
        <v>7.044</v>
      </c>
      <c r="T2371" s="59">
        <v>15</v>
      </c>
      <c r="U2371" s="82">
        <v>204.276</v>
      </c>
      <c r="V2371" s="83">
        <v>105.66</v>
      </c>
      <c r="W2371" s="83">
        <v>70.44</v>
      </c>
      <c r="X2371" s="83">
        <v>35.22</v>
      </c>
      <c r="Y2371" s="82">
        <f t="shared" si="259"/>
        <v>98.616</v>
      </c>
      <c r="Z2371" s="82"/>
      <c r="AA2371" s="91"/>
      <c r="AB2371" s="91"/>
      <c r="AC2371" s="82"/>
      <c r="AD2371" s="82"/>
      <c r="AE2371" s="82"/>
      <c r="AF2371" s="82"/>
      <c r="AG2371" s="59" t="s">
        <v>7793</v>
      </c>
      <c r="AH2371" s="59">
        <v>1</v>
      </c>
      <c r="AI2371" s="58"/>
      <c r="AJ2371" s="27"/>
    </row>
    <row r="2372" ht="20.15" customHeight="1" outlineLevel="4" spans="1:36">
      <c r="A2372" s="59">
        <v>16</v>
      </c>
      <c r="B2372" s="60" t="s">
        <v>230</v>
      </c>
      <c r="C2372" s="56" t="s">
        <v>252</v>
      </c>
      <c r="D2372" s="57" t="s">
        <v>7844</v>
      </c>
      <c r="E2372" s="58" t="s">
        <v>7872</v>
      </c>
      <c r="F2372" s="59" t="s">
        <v>354</v>
      </c>
      <c r="G2372" s="59" t="s">
        <v>355</v>
      </c>
      <c r="H2372" s="59">
        <v>431127</v>
      </c>
      <c r="I2372" s="59" t="str">
        <f t="shared" si="257"/>
        <v>431127</v>
      </c>
      <c r="J2372" s="59">
        <f t="shared" si="258"/>
        <v>0</v>
      </c>
      <c r="K2372" s="70">
        <v>3.745</v>
      </c>
      <c r="L2372" s="55" t="s">
        <v>7873</v>
      </c>
      <c r="M2372" s="71" t="s">
        <v>7874</v>
      </c>
      <c r="N2372" s="59"/>
      <c r="O2372" s="70"/>
      <c r="P2372" s="59"/>
      <c r="Q2372" s="70"/>
      <c r="R2372" s="73" t="s">
        <v>7874</v>
      </c>
      <c r="S2372" s="70">
        <v>3.745</v>
      </c>
      <c r="T2372" s="59">
        <v>15</v>
      </c>
      <c r="U2372" s="82">
        <v>108.605</v>
      </c>
      <c r="V2372" s="83">
        <v>56.175</v>
      </c>
      <c r="W2372" s="83">
        <v>37.45</v>
      </c>
      <c r="X2372" s="83">
        <v>18.725</v>
      </c>
      <c r="Y2372" s="82">
        <f t="shared" si="259"/>
        <v>52.43</v>
      </c>
      <c r="Z2372" s="82"/>
      <c r="AA2372" s="91"/>
      <c r="AB2372" s="91"/>
      <c r="AC2372" s="82"/>
      <c r="AD2372" s="82"/>
      <c r="AE2372" s="82"/>
      <c r="AF2372" s="82"/>
      <c r="AG2372" s="59" t="s">
        <v>7793</v>
      </c>
      <c r="AH2372" s="59">
        <v>1</v>
      </c>
      <c r="AI2372" s="58"/>
      <c r="AJ2372" s="27"/>
    </row>
    <row r="2373" ht="20.15" customHeight="1" outlineLevel="4" spans="1:36">
      <c r="A2373" s="59">
        <v>12</v>
      </c>
      <c r="B2373" s="60" t="s">
        <v>230</v>
      </c>
      <c r="C2373" s="56" t="s">
        <v>252</v>
      </c>
      <c r="D2373" s="57" t="s">
        <v>7823</v>
      </c>
      <c r="E2373" s="58" t="s">
        <v>7875</v>
      </c>
      <c r="F2373" s="59" t="s">
        <v>354</v>
      </c>
      <c r="G2373" s="59" t="s">
        <v>355</v>
      </c>
      <c r="H2373" s="59">
        <v>431127</v>
      </c>
      <c r="I2373" s="59" t="str">
        <f t="shared" si="257"/>
        <v>431127</v>
      </c>
      <c r="J2373" s="59">
        <f t="shared" si="258"/>
        <v>0</v>
      </c>
      <c r="K2373" s="70">
        <v>1.612</v>
      </c>
      <c r="L2373" s="55" t="s">
        <v>7876</v>
      </c>
      <c r="M2373" s="71" t="s">
        <v>7877</v>
      </c>
      <c r="N2373" s="59"/>
      <c r="O2373" s="70"/>
      <c r="P2373" s="59"/>
      <c r="Q2373" s="70"/>
      <c r="R2373" s="73" t="s">
        <v>7877</v>
      </c>
      <c r="S2373" s="70">
        <v>1.612</v>
      </c>
      <c r="T2373" s="59">
        <v>15</v>
      </c>
      <c r="U2373" s="82">
        <v>46.748</v>
      </c>
      <c r="V2373" s="83">
        <v>24.18</v>
      </c>
      <c r="W2373" s="83">
        <v>16.12</v>
      </c>
      <c r="X2373" s="83">
        <v>8.06</v>
      </c>
      <c r="Y2373" s="82">
        <f t="shared" si="259"/>
        <v>22.568</v>
      </c>
      <c r="Z2373" s="82"/>
      <c r="AA2373" s="91"/>
      <c r="AB2373" s="91"/>
      <c r="AC2373" s="82"/>
      <c r="AD2373" s="82"/>
      <c r="AE2373" s="82"/>
      <c r="AF2373" s="82"/>
      <c r="AG2373" s="59" t="s">
        <v>7793</v>
      </c>
      <c r="AH2373" s="59">
        <v>1</v>
      </c>
      <c r="AI2373" s="58"/>
      <c r="AJ2373" s="27"/>
    </row>
    <row r="2374" ht="20.15" customHeight="1" outlineLevel="4" spans="1:36">
      <c r="A2374" s="59">
        <v>10</v>
      </c>
      <c r="B2374" s="60" t="s">
        <v>230</v>
      </c>
      <c r="C2374" s="56" t="s">
        <v>252</v>
      </c>
      <c r="D2374" s="57" t="s">
        <v>7823</v>
      </c>
      <c r="E2374" s="58" t="s">
        <v>7878</v>
      </c>
      <c r="F2374" s="59" t="s">
        <v>354</v>
      </c>
      <c r="G2374" s="59" t="s">
        <v>355</v>
      </c>
      <c r="H2374" s="59">
        <v>431127</v>
      </c>
      <c r="I2374" s="59" t="str">
        <f t="shared" si="257"/>
        <v>431127</v>
      </c>
      <c r="J2374" s="59">
        <f t="shared" si="258"/>
        <v>0</v>
      </c>
      <c r="K2374" s="70">
        <v>3.353</v>
      </c>
      <c r="L2374" s="55" t="s">
        <v>7879</v>
      </c>
      <c r="M2374" s="71" t="s">
        <v>7880</v>
      </c>
      <c r="N2374" s="59"/>
      <c r="O2374" s="70"/>
      <c r="P2374" s="59"/>
      <c r="Q2374" s="70"/>
      <c r="R2374" s="73" t="s">
        <v>7880</v>
      </c>
      <c r="S2374" s="70">
        <v>3.353</v>
      </c>
      <c r="T2374" s="59">
        <v>15</v>
      </c>
      <c r="U2374" s="82">
        <v>97.237</v>
      </c>
      <c r="V2374" s="83">
        <v>50.295</v>
      </c>
      <c r="W2374" s="83">
        <v>33.53</v>
      </c>
      <c r="X2374" s="83">
        <v>16.765</v>
      </c>
      <c r="Y2374" s="82">
        <f t="shared" si="259"/>
        <v>46.942</v>
      </c>
      <c r="Z2374" s="82"/>
      <c r="AA2374" s="91"/>
      <c r="AB2374" s="91"/>
      <c r="AC2374" s="82"/>
      <c r="AD2374" s="82"/>
      <c r="AE2374" s="82"/>
      <c r="AF2374" s="82"/>
      <c r="AG2374" s="59" t="s">
        <v>7793</v>
      </c>
      <c r="AH2374" s="59">
        <v>1</v>
      </c>
      <c r="AI2374" s="58"/>
      <c r="AJ2374" s="27"/>
    </row>
    <row r="2375" ht="20.15" customHeight="1" outlineLevel="4" spans="1:36">
      <c r="A2375" s="59">
        <v>17</v>
      </c>
      <c r="B2375" s="60" t="s">
        <v>230</v>
      </c>
      <c r="C2375" s="56" t="s">
        <v>252</v>
      </c>
      <c r="D2375" s="57" t="s">
        <v>7823</v>
      </c>
      <c r="E2375" s="58" t="s">
        <v>7795</v>
      </c>
      <c r="F2375" s="59" t="s">
        <v>354</v>
      </c>
      <c r="G2375" s="59" t="s">
        <v>355</v>
      </c>
      <c r="H2375" s="59">
        <v>431127</v>
      </c>
      <c r="I2375" s="59" t="str">
        <f t="shared" si="257"/>
        <v>431127</v>
      </c>
      <c r="J2375" s="59">
        <f t="shared" si="258"/>
        <v>0</v>
      </c>
      <c r="K2375" s="70">
        <v>1.298</v>
      </c>
      <c r="L2375" s="55" t="s">
        <v>7881</v>
      </c>
      <c r="M2375" s="71" t="s">
        <v>7882</v>
      </c>
      <c r="N2375" s="59"/>
      <c r="O2375" s="70"/>
      <c r="P2375" s="59"/>
      <c r="Q2375" s="70"/>
      <c r="R2375" s="73" t="s">
        <v>7882</v>
      </c>
      <c r="S2375" s="70">
        <v>1.298</v>
      </c>
      <c r="T2375" s="59">
        <v>15</v>
      </c>
      <c r="U2375" s="82">
        <v>37.642</v>
      </c>
      <c r="V2375" s="83">
        <v>19.47</v>
      </c>
      <c r="W2375" s="83">
        <v>12.98</v>
      </c>
      <c r="X2375" s="83">
        <v>6.49</v>
      </c>
      <c r="Y2375" s="82">
        <f t="shared" si="259"/>
        <v>18.172</v>
      </c>
      <c r="Z2375" s="82"/>
      <c r="AA2375" s="91"/>
      <c r="AB2375" s="91"/>
      <c r="AC2375" s="82"/>
      <c r="AD2375" s="82"/>
      <c r="AE2375" s="82"/>
      <c r="AF2375" s="82"/>
      <c r="AG2375" s="59" t="s">
        <v>7793</v>
      </c>
      <c r="AH2375" s="59">
        <v>1</v>
      </c>
      <c r="AI2375" s="58"/>
      <c r="AJ2375" s="27"/>
    </row>
    <row r="2376" ht="20.15" customHeight="1" outlineLevel="4" spans="1:36">
      <c r="A2376" s="59">
        <v>28</v>
      </c>
      <c r="B2376" s="60" t="s">
        <v>230</v>
      </c>
      <c r="C2376" s="56" t="s">
        <v>252</v>
      </c>
      <c r="D2376" s="57" t="s">
        <v>7813</v>
      </c>
      <c r="E2376" s="58" t="s">
        <v>6515</v>
      </c>
      <c r="F2376" s="59" t="s">
        <v>354</v>
      </c>
      <c r="G2376" s="59" t="s">
        <v>355</v>
      </c>
      <c r="H2376" s="59">
        <v>431127</v>
      </c>
      <c r="I2376" s="59" t="str">
        <f t="shared" si="257"/>
        <v>431127</v>
      </c>
      <c r="J2376" s="59">
        <f t="shared" si="258"/>
        <v>0</v>
      </c>
      <c r="K2376" s="70">
        <v>8.53</v>
      </c>
      <c r="L2376" s="55" t="s">
        <v>7883</v>
      </c>
      <c r="M2376" s="71" t="s">
        <v>7884</v>
      </c>
      <c r="N2376" s="73" t="s">
        <v>7884</v>
      </c>
      <c r="O2376" s="70">
        <v>8.53</v>
      </c>
      <c r="P2376" s="59"/>
      <c r="Q2376" s="70"/>
      <c r="R2376" s="59"/>
      <c r="S2376" s="70"/>
      <c r="T2376" s="59">
        <v>15</v>
      </c>
      <c r="U2376" s="82">
        <v>298.55</v>
      </c>
      <c r="V2376" s="83">
        <v>127.95</v>
      </c>
      <c r="W2376" s="83">
        <v>85.3</v>
      </c>
      <c r="X2376" s="83">
        <v>42.65</v>
      </c>
      <c r="Y2376" s="82">
        <f t="shared" si="259"/>
        <v>170.6</v>
      </c>
      <c r="Z2376" s="82"/>
      <c r="AA2376" s="91"/>
      <c r="AB2376" s="91"/>
      <c r="AC2376" s="82"/>
      <c r="AD2376" s="82"/>
      <c r="AE2376" s="82"/>
      <c r="AF2376" s="82"/>
      <c r="AG2376" s="59" t="s">
        <v>7793</v>
      </c>
      <c r="AH2376" s="59">
        <v>1</v>
      </c>
      <c r="AI2376" s="58"/>
      <c r="AJ2376" s="27"/>
    </row>
    <row r="2377" ht="20.15" customHeight="1" outlineLevel="4" spans="1:36">
      <c r="A2377" s="59">
        <v>30</v>
      </c>
      <c r="B2377" s="60" t="s">
        <v>230</v>
      </c>
      <c r="C2377" s="56" t="s">
        <v>252</v>
      </c>
      <c r="D2377" s="57" t="s">
        <v>7798</v>
      </c>
      <c r="E2377" s="58" t="s">
        <v>7856</v>
      </c>
      <c r="F2377" s="59" t="s">
        <v>354</v>
      </c>
      <c r="G2377" s="59" t="s">
        <v>355</v>
      </c>
      <c r="H2377" s="59">
        <v>431127</v>
      </c>
      <c r="I2377" s="59" t="str">
        <f t="shared" si="257"/>
        <v>431127</v>
      </c>
      <c r="J2377" s="59">
        <f t="shared" si="258"/>
        <v>0</v>
      </c>
      <c r="K2377" s="70">
        <v>7.964</v>
      </c>
      <c r="L2377" s="55" t="s">
        <v>7885</v>
      </c>
      <c r="M2377" s="71" t="s">
        <v>7886</v>
      </c>
      <c r="N2377" s="59"/>
      <c r="O2377" s="70"/>
      <c r="P2377" s="73" t="s">
        <v>7886</v>
      </c>
      <c r="Q2377" s="70">
        <v>7.964</v>
      </c>
      <c r="R2377" s="59"/>
      <c r="S2377" s="70"/>
      <c r="T2377" s="59">
        <v>15</v>
      </c>
      <c r="U2377" s="82">
        <v>262.812</v>
      </c>
      <c r="V2377" s="83">
        <v>119.46</v>
      </c>
      <c r="W2377" s="83">
        <v>79.64</v>
      </c>
      <c r="X2377" s="83">
        <v>39.82</v>
      </c>
      <c r="Y2377" s="82">
        <f t="shared" si="259"/>
        <v>143.352</v>
      </c>
      <c r="Z2377" s="82"/>
      <c r="AA2377" s="91"/>
      <c r="AB2377" s="91"/>
      <c r="AC2377" s="82"/>
      <c r="AD2377" s="82"/>
      <c r="AE2377" s="82"/>
      <c r="AF2377" s="82"/>
      <c r="AG2377" s="59" t="s">
        <v>7793</v>
      </c>
      <c r="AH2377" s="59">
        <v>1</v>
      </c>
      <c r="AI2377" s="58"/>
      <c r="AJ2377" s="27"/>
    </row>
    <row r="2378" ht="20.15" customHeight="1" outlineLevel="4" spans="1:36">
      <c r="A2378" s="59">
        <v>11</v>
      </c>
      <c r="B2378" s="60" t="s">
        <v>230</v>
      </c>
      <c r="C2378" s="56" t="s">
        <v>252</v>
      </c>
      <c r="D2378" s="57" t="s">
        <v>7887</v>
      </c>
      <c r="E2378" s="58" t="s">
        <v>7888</v>
      </c>
      <c r="F2378" s="59" t="s">
        <v>354</v>
      </c>
      <c r="G2378" s="59" t="s">
        <v>355</v>
      </c>
      <c r="H2378" s="59">
        <v>431127</v>
      </c>
      <c r="I2378" s="59" t="str">
        <f t="shared" si="257"/>
        <v>431127</v>
      </c>
      <c r="J2378" s="59">
        <f t="shared" si="258"/>
        <v>0</v>
      </c>
      <c r="K2378" s="70">
        <v>1.297</v>
      </c>
      <c r="L2378" s="55" t="s">
        <v>7889</v>
      </c>
      <c r="M2378" s="71" t="s">
        <v>7890</v>
      </c>
      <c r="N2378" s="59"/>
      <c r="O2378" s="70"/>
      <c r="P2378" s="73" t="s">
        <v>7890</v>
      </c>
      <c r="Q2378" s="70">
        <v>1.297</v>
      </c>
      <c r="R2378" s="59"/>
      <c r="S2378" s="70"/>
      <c r="T2378" s="59">
        <v>15</v>
      </c>
      <c r="U2378" s="82">
        <v>42.801</v>
      </c>
      <c r="V2378" s="83">
        <v>19.455</v>
      </c>
      <c r="W2378" s="83">
        <v>12.97</v>
      </c>
      <c r="X2378" s="83">
        <v>6.485</v>
      </c>
      <c r="Y2378" s="82">
        <f t="shared" si="259"/>
        <v>23.346</v>
      </c>
      <c r="Z2378" s="82"/>
      <c r="AA2378" s="91"/>
      <c r="AB2378" s="91"/>
      <c r="AC2378" s="82"/>
      <c r="AD2378" s="82"/>
      <c r="AE2378" s="82"/>
      <c r="AF2378" s="82"/>
      <c r="AG2378" s="59" t="s">
        <v>7793</v>
      </c>
      <c r="AH2378" s="59">
        <v>1</v>
      </c>
      <c r="AI2378" s="58"/>
      <c r="AJ2378" s="27"/>
    </row>
    <row r="2379" ht="20.15" customHeight="1" outlineLevel="3" spans="1:36">
      <c r="A2379" s="59"/>
      <c r="B2379" s="60"/>
      <c r="C2379" s="51" t="s">
        <v>255</v>
      </c>
      <c r="D2379" s="57"/>
      <c r="E2379" s="58"/>
      <c r="F2379" s="59"/>
      <c r="G2379" s="59"/>
      <c r="H2379" s="59"/>
      <c r="I2379" s="59"/>
      <c r="J2379" s="59"/>
      <c r="K2379" s="70">
        <f>SUBTOTAL(9,K2380:K2405)</f>
        <v>61.599</v>
      </c>
      <c r="L2379" s="55"/>
      <c r="M2379" s="71"/>
      <c r="N2379" s="59"/>
      <c r="O2379" s="70"/>
      <c r="P2379" s="59"/>
      <c r="Q2379" s="70"/>
      <c r="R2379" s="73"/>
      <c r="S2379" s="70"/>
      <c r="T2379" s="59"/>
      <c r="U2379" s="82">
        <f>SUBTOTAL(9,U2380:U2405)</f>
        <v>2156.03</v>
      </c>
      <c r="V2379" s="83">
        <f>SUBTOTAL(9,V2380:V2405)</f>
        <v>1108.782</v>
      </c>
      <c r="W2379" s="83">
        <f>SUBTOTAL(9,W2380:W2405)</f>
        <v>800.787</v>
      </c>
      <c r="X2379" s="83">
        <f>SUBTOTAL(9,X2380:X2405)</f>
        <v>307.995</v>
      </c>
      <c r="Y2379" s="82">
        <f>SUBTOTAL(9,Y2380:Y2405)</f>
        <v>1047.248</v>
      </c>
      <c r="Z2379" s="82">
        <v>62</v>
      </c>
      <c r="AA2379" s="91">
        <v>1828</v>
      </c>
      <c r="AB2379" s="82">
        <f>U2379-AA2379</f>
        <v>328.03</v>
      </c>
      <c r="AC2379" s="82">
        <v>1109</v>
      </c>
      <c r="AD2379" s="82">
        <v>0</v>
      </c>
      <c r="AE2379" s="82">
        <v>719</v>
      </c>
      <c r="AF2379" s="82">
        <v>719</v>
      </c>
      <c r="AG2379" s="59"/>
      <c r="AH2379" s="59"/>
      <c r="AI2379" s="58" t="s">
        <v>2458</v>
      </c>
      <c r="AJ2379" s="27" t="s">
        <v>119</v>
      </c>
    </row>
    <row r="2380" ht="20.15" customHeight="1" outlineLevel="4" spans="1:36">
      <c r="A2380" s="59">
        <v>11</v>
      </c>
      <c r="B2380" s="60" t="s">
        <v>230</v>
      </c>
      <c r="C2380" s="56" t="s">
        <v>254</v>
      </c>
      <c r="D2380" s="57" t="s">
        <v>7891</v>
      </c>
      <c r="E2380" s="58" t="s">
        <v>7892</v>
      </c>
      <c r="F2380" s="59" t="s">
        <v>554</v>
      </c>
      <c r="G2380" s="59" t="s">
        <v>2461</v>
      </c>
      <c r="H2380" s="59">
        <v>431128</v>
      </c>
      <c r="I2380" s="59" t="str">
        <f t="shared" ref="I2380:I2405" si="260">RIGHT(M2380,6)</f>
        <v>431128</v>
      </c>
      <c r="J2380" s="59">
        <f t="shared" ref="J2380:J2405" si="261">H2380-I2380</f>
        <v>0</v>
      </c>
      <c r="K2380" s="70">
        <v>0.5</v>
      </c>
      <c r="L2380" s="55" t="s">
        <v>7893</v>
      </c>
      <c r="M2380" s="71" t="s">
        <v>7894</v>
      </c>
      <c r="N2380" s="59"/>
      <c r="O2380" s="70"/>
      <c r="P2380" s="59"/>
      <c r="Q2380" s="70"/>
      <c r="R2380" s="73" t="s">
        <v>7894</v>
      </c>
      <c r="S2380" s="70">
        <v>0.5</v>
      </c>
      <c r="T2380" s="59">
        <v>18</v>
      </c>
      <c r="U2380" s="82">
        <v>17.5</v>
      </c>
      <c r="V2380" s="83">
        <v>9</v>
      </c>
      <c r="W2380" s="83">
        <v>6.5</v>
      </c>
      <c r="X2380" s="83">
        <v>2.5</v>
      </c>
      <c r="Y2380" s="82">
        <f t="shared" ref="Y2380:Y2405" si="262">U2380-V2380</f>
        <v>8.5</v>
      </c>
      <c r="Z2380" s="82"/>
      <c r="AA2380" s="91"/>
      <c r="AB2380" s="91"/>
      <c r="AC2380" s="82"/>
      <c r="AD2380" s="82"/>
      <c r="AE2380" s="82"/>
      <c r="AF2380" s="82"/>
      <c r="AG2380" s="59" t="s">
        <v>7793</v>
      </c>
      <c r="AH2380" s="59">
        <v>1</v>
      </c>
      <c r="AI2380" s="58"/>
      <c r="AJ2380" s="27"/>
    </row>
    <row r="2381" ht="20.15" customHeight="1" outlineLevel="4" spans="1:36">
      <c r="A2381" s="59">
        <v>12</v>
      </c>
      <c r="B2381" s="60" t="s">
        <v>230</v>
      </c>
      <c r="C2381" s="56" t="s">
        <v>254</v>
      </c>
      <c r="D2381" s="57" t="s">
        <v>7895</v>
      </c>
      <c r="E2381" s="58" t="s">
        <v>7896</v>
      </c>
      <c r="F2381" s="59" t="s">
        <v>554</v>
      </c>
      <c r="G2381" s="59" t="s">
        <v>2461</v>
      </c>
      <c r="H2381" s="59">
        <v>431128</v>
      </c>
      <c r="I2381" s="59" t="str">
        <f t="shared" si="260"/>
        <v>431128</v>
      </c>
      <c r="J2381" s="59">
        <f t="shared" si="261"/>
        <v>0</v>
      </c>
      <c r="K2381" s="70">
        <v>0.797</v>
      </c>
      <c r="L2381" s="55" t="s">
        <v>7897</v>
      </c>
      <c r="M2381" s="71" t="s">
        <v>7898</v>
      </c>
      <c r="N2381" s="59"/>
      <c r="O2381" s="70"/>
      <c r="P2381" s="59"/>
      <c r="Q2381" s="70"/>
      <c r="R2381" s="73" t="s">
        <v>7898</v>
      </c>
      <c r="S2381" s="70">
        <v>0.797</v>
      </c>
      <c r="T2381" s="59">
        <v>18</v>
      </c>
      <c r="U2381" s="82">
        <v>27.9</v>
      </c>
      <c r="V2381" s="83">
        <v>14.346</v>
      </c>
      <c r="W2381" s="83">
        <v>10.361</v>
      </c>
      <c r="X2381" s="83">
        <v>3.985</v>
      </c>
      <c r="Y2381" s="82">
        <f t="shared" si="262"/>
        <v>13.554</v>
      </c>
      <c r="Z2381" s="82"/>
      <c r="AA2381" s="91"/>
      <c r="AB2381" s="91"/>
      <c r="AC2381" s="82"/>
      <c r="AD2381" s="82"/>
      <c r="AE2381" s="82"/>
      <c r="AF2381" s="82"/>
      <c r="AG2381" s="59" t="s">
        <v>7793</v>
      </c>
      <c r="AH2381" s="59">
        <v>1</v>
      </c>
      <c r="AI2381" s="58"/>
      <c r="AJ2381" s="27"/>
    </row>
    <row r="2382" ht="20.15" customHeight="1" outlineLevel="4" spans="1:36">
      <c r="A2382" s="59">
        <v>13</v>
      </c>
      <c r="B2382" s="60" t="s">
        <v>230</v>
      </c>
      <c r="C2382" s="56" t="s">
        <v>254</v>
      </c>
      <c r="D2382" s="57" t="s">
        <v>7899</v>
      </c>
      <c r="E2382" s="58" t="s">
        <v>7900</v>
      </c>
      <c r="F2382" s="59" t="s">
        <v>554</v>
      </c>
      <c r="G2382" s="59" t="s">
        <v>2461</v>
      </c>
      <c r="H2382" s="59">
        <v>431128</v>
      </c>
      <c r="I2382" s="59" t="str">
        <f t="shared" si="260"/>
        <v>431128</v>
      </c>
      <c r="J2382" s="59">
        <f t="shared" si="261"/>
        <v>0</v>
      </c>
      <c r="K2382" s="70">
        <v>1.242</v>
      </c>
      <c r="L2382" s="55" t="s">
        <v>7901</v>
      </c>
      <c r="M2382" s="71" t="s">
        <v>7902</v>
      </c>
      <c r="N2382" s="59"/>
      <c r="O2382" s="70"/>
      <c r="P2382" s="59"/>
      <c r="Q2382" s="70"/>
      <c r="R2382" s="73" t="s">
        <v>7902</v>
      </c>
      <c r="S2382" s="70">
        <v>1.242</v>
      </c>
      <c r="T2382" s="59">
        <v>18</v>
      </c>
      <c r="U2382" s="82">
        <v>43.47</v>
      </c>
      <c r="V2382" s="83">
        <v>22.356</v>
      </c>
      <c r="W2382" s="83">
        <v>16.146</v>
      </c>
      <c r="X2382" s="83">
        <v>6.21</v>
      </c>
      <c r="Y2382" s="82">
        <f t="shared" si="262"/>
        <v>21.114</v>
      </c>
      <c r="Z2382" s="82"/>
      <c r="AA2382" s="91"/>
      <c r="AB2382" s="91"/>
      <c r="AC2382" s="82"/>
      <c r="AD2382" s="82"/>
      <c r="AE2382" s="82"/>
      <c r="AF2382" s="82"/>
      <c r="AG2382" s="59" t="s">
        <v>7793</v>
      </c>
      <c r="AH2382" s="59">
        <v>1</v>
      </c>
      <c r="AI2382" s="58"/>
      <c r="AJ2382" s="27"/>
    </row>
    <row r="2383" ht="20.15" customHeight="1" outlineLevel="4" spans="1:36">
      <c r="A2383" s="59">
        <v>14</v>
      </c>
      <c r="B2383" s="60" t="s">
        <v>230</v>
      </c>
      <c r="C2383" s="56" t="s">
        <v>254</v>
      </c>
      <c r="D2383" s="57" t="s">
        <v>7895</v>
      </c>
      <c r="E2383" s="58" t="s">
        <v>7896</v>
      </c>
      <c r="F2383" s="59" t="s">
        <v>554</v>
      </c>
      <c r="G2383" s="59" t="s">
        <v>2461</v>
      </c>
      <c r="H2383" s="59">
        <v>431128</v>
      </c>
      <c r="I2383" s="59" t="str">
        <f t="shared" si="260"/>
        <v>431128</v>
      </c>
      <c r="J2383" s="59">
        <f t="shared" si="261"/>
        <v>0</v>
      </c>
      <c r="K2383" s="70">
        <v>1.483</v>
      </c>
      <c r="L2383" s="55" t="s">
        <v>7036</v>
      </c>
      <c r="M2383" s="71" t="s">
        <v>7903</v>
      </c>
      <c r="N2383" s="59"/>
      <c r="O2383" s="70"/>
      <c r="P2383" s="59"/>
      <c r="Q2383" s="70"/>
      <c r="R2383" s="73" t="s">
        <v>7903</v>
      </c>
      <c r="S2383" s="70">
        <v>1.483</v>
      </c>
      <c r="T2383" s="59">
        <v>18</v>
      </c>
      <c r="U2383" s="82">
        <v>51.91</v>
      </c>
      <c r="V2383" s="83">
        <v>26.694</v>
      </c>
      <c r="W2383" s="83">
        <v>19.279</v>
      </c>
      <c r="X2383" s="83">
        <v>7.415</v>
      </c>
      <c r="Y2383" s="82">
        <f t="shared" si="262"/>
        <v>25.216</v>
      </c>
      <c r="Z2383" s="82"/>
      <c r="AA2383" s="91"/>
      <c r="AB2383" s="91"/>
      <c r="AC2383" s="82"/>
      <c r="AD2383" s="82"/>
      <c r="AE2383" s="82"/>
      <c r="AF2383" s="82"/>
      <c r="AG2383" s="59" t="s">
        <v>7793</v>
      </c>
      <c r="AH2383" s="59">
        <v>1</v>
      </c>
      <c r="AI2383" s="58"/>
      <c r="AJ2383" s="27"/>
    </row>
    <row r="2384" ht="20.15" customHeight="1" outlineLevel="4" spans="1:36">
      <c r="A2384" s="59">
        <v>1</v>
      </c>
      <c r="B2384" s="60" t="s">
        <v>230</v>
      </c>
      <c r="C2384" s="56" t="s">
        <v>254</v>
      </c>
      <c r="D2384" s="57" t="s">
        <v>7899</v>
      </c>
      <c r="E2384" s="58" t="s">
        <v>7904</v>
      </c>
      <c r="F2384" s="59" t="s">
        <v>554</v>
      </c>
      <c r="G2384" s="59" t="s">
        <v>2461</v>
      </c>
      <c r="H2384" s="59">
        <v>431128</v>
      </c>
      <c r="I2384" s="59" t="str">
        <f t="shared" si="260"/>
        <v>431128</v>
      </c>
      <c r="J2384" s="59">
        <f t="shared" si="261"/>
        <v>0</v>
      </c>
      <c r="K2384" s="70">
        <v>3.858</v>
      </c>
      <c r="L2384" s="55" t="s">
        <v>7905</v>
      </c>
      <c r="M2384" s="71" t="s">
        <v>7906</v>
      </c>
      <c r="N2384" s="59"/>
      <c r="O2384" s="70"/>
      <c r="P2384" s="59"/>
      <c r="Q2384" s="70"/>
      <c r="R2384" s="73" t="s">
        <v>7906</v>
      </c>
      <c r="S2384" s="70">
        <v>3.858</v>
      </c>
      <c r="T2384" s="59">
        <v>18</v>
      </c>
      <c r="U2384" s="82">
        <v>135.03</v>
      </c>
      <c r="V2384" s="83">
        <v>69.444</v>
      </c>
      <c r="W2384" s="83">
        <v>50.154</v>
      </c>
      <c r="X2384" s="83">
        <v>19.29</v>
      </c>
      <c r="Y2384" s="82">
        <f t="shared" si="262"/>
        <v>65.586</v>
      </c>
      <c r="Z2384" s="82"/>
      <c r="AA2384" s="91"/>
      <c r="AB2384" s="91"/>
      <c r="AC2384" s="82"/>
      <c r="AD2384" s="82"/>
      <c r="AE2384" s="82"/>
      <c r="AF2384" s="82"/>
      <c r="AG2384" s="59" t="s">
        <v>7793</v>
      </c>
      <c r="AH2384" s="59">
        <v>1</v>
      </c>
      <c r="AI2384" s="58"/>
      <c r="AJ2384" s="27"/>
    </row>
    <row r="2385" ht="20.15" customHeight="1" outlineLevel="4" spans="1:36">
      <c r="A2385" s="59">
        <v>15</v>
      </c>
      <c r="B2385" s="60" t="s">
        <v>230</v>
      </c>
      <c r="C2385" s="56" t="s">
        <v>254</v>
      </c>
      <c r="D2385" s="57" t="s">
        <v>7891</v>
      </c>
      <c r="E2385" s="58" t="s">
        <v>7892</v>
      </c>
      <c r="F2385" s="59" t="s">
        <v>554</v>
      </c>
      <c r="G2385" s="59" t="s">
        <v>2461</v>
      </c>
      <c r="H2385" s="59">
        <v>431128</v>
      </c>
      <c r="I2385" s="59" t="str">
        <f t="shared" si="260"/>
        <v>431128</v>
      </c>
      <c r="J2385" s="59">
        <f t="shared" si="261"/>
        <v>0</v>
      </c>
      <c r="K2385" s="70">
        <v>1.411</v>
      </c>
      <c r="L2385" s="55" t="s">
        <v>7907</v>
      </c>
      <c r="M2385" s="71" t="s">
        <v>7908</v>
      </c>
      <c r="N2385" s="59"/>
      <c r="O2385" s="70"/>
      <c r="P2385" s="59"/>
      <c r="Q2385" s="70"/>
      <c r="R2385" s="73" t="s">
        <v>7908</v>
      </c>
      <c r="S2385" s="70">
        <v>1.411</v>
      </c>
      <c r="T2385" s="59">
        <v>18</v>
      </c>
      <c r="U2385" s="82">
        <v>49.39</v>
      </c>
      <c r="V2385" s="83">
        <v>25.398</v>
      </c>
      <c r="W2385" s="83">
        <v>18.343</v>
      </c>
      <c r="X2385" s="83">
        <v>7.055</v>
      </c>
      <c r="Y2385" s="82">
        <f t="shared" si="262"/>
        <v>23.992</v>
      </c>
      <c r="Z2385" s="82"/>
      <c r="AA2385" s="91"/>
      <c r="AB2385" s="91"/>
      <c r="AC2385" s="82"/>
      <c r="AD2385" s="82"/>
      <c r="AE2385" s="82"/>
      <c r="AF2385" s="82"/>
      <c r="AG2385" s="59" t="s">
        <v>7793</v>
      </c>
      <c r="AH2385" s="59">
        <v>1</v>
      </c>
      <c r="AI2385" s="58"/>
      <c r="AJ2385" s="27"/>
    </row>
    <row r="2386" ht="20.15" customHeight="1" outlineLevel="4" spans="1:36">
      <c r="A2386" s="59">
        <v>16</v>
      </c>
      <c r="B2386" s="60" t="s">
        <v>230</v>
      </c>
      <c r="C2386" s="56" t="s">
        <v>254</v>
      </c>
      <c r="D2386" s="57" t="s">
        <v>7909</v>
      </c>
      <c r="E2386" s="58" t="s">
        <v>7910</v>
      </c>
      <c r="F2386" s="59" t="s">
        <v>554</v>
      </c>
      <c r="G2386" s="59" t="s">
        <v>2461</v>
      </c>
      <c r="H2386" s="59">
        <v>431128</v>
      </c>
      <c r="I2386" s="59" t="str">
        <f t="shared" si="260"/>
        <v>431128</v>
      </c>
      <c r="J2386" s="59">
        <f t="shared" si="261"/>
        <v>0</v>
      </c>
      <c r="K2386" s="70">
        <v>0.213</v>
      </c>
      <c r="L2386" s="55" t="s">
        <v>7911</v>
      </c>
      <c r="M2386" s="71" t="s">
        <v>7912</v>
      </c>
      <c r="N2386" s="59"/>
      <c r="O2386" s="70"/>
      <c r="P2386" s="59"/>
      <c r="Q2386" s="70"/>
      <c r="R2386" s="73" t="s">
        <v>7912</v>
      </c>
      <c r="S2386" s="70">
        <v>0.213</v>
      </c>
      <c r="T2386" s="59">
        <v>18</v>
      </c>
      <c r="U2386" s="82">
        <v>7.46</v>
      </c>
      <c r="V2386" s="83">
        <v>3.834</v>
      </c>
      <c r="W2386" s="83">
        <v>2.769</v>
      </c>
      <c r="X2386" s="83">
        <v>1.065</v>
      </c>
      <c r="Y2386" s="82">
        <f t="shared" si="262"/>
        <v>3.626</v>
      </c>
      <c r="Z2386" s="82"/>
      <c r="AA2386" s="91"/>
      <c r="AB2386" s="91"/>
      <c r="AC2386" s="82"/>
      <c r="AD2386" s="82"/>
      <c r="AE2386" s="82"/>
      <c r="AF2386" s="82"/>
      <c r="AG2386" s="59" t="s">
        <v>7793</v>
      </c>
      <c r="AH2386" s="59">
        <v>1</v>
      </c>
      <c r="AI2386" s="58"/>
      <c r="AJ2386" s="27"/>
    </row>
    <row r="2387" ht="20.15" customHeight="1" outlineLevel="4" spans="1:36">
      <c r="A2387" s="59">
        <v>17</v>
      </c>
      <c r="B2387" s="60" t="s">
        <v>230</v>
      </c>
      <c r="C2387" s="56" t="s">
        <v>254</v>
      </c>
      <c r="D2387" s="57" t="s">
        <v>7909</v>
      </c>
      <c r="E2387" s="58" t="s">
        <v>7913</v>
      </c>
      <c r="F2387" s="59" t="s">
        <v>554</v>
      </c>
      <c r="G2387" s="59" t="s">
        <v>2461</v>
      </c>
      <c r="H2387" s="59">
        <v>431128</v>
      </c>
      <c r="I2387" s="59" t="str">
        <f t="shared" si="260"/>
        <v>431128</v>
      </c>
      <c r="J2387" s="59">
        <f t="shared" si="261"/>
        <v>0</v>
      </c>
      <c r="K2387" s="70">
        <v>0.083</v>
      </c>
      <c r="L2387" s="55" t="s">
        <v>7914</v>
      </c>
      <c r="M2387" s="71" t="s">
        <v>7915</v>
      </c>
      <c r="N2387" s="59"/>
      <c r="O2387" s="70"/>
      <c r="P2387" s="59"/>
      <c r="Q2387" s="70"/>
      <c r="R2387" s="73" t="s">
        <v>7915</v>
      </c>
      <c r="S2387" s="70">
        <v>0.083</v>
      </c>
      <c r="T2387" s="59">
        <v>18</v>
      </c>
      <c r="U2387" s="82">
        <v>2.91</v>
      </c>
      <c r="V2387" s="83">
        <v>1.494</v>
      </c>
      <c r="W2387" s="83">
        <v>1.079</v>
      </c>
      <c r="X2387" s="83">
        <v>0.415</v>
      </c>
      <c r="Y2387" s="82">
        <f t="shared" si="262"/>
        <v>1.416</v>
      </c>
      <c r="Z2387" s="82"/>
      <c r="AA2387" s="91"/>
      <c r="AB2387" s="91"/>
      <c r="AC2387" s="82"/>
      <c r="AD2387" s="82"/>
      <c r="AE2387" s="82"/>
      <c r="AF2387" s="82"/>
      <c r="AG2387" s="59" t="s">
        <v>7793</v>
      </c>
      <c r="AH2387" s="59">
        <v>1</v>
      </c>
      <c r="AI2387" s="58"/>
      <c r="AJ2387" s="27"/>
    </row>
    <row r="2388" ht="20.15" customHeight="1" outlineLevel="4" spans="1:36">
      <c r="A2388" s="59">
        <v>18</v>
      </c>
      <c r="B2388" s="60" t="s">
        <v>230</v>
      </c>
      <c r="C2388" s="56" t="s">
        <v>254</v>
      </c>
      <c r="D2388" s="57" t="s">
        <v>7916</v>
      </c>
      <c r="E2388" s="58" t="s">
        <v>7917</v>
      </c>
      <c r="F2388" s="59" t="s">
        <v>554</v>
      </c>
      <c r="G2388" s="59" t="s">
        <v>2461</v>
      </c>
      <c r="H2388" s="59">
        <v>431128</v>
      </c>
      <c r="I2388" s="59" t="str">
        <f t="shared" si="260"/>
        <v>431128</v>
      </c>
      <c r="J2388" s="59">
        <f t="shared" si="261"/>
        <v>0</v>
      </c>
      <c r="K2388" s="70">
        <v>0.817</v>
      </c>
      <c r="L2388" s="55" t="s">
        <v>7918</v>
      </c>
      <c r="M2388" s="71" t="s">
        <v>7919</v>
      </c>
      <c r="N2388" s="59"/>
      <c r="O2388" s="70"/>
      <c r="P2388" s="59"/>
      <c r="Q2388" s="70"/>
      <c r="R2388" s="73" t="s">
        <v>7919</v>
      </c>
      <c r="S2388" s="70">
        <v>0.817</v>
      </c>
      <c r="T2388" s="59">
        <v>18</v>
      </c>
      <c r="U2388" s="82">
        <v>28.6</v>
      </c>
      <c r="V2388" s="83">
        <v>14.706</v>
      </c>
      <c r="W2388" s="83">
        <v>10.621</v>
      </c>
      <c r="X2388" s="83">
        <v>4.085</v>
      </c>
      <c r="Y2388" s="82">
        <f t="shared" si="262"/>
        <v>13.894</v>
      </c>
      <c r="Z2388" s="82"/>
      <c r="AA2388" s="91"/>
      <c r="AB2388" s="91"/>
      <c r="AC2388" s="82"/>
      <c r="AD2388" s="82"/>
      <c r="AE2388" s="82"/>
      <c r="AF2388" s="82"/>
      <c r="AG2388" s="59" t="s">
        <v>7793</v>
      </c>
      <c r="AH2388" s="59">
        <v>1</v>
      </c>
      <c r="AI2388" s="58"/>
      <c r="AJ2388" s="27"/>
    </row>
    <row r="2389" ht="20.15" customHeight="1" outlineLevel="4" spans="1:36">
      <c r="A2389" s="59">
        <v>2</v>
      </c>
      <c r="B2389" s="60" t="s">
        <v>230</v>
      </c>
      <c r="C2389" s="56" t="s">
        <v>254</v>
      </c>
      <c r="D2389" s="57" t="s">
        <v>7899</v>
      </c>
      <c r="E2389" s="58" t="s">
        <v>7900</v>
      </c>
      <c r="F2389" s="59" t="s">
        <v>554</v>
      </c>
      <c r="G2389" s="59" t="s">
        <v>2461</v>
      </c>
      <c r="H2389" s="59">
        <v>431128</v>
      </c>
      <c r="I2389" s="59" t="str">
        <f t="shared" si="260"/>
        <v>431128</v>
      </c>
      <c r="J2389" s="59">
        <f t="shared" si="261"/>
        <v>0</v>
      </c>
      <c r="K2389" s="70">
        <v>1.255</v>
      </c>
      <c r="L2389" s="55" t="s">
        <v>7920</v>
      </c>
      <c r="M2389" s="71" t="s">
        <v>7921</v>
      </c>
      <c r="N2389" s="59"/>
      <c r="O2389" s="70"/>
      <c r="P2389" s="59"/>
      <c r="Q2389" s="70"/>
      <c r="R2389" s="73" t="s">
        <v>7921</v>
      </c>
      <c r="S2389" s="70">
        <v>1.255</v>
      </c>
      <c r="T2389" s="59">
        <v>18</v>
      </c>
      <c r="U2389" s="82">
        <v>43.93</v>
      </c>
      <c r="V2389" s="83">
        <v>22.59</v>
      </c>
      <c r="W2389" s="83">
        <v>16.315</v>
      </c>
      <c r="X2389" s="83">
        <v>6.275</v>
      </c>
      <c r="Y2389" s="82">
        <f t="shared" si="262"/>
        <v>21.34</v>
      </c>
      <c r="Z2389" s="82"/>
      <c r="AA2389" s="91"/>
      <c r="AB2389" s="91"/>
      <c r="AC2389" s="82"/>
      <c r="AD2389" s="82"/>
      <c r="AE2389" s="82"/>
      <c r="AF2389" s="82"/>
      <c r="AG2389" s="59" t="s">
        <v>7793</v>
      </c>
      <c r="AH2389" s="59">
        <v>1</v>
      </c>
      <c r="AI2389" s="58"/>
      <c r="AJ2389" s="27"/>
    </row>
    <row r="2390" ht="20.15" customHeight="1" outlineLevel="4" spans="1:36">
      <c r="A2390" s="59">
        <v>3</v>
      </c>
      <c r="B2390" s="60" t="s">
        <v>230</v>
      </c>
      <c r="C2390" s="56" t="s">
        <v>254</v>
      </c>
      <c r="D2390" s="57" t="s">
        <v>7922</v>
      </c>
      <c r="E2390" s="58" t="s">
        <v>7923</v>
      </c>
      <c r="F2390" s="59" t="s">
        <v>554</v>
      </c>
      <c r="G2390" s="59" t="s">
        <v>2461</v>
      </c>
      <c r="H2390" s="59">
        <v>431128</v>
      </c>
      <c r="I2390" s="59" t="str">
        <f t="shared" si="260"/>
        <v>431128</v>
      </c>
      <c r="J2390" s="59">
        <f t="shared" si="261"/>
        <v>0</v>
      </c>
      <c r="K2390" s="70">
        <v>3.289</v>
      </c>
      <c r="L2390" s="55" t="s">
        <v>2644</v>
      </c>
      <c r="M2390" s="71" t="s">
        <v>7924</v>
      </c>
      <c r="N2390" s="59"/>
      <c r="O2390" s="70"/>
      <c r="P2390" s="59"/>
      <c r="Q2390" s="70"/>
      <c r="R2390" s="73" t="s">
        <v>7924</v>
      </c>
      <c r="S2390" s="70">
        <v>3.289</v>
      </c>
      <c r="T2390" s="59">
        <v>18</v>
      </c>
      <c r="U2390" s="82">
        <v>115.12</v>
      </c>
      <c r="V2390" s="83">
        <v>59.202</v>
      </c>
      <c r="W2390" s="83">
        <v>42.757</v>
      </c>
      <c r="X2390" s="83">
        <v>16.445</v>
      </c>
      <c r="Y2390" s="82">
        <f t="shared" si="262"/>
        <v>55.918</v>
      </c>
      <c r="Z2390" s="82"/>
      <c r="AA2390" s="91"/>
      <c r="AB2390" s="91"/>
      <c r="AC2390" s="82"/>
      <c r="AD2390" s="82"/>
      <c r="AE2390" s="82"/>
      <c r="AF2390" s="82"/>
      <c r="AG2390" s="59" t="s">
        <v>7793</v>
      </c>
      <c r="AH2390" s="59">
        <v>1</v>
      </c>
      <c r="AI2390" s="58"/>
      <c r="AJ2390" s="27"/>
    </row>
    <row r="2391" ht="20.15" customHeight="1" outlineLevel="4" spans="1:36">
      <c r="A2391" s="59">
        <v>19</v>
      </c>
      <c r="B2391" s="60" t="s">
        <v>230</v>
      </c>
      <c r="C2391" s="56" t="s">
        <v>254</v>
      </c>
      <c r="D2391" s="57" t="s">
        <v>7925</v>
      </c>
      <c r="E2391" s="58" t="s">
        <v>7926</v>
      </c>
      <c r="F2391" s="59" t="s">
        <v>554</v>
      </c>
      <c r="G2391" s="59" t="s">
        <v>2461</v>
      </c>
      <c r="H2391" s="59">
        <v>431128</v>
      </c>
      <c r="I2391" s="59" t="str">
        <f t="shared" si="260"/>
        <v>431128</v>
      </c>
      <c r="J2391" s="59">
        <f t="shared" si="261"/>
        <v>0</v>
      </c>
      <c r="K2391" s="70">
        <v>1.209</v>
      </c>
      <c r="L2391" s="55" t="s">
        <v>7927</v>
      </c>
      <c r="M2391" s="71" t="s">
        <v>7928</v>
      </c>
      <c r="N2391" s="59"/>
      <c r="O2391" s="70"/>
      <c r="P2391" s="59"/>
      <c r="Q2391" s="70"/>
      <c r="R2391" s="73" t="s">
        <v>7928</v>
      </c>
      <c r="S2391" s="70">
        <v>1.209</v>
      </c>
      <c r="T2391" s="59">
        <v>18</v>
      </c>
      <c r="U2391" s="82">
        <v>42.32</v>
      </c>
      <c r="V2391" s="83">
        <v>21.762</v>
      </c>
      <c r="W2391" s="83">
        <v>15.717</v>
      </c>
      <c r="X2391" s="83">
        <v>6.045</v>
      </c>
      <c r="Y2391" s="82">
        <f t="shared" si="262"/>
        <v>20.558</v>
      </c>
      <c r="Z2391" s="82"/>
      <c r="AA2391" s="91"/>
      <c r="AB2391" s="91"/>
      <c r="AC2391" s="82"/>
      <c r="AD2391" s="82"/>
      <c r="AE2391" s="82"/>
      <c r="AF2391" s="82"/>
      <c r="AG2391" s="59" t="s">
        <v>7793</v>
      </c>
      <c r="AH2391" s="59">
        <v>1</v>
      </c>
      <c r="AI2391" s="58"/>
      <c r="AJ2391" s="27"/>
    </row>
    <row r="2392" ht="20.15" customHeight="1" outlineLevel="4" spans="1:36">
      <c r="A2392" s="59">
        <v>4</v>
      </c>
      <c r="B2392" s="60" t="s">
        <v>230</v>
      </c>
      <c r="C2392" s="56" t="s">
        <v>254</v>
      </c>
      <c r="D2392" s="57" t="s">
        <v>7899</v>
      </c>
      <c r="E2392" s="58" t="s">
        <v>7929</v>
      </c>
      <c r="F2392" s="59" t="s">
        <v>554</v>
      </c>
      <c r="G2392" s="59" t="s">
        <v>2461</v>
      </c>
      <c r="H2392" s="59">
        <v>431128</v>
      </c>
      <c r="I2392" s="59" t="str">
        <f t="shared" si="260"/>
        <v>431128</v>
      </c>
      <c r="J2392" s="59">
        <f t="shared" si="261"/>
        <v>0</v>
      </c>
      <c r="K2392" s="70">
        <v>0.594</v>
      </c>
      <c r="L2392" s="55" t="s">
        <v>7930</v>
      </c>
      <c r="M2392" s="71" t="s">
        <v>7931</v>
      </c>
      <c r="N2392" s="59"/>
      <c r="O2392" s="70"/>
      <c r="P2392" s="59"/>
      <c r="Q2392" s="70"/>
      <c r="R2392" s="73" t="s">
        <v>7931</v>
      </c>
      <c r="S2392" s="70">
        <v>0.594</v>
      </c>
      <c r="T2392" s="59">
        <v>18</v>
      </c>
      <c r="U2392" s="82">
        <v>20.79</v>
      </c>
      <c r="V2392" s="83">
        <v>10.692</v>
      </c>
      <c r="W2392" s="83">
        <v>7.722</v>
      </c>
      <c r="X2392" s="83">
        <v>2.97</v>
      </c>
      <c r="Y2392" s="82">
        <f t="shared" si="262"/>
        <v>10.098</v>
      </c>
      <c r="Z2392" s="82"/>
      <c r="AA2392" s="91"/>
      <c r="AB2392" s="91"/>
      <c r="AC2392" s="82"/>
      <c r="AD2392" s="82"/>
      <c r="AE2392" s="82"/>
      <c r="AF2392" s="82"/>
      <c r="AG2392" s="59" t="s">
        <v>7793</v>
      </c>
      <c r="AH2392" s="59">
        <v>1</v>
      </c>
      <c r="AI2392" s="58"/>
      <c r="AJ2392" s="27"/>
    </row>
    <row r="2393" ht="20.15" customHeight="1" outlineLevel="4" spans="1:36">
      <c r="A2393" s="59">
        <v>5</v>
      </c>
      <c r="B2393" s="60" t="s">
        <v>230</v>
      </c>
      <c r="C2393" s="56" t="s">
        <v>254</v>
      </c>
      <c r="D2393" s="57" t="s">
        <v>7925</v>
      </c>
      <c r="E2393" s="58" t="s">
        <v>7932</v>
      </c>
      <c r="F2393" s="59" t="s">
        <v>554</v>
      </c>
      <c r="G2393" s="59" t="s">
        <v>2461</v>
      </c>
      <c r="H2393" s="59">
        <v>431128</v>
      </c>
      <c r="I2393" s="59" t="str">
        <f t="shared" si="260"/>
        <v>431128</v>
      </c>
      <c r="J2393" s="59">
        <f t="shared" si="261"/>
        <v>0</v>
      </c>
      <c r="K2393" s="70">
        <v>2.099</v>
      </c>
      <c r="L2393" s="55" t="s">
        <v>7933</v>
      </c>
      <c r="M2393" s="71" t="s">
        <v>7934</v>
      </c>
      <c r="N2393" s="73" t="s">
        <v>7934</v>
      </c>
      <c r="O2393" s="70">
        <v>2.099</v>
      </c>
      <c r="P2393" s="59"/>
      <c r="Q2393" s="70"/>
      <c r="R2393" s="59"/>
      <c r="S2393" s="70"/>
      <c r="T2393" s="59">
        <v>18</v>
      </c>
      <c r="U2393" s="82">
        <v>73.47</v>
      </c>
      <c r="V2393" s="83">
        <v>37.782</v>
      </c>
      <c r="W2393" s="83">
        <v>27.287</v>
      </c>
      <c r="X2393" s="83">
        <v>10.495</v>
      </c>
      <c r="Y2393" s="82">
        <f t="shared" si="262"/>
        <v>35.688</v>
      </c>
      <c r="Z2393" s="82"/>
      <c r="AA2393" s="91"/>
      <c r="AB2393" s="91"/>
      <c r="AC2393" s="82"/>
      <c r="AD2393" s="82"/>
      <c r="AE2393" s="82"/>
      <c r="AF2393" s="82"/>
      <c r="AG2393" s="59" t="s">
        <v>7793</v>
      </c>
      <c r="AH2393" s="59">
        <v>1</v>
      </c>
      <c r="AI2393" s="58"/>
      <c r="AJ2393" s="27"/>
    </row>
    <row r="2394" ht="20.15" customHeight="1" outlineLevel="4" spans="1:36">
      <c r="A2394" s="59">
        <v>6</v>
      </c>
      <c r="B2394" s="60" t="s">
        <v>230</v>
      </c>
      <c r="C2394" s="56" t="s">
        <v>254</v>
      </c>
      <c r="D2394" s="57" t="s">
        <v>7935</v>
      </c>
      <c r="E2394" s="58" t="s">
        <v>7936</v>
      </c>
      <c r="F2394" s="59" t="s">
        <v>554</v>
      </c>
      <c r="G2394" s="59" t="s">
        <v>2461</v>
      </c>
      <c r="H2394" s="59">
        <v>431128</v>
      </c>
      <c r="I2394" s="59" t="str">
        <f t="shared" si="260"/>
        <v>431128</v>
      </c>
      <c r="J2394" s="59">
        <f t="shared" si="261"/>
        <v>0</v>
      </c>
      <c r="K2394" s="70">
        <v>0.941</v>
      </c>
      <c r="L2394" s="55" t="s">
        <v>7937</v>
      </c>
      <c r="M2394" s="71" t="s">
        <v>7938</v>
      </c>
      <c r="N2394" s="73" t="s">
        <v>7938</v>
      </c>
      <c r="O2394" s="70">
        <v>0.941</v>
      </c>
      <c r="P2394" s="59"/>
      <c r="Q2394" s="70"/>
      <c r="R2394" s="59"/>
      <c r="S2394" s="70"/>
      <c r="T2394" s="59">
        <v>18</v>
      </c>
      <c r="U2394" s="82">
        <v>32.94</v>
      </c>
      <c r="V2394" s="83">
        <v>16.938</v>
      </c>
      <c r="W2394" s="83">
        <v>12.233</v>
      </c>
      <c r="X2394" s="83">
        <v>4.705</v>
      </c>
      <c r="Y2394" s="82">
        <f t="shared" si="262"/>
        <v>16.002</v>
      </c>
      <c r="Z2394" s="82"/>
      <c r="AA2394" s="91"/>
      <c r="AB2394" s="91"/>
      <c r="AC2394" s="82"/>
      <c r="AD2394" s="82"/>
      <c r="AE2394" s="82"/>
      <c r="AF2394" s="82"/>
      <c r="AG2394" s="59" t="s">
        <v>7793</v>
      </c>
      <c r="AH2394" s="59">
        <v>1</v>
      </c>
      <c r="AI2394" s="58"/>
      <c r="AJ2394" s="27"/>
    </row>
    <row r="2395" ht="20.15" customHeight="1" outlineLevel="4" spans="1:36">
      <c r="A2395" s="59">
        <v>20</v>
      </c>
      <c r="B2395" s="60" t="s">
        <v>230</v>
      </c>
      <c r="C2395" s="56" t="s">
        <v>254</v>
      </c>
      <c r="D2395" s="57" t="s">
        <v>7895</v>
      </c>
      <c r="E2395" s="58" t="s">
        <v>7939</v>
      </c>
      <c r="F2395" s="59" t="s">
        <v>554</v>
      </c>
      <c r="G2395" s="59" t="s">
        <v>2461</v>
      </c>
      <c r="H2395" s="59">
        <v>431128</v>
      </c>
      <c r="I2395" s="59" t="str">
        <f t="shared" si="260"/>
        <v>431128</v>
      </c>
      <c r="J2395" s="59">
        <f t="shared" si="261"/>
        <v>0</v>
      </c>
      <c r="K2395" s="70">
        <v>8.085</v>
      </c>
      <c r="L2395" s="55" t="s">
        <v>7940</v>
      </c>
      <c r="M2395" s="71" t="s">
        <v>7941</v>
      </c>
      <c r="N2395" s="59"/>
      <c r="O2395" s="70"/>
      <c r="P2395" s="73" t="s">
        <v>7941</v>
      </c>
      <c r="Q2395" s="70">
        <v>8.085</v>
      </c>
      <c r="R2395" s="59"/>
      <c r="S2395" s="70"/>
      <c r="T2395" s="59">
        <v>18</v>
      </c>
      <c r="U2395" s="82">
        <v>282.98</v>
      </c>
      <c r="V2395" s="83">
        <v>145.53</v>
      </c>
      <c r="W2395" s="83">
        <v>105.105</v>
      </c>
      <c r="X2395" s="83">
        <v>40.425</v>
      </c>
      <c r="Y2395" s="82">
        <f t="shared" si="262"/>
        <v>137.45</v>
      </c>
      <c r="Z2395" s="82"/>
      <c r="AA2395" s="91"/>
      <c r="AB2395" s="91"/>
      <c r="AC2395" s="82"/>
      <c r="AD2395" s="82"/>
      <c r="AE2395" s="82"/>
      <c r="AF2395" s="82"/>
      <c r="AG2395" s="59" t="s">
        <v>7793</v>
      </c>
      <c r="AH2395" s="59">
        <v>1</v>
      </c>
      <c r="AI2395" s="58"/>
      <c r="AJ2395" s="27"/>
    </row>
    <row r="2396" ht="20.15" customHeight="1" outlineLevel="4" spans="1:36">
      <c r="A2396" s="59">
        <v>7</v>
      </c>
      <c r="B2396" s="60" t="s">
        <v>230</v>
      </c>
      <c r="C2396" s="56" t="s">
        <v>254</v>
      </c>
      <c r="D2396" s="57" t="s">
        <v>7916</v>
      </c>
      <c r="E2396" s="58" t="s">
        <v>7942</v>
      </c>
      <c r="F2396" s="59" t="s">
        <v>554</v>
      </c>
      <c r="G2396" s="59" t="s">
        <v>2461</v>
      </c>
      <c r="H2396" s="59">
        <v>431128</v>
      </c>
      <c r="I2396" s="59" t="str">
        <f t="shared" si="260"/>
        <v>431128</v>
      </c>
      <c r="J2396" s="59">
        <f t="shared" si="261"/>
        <v>0</v>
      </c>
      <c r="K2396" s="70">
        <v>3.288</v>
      </c>
      <c r="L2396" s="55" t="s">
        <v>7943</v>
      </c>
      <c r="M2396" s="71" t="s">
        <v>7944</v>
      </c>
      <c r="N2396" s="59"/>
      <c r="O2396" s="70"/>
      <c r="P2396" s="73" t="s">
        <v>7944</v>
      </c>
      <c r="Q2396" s="70">
        <v>3.288</v>
      </c>
      <c r="R2396" s="59"/>
      <c r="S2396" s="70"/>
      <c r="T2396" s="59">
        <v>18</v>
      </c>
      <c r="U2396" s="82">
        <v>115.08</v>
      </c>
      <c r="V2396" s="83">
        <v>59.184</v>
      </c>
      <c r="W2396" s="83">
        <v>42.744</v>
      </c>
      <c r="X2396" s="83">
        <v>16.44</v>
      </c>
      <c r="Y2396" s="82">
        <f t="shared" si="262"/>
        <v>55.896</v>
      </c>
      <c r="Z2396" s="82"/>
      <c r="AA2396" s="91"/>
      <c r="AB2396" s="91"/>
      <c r="AC2396" s="82"/>
      <c r="AD2396" s="82"/>
      <c r="AE2396" s="82"/>
      <c r="AF2396" s="82"/>
      <c r="AG2396" s="59" t="s">
        <v>7793</v>
      </c>
      <c r="AH2396" s="59">
        <v>1</v>
      </c>
      <c r="AI2396" s="58"/>
      <c r="AJ2396" s="27"/>
    </row>
    <row r="2397" ht="20.15" customHeight="1" outlineLevel="4" spans="1:36">
      <c r="A2397" s="59">
        <v>21</v>
      </c>
      <c r="B2397" s="60" t="s">
        <v>230</v>
      </c>
      <c r="C2397" s="56" t="s">
        <v>254</v>
      </c>
      <c r="D2397" s="57" t="s">
        <v>7895</v>
      </c>
      <c r="E2397" s="58" t="s">
        <v>7945</v>
      </c>
      <c r="F2397" s="59" t="s">
        <v>554</v>
      </c>
      <c r="G2397" s="59" t="s">
        <v>2461</v>
      </c>
      <c r="H2397" s="59">
        <v>431128</v>
      </c>
      <c r="I2397" s="59" t="str">
        <f t="shared" si="260"/>
        <v>431128</v>
      </c>
      <c r="J2397" s="59">
        <f t="shared" si="261"/>
        <v>0</v>
      </c>
      <c r="K2397" s="70">
        <v>4.834</v>
      </c>
      <c r="L2397" s="55" t="s">
        <v>7946</v>
      </c>
      <c r="M2397" s="71" t="s">
        <v>7947</v>
      </c>
      <c r="N2397" s="59"/>
      <c r="O2397" s="70"/>
      <c r="P2397" s="73" t="s">
        <v>7947</v>
      </c>
      <c r="Q2397" s="70">
        <v>4.834</v>
      </c>
      <c r="R2397" s="59"/>
      <c r="S2397" s="70"/>
      <c r="T2397" s="59">
        <v>18</v>
      </c>
      <c r="U2397" s="82">
        <v>169.19</v>
      </c>
      <c r="V2397" s="83">
        <v>87.012</v>
      </c>
      <c r="W2397" s="83">
        <v>62.842</v>
      </c>
      <c r="X2397" s="83">
        <v>24.17</v>
      </c>
      <c r="Y2397" s="82">
        <f t="shared" si="262"/>
        <v>82.178</v>
      </c>
      <c r="Z2397" s="82"/>
      <c r="AA2397" s="91"/>
      <c r="AB2397" s="91"/>
      <c r="AC2397" s="82"/>
      <c r="AD2397" s="82"/>
      <c r="AE2397" s="82"/>
      <c r="AF2397" s="82"/>
      <c r="AG2397" s="59" t="s">
        <v>7793</v>
      </c>
      <c r="AH2397" s="59">
        <v>1</v>
      </c>
      <c r="AI2397" s="58"/>
      <c r="AJ2397" s="27"/>
    </row>
    <row r="2398" ht="20.15" customHeight="1" outlineLevel="4" spans="1:36">
      <c r="A2398" s="59">
        <v>22</v>
      </c>
      <c r="B2398" s="60" t="s">
        <v>230</v>
      </c>
      <c r="C2398" s="56" t="s">
        <v>254</v>
      </c>
      <c r="D2398" s="57" t="s">
        <v>7895</v>
      </c>
      <c r="E2398" s="58" t="s">
        <v>7948</v>
      </c>
      <c r="F2398" s="59" t="s">
        <v>554</v>
      </c>
      <c r="G2398" s="59" t="s">
        <v>2461</v>
      </c>
      <c r="H2398" s="59">
        <v>431128</v>
      </c>
      <c r="I2398" s="59" t="str">
        <f t="shared" si="260"/>
        <v>431128</v>
      </c>
      <c r="J2398" s="59">
        <f t="shared" si="261"/>
        <v>0</v>
      </c>
      <c r="K2398" s="70">
        <v>2.394</v>
      </c>
      <c r="L2398" s="55" t="s">
        <v>7949</v>
      </c>
      <c r="M2398" s="71" t="s">
        <v>7950</v>
      </c>
      <c r="N2398" s="59"/>
      <c r="O2398" s="70"/>
      <c r="P2398" s="73" t="s">
        <v>7950</v>
      </c>
      <c r="Q2398" s="70">
        <v>2.394</v>
      </c>
      <c r="R2398" s="59"/>
      <c r="S2398" s="70"/>
      <c r="T2398" s="59">
        <v>18</v>
      </c>
      <c r="U2398" s="82">
        <v>83.79</v>
      </c>
      <c r="V2398" s="83">
        <v>43.092</v>
      </c>
      <c r="W2398" s="83">
        <v>31.122</v>
      </c>
      <c r="X2398" s="83">
        <v>11.97</v>
      </c>
      <c r="Y2398" s="82">
        <f t="shared" si="262"/>
        <v>40.698</v>
      </c>
      <c r="Z2398" s="82"/>
      <c r="AA2398" s="91"/>
      <c r="AB2398" s="91"/>
      <c r="AC2398" s="82"/>
      <c r="AD2398" s="82"/>
      <c r="AE2398" s="82"/>
      <c r="AF2398" s="82"/>
      <c r="AG2398" s="59" t="s">
        <v>7793</v>
      </c>
      <c r="AH2398" s="59">
        <v>1</v>
      </c>
      <c r="AI2398" s="58"/>
      <c r="AJ2398" s="27"/>
    </row>
    <row r="2399" ht="20.15" customHeight="1" outlineLevel="4" spans="1:36">
      <c r="A2399" s="59">
        <v>23</v>
      </c>
      <c r="B2399" s="60" t="s">
        <v>230</v>
      </c>
      <c r="C2399" s="56" t="s">
        <v>254</v>
      </c>
      <c r="D2399" s="57" t="s">
        <v>7951</v>
      </c>
      <c r="E2399" s="58" t="s">
        <v>7952</v>
      </c>
      <c r="F2399" s="59" t="s">
        <v>554</v>
      </c>
      <c r="G2399" s="59" t="s">
        <v>2461</v>
      </c>
      <c r="H2399" s="59">
        <v>431128</v>
      </c>
      <c r="I2399" s="59" t="str">
        <f t="shared" si="260"/>
        <v>431128</v>
      </c>
      <c r="J2399" s="59">
        <f t="shared" si="261"/>
        <v>0</v>
      </c>
      <c r="K2399" s="70">
        <v>1.498</v>
      </c>
      <c r="L2399" s="55" t="s">
        <v>7953</v>
      </c>
      <c r="M2399" s="71" t="s">
        <v>7954</v>
      </c>
      <c r="N2399" s="59"/>
      <c r="O2399" s="70"/>
      <c r="P2399" s="73" t="s">
        <v>7954</v>
      </c>
      <c r="Q2399" s="70">
        <v>1.498</v>
      </c>
      <c r="R2399" s="59"/>
      <c r="S2399" s="70"/>
      <c r="T2399" s="59">
        <v>18</v>
      </c>
      <c r="U2399" s="82">
        <v>52.43</v>
      </c>
      <c r="V2399" s="83">
        <v>26.964</v>
      </c>
      <c r="W2399" s="83">
        <v>19.474</v>
      </c>
      <c r="X2399" s="83">
        <v>7.49</v>
      </c>
      <c r="Y2399" s="82">
        <f t="shared" si="262"/>
        <v>25.466</v>
      </c>
      <c r="Z2399" s="82"/>
      <c r="AA2399" s="91"/>
      <c r="AB2399" s="91"/>
      <c r="AC2399" s="82"/>
      <c r="AD2399" s="82"/>
      <c r="AE2399" s="82"/>
      <c r="AF2399" s="82"/>
      <c r="AG2399" s="59" t="s">
        <v>7955</v>
      </c>
      <c r="AH2399" s="59">
        <v>1</v>
      </c>
      <c r="AI2399" s="58"/>
      <c r="AJ2399" s="27"/>
    </row>
    <row r="2400" ht="20.15" customHeight="1" outlineLevel="4" spans="1:36">
      <c r="A2400" s="59">
        <v>24</v>
      </c>
      <c r="B2400" s="60" t="s">
        <v>230</v>
      </c>
      <c r="C2400" s="56" t="s">
        <v>254</v>
      </c>
      <c r="D2400" s="57" t="s">
        <v>7895</v>
      </c>
      <c r="E2400" s="58" t="s">
        <v>7956</v>
      </c>
      <c r="F2400" s="59" t="s">
        <v>554</v>
      </c>
      <c r="G2400" s="59" t="s">
        <v>2461</v>
      </c>
      <c r="H2400" s="59">
        <v>431128</v>
      </c>
      <c r="I2400" s="59" t="str">
        <f t="shared" si="260"/>
        <v>431128</v>
      </c>
      <c r="J2400" s="59">
        <f t="shared" si="261"/>
        <v>0</v>
      </c>
      <c r="K2400" s="70">
        <v>2.048</v>
      </c>
      <c r="L2400" s="55" t="s">
        <v>7957</v>
      </c>
      <c r="M2400" s="71" t="s">
        <v>7958</v>
      </c>
      <c r="N2400" s="59"/>
      <c r="O2400" s="70"/>
      <c r="P2400" s="73" t="s">
        <v>7958</v>
      </c>
      <c r="Q2400" s="70">
        <v>2.048</v>
      </c>
      <c r="R2400" s="59"/>
      <c r="S2400" s="70"/>
      <c r="T2400" s="59">
        <v>18</v>
      </c>
      <c r="U2400" s="82">
        <v>71.68</v>
      </c>
      <c r="V2400" s="83">
        <v>36.864</v>
      </c>
      <c r="W2400" s="83">
        <v>26.624</v>
      </c>
      <c r="X2400" s="83">
        <v>10.24</v>
      </c>
      <c r="Y2400" s="82">
        <f t="shared" si="262"/>
        <v>34.816</v>
      </c>
      <c r="Z2400" s="82"/>
      <c r="AA2400" s="91"/>
      <c r="AB2400" s="91"/>
      <c r="AC2400" s="82"/>
      <c r="AD2400" s="82"/>
      <c r="AE2400" s="82"/>
      <c r="AF2400" s="82"/>
      <c r="AG2400" s="59" t="s">
        <v>7955</v>
      </c>
      <c r="AH2400" s="59">
        <v>1</v>
      </c>
      <c r="AI2400" s="58"/>
      <c r="AJ2400" s="27"/>
    </row>
    <row r="2401" ht="20.15" customHeight="1" outlineLevel="4" spans="1:36">
      <c r="A2401" s="59">
        <v>8</v>
      </c>
      <c r="B2401" s="60" t="s">
        <v>230</v>
      </c>
      <c r="C2401" s="56" t="s">
        <v>254</v>
      </c>
      <c r="D2401" s="57" t="s">
        <v>7959</v>
      </c>
      <c r="E2401" s="58" t="s">
        <v>7960</v>
      </c>
      <c r="F2401" s="59" t="s">
        <v>554</v>
      </c>
      <c r="G2401" s="59" t="s">
        <v>2461</v>
      </c>
      <c r="H2401" s="59">
        <v>431128</v>
      </c>
      <c r="I2401" s="59" t="str">
        <f t="shared" si="260"/>
        <v>431128</v>
      </c>
      <c r="J2401" s="59">
        <f t="shared" si="261"/>
        <v>0</v>
      </c>
      <c r="K2401" s="70">
        <v>2.74</v>
      </c>
      <c r="L2401" s="55" t="s">
        <v>7961</v>
      </c>
      <c r="M2401" s="71" t="s">
        <v>7962</v>
      </c>
      <c r="N2401" s="59"/>
      <c r="O2401" s="70"/>
      <c r="P2401" s="73" t="s">
        <v>7962</v>
      </c>
      <c r="Q2401" s="70">
        <v>2.74</v>
      </c>
      <c r="R2401" s="59"/>
      <c r="S2401" s="70"/>
      <c r="T2401" s="59">
        <v>18</v>
      </c>
      <c r="U2401" s="82">
        <v>95.9</v>
      </c>
      <c r="V2401" s="83">
        <v>49.32</v>
      </c>
      <c r="W2401" s="83">
        <v>35.62</v>
      </c>
      <c r="X2401" s="83">
        <v>13.7</v>
      </c>
      <c r="Y2401" s="82">
        <f t="shared" si="262"/>
        <v>46.58</v>
      </c>
      <c r="Z2401" s="82"/>
      <c r="AA2401" s="91"/>
      <c r="AB2401" s="91"/>
      <c r="AC2401" s="82"/>
      <c r="AD2401" s="82"/>
      <c r="AE2401" s="82"/>
      <c r="AF2401" s="82"/>
      <c r="AG2401" s="59" t="s">
        <v>7955</v>
      </c>
      <c r="AH2401" s="59">
        <v>1</v>
      </c>
      <c r="AI2401" s="58"/>
      <c r="AJ2401" s="27"/>
    </row>
    <row r="2402" ht="20.15" customHeight="1" outlineLevel="4" spans="1:36">
      <c r="A2402" s="59">
        <v>25</v>
      </c>
      <c r="B2402" s="60" t="s">
        <v>230</v>
      </c>
      <c r="C2402" s="56" t="s">
        <v>254</v>
      </c>
      <c r="D2402" s="57" t="s">
        <v>7963</v>
      </c>
      <c r="E2402" s="58" t="s">
        <v>7964</v>
      </c>
      <c r="F2402" s="59" t="s">
        <v>554</v>
      </c>
      <c r="G2402" s="59" t="s">
        <v>2461</v>
      </c>
      <c r="H2402" s="59">
        <v>431128</v>
      </c>
      <c r="I2402" s="59" t="str">
        <f t="shared" si="260"/>
        <v>431128</v>
      </c>
      <c r="J2402" s="59">
        <f t="shared" si="261"/>
        <v>0</v>
      </c>
      <c r="K2402" s="70">
        <v>1.297</v>
      </c>
      <c r="L2402" s="55" t="s">
        <v>7965</v>
      </c>
      <c r="M2402" s="71" t="s">
        <v>7966</v>
      </c>
      <c r="N2402" s="59"/>
      <c r="O2402" s="70"/>
      <c r="P2402" s="73" t="s">
        <v>7966</v>
      </c>
      <c r="Q2402" s="70">
        <v>1.297</v>
      </c>
      <c r="R2402" s="59"/>
      <c r="S2402" s="70"/>
      <c r="T2402" s="59">
        <v>18</v>
      </c>
      <c r="U2402" s="82">
        <v>45.4</v>
      </c>
      <c r="V2402" s="83">
        <v>23.346</v>
      </c>
      <c r="W2402" s="83">
        <v>16.861</v>
      </c>
      <c r="X2402" s="83">
        <v>6.485</v>
      </c>
      <c r="Y2402" s="82">
        <f t="shared" si="262"/>
        <v>22.054</v>
      </c>
      <c r="Z2402" s="82"/>
      <c r="AA2402" s="91"/>
      <c r="AB2402" s="91"/>
      <c r="AC2402" s="82"/>
      <c r="AD2402" s="82"/>
      <c r="AE2402" s="82"/>
      <c r="AF2402" s="82"/>
      <c r="AG2402" s="59" t="s">
        <v>7955</v>
      </c>
      <c r="AH2402" s="59">
        <v>1</v>
      </c>
      <c r="AI2402" s="58"/>
      <c r="AJ2402" s="27"/>
    </row>
    <row r="2403" ht="20.15" customHeight="1" outlineLevel="4" spans="1:36">
      <c r="A2403" s="59">
        <v>9</v>
      </c>
      <c r="B2403" s="60" t="s">
        <v>230</v>
      </c>
      <c r="C2403" s="56" t="s">
        <v>254</v>
      </c>
      <c r="D2403" s="57" t="s">
        <v>7891</v>
      </c>
      <c r="E2403" s="58" t="s">
        <v>7967</v>
      </c>
      <c r="F2403" s="59" t="s">
        <v>554</v>
      </c>
      <c r="G2403" s="59" t="s">
        <v>2461</v>
      </c>
      <c r="H2403" s="59">
        <v>431128</v>
      </c>
      <c r="I2403" s="59" t="str">
        <f t="shared" si="260"/>
        <v>431128</v>
      </c>
      <c r="J2403" s="59">
        <f t="shared" si="261"/>
        <v>0</v>
      </c>
      <c r="K2403" s="70">
        <v>4.878</v>
      </c>
      <c r="L2403" s="55" t="s">
        <v>7965</v>
      </c>
      <c r="M2403" s="71" t="s">
        <v>7968</v>
      </c>
      <c r="N2403" s="59"/>
      <c r="O2403" s="70"/>
      <c r="P2403" s="73" t="s">
        <v>7968</v>
      </c>
      <c r="Q2403" s="70">
        <v>4.878</v>
      </c>
      <c r="R2403" s="59"/>
      <c r="S2403" s="70"/>
      <c r="T2403" s="59">
        <v>18</v>
      </c>
      <c r="U2403" s="82">
        <v>170.73</v>
      </c>
      <c r="V2403" s="83">
        <v>87.804</v>
      </c>
      <c r="W2403" s="83">
        <v>63.414</v>
      </c>
      <c r="X2403" s="83">
        <v>24.39</v>
      </c>
      <c r="Y2403" s="82">
        <f t="shared" si="262"/>
        <v>82.926</v>
      </c>
      <c r="Z2403" s="82"/>
      <c r="AA2403" s="91"/>
      <c r="AB2403" s="91"/>
      <c r="AC2403" s="82"/>
      <c r="AD2403" s="82"/>
      <c r="AE2403" s="82"/>
      <c r="AF2403" s="82"/>
      <c r="AG2403" s="59" t="s">
        <v>7955</v>
      </c>
      <c r="AH2403" s="59">
        <v>1</v>
      </c>
      <c r="AI2403" s="58"/>
      <c r="AJ2403" s="27"/>
    </row>
    <row r="2404" ht="20.15" customHeight="1" outlineLevel="4" spans="1:36">
      <c r="A2404" s="59">
        <v>26</v>
      </c>
      <c r="B2404" s="60" t="s">
        <v>230</v>
      </c>
      <c r="C2404" s="56" t="s">
        <v>254</v>
      </c>
      <c r="D2404" s="57" t="s">
        <v>7969</v>
      </c>
      <c r="E2404" s="58" t="s">
        <v>7970</v>
      </c>
      <c r="F2404" s="59" t="s">
        <v>554</v>
      </c>
      <c r="G2404" s="59" t="s">
        <v>2461</v>
      </c>
      <c r="H2404" s="59">
        <v>431128</v>
      </c>
      <c r="I2404" s="59" t="str">
        <f t="shared" si="260"/>
        <v>431128</v>
      </c>
      <c r="J2404" s="59">
        <f t="shared" si="261"/>
        <v>0</v>
      </c>
      <c r="K2404" s="70">
        <v>5.508</v>
      </c>
      <c r="L2404" s="55" t="s">
        <v>7971</v>
      </c>
      <c r="M2404" s="71" t="s">
        <v>7972</v>
      </c>
      <c r="N2404" s="59"/>
      <c r="O2404" s="70"/>
      <c r="P2404" s="73" t="s">
        <v>7972</v>
      </c>
      <c r="Q2404" s="70">
        <v>5.508</v>
      </c>
      <c r="R2404" s="59"/>
      <c r="S2404" s="70"/>
      <c r="T2404" s="59">
        <v>18</v>
      </c>
      <c r="U2404" s="82">
        <v>192.78</v>
      </c>
      <c r="V2404" s="83">
        <v>99.144</v>
      </c>
      <c r="W2404" s="83">
        <v>71.604</v>
      </c>
      <c r="X2404" s="83">
        <v>27.54</v>
      </c>
      <c r="Y2404" s="82">
        <f t="shared" si="262"/>
        <v>93.636</v>
      </c>
      <c r="Z2404" s="82"/>
      <c r="AA2404" s="91"/>
      <c r="AB2404" s="91"/>
      <c r="AC2404" s="82"/>
      <c r="AD2404" s="82"/>
      <c r="AE2404" s="82"/>
      <c r="AF2404" s="82"/>
      <c r="AG2404" s="59" t="s">
        <v>7955</v>
      </c>
      <c r="AH2404" s="59">
        <v>1</v>
      </c>
      <c r="AI2404" s="58"/>
      <c r="AJ2404" s="27"/>
    </row>
    <row r="2405" ht="20.15" customHeight="1" outlineLevel="4" spans="1:36">
      <c r="A2405" s="59">
        <v>10</v>
      </c>
      <c r="B2405" s="60" t="s">
        <v>230</v>
      </c>
      <c r="C2405" s="56" t="s">
        <v>254</v>
      </c>
      <c r="D2405" s="57" t="s">
        <v>7951</v>
      </c>
      <c r="E2405" s="58" t="s">
        <v>7973</v>
      </c>
      <c r="F2405" s="59" t="s">
        <v>554</v>
      </c>
      <c r="G2405" s="59" t="s">
        <v>2461</v>
      </c>
      <c r="H2405" s="59">
        <v>431128</v>
      </c>
      <c r="I2405" s="59" t="str">
        <f t="shared" si="260"/>
        <v>431128</v>
      </c>
      <c r="J2405" s="59">
        <f t="shared" si="261"/>
        <v>0</v>
      </c>
      <c r="K2405" s="70">
        <v>5.238</v>
      </c>
      <c r="L2405" s="55" t="s">
        <v>7974</v>
      </c>
      <c r="M2405" s="71" t="s">
        <v>7975</v>
      </c>
      <c r="N2405" s="59"/>
      <c r="O2405" s="70"/>
      <c r="P2405" s="73" t="s">
        <v>7975</v>
      </c>
      <c r="Q2405" s="70">
        <v>5.238</v>
      </c>
      <c r="R2405" s="59"/>
      <c r="S2405" s="70"/>
      <c r="T2405" s="59">
        <v>18</v>
      </c>
      <c r="U2405" s="82">
        <v>183.33</v>
      </c>
      <c r="V2405" s="83">
        <v>94.284</v>
      </c>
      <c r="W2405" s="83">
        <v>68.094</v>
      </c>
      <c r="X2405" s="83">
        <v>26.19</v>
      </c>
      <c r="Y2405" s="82">
        <f t="shared" si="262"/>
        <v>89.046</v>
      </c>
      <c r="Z2405" s="82"/>
      <c r="AA2405" s="91"/>
      <c r="AB2405" s="91"/>
      <c r="AC2405" s="82"/>
      <c r="AD2405" s="82"/>
      <c r="AE2405" s="82"/>
      <c r="AF2405" s="82"/>
      <c r="AG2405" s="59" t="s">
        <v>7955</v>
      </c>
      <c r="AH2405" s="59">
        <v>1</v>
      </c>
      <c r="AI2405" s="58"/>
      <c r="AJ2405" s="27"/>
    </row>
    <row r="2406" ht="20.15" customHeight="1" outlineLevel="3" spans="1:36">
      <c r="A2406" s="59"/>
      <c r="B2406" s="60"/>
      <c r="C2406" s="51" t="s">
        <v>257</v>
      </c>
      <c r="D2406" s="57"/>
      <c r="E2406" s="58"/>
      <c r="F2406" s="59"/>
      <c r="G2406" s="59"/>
      <c r="H2406" s="59"/>
      <c r="I2406" s="59"/>
      <c r="J2406" s="59"/>
      <c r="K2406" s="70">
        <f>SUBTOTAL(9,K2407:K2457)</f>
        <v>130.364</v>
      </c>
      <c r="L2406" s="55"/>
      <c r="M2406" s="71"/>
      <c r="N2406" s="59"/>
      <c r="O2406" s="70"/>
      <c r="P2406" s="59"/>
      <c r="Q2406" s="70"/>
      <c r="R2406" s="73"/>
      <c r="S2406" s="70"/>
      <c r="T2406" s="59"/>
      <c r="U2406" s="82">
        <f>SUBTOTAL(9,U2407:U2457)</f>
        <v>3724.68</v>
      </c>
      <c r="V2406" s="83">
        <f>SUBTOTAL(9,V2407:V2457)</f>
        <v>2346.552</v>
      </c>
      <c r="W2406" s="83">
        <f>SUBTOTAL(9,W2407:W2457)</f>
        <v>1694.732</v>
      </c>
      <c r="X2406" s="83">
        <f>SUBTOTAL(9,X2407:X2457)</f>
        <v>651.82</v>
      </c>
      <c r="Y2406" s="82">
        <f>SUBTOTAL(9,Y2407:Y2457)</f>
        <v>1378.128</v>
      </c>
      <c r="Z2406" s="82">
        <v>62</v>
      </c>
      <c r="AA2406" s="91">
        <v>3158</v>
      </c>
      <c r="AB2406" s="82">
        <f>U2406-AA2406</f>
        <v>566.68</v>
      </c>
      <c r="AC2406" s="82">
        <v>245</v>
      </c>
      <c r="AD2406" s="82">
        <f>V2406-AC2406</f>
        <v>2101.552</v>
      </c>
      <c r="AE2406" s="82">
        <v>2913</v>
      </c>
      <c r="AF2406" s="82">
        <v>2913</v>
      </c>
      <c r="AG2406" s="59"/>
      <c r="AH2406" s="59"/>
      <c r="AI2406" s="58"/>
      <c r="AJ2406" s="27" t="s">
        <v>110</v>
      </c>
    </row>
    <row r="2407" ht="20.15" customHeight="1" outlineLevel="4" spans="1:36">
      <c r="A2407" s="59">
        <v>34</v>
      </c>
      <c r="B2407" s="60" t="s">
        <v>230</v>
      </c>
      <c r="C2407" s="56" t="s">
        <v>256</v>
      </c>
      <c r="D2407" s="57" t="s">
        <v>7976</v>
      </c>
      <c r="E2407" s="58" t="s">
        <v>7977</v>
      </c>
      <c r="F2407" s="59" t="s">
        <v>554</v>
      </c>
      <c r="G2407" s="59" t="s">
        <v>110</v>
      </c>
      <c r="H2407" s="59">
        <v>431129</v>
      </c>
      <c r="I2407" s="59" t="str">
        <f t="shared" ref="I2407:I2457" si="263">RIGHT(M2407,6)</f>
        <v>431129</v>
      </c>
      <c r="J2407" s="59">
        <f t="shared" ref="J2407:J2457" si="264">H2407-I2407</f>
        <v>0</v>
      </c>
      <c r="K2407" s="70">
        <v>0.256</v>
      </c>
      <c r="L2407" s="55" t="s">
        <v>7978</v>
      </c>
      <c r="M2407" s="71" t="s">
        <v>7979</v>
      </c>
      <c r="N2407" s="59"/>
      <c r="O2407" s="70"/>
      <c r="P2407" s="59"/>
      <c r="Q2407" s="70"/>
      <c r="R2407" s="73" t="s">
        <v>7979</v>
      </c>
      <c r="S2407" s="70">
        <v>0.256</v>
      </c>
      <c r="T2407" s="59">
        <v>18</v>
      </c>
      <c r="U2407" s="82">
        <v>7.31</v>
      </c>
      <c r="V2407" s="83">
        <v>4.608</v>
      </c>
      <c r="W2407" s="83">
        <v>3.328</v>
      </c>
      <c r="X2407" s="83">
        <v>1.28</v>
      </c>
      <c r="Y2407" s="82">
        <f t="shared" ref="Y2407:Y2457" si="265">U2407-V2407</f>
        <v>2.702</v>
      </c>
      <c r="Z2407" s="82"/>
      <c r="AA2407" s="91"/>
      <c r="AB2407" s="91"/>
      <c r="AC2407" s="82"/>
      <c r="AD2407" s="82"/>
      <c r="AE2407" s="82"/>
      <c r="AF2407" s="82"/>
      <c r="AG2407" s="59" t="s">
        <v>7955</v>
      </c>
      <c r="AH2407" s="59">
        <v>1</v>
      </c>
      <c r="AI2407" s="58"/>
      <c r="AJ2407" s="27"/>
    </row>
    <row r="2408" ht="20.15" customHeight="1" outlineLevel="4" spans="1:36">
      <c r="A2408" s="59">
        <v>1</v>
      </c>
      <c r="B2408" s="60" t="s">
        <v>230</v>
      </c>
      <c r="C2408" s="56" t="s">
        <v>256</v>
      </c>
      <c r="D2408" s="57" t="s">
        <v>7976</v>
      </c>
      <c r="E2408" s="58" t="s">
        <v>5634</v>
      </c>
      <c r="F2408" s="59" t="s">
        <v>554</v>
      </c>
      <c r="G2408" s="59" t="s">
        <v>110</v>
      </c>
      <c r="H2408" s="59">
        <v>431129</v>
      </c>
      <c r="I2408" s="59" t="str">
        <f t="shared" si="263"/>
        <v>431129</v>
      </c>
      <c r="J2408" s="59">
        <f t="shared" si="264"/>
        <v>0</v>
      </c>
      <c r="K2408" s="70">
        <v>0.934</v>
      </c>
      <c r="L2408" s="55" t="s">
        <v>7980</v>
      </c>
      <c r="M2408" s="71" t="s">
        <v>7981</v>
      </c>
      <c r="N2408" s="59"/>
      <c r="O2408" s="70"/>
      <c r="P2408" s="59"/>
      <c r="Q2408" s="70"/>
      <c r="R2408" s="73" t="s">
        <v>7981</v>
      </c>
      <c r="S2408" s="70">
        <v>0.934</v>
      </c>
      <c r="T2408" s="59">
        <v>18</v>
      </c>
      <c r="U2408" s="82">
        <v>26.69</v>
      </c>
      <c r="V2408" s="83">
        <v>16.812</v>
      </c>
      <c r="W2408" s="83">
        <v>12.142</v>
      </c>
      <c r="X2408" s="83">
        <v>4.67</v>
      </c>
      <c r="Y2408" s="82">
        <f t="shared" si="265"/>
        <v>9.878</v>
      </c>
      <c r="Z2408" s="82"/>
      <c r="AA2408" s="91"/>
      <c r="AB2408" s="91"/>
      <c r="AC2408" s="82"/>
      <c r="AD2408" s="82"/>
      <c r="AE2408" s="82"/>
      <c r="AF2408" s="82"/>
      <c r="AG2408" s="59" t="s">
        <v>7955</v>
      </c>
      <c r="AH2408" s="59">
        <v>1</v>
      </c>
      <c r="AI2408" s="58"/>
      <c r="AJ2408" s="27"/>
    </row>
    <row r="2409" ht="20.15" customHeight="1" outlineLevel="4" spans="1:36">
      <c r="A2409" s="59">
        <v>2</v>
      </c>
      <c r="B2409" s="60" t="s">
        <v>230</v>
      </c>
      <c r="C2409" s="56" t="s">
        <v>256</v>
      </c>
      <c r="D2409" s="57" t="s">
        <v>7976</v>
      </c>
      <c r="E2409" s="58" t="s">
        <v>5634</v>
      </c>
      <c r="F2409" s="59" t="s">
        <v>554</v>
      </c>
      <c r="G2409" s="59" t="s">
        <v>110</v>
      </c>
      <c r="H2409" s="59">
        <v>431129</v>
      </c>
      <c r="I2409" s="59" t="str">
        <f t="shared" si="263"/>
        <v>431129</v>
      </c>
      <c r="J2409" s="59">
        <f t="shared" si="264"/>
        <v>0</v>
      </c>
      <c r="K2409" s="70">
        <v>0.403</v>
      </c>
      <c r="L2409" s="55" t="s">
        <v>7980</v>
      </c>
      <c r="M2409" s="71" t="s">
        <v>7982</v>
      </c>
      <c r="N2409" s="59"/>
      <c r="O2409" s="70"/>
      <c r="P2409" s="59"/>
      <c r="Q2409" s="70"/>
      <c r="R2409" s="73" t="s">
        <v>7982</v>
      </c>
      <c r="S2409" s="70">
        <v>0.403</v>
      </c>
      <c r="T2409" s="59">
        <v>18</v>
      </c>
      <c r="U2409" s="82">
        <v>11.51</v>
      </c>
      <c r="V2409" s="83">
        <v>7.254</v>
      </c>
      <c r="W2409" s="83">
        <v>5.239</v>
      </c>
      <c r="X2409" s="83">
        <v>2.015</v>
      </c>
      <c r="Y2409" s="82">
        <f t="shared" si="265"/>
        <v>4.256</v>
      </c>
      <c r="Z2409" s="82"/>
      <c r="AA2409" s="91"/>
      <c r="AB2409" s="91"/>
      <c r="AC2409" s="82"/>
      <c r="AD2409" s="82"/>
      <c r="AE2409" s="82"/>
      <c r="AF2409" s="82"/>
      <c r="AG2409" s="59" t="s">
        <v>7955</v>
      </c>
      <c r="AH2409" s="59">
        <v>1</v>
      </c>
      <c r="AI2409" s="58"/>
      <c r="AJ2409" s="27"/>
    </row>
    <row r="2410" ht="20.15" customHeight="1" outlineLevel="4" spans="1:36">
      <c r="A2410" s="59">
        <v>3</v>
      </c>
      <c r="B2410" s="60" t="s">
        <v>230</v>
      </c>
      <c r="C2410" s="56" t="s">
        <v>256</v>
      </c>
      <c r="D2410" s="57" t="s">
        <v>7983</v>
      </c>
      <c r="E2410" s="58" t="s">
        <v>7984</v>
      </c>
      <c r="F2410" s="59" t="s">
        <v>554</v>
      </c>
      <c r="G2410" s="59" t="s">
        <v>110</v>
      </c>
      <c r="H2410" s="59">
        <v>431129</v>
      </c>
      <c r="I2410" s="59" t="str">
        <f t="shared" si="263"/>
        <v>431129</v>
      </c>
      <c r="J2410" s="59">
        <f t="shared" si="264"/>
        <v>0</v>
      </c>
      <c r="K2410" s="70">
        <v>1.145</v>
      </c>
      <c r="L2410" s="55" t="s">
        <v>7985</v>
      </c>
      <c r="M2410" s="71" t="s">
        <v>7986</v>
      </c>
      <c r="N2410" s="59"/>
      <c r="O2410" s="70"/>
      <c r="P2410" s="59"/>
      <c r="Q2410" s="70"/>
      <c r="R2410" s="73" t="s">
        <v>7986</v>
      </c>
      <c r="S2410" s="70">
        <v>1.145</v>
      </c>
      <c r="T2410" s="59">
        <v>18</v>
      </c>
      <c r="U2410" s="82">
        <v>32.71</v>
      </c>
      <c r="V2410" s="83">
        <v>20.61</v>
      </c>
      <c r="W2410" s="83">
        <v>14.885</v>
      </c>
      <c r="X2410" s="83">
        <v>5.725</v>
      </c>
      <c r="Y2410" s="82">
        <f t="shared" si="265"/>
        <v>12.1</v>
      </c>
      <c r="Z2410" s="82"/>
      <c r="AA2410" s="91"/>
      <c r="AB2410" s="91"/>
      <c r="AC2410" s="82"/>
      <c r="AD2410" s="82"/>
      <c r="AE2410" s="82"/>
      <c r="AF2410" s="82"/>
      <c r="AG2410" s="59" t="s">
        <v>7987</v>
      </c>
      <c r="AH2410" s="59">
        <v>1</v>
      </c>
      <c r="AI2410" s="58"/>
      <c r="AJ2410" s="27"/>
    </row>
    <row r="2411" ht="20.15" customHeight="1" outlineLevel="4" spans="1:36">
      <c r="A2411" s="59">
        <v>4</v>
      </c>
      <c r="B2411" s="60" t="s">
        <v>230</v>
      </c>
      <c r="C2411" s="56" t="s">
        <v>256</v>
      </c>
      <c r="D2411" s="57" t="s">
        <v>7983</v>
      </c>
      <c r="E2411" s="58" t="s">
        <v>7988</v>
      </c>
      <c r="F2411" s="59" t="s">
        <v>554</v>
      </c>
      <c r="G2411" s="59" t="s">
        <v>110</v>
      </c>
      <c r="H2411" s="59">
        <v>431129</v>
      </c>
      <c r="I2411" s="59" t="str">
        <f t="shared" si="263"/>
        <v>431129</v>
      </c>
      <c r="J2411" s="59">
        <f t="shared" si="264"/>
        <v>0</v>
      </c>
      <c r="K2411" s="70">
        <v>1.315</v>
      </c>
      <c r="L2411" s="55" t="s">
        <v>2644</v>
      </c>
      <c r="M2411" s="71" t="s">
        <v>7989</v>
      </c>
      <c r="N2411" s="59"/>
      <c r="O2411" s="70"/>
      <c r="P2411" s="59"/>
      <c r="Q2411" s="70"/>
      <c r="R2411" s="73" t="s">
        <v>7989</v>
      </c>
      <c r="S2411" s="70">
        <v>1.315</v>
      </c>
      <c r="T2411" s="59">
        <v>18</v>
      </c>
      <c r="U2411" s="82">
        <v>37.57</v>
      </c>
      <c r="V2411" s="83">
        <v>23.67</v>
      </c>
      <c r="W2411" s="83">
        <v>17.095</v>
      </c>
      <c r="X2411" s="83">
        <v>6.575</v>
      </c>
      <c r="Y2411" s="82">
        <f t="shared" si="265"/>
        <v>13.9</v>
      </c>
      <c r="Z2411" s="82"/>
      <c r="AA2411" s="91"/>
      <c r="AB2411" s="91"/>
      <c r="AC2411" s="82"/>
      <c r="AD2411" s="82"/>
      <c r="AE2411" s="82"/>
      <c r="AF2411" s="82"/>
      <c r="AG2411" s="59" t="s">
        <v>7987</v>
      </c>
      <c r="AH2411" s="59">
        <v>1</v>
      </c>
      <c r="AI2411" s="58"/>
      <c r="AJ2411" s="27"/>
    </row>
    <row r="2412" ht="20.15" customHeight="1" outlineLevel="4" spans="1:36">
      <c r="A2412" s="59">
        <v>5</v>
      </c>
      <c r="B2412" s="60" t="s">
        <v>230</v>
      </c>
      <c r="C2412" s="56" t="s">
        <v>256</v>
      </c>
      <c r="D2412" s="57" t="s">
        <v>7983</v>
      </c>
      <c r="E2412" s="58" t="s">
        <v>7984</v>
      </c>
      <c r="F2412" s="59" t="s">
        <v>554</v>
      </c>
      <c r="G2412" s="59" t="s">
        <v>110</v>
      </c>
      <c r="H2412" s="59">
        <v>431129</v>
      </c>
      <c r="I2412" s="59" t="str">
        <f t="shared" si="263"/>
        <v>431129</v>
      </c>
      <c r="J2412" s="59">
        <f t="shared" si="264"/>
        <v>0</v>
      </c>
      <c r="K2412" s="70">
        <v>1.682</v>
      </c>
      <c r="L2412" s="55" t="s">
        <v>7990</v>
      </c>
      <c r="M2412" s="71" t="s">
        <v>7991</v>
      </c>
      <c r="N2412" s="59"/>
      <c r="O2412" s="70"/>
      <c r="P2412" s="59"/>
      <c r="Q2412" s="70"/>
      <c r="R2412" s="73" t="s">
        <v>7991</v>
      </c>
      <c r="S2412" s="70">
        <v>1.682</v>
      </c>
      <c r="T2412" s="59">
        <v>18</v>
      </c>
      <c r="U2412" s="82">
        <v>48.06</v>
      </c>
      <c r="V2412" s="83">
        <v>30.276</v>
      </c>
      <c r="W2412" s="83">
        <v>21.866</v>
      </c>
      <c r="X2412" s="83">
        <v>8.41</v>
      </c>
      <c r="Y2412" s="82">
        <f t="shared" si="265"/>
        <v>17.784</v>
      </c>
      <c r="Z2412" s="82"/>
      <c r="AA2412" s="91"/>
      <c r="AB2412" s="91"/>
      <c r="AC2412" s="82"/>
      <c r="AD2412" s="82"/>
      <c r="AE2412" s="82"/>
      <c r="AF2412" s="82"/>
      <c r="AG2412" s="59" t="s">
        <v>7987</v>
      </c>
      <c r="AH2412" s="59">
        <v>1</v>
      </c>
      <c r="AI2412" s="58"/>
      <c r="AJ2412" s="27"/>
    </row>
    <row r="2413" ht="20.15" customHeight="1" outlineLevel="4" spans="1:36">
      <c r="A2413" s="59">
        <v>35</v>
      </c>
      <c r="B2413" s="60" t="s">
        <v>230</v>
      </c>
      <c r="C2413" s="56" t="s">
        <v>256</v>
      </c>
      <c r="D2413" s="57" t="s">
        <v>7976</v>
      </c>
      <c r="E2413" s="58" t="s">
        <v>7992</v>
      </c>
      <c r="F2413" s="59" t="s">
        <v>554</v>
      </c>
      <c r="G2413" s="59" t="s">
        <v>110</v>
      </c>
      <c r="H2413" s="59">
        <v>431129</v>
      </c>
      <c r="I2413" s="59" t="str">
        <f t="shared" si="263"/>
        <v>431129</v>
      </c>
      <c r="J2413" s="59">
        <f t="shared" si="264"/>
        <v>0</v>
      </c>
      <c r="K2413" s="70">
        <v>1.502</v>
      </c>
      <c r="L2413" s="55" t="s">
        <v>7993</v>
      </c>
      <c r="M2413" s="71" t="s">
        <v>7994</v>
      </c>
      <c r="N2413" s="59"/>
      <c r="O2413" s="70"/>
      <c r="P2413" s="59"/>
      <c r="Q2413" s="70"/>
      <c r="R2413" s="73" t="s">
        <v>7994</v>
      </c>
      <c r="S2413" s="70">
        <v>1.502</v>
      </c>
      <c r="T2413" s="59">
        <v>18</v>
      </c>
      <c r="U2413" s="82">
        <v>42.91</v>
      </c>
      <c r="V2413" s="83">
        <v>27.036</v>
      </c>
      <c r="W2413" s="83">
        <v>19.526</v>
      </c>
      <c r="X2413" s="83">
        <v>7.51</v>
      </c>
      <c r="Y2413" s="82">
        <f t="shared" si="265"/>
        <v>15.874</v>
      </c>
      <c r="Z2413" s="82"/>
      <c r="AA2413" s="91"/>
      <c r="AB2413" s="91"/>
      <c r="AC2413" s="82"/>
      <c r="AD2413" s="82"/>
      <c r="AE2413" s="82"/>
      <c r="AF2413" s="82"/>
      <c r="AG2413" s="59" t="s">
        <v>7987</v>
      </c>
      <c r="AH2413" s="59">
        <v>1</v>
      </c>
      <c r="AI2413" s="58"/>
      <c r="AJ2413" s="27"/>
    </row>
    <row r="2414" ht="20.15" customHeight="1" outlineLevel="4" spans="1:36">
      <c r="A2414" s="59">
        <v>6</v>
      </c>
      <c r="B2414" s="60" t="s">
        <v>230</v>
      </c>
      <c r="C2414" s="56" t="s">
        <v>256</v>
      </c>
      <c r="D2414" s="57" t="s">
        <v>7983</v>
      </c>
      <c r="E2414" s="58" t="s">
        <v>7995</v>
      </c>
      <c r="F2414" s="59" t="s">
        <v>554</v>
      </c>
      <c r="G2414" s="59" t="s">
        <v>110</v>
      </c>
      <c r="H2414" s="59">
        <v>431129</v>
      </c>
      <c r="I2414" s="59" t="str">
        <f t="shared" si="263"/>
        <v>431129</v>
      </c>
      <c r="J2414" s="59">
        <f t="shared" si="264"/>
        <v>0</v>
      </c>
      <c r="K2414" s="70">
        <v>0.109</v>
      </c>
      <c r="L2414" s="55" t="s">
        <v>7996</v>
      </c>
      <c r="M2414" s="71" t="s">
        <v>7997</v>
      </c>
      <c r="N2414" s="59"/>
      <c r="O2414" s="70"/>
      <c r="P2414" s="59"/>
      <c r="Q2414" s="70"/>
      <c r="R2414" s="73" t="s">
        <v>7997</v>
      </c>
      <c r="S2414" s="70">
        <v>0.109</v>
      </c>
      <c r="T2414" s="59">
        <v>18</v>
      </c>
      <c r="U2414" s="82">
        <v>3.11</v>
      </c>
      <c r="V2414" s="83">
        <v>1.962</v>
      </c>
      <c r="W2414" s="83">
        <v>1.417</v>
      </c>
      <c r="X2414" s="83">
        <v>0.545</v>
      </c>
      <c r="Y2414" s="82">
        <f t="shared" si="265"/>
        <v>1.148</v>
      </c>
      <c r="Z2414" s="82"/>
      <c r="AA2414" s="91"/>
      <c r="AB2414" s="91"/>
      <c r="AC2414" s="82"/>
      <c r="AD2414" s="82"/>
      <c r="AE2414" s="82"/>
      <c r="AF2414" s="82"/>
      <c r="AG2414" s="59" t="s">
        <v>7987</v>
      </c>
      <c r="AH2414" s="59">
        <v>1</v>
      </c>
      <c r="AI2414" s="58"/>
      <c r="AJ2414" s="27"/>
    </row>
    <row r="2415" ht="20.15" customHeight="1" outlineLevel="4" spans="1:36">
      <c r="A2415" s="59">
        <v>7</v>
      </c>
      <c r="B2415" s="60" t="s">
        <v>230</v>
      </c>
      <c r="C2415" s="56" t="s">
        <v>256</v>
      </c>
      <c r="D2415" s="57" t="s">
        <v>7983</v>
      </c>
      <c r="E2415" s="58" t="s">
        <v>7998</v>
      </c>
      <c r="F2415" s="59" t="s">
        <v>554</v>
      </c>
      <c r="G2415" s="59" t="s">
        <v>110</v>
      </c>
      <c r="H2415" s="59">
        <v>431129</v>
      </c>
      <c r="I2415" s="59" t="str">
        <f t="shared" si="263"/>
        <v>431129</v>
      </c>
      <c r="J2415" s="59">
        <f t="shared" si="264"/>
        <v>0</v>
      </c>
      <c r="K2415" s="70">
        <v>0.441</v>
      </c>
      <c r="L2415" s="55" t="s">
        <v>7999</v>
      </c>
      <c r="M2415" s="71" t="s">
        <v>8000</v>
      </c>
      <c r="N2415" s="59"/>
      <c r="O2415" s="70"/>
      <c r="P2415" s="59"/>
      <c r="Q2415" s="70"/>
      <c r="R2415" s="73" t="s">
        <v>8000</v>
      </c>
      <c r="S2415" s="70">
        <v>0.441</v>
      </c>
      <c r="T2415" s="59">
        <v>18</v>
      </c>
      <c r="U2415" s="82">
        <v>12.6</v>
      </c>
      <c r="V2415" s="83">
        <v>7.938</v>
      </c>
      <c r="W2415" s="83">
        <v>5.733</v>
      </c>
      <c r="X2415" s="83">
        <v>2.205</v>
      </c>
      <c r="Y2415" s="82">
        <f t="shared" si="265"/>
        <v>4.662</v>
      </c>
      <c r="Z2415" s="82"/>
      <c r="AA2415" s="91"/>
      <c r="AB2415" s="91"/>
      <c r="AC2415" s="82"/>
      <c r="AD2415" s="82"/>
      <c r="AE2415" s="82"/>
      <c r="AF2415" s="82"/>
      <c r="AG2415" s="59" t="s">
        <v>7987</v>
      </c>
      <c r="AH2415" s="59">
        <v>1</v>
      </c>
      <c r="AI2415" s="58"/>
      <c r="AJ2415" s="27"/>
    </row>
    <row r="2416" ht="20.15" customHeight="1" outlineLevel="4" spans="1:36">
      <c r="A2416" s="59">
        <v>8</v>
      </c>
      <c r="B2416" s="60" t="s">
        <v>230</v>
      </c>
      <c r="C2416" s="56" t="s">
        <v>256</v>
      </c>
      <c r="D2416" s="57" t="s">
        <v>8001</v>
      </c>
      <c r="E2416" s="58" t="s">
        <v>8002</v>
      </c>
      <c r="F2416" s="59" t="s">
        <v>554</v>
      </c>
      <c r="G2416" s="59" t="s">
        <v>110</v>
      </c>
      <c r="H2416" s="59">
        <v>431129</v>
      </c>
      <c r="I2416" s="59" t="str">
        <f t="shared" si="263"/>
        <v>431129</v>
      </c>
      <c r="J2416" s="59">
        <f t="shared" si="264"/>
        <v>0</v>
      </c>
      <c r="K2416" s="70">
        <v>0.478</v>
      </c>
      <c r="L2416" s="55" t="s">
        <v>8003</v>
      </c>
      <c r="M2416" s="71" t="s">
        <v>8004</v>
      </c>
      <c r="N2416" s="59"/>
      <c r="O2416" s="70"/>
      <c r="P2416" s="59"/>
      <c r="Q2416" s="70"/>
      <c r="R2416" s="73" t="s">
        <v>8004</v>
      </c>
      <c r="S2416" s="70">
        <v>0.478</v>
      </c>
      <c r="T2416" s="59">
        <v>18</v>
      </c>
      <c r="U2416" s="82">
        <v>13.66</v>
      </c>
      <c r="V2416" s="83">
        <v>8.604</v>
      </c>
      <c r="W2416" s="83">
        <v>6.214</v>
      </c>
      <c r="X2416" s="83">
        <v>2.39</v>
      </c>
      <c r="Y2416" s="82">
        <f t="shared" si="265"/>
        <v>5.056</v>
      </c>
      <c r="Z2416" s="82"/>
      <c r="AA2416" s="91"/>
      <c r="AB2416" s="91"/>
      <c r="AC2416" s="82"/>
      <c r="AD2416" s="82"/>
      <c r="AE2416" s="82"/>
      <c r="AF2416" s="82"/>
      <c r="AG2416" s="59" t="s">
        <v>7987</v>
      </c>
      <c r="AH2416" s="59">
        <v>1</v>
      </c>
      <c r="AI2416" s="58"/>
      <c r="AJ2416" s="27"/>
    </row>
    <row r="2417" ht="20.15" customHeight="1" outlineLevel="4" spans="1:36">
      <c r="A2417" s="59">
        <v>9</v>
      </c>
      <c r="B2417" s="60" t="s">
        <v>230</v>
      </c>
      <c r="C2417" s="56" t="s">
        <v>256</v>
      </c>
      <c r="D2417" s="57" t="s">
        <v>8005</v>
      </c>
      <c r="E2417" s="58" t="s">
        <v>8006</v>
      </c>
      <c r="F2417" s="59" t="s">
        <v>554</v>
      </c>
      <c r="G2417" s="59" t="s">
        <v>110</v>
      </c>
      <c r="H2417" s="59">
        <v>431129</v>
      </c>
      <c r="I2417" s="59" t="str">
        <f t="shared" si="263"/>
        <v>431129</v>
      </c>
      <c r="J2417" s="59">
        <f t="shared" si="264"/>
        <v>0</v>
      </c>
      <c r="K2417" s="70">
        <v>2.391</v>
      </c>
      <c r="L2417" s="55" t="s">
        <v>4138</v>
      </c>
      <c r="M2417" s="71" t="s">
        <v>8007</v>
      </c>
      <c r="N2417" s="59"/>
      <c r="O2417" s="70"/>
      <c r="P2417" s="59"/>
      <c r="Q2417" s="70"/>
      <c r="R2417" s="73" t="s">
        <v>8007</v>
      </c>
      <c r="S2417" s="70">
        <v>2.391</v>
      </c>
      <c r="T2417" s="59">
        <v>18</v>
      </c>
      <c r="U2417" s="82">
        <v>68.31</v>
      </c>
      <c r="V2417" s="83">
        <v>43.038</v>
      </c>
      <c r="W2417" s="83">
        <v>31.083</v>
      </c>
      <c r="X2417" s="83">
        <v>11.955</v>
      </c>
      <c r="Y2417" s="82">
        <f t="shared" si="265"/>
        <v>25.272</v>
      </c>
      <c r="Z2417" s="82"/>
      <c r="AA2417" s="91"/>
      <c r="AB2417" s="91"/>
      <c r="AC2417" s="82"/>
      <c r="AD2417" s="82"/>
      <c r="AE2417" s="82"/>
      <c r="AF2417" s="82"/>
      <c r="AG2417" s="59" t="s">
        <v>7987</v>
      </c>
      <c r="AH2417" s="59">
        <v>1</v>
      </c>
      <c r="AI2417" s="58"/>
      <c r="AJ2417" s="27"/>
    </row>
    <row r="2418" ht="20.15" customHeight="1" outlineLevel="4" spans="1:36">
      <c r="A2418" s="59">
        <v>10</v>
      </c>
      <c r="B2418" s="60" t="s">
        <v>230</v>
      </c>
      <c r="C2418" s="56" t="s">
        <v>256</v>
      </c>
      <c r="D2418" s="57" t="s">
        <v>6145</v>
      </c>
      <c r="E2418" s="58" t="s">
        <v>8008</v>
      </c>
      <c r="F2418" s="59" t="s">
        <v>554</v>
      </c>
      <c r="G2418" s="59" t="s">
        <v>110</v>
      </c>
      <c r="H2418" s="59">
        <v>431129</v>
      </c>
      <c r="I2418" s="59" t="str">
        <f t="shared" si="263"/>
        <v>431129</v>
      </c>
      <c r="J2418" s="59">
        <f t="shared" si="264"/>
        <v>0</v>
      </c>
      <c r="K2418" s="70">
        <v>1.124</v>
      </c>
      <c r="L2418" s="55" t="s">
        <v>8009</v>
      </c>
      <c r="M2418" s="71" t="s">
        <v>8010</v>
      </c>
      <c r="N2418" s="59"/>
      <c r="O2418" s="70"/>
      <c r="P2418" s="59"/>
      <c r="Q2418" s="70"/>
      <c r="R2418" s="73" t="s">
        <v>8010</v>
      </c>
      <c r="S2418" s="70">
        <v>1.124</v>
      </c>
      <c r="T2418" s="59">
        <v>18</v>
      </c>
      <c r="U2418" s="82">
        <v>32.11</v>
      </c>
      <c r="V2418" s="83">
        <v>20.232</v>
      </c>
      <c r="W2418" s="83">
        <v>14.612</v>
      </c>
      <c r="X2418" s="83">
        <v>5.62</v>
      </c>
      <c r="Y2418" s="82">
        <f t="shared" si="265"/>
        <v>11.878</v>
      </c>
      <c r="Z2418" s="82"/>
      <c r="AA2418" s="91"/>
      <c r="AB2418" s="91"/>
      <c r="AC2418" s="82"/>
      <c r="AD2418" s="82"/>
      <c r="AE2418" s="82"/>
      <c r="AF2418" s="82"/>
      <c r="AG2418" s="59" t="s">
        <v>7987</v>
      </c>
      <c r="AH2418" s="59">
        <v>1</v>
      </c>
      <c r="AI2418" s="58"/>
      <c r="AJ2418" s="27"/>
    </row>
    <row r="2419" ht="20.15" customHeight="1" outlineLevel="4" spans="1:36">
      <c r="A2419" s="59">
        <v>11</v>
      </c>
      <c r="B2419" s="60" t="s">
        <v>230</v>
      </c>
      <c r="C2419" s="56" t="s">
        <v>256</v>
      </c>
      <c r="D2419" s="57" t="s">
        <v>6145</v>
      </c>
      <c r="E2419" s="58" t="s">
        <v>8008</v>
      </c>
      <c r="F2419" s="59" t="s">
        <v>554</v>
      </c>
      <c r="G2419" s="59" t="s">
        <v>110</v>
      </c>
      <c r="H2419" s="59">
        <v>431129</v>
      </c>
      <c r="I2419" s="59" t="str">
        <f t="shared" si="263"/>
        <v>431129</v>
      </c>
      <c r="J2419" s="59">
        <f t="shared" si="264"/>
        <v>0</v>
      </c>
      <c r="K2419" s="70">
        <v>0.568</v>
      </c>
      <c r="L2419" s="55" t="s">
        <v>7036</v>
      </c>
      <c r="M2419" s="71" t="s">
        <v>8011</v>
      </c>
      <c r="N2419" s="59"/>
      <c r="O2419" s="70"/>
      <c r="P2419" s="59"/>
      <c r="Q2419" s="70"/>
      <c r="R2419" s="73" t="s">
        <v>8011</v>
      </c>
      <c r="S2419" s="70">
        <v>0.568</v>
      </c>
      <c r="T2419" s="59">
        <v>18</v>
      </c>
      <c r="U2419" s="82">
        <v>16.23</v>
      </c>
      <c r="V2419" s="83">
        <v>10.224</v>
      </c>
      <c r="W2419" s="83">
        <v>7.384</v>
      </c>
      <c r="X2419" s="83">
        <v>2.84</v>
      </c>
      <c r="Y2419" s="82">
        <f t="shared" si="265"/>
        <v>6.006</v>
      </c>
      <c r="Z2419" s="82"/>
      <c r="AA2419" s="91"/>
      <c r="AB2419" s="91"/>
      <c r="AC2419" s="82"/>
      <c r="AD2419" s="82"/>
      <c r="AE2419" s="82"/>
      <c r="AF2419" s="82"/>
      <c r="AG2419" s="59" t="s">
        <v>7987</v>
      </c>
      <c r="AH2419" s="59">
        <v>1</v>
      </c>
      <c r="AI2419" s="58"/>
      <c r="AJ2419" s="27"/>
    </row>
    <row r="2420" ht="20.15" customHeight="1" outlineLevel="4" spans="1:36">
      <c r="A2420" s="59">
        <v>12</v>
      </c>
      <c r="B2420" s="60" t="s">
        <v>230</v>
      </c>
      <c r="C2420" s="56" t="s">
        <v>256</v>
      </c>
      <c r="D2420" s="57" t="s">
        <v>8012</v>
      </c>
      <c r="E2420" s="58" t="s">
        <v>8013</v>
      </c>
      <c r="F2420" s="59" t="s">
        <v>554</v>
      </c>
      <c r="G2420" s="59" t="s">
        <v>110</v>
      </c>
      <c r="H2420" s="59">
        <v>431129</v>
      </c>
      <c r="I2420" s="59" t="str">
        <f t="shared" si="263"/>
        <v>431129</v>
      </c>
      <c r="J2420" s="59">
        <f t="shared" si="264"/>
        <v>0</v>
      </c>
      <c r="K2420" s="70">
        <v>2.38</v>
      </c>
      <c r="L2420" s="55" t="s">
        <v>8014</v>
      </c>
      <c r="M2420" s="71" t="s">
        <v>8015</v>
      </c>
      <c r="N2420" s="59"/>
      <c r="O2420" s="70"/>
      <c r="P2420" s="59"/>
      <c r="Q2420" s="70"/>
      <c r="R2420" s="73" t="s">
        <v>8015</v>
      </c>
      <c r="S2420" s="70">
        <v>2.38</v>
      </c>
      <c r="T2420" s="59">
        <v>18</v>
      </c>
      <c r="U2420" s="82">
        <v>68</v>
      </c>
      <c r="V2420" s="83">
        <v>42.84</v>
      </c>
      <c r="W2420" s="83">
        <v>30.94</v>
      </c>
      <c r="X2420" s="83">
        <v>11.9</v>
      </c>
      <c r="Y2420" s="82">
        <f t="shared" si="265"/>
        <v>25.16</v>
      </c>
      <c r="Z2420" s="82"/>
      <c r="AA2420" s="91"/>
      <c r="AB2420" s="91"/>
      <c r="AC2420" s="82"/>
      <c r="AD2420" s="82"/>
      <c r="AE2420" s="82"/>
      <c r="AF2420" s="82"/>
      <c r="AG2420" s="59" t="s">
        <v>7987</v>
      </c>
      <c r="AH2420" s="59">
        <v>1</v>
      </c>
      <c r="AI2420" s="58"/>
      <c r="AJ2420" s="27"/>
    </row>
    <row r="2421" ht="20.15" customHeight="1" outlineLevel="4" spans="1:36">
      <c r="A2421" s="59">
        <v>13</v>
      </c>
      <c r="B2421" s="60" t="s">
        <v>230</v>
      </c>
      <c r="C2421" s="56" t="s">
        <v>256</v>
      </c>
      <c r="D2421" s="57" t="s">
        <v>8012</v>
      </c>
      <c r="E2421" s="58" t="s">
        <v>8016</v>
      </c>
      <c r="F2421" s="59" t="s">
        <v>554</v>
      </c>
      <c r="G2421" s="59" t="s">
        <v>110</v>
      </c>
      <c r="H2421" s="59">
        <v>431129</v>
      </c>
      <c r="I2421" s="59" t="str">
        <f t="shared" si="263"/>
        <v>431129</v>
      </c>
      <c r="J2421" s="59">
        <f t="shared" si="264"/>
        <v>0</v>
      </c>
      <c r="K2421" s="70">
        <v>0.635</v>
      </c>
      <c r="L2421" s="55" t="s">
        <v>8017</v>
      </c>
      <c r="M2421" s="71" t="s">
        <v>8018</v>
      </c>
      <c r="N2421" s="59"/>
      <c r="O2421" s="70"/>
      <c r="P2421" s="59"/>
      <c r="Q2421" s="70"/>
      <c r="R2421" s="73" t="s">
        <v>8018</v>
      </c>
      <c r="S2421" s="70">
        <v>0.635</v>
      </c>
      <c r="T2421" s="59">
        <v>18</v>
      </c>
      <c r="U2421" s="82">
        <v>18.14</v>
      </c>
      <c r="V2421" s="83">
        <v>11.43</v>
      </c>
      <c r="W2421" s="83">
        <v>8.255</v>
      </c>
      <c r="X2421" s="83">
        <v>3.175</v>
      </c>
      <c r="Y2421" s="82">
        <f t="shared" si="265"/>
        <v>6.71</v>
      </c>
      <c r="Z2421" s="82"/>
      <c r="AA2421" s="91"/>
      <c r="AB2421" s="91"/>
      <c r="AC2421" s="82"/>
      <c r="AD2421" s="82"/>
      <c r="AE2421" s="82"/>
      <c r="AF2421" s="82"/>
      <c r="AG2421" s="59" t="s">
        <v>7987</v>
      </c>
      <c r="AH2421" s="59">
        <v>1</v>
      </c>
      <c r="AI2421" s="58"/>
      <c r="AJ2421" s="27"/>
    </row>
    <row r="2422" ht="20.15" customHeight="1" outlineLevel="4" spans="1:36">
      <c r="A2422" s="59">
        <v>14</v>
      </c>
      <c r="B2422" s="60" t="s">
        <v>230</v>
      </c>
      <c r="C2422" s="56" t="s">
        <v>256</v>
      </c>
      <c r="D2422" s="57" t="s">
        <v>8012</v>
      </c>
      <c r="E2422" s="58" t="s">
        <v>8016</v>
      </c>
      <c r="F2422" s="59" t="s">
        <v>554</v>
      </c>
      <c r="G2422" s="59" t="s">
        <v>110</v>
      </c>
      <c r="H2422" s="59">
        <v>431129</v>
      </c>
      <c r="I2422" s="59" t="str">
        <f t="shared" si="263"/>
        <v>431129</v>
      </c>
      <c r="J2422" s="59">
        <f t="shared" si="264"/>
        <v>0</v>
      </c>
      <c r="K2422" s="70">
        <v>0.47</v>
      </c>
      <c r="L2422" s="55" t="s">
        <v>8019</v>
      </c>
      <c r="M2422" s="71" t="s">
        <v>8020</v>
      </c>
      <c r="N2422" s="59"/>
      <c r="O2422" s="70"/>
      <c r="P2422" s="59"/>
      <c r="Q2422" s="70"/>
      <c r="R2422" s="73" t="s">
        <v>8020</v>
      </c>
      <c r="S2422" s="70">
        <v>0.47</v>
      </c>
      <c r="T2422" s="59">
        <v>18</v>
      </c>
      <c r="U2422" s="82">
        <v>13.43</v>
      </c>
      <c r="V2422" s="83">
        <v>8.46</v>
      </c>
      <c r="W2422" s="83">
        <v>6.11</v>
      </c>
      <c r="X2422" s="83">
        <v>2.35</v>
      </c>
      <c r="Y2422" s="82">
        <f t="shared" si="265"/>
        <v>4.97</v>
      </c>
      <c r="Z2422" s="82"/>
      <c r="AA2422" s="91"/>
      <c r="AB2422" s="91"/>
      <c r="AC2422" s="82"/>
      <c r="AD2422" s="82"/>
      <c r="AE2422" s="82"/>
      <c r="AF2422" s="82"/>
      <c r="AG2422" s="59" t="s">
        <v>7987</v>
      </c>
      <c r="AH2422" s="59">
        <v>1</v>
      </c>
      <c r="AI2422" s="58"/>
      <c r="AJ2422" s="27"/>
    </row>
    <row r="2423" ht="20.15" customHeight="1" outlineLevel="4" spans="1:36">
      <c r="A2423" s="59">
        <v>15</v>
      </c>
      <c r="B2423" s="60" t="s">
        <v>230</v>
      </c>
      <c r="C2423" s="56" t="s">
        <v>256</v>
      </c>
      <c r="D2423" s="57" t="s">
        <v>8012</v>
      </c>
      <c r="E2423" s="58" t="s">
        <v>8021</v>
      </c>
      <c r="F2423" s="59" t="s">
        <v>554</v>
      </c>
      <c r="G2423" s="59" t="s">
        <v>110</v>
      </c>
      <c r="H2423" s="59">
        <v>431129</v>
      </c>
      <c r="I2423" s="59" t="str">
        <f t="shared" si="263"/>
        <v>431129</v>
      </c>
      <c r="J2423" s="59">
        <f t="shared" si="264"/>
        <v>0</v>
      </c>
      <c r="K2423" s="70">
        <v>0.508</v>
      </c>
      <c r="L2423" s="55" t="s">
        <v>7730</v>
      </c>
      <c r="M2423" s="71" t="s">
        <v>8022</v>
      </c>
      <c r="N2423" s="59"/>
      <c r="O2423" s="70"/>
      <c r="P2423" s="59"/>
      <c r="Q2423" s="70"/>
      <c r="R2423" s="73" t="s">
        <v>8022</v>
      </c>
      <c r="S2423" s="70">
        <v>0.508</v>
      </c>
      <c r="T2423" s="59">
        <v>18</v>
      </c>
      <c r="U2423" s="82">
        <v>14.51</v>
      </c>
      <c r="V2423" s="83">
        <v>9.144</v>
      </c>
      <c r="W2423" s="83">
        <v>6.604</v>
      </c>
      <c r="X2423" s="83">
        <v>2.54</v>
      </c>
      <c r="Y2423" s="82">
        <f t="shared" si="265"/>
        <v>5.366</v>
      </c>
      <c r="Z2423" s="82"/>
      <c r="AA2423" s="91"/>
      <c r="AB2423" s="91"/>
      <c r="AC2423" s="82"/>
      <c r="AD2423" s="82"/>
      <c r="AE2423" s="82"/>
      <c r="AF2423" s="82"/>
      <c r="AG2423" s="59" t="s">
        <v>7987</v>
      </c>
      <c r="AH2423" s="59">
        <v>1</v>
      </c>
      <c r="AI2423" s="58"/>
      <c r="AJ2423" s="27"/>
    </row>
    <row r="2424" ht="20.15" customHeight="1" outlineLevel="4" spans="1:36">
      <c r="A2424" s="59">
        <v>49</v>
      </c>
      <c r="B2424" s="60" t="s">
        <v>230</v>
      </c>
      <c r="C2424" s="56" t="s">
        <v>256</v>
      </c>
      <c r="D2424" s="57" t="s">
        <v>8001</v>
      </c>
      <c r="E2424" s="58" t="s">
        <v>8023</v>
      </c>
      <c r="F2424" s="59" t="s">
        <v>554</v>
      </c>
      <c r="G2424" s="59" t="s">
        <v>110</v>
      </c>
      <c r="H2424" s="59">
        <v>431129</v>
      </c>
      <c r="I2424" s="59" t="str">
        <f t="shared" si="263"/>
        <v>431129</v>
      </c>
      <c r="J2424" s="59">
        <f t="shared" si="264"/>
        <v>0</v>
      </c>
      <c r="K2424" s="70">
        <v>6.92</v>
      </c>
      <c r="L2424" s="55" t="s">
        <v>8024</v>
      </c>
      <c r="M2424" s="71" t="s">
        <v>8025</v>
      </c>
      <c r="N2424" s="59"/>
      <c r="O2424" s="70"/>
      <c r="P2424" s="59"/>
      <c r="Q2424" s="70"/>
      <c r="R2424" s="73" t="s">
        <v>8025</v>
      </c>
      <c r="S2424" s="70">
        <v>6.92</v>
      </c>
      <c r="T2424" s="59">
        <v>18</v>
      </c>
      <c r="U2424" s="82">
        <v>197.71</v>
      </c>
      <c r="V2424" s="83">
        <v>124.56</v>
      </c>
      <c r="W2424" s="83">
        <v>89.96</v>
      </c>
      <c r="X2424" s="83">
        <v>34.6</v>
      </c>
      <c r="Y2424" s="82">
        <f t="shared" si="265"/>
        <v>73.15</v>
      </c>
      <c r="Z2424" s="82"/>
      <c r="AA2424" s="91"/>
      <c r="AB2424" s="91"/>
      <c r="AC2424" s="82"/>
      <c r="AD2424" s="82"/>
      <c r="AE2424" s="82"/>
      <c r="AF2424" s="82"/>
      <c r="AG2424" s="59" t="s">
        <v>7987</v>
      </c>
      <c r="AH2424" s="59">
        <v>1</v>
      </c>
      <c r="AI2424" s="58"/>
      <c r="AJ2424" s="27"/>
    </row>
    <row r="2425" ht="20.15" customHeight="1" outlineLevel="4" spans="1:36">
      <c r="A2425" s="59">
        <v>16</v>
      </c>
      <c r="B2425" s="60" t="s">
        <v>230</v>
      </c>
      <c r="C2425" s="56" t="s">
        <v>256</v>
      </c>
      <c r="D2425" s="57" t="s">
        <v>8026</v>
      </c>
      <c r="E2425" s="58" t="s">
        <v>8027</v>
      </c>
      <c r="F2425" s="59" t="s">
        <v>554</v>
      </c>
      <c r="G2425" s="59" t="s">
        <v>110</v>
      </c>
      <c r="H2425" s="59">
        <v>431129</v>
      </c>
      <c r="I2425" s="59" t="str">
        <f t="shared" si="263"/>
        <v>431129</v>
      </c>
      <c r="J2425" s="59">
        <f t="shared" si="264"/>
        <v>0</v>
      </c>
      <c r="K2425" s="70">
        <v>0.78</v>
      </c>
      <c r="L2425" s="55" t="s">
        <v>8028</v>
      </c>
      <c r="M2425" s="71" t="s">
        <v>8029</v>
      </c>
      <c r="N2425" s="59"/>
      <c r="O2425" s="70"/>
      <c r="P2425" s="59"/>
      <c r="Q2425" s="70"/>
      <c r="R2425" s="73" t="s">
        <v>8029</v>
      </c>
      <c r="S2425" s="70">
        <v>0.78</v>
      </c>
      <c r="T2425" s="59">
        <v>18</v>
      </c>
      <c r="U2425" s="82">
        <v>22.29</v>
      </c>
      <c r="V2425" s="83">
        <v>14.04</v>
      </c>
      <c r="W2425" s="83">
        <v>10.14</v>
      </c>
      <c r="X2425" s="83">
        <v>3.9</v>
      </c>
      <c r="Y2425" s="82">
        <f t="shared" si="265"/>
        <v>8.25</v>
      </c>
      <c r="Z2425" s="82"/>
      <c r="AA2425" s="91"/>
      <c r="AB2425" s="91"/>
      <c r="AC2425" s="82"/>
      <c r="AD2425" s="82"/>
      <c r="AE2425" s="82"/>
      <c r="AF2425" s="82"/>
      <c r="AG2425" s="59" t="s">
        <v>7987</v>
      </c>
      <c r="AH2425" s="59">
        <v>1</v>
      </c>
      <c r="AI2425" s="58"/>
      <c r="AJ2425" s="27"/>
    </row>
    <row r="2426" ht="20.15" customHeight="1" outlineLevel="4" spans="1:36">
      <c r="A2426" s="59">
        <v>17</v>
      </c>
      <c r="B2426" s="60" t="s">
        <v>230</v>
      </c>
      <c r="C2426" s="56" t="s">
        <v>256</v>
      </c>
      <c r="D2426" s="57" t="s">
        <v>8030</v>
      </c>
      <c r="E2426" s="58" t="s">
        <v>8031</v>
      </c>
      <c r="F2426" s="59" t="s">
        <v>554</v>
      </c>
      <c r="G2426" s="59" t="s">
        <v>110</v>
      </c>
      <c r="H2426" s="59">
        <v>431129</v>
      </c>
      <c r="I2426" s="59" t="str">
        <f t="shared" si="263"/>
        <v>431129</v>
      </c>
      <c r="J2426" s="59">
        <f t="shared" si="264"/>
        <v>0</v>
      </c>
      <c r="K2426" s="70">
        <v>6.693</v>
      </c>
      <c r="L2426" s="55" t="s">
        <v>8032</v>
      </c>
      <c r="M2426" s="71" t="s">
        <v>8033</v>
      </c>
      <c r="N2426" s="59"/>
      <c r="O2426" s="70"/>
      <c r="P2426" s="59"/>
      <c r="Q2426" s="70"/>
      <c r="R2426" s="73" t="s">
        <v>8033</v>
      </c>
      <c r="S2426" s="70">
        <v>6.693</v>
      </c>
      <c r="T2426" s="59">
        <v>18</v>
      </c>
      <c r="U2426" s="82">
        <v>191.23</v>
      </c>
      <c r="V2426" s="83">
        <v>120.474</v>
      </c>
      <c r="W2426" s="83">
        <v>87.009</v>
      </c>
      <c r="X2426" s="83">
        <v>33.465</v>
      </c>
      <c r="Y2426" s="82">
        <f t="shared" si="265"/>
        <v>70.756</v>
      </c>
      <c r="Z2426" s="82"/>
      <c r="AA2426" s="91"/>
      <c r="AB2426" s="91"/>
      <c r="AC2426" s="82"/>
      <c r="AD2426" s="82"/>
      <c r="AE2426" s="82"/>
      <c r="AF2426" s="82"/>
      <c r="AG2426" s="59" t="s">
        <v>7987</v>
      </c>
      <c r="AH2426" s="59">
        <v>1</v>
      </c>
      <c r="AI2426" s="58"/>
      <c r="AJ2426" s="27"/>
    </row>
    <row r="2427" ht="20.15" customHeight="1" outlineLevel="4" spans="1:36">
      <c r="A2427" s="59">
        <v>36</v>
      </c>
      <c r="B2427" s="60" t="s">
        <v>230</v>
      </c>
      <c r="C2427" s="56" t="s">
        <v>256</v>
      </c>
      <c r="D2427" s="57" t="s">
        <v>8030</v>
      </c>
      <c r="E2427" s="58" t="s">
        <v>6745</v>
      </c>
      <c r="F2427" s="59" t="s">
        <v>554</v>
      </c>
      <c r="G2427" s="59" t="s">
        <v>110</v>
      </c>
      <c r="H2427" s="59">
        <v>431129</v>
      </c>
      <c r="I2427" s="59" t="str">
        <f t="shared" si="263"/>
        <v>431129</v>
      </c>
      <c r="J2427" s="59">
        <f t="shared" si="264"/>
        <v>0</v>
      </c>
      <c r="K2427" s="70">
        <v>1.359</v>
      </c>
      <c r="L2427" s="55" t="s">
        <v>8034</v>
      </c>
      <c r="M2427" s="71" t="s">
        <v>8035</v>
      </c>
      <c r="N2427" s="59"/>
      <c r="O2427" s="70"/>
      <c r="P2427" s="59"/>
      <c r="Q2427" s="70"/>
      <c r="R2427" s="73" t="s">
        <v>8035</v>
      </c>
      <c r="S2427" s="70">
        <v>1.359</v>
      </c>
      <c r="T2427" s="59">
        <v>18</v>
      </c>
      <c r="U2427" s="82">
        <v>38.83</v>
      </c>
      <c r="V2427" s="83">
        <v>24.462</v>
      </c>
      <c r="W2427" s="83">
        <v>17.667</v>
      </c>
      <c r="X2427" s="83">
        <v>6.795</v>
      </c>
      <c r="Y2427" s="82">
        <f t="shared" si="265"/>
        <v>14.368</v>
      </c>
      <c r="Z2427" s="82"/>
      <c r="AA2427" s="91"/>
      <c r="AB2427" s="91"/>
      <c r="AC2427" s="82"/>
      <c r="AD2427" s="82"/>
      <c r="AE2427" s="82"/>
      <c r="AF2427" s="82"/>
      <c r="AG2427" s="59" t="s">
        <v>7987</v>
      </c>
      <c r="AH2427" s="59">
        <v>1</v>
      </c>
      <c r="AI2427" s="58"/>
      <c r="AJ2427" s="27"/>
    </row>
    <row r="2428" ht="20.15" customHeight="1" outlineLevel="4" spans="1:36">
      <c r="A2428" s="59">
        <v>18</v>
      </c>
      <c r="B2428" s="60" t="s">
        <v>230</v>
      </c>
      <c r="C2428" s="56" t="s">
        <v>256</v>
      </c>
      <c r="D2428" s="57" t="s">
        <v>8030</v>
      </c>
      <c r="E2428" s="58" t="s">
        <v>8036</v>
      </c>
      <c r="F2428" s="59" t="s">
        <v>554</v>
      </c>
      <c r="G2428" s="59" t="s">
        <v>110</v>
      </c>
      <c r="H2428" s="59">
        <v>431129</v>
      </c>
      <c r="I2428" s="59" t="str">
        <f t="shared" si="263"/>
        <v>431129</v>
      </c>
      <c r="J2428" s="59">
        <f t="shared" si="264"/>
        <v>0</v>
      </c>
      <c r="K2428" s="70">
        <v>2.347</v>
      </c>
      <c r="L2428" s="55" t="s">
        <v>8037</v>
      </c>
      <c r="M2428" s="71" t="s">
        <v>8038</v>
      </c>
      <c r="N2428" s="59"/>
      <c r="O2428" s="70"/>
      <c r="P2428" s="59"/>
      <c r="Q2428" s="70"/>
      <c r="R2428" s="73" t="s">
        <v>8038</v>
      </c>
      <c r="S2428" s="70">
        <v>2.347</v>
      </c>
      <c r="T2428" s="59">
        <v>18</v>
      </c>
      <c r="U2428" s="82">
        <v>67.06</v>
      </c>
      <c r="V2428" s="83">
        <v>42.246</v>
      </c>
      <c r="W2428" s="83">
        <v>30.511</v>
      </c>
      <c r="X2428" s="83">
        <v>11.735</v>
      </c>
      <c r="Y2428" s="82">
        <f t="shared" si="265"/>
        <v>24.814</v>
      </c>
      <c r="Z2428" s="82"/>
      <c r="AA2428" s="91"/>
      <c r="AB2428" s="91"/>
      <c r="AC2428" s="82"/>
      <c r="AD2428" s="82"/>
      <c r="AE2428" s="82"/>
      <c r="AF2428" s="82"/>
      <c r="AG2428" s="59" t="s">
        <v>7987</v>
      </c>
      <c r="AH2428" s="59">
        <v>1</v>
      </c>
      <c r="AI2428" s="58"/>
      <c r="AJ2428" s="27"/>
    </row>
    <row r="2429" ht="20.15" customHeight="1" outlineLevel="4" spans="1:36">
      <c r="A2429" s="59">
        <v>19</v>
      </c>
      <c r="B2429" s="60" t="s">
        <v>230</v>
      </c>
      <c r="C2429" s="56" t="s">
        <v>256</v>
      </c>
      <c r="D2429" s="57" t="s">
        <v>8030</v>
      </c>
      <c r="E2429" s="58" t="s">
        <v>8036</v>
      </c>
      <c r="F2429" s="59" t="s">
        <v>554</v>
      </c>
      <c r="G2429" s="59" t="s">
        <v>110</v>
      </c>
      <c r="H2429" s="59">
        <v>431129</v>
      </c>
      <c r="I2429" s="59" t="str">
        <f t="shared" si="263"/>
        <v>431129</v>
      </c>
      <c r="J2429" s="59">
        <f t="shared" si="264"/>
        <v>0</v>
      </c>
      <c r="K2429" s="70">
        <v>0.532</v>
      </c>
      <c r="L2429" s="55" t="s">
        <v>8039</v>
      </c>
      <c r="M2429" s="71" t="s">
        <v>8040</v>
      </c>
      <c r="N2429" s="59"/>
      <c r="O2429" s="70"/>
      <c r="P2429" s="59"/>
      <c r="Q2429" s="70"/>
      <c r="R2429" s="73" t="s">
        <v>8040</v>
      </c>
      <c r="S2429" s="70">
        <v>0.532</v>
      </c>
      <c r="T2429" s="59">
        <v>18</v>
      </c>
      <c r="U2429" s="82">
        <v>15.2</v>
      </c>
      <c r="V2429" s="83">
        <v>9.576</v>
      </c>
      <c r="W2429" s="83">
        <v>6.916</v>
      </c>
      <c r="X2429" s="83">
        <v>2.66</v>
      </c>
      <c r="Y2429" s="82">
        <f t="shared" si="265"/>
        <v>5.624</v>
      </c>
      <c r="Z2429" s="82"/>
      <c r="AA2429" s="91"/>
      <c r="AB2429" s="91"/>
      <c r="AC2429" s="82"/>
      <c r="AD2429" s="82"/>
      <c r="AE2429" s="82"/>
      <c r="AF2429" s="82"/>
      <c r="AG2429" s="59" t="s">
        <v>7987</v>
      </c>
      <c r="AH2429" s="59">
        <v>1</v>
      </c>
      <c r="AI2429" s="58"/>
      <c r="AJ2429" s="27"/>
    </row>
    <row r="2430" ht="20.15" customHeight="1" outlineLevel="4" spans="1:36">
      <c r="A2430" s="59">
        <v>37</v>
      </c>
      <c r="B2430" s="60" t="s">
        <v>230</v>
      </c>
      <c r="C2430" s="56" t="s">
        <v>256</v>
      </c>
      <c r="D2430" s="57" t="s">
        <v>8030</v>
      </c>
      <c r="E2430" s="58" t="s">
        <v>2095</v>
      </c>
      <c r="F2430" s="59" t="s">
        <v>554</v>
      </c>
      <c r="G2430" s="59" t="s">
        <v>110</v>
      </c>
      <c r="H2430" s="59">
        <v>431129</v>
      </c>
      <c r="I2430" s="59" t="str">
        <f t="shared" si="263"/>
        <v>431129</v>
      </c>
      <c r="J2430" s="59">
        <f t="shared" si="264"/>
        <v>0</v>
      </c>
      <c r="K2430" s="70">
        <v>0.479</v>
      </c>
      <c r="L2430" s="55" t="s">
        <v>8041</v>
      </c>
      <c r="M2430" s="71" t="s">
        <v>8042</v>
      </c>
      <c r="N2430" s="59"/>
      <c r="O2430" s="70"/>
      <c r="P2430" s="59"/>
      <c r="Q2430" s="70"/>
      <c r="R2430" s="73" t="s">
        <v>8042</v>
      </c>
      <c r="S2430" s="70">
        <v>0.479</v>
      </c>
      <c r="T2430" s="59">
        <v>18</v>
      </c>
      <c r="U2430" s="82">
        <v>13.69</v>
      </c>
      <c r="V2430" s="83">
        <v>8.622</v>
      </c>
      <c r="W2430" s="83">
        <v>6.227</v>
      </c>
      <c r="X2430" s="83">
        <v>2.395</v>
      </c>
      <c r="Y2430" s="82">
        <f t="shared" si="265"/>
        <v>5.068</v>
      </c>
      <c r="Z2430" s="82"/>
      <c r="AA2430" s="91"/>
      <c r="AB2430" s="91"/>
      <c r="AC2430" s="82"/>
      <c r="AD2430" s="82"/>
      <c r="AE2430" s="82"/>
      <c r="AF2430" s="82"/>
      <c r="AG2430" s="59" t="s">
        <v>7987</v>
      </c>
      <c r="AH2430" s="59">
        <v>1</v>
      </c>
      <c r="AI2430" s="58"/>
      <c r="AJ2430" s="27"/>
    </row>
    <row r="2431" ht="20.15" customHeight="1" outlineLevel="4" spans="1:36">
      <c r="A2431" s="59">
        <v>20</v>
      </c>
      <c r="B2431" s="60" t="s">
        <v>230</v>
      </c>
      <c r="C2431" s="56" t="s">
        <v>256</v>
      </c>
      <c r="D2431" s="57" t="s">
        <v>8030</v>
      </c>
      <c r="E2431" s="58" t="s">
        <v>8043</v>
      </c>
      <c r="F2431" s="59" t="s">
        <v>554</v>
      </c>
      <c r="G2431" s="59" t="s">
        <v>110</v>
      </c>
      <c r="H2431" s="59">
        <v>431129</v>
      </c>
      <c r="I2431" s="59" t="str">
        <f t="shared" si="263"/>
        <v>431129</v>
      </c>
      <c r="J2431" s="59">
        <f t="shared" si="264"/>
        <v>0</v>
      </c>
      <c r="K2431" s="70">
        <v>2.473</v>
      </c>
      <c r="L2431" s="55" t="s">
        <v>8044</v>
      </c>
      <c r="M2431" s="71" t="s">
        <v>8045</v>
      </c>
      <c r="N2431" s="59"/>
      <c r="O2431" s="70"/>
      <c r="P2431" s="59"/>
      <c r="Q2431" s="70"/>
      <c r="R2431" s="73" t="s">
        <v>8045</v>
      </c>
      <c r="S2431" s="70">
        <v>2.473</v>
      </c>
      <c r="T2431" s="59">
        <v>18</v>
      </c>
      <c r="U2431" s="82">
        <v>70.66</v>
      </c>
      <c r="V2431" s="83">
        <v>44.514</v>
      </c>
      <c r="W2431" s="83">
        <v>32.149</v>
      </c>
      <c r="X2431" s="83">
        <v>12.365</v>
      </c>
      <c r="Y2431" s="82">
        <f t="shared" si="265"/>
        <v>26.146</v>
      </c>
      <c r="Z2431" s="82"/>
      <c r="AA2431" s="91"/>
      <c r="AB2431" s="91"/>
      <c r="AC2431" s="82"/>
      <c r="AD2431" s="82"/>
      <c r="AE2431" s="82"/>
      <c r="AF2431" s="82"/>
      <c r="AG2431" s="59" t="s">
        <v>7987</v>
      </c>
      <c r="AH2431" s="59">
        <v>1</v>
      </c>
      <c r="AI2431" s="58"/>
      <c r="AJ2431" s="27"/>
    </row>
    <row r="2432" ht="20.15" customHeight="1" outlineLevel="4" spans="1:36">
      <c r="A2432" s="59">
        <v>21</v>
      </c>
      <c r="B2432" s="60" t="s">
        <v>230</v>
      </c>
      <c r="C2432" s="56" t="s">
        <v>256</v>
      </c>
      <c r="D2432" s="57" t="s">
        <v>8046</v>
      </c>
      <c r="E2432" s="58" t="s">
        <v>8047</v>
      </c>
      <c r="F2432" s="59" t="s">
        <v>554</v>
      </c>
      <c r="G2432" s="59" t="s">
        <v>110</v>
      </c>
      <c r="H2432" s="59">
        <v>431129</v>
      </c>
      <c r="I2432" s="59" t="str">
        <f t="shared" si="263"/>
        <v>431129</v>
      </c>
      <c r="J2432" s="59">
        <f t="shared" si="264"/>
        <v>0</v>
      </c>
      <c r="K2432" s="70">
        <v>12.631</v>
      </c>
      <c r="L2432" s="55" t="s">
        <v>8048</v>
      </c>
      <c r="M2432" s="71" t="s">
        <v>8049</v>
      </c>
      <c r="N2432" s="73" t="s">
        <v>8049</v>
      </c>
      <c r="O2432" s="70">
        <v>12.631</v>
      </c>
      <c r="P2432" s="59"/>
      <c r="Q2432" s="70"/>
      <c r="R2432" s="59"/>
      <c r="S2432" s="70"/>
      <c r="T2432" s="59">
        <v>18</v>
      </c>
      <c r="U2432" s="82">
        <v>360.89</v>
      </c>
      <c r="V2432" s="83">
        <v>227.358</v>
      </c>
      <c r="W2432" s="83">
        <v>164.203</v>
      </c>
      <c r="X2432" s="83">
        <v>63.155</v>
      </c>
      <c r="Y2432" s="82">
        <f t="shared" si="265"/>
        <v>133.532</v>
      </c>
      <c r="Z2432" s="82"/>
      <c r="AA2432" s="91"/>
      <c r="AB2432" s="91"/>
      <c r="AC2432" s="82"/>
      <c r="AD2432" s="82"/>
      <c r="AE2432" s="82"/>
      <c r="AF2432" s="82"/>
      <c r="AG2432" s="59" t="s">
        <v>7987</v>
      </c>
      <c r="AH2432" s="59">
        <v>1</v>
      </c>
      <c r="AI2432" s="58"/>
      <c r="AJ2432" s="27"/>
    </row>
    <row r="2433" ht="20.15" customHeight="1" outlineLevel="4" spans="1:36">
      <c r="A2433" s="59">
        <v>22</v>
      </c>
      <c r="B2433" s="60" t="s">
        <v>230</v>
      </c>
      <c r="C2433" s="56" t="s">
        <v>256</v>
      </c>
      <c r="D2433" s="57" t="s">
        <v>7983</v>
      </c>
      <c r="E2433" s="58" t="s">
        <v>8050</v>
      </c>
      <c r="F2433" s="59" t="s">
        <v>554</v>
      </c>
      <c r="G2433" s="59" t="s">
        <v>110</v>
      </c>
      <c r="H2433" s="59">
        <v>431129</v>
      </c>
      <c r="I2433" s="59" t="str">
        <f t="shared" si="263"/>
        <v>431129</v>
      </c>
      <c r="J2433" s="59">
        <f t="shared" si="264"/>
        <v>0</v>
      </c>
      <c r="K2433" s="70">
        <v>2.282</v>
      </c>
      <c r="L2433" s="55" t="s">
        <v>8051</v>
      </c>
      <c r="M2433" s="71" t="s">
        <v>8052</v>
      </c>
      <c r="N2433" s="59"/>
      <c r="O2433" s="70"/>
      <c r="P2433" s="73" t="s">
        <v>8052</v>
      </c>
      <c r="Q2433" s="70">
        <v>2.282</v>
      </c>
      <c r="R2433" s="59"/>
      <c r="S2433" s="70"/>
      <c r="T2433" s="59">
        <v>18</v>
      </c>
      <c r="U2433" s="82">
        <v>65.2</v>
      </c>
      <c r="V2433" s="83">
        <v>41.076</v>
      </c>
      <c r="W2433" s="83">
        <v>29.666</v>
      </c>
      <c r="X2433" s="83">
        <v>11.41</v>
      </c>
      <c r="Y2433" s="82">
        <f t="shared" si="265"/>
        <v>24.124</v>
      </c>
      <c r="Z2433" s="82"/>
      <c r="AA2433" s="91"/>
      <c r="AB2433" s="91"/>
      <c r="AC2433" s="82"/>
      <c r="AD2433" s="82"/>
      <c r="AE2433" s="82"/>
      <c r="AF2433" s="82"/>
      <c r="AG2433" s="59" t="s">
        <v>7987</v>
      </c>
      <c r="AH2433" s="59">
        <v>1</v>
      </c>
      <c r="AI2433" s="58"/>
      <c r="AJ2433" s="27"/>
    </row>
    <row r="2434" ht="20.15" customHeight="1" outlineLevel="4" spans="1:36">
      <c r="A2434" s="59">
        <v>23</v>
      </c>
      <c r="B2434" s="60" t="s">
        <v>230</v>
      </c>
      <c r="C2434" s="56" t="s">
        <v>256</v>
      </c>
      <c r="D2434" s="57" t="s">
        <v>7983</v>
      </c>
      <c r="E2434" s="58" t="s">
        <v>8053</v>
      </c>
      <c r="F2434" s="59" t="s">
        <v>554</v>
      </c>
      <c r="G2434" s="59" t="s">
        <v>110</v>
      </c>
      <c r="H2434" s="59">
        <v>431129</v>
      </c>
      <c r="I2434" s="59" t="str">
        <f t="shared" si="263"/>
        <v>431129</v>
      </c>
      <c r="J2434" s="59">
        <f t="shared" si="264"/>
        <v>0</v>
      </c>
      <c r="K2434" s="70">
        <v>2.429</v>
      </c>
      <c r="L2434" s="55" t="s">
        <v>8054</v>
      </c>
      <c r="M2434" s="71" t="s">
        <v>8055</v>
      </c>
      <c r="N2434" s="59"/>
      <c r="O2434" s="70"/>
      <c r="P2434" s="73" t="s">
        <v>8055</v>
      </c>
      <c r="Q2434" s="70">
        <v>2.429</v>
      </c>
      <c r="R2434" s="59"/>
      <c r="S2434" s="70"/>
      <c r="T2434" s="59">
        <v>18</v>
      </c>
      <c r="U2434" s="82">
        <v>69.4</v>
      </c>
      <c r="V2434" s="83">
        <v>43.722</v>
      </c>
      <c r="W2434" s="83">
        <v>31.577</v>
      </c>
      <c r="X2434" s="83">
        <v>12.145</v>
      </c>
      <c r="Y2434" s="82">
        <f t="shared" si="265"/>
        <v>25.678</v>
      </c>
      <c r="Z2434" s="82"/>
      <c r="AA2434" s="91"/>
      <c r="AB2434" s="91"/>
      <c r="AC2434" s="82"/>
      <c r="AD2434" s="82"/>
      <c r="AE2434" s="82"/>
      <c r="AF2434" s="82"/>
      <c r="AG2434" s="59" t="s">
        <v>7987</v>
      </c>
      <c r="AH2434" s="59">
        <v>1</v>
      </c>
      <c r="AI2434" s="58"/>
      <c r="AJ2434" s="27"/>
    </row>
    <row r="2435" ht="20.15" customHeight="1" outlineLevel="4" spans="1:36">
      <c r="A2435" s="59">
        <v>38</v>
      </c>
      <c r="B2435" s="60" t="s">
        <v>230</v>
      </c>
      <c r="C2435" s="56" t="s">
        <v>256</v>
      </c>
      <c r="D2435" s="57" t="s">
        <v>8056</v>
      </c>
      <c r="E2435" s="58" t="s">
        <v>8057</v>
      </c>
      <c r="F2435" s="59" t="s">
        <v>554</v>
      </c>
      <c r="G2435" s="59" t="s">
        <v>110</v>
      </c>
      <c r="H2435" s="59">
        <v>431129</v>
      </c>
      <c r="I2435" s="59" t="str">
        <f t="shared" si="263"/>
        <v>431129</v>
      </c>
      <c r="J2435" s="59">
        <f t="shared" si="264"/>
        <v>0</v>
      </c>
      <c r="K2435" s="70">
        <v>4.67</v>
      </c>
      <c r="L2435" s="55" t="s">
        <v>8058</v>
      </c>
      <c r="M2435" s="71" t="s">
        <v>8059</v>
      </c>
      <c r="N2435" s="59"/>
      <c r="O2435" s="70"/>
      <c r="P2435" s="73" t="s">
        <v>8059</v>
      </c>
      <c r="Q2435" s="70">
        <v>4.67</v>
      </c>
      <c r="R2435" s="59"/>
      <c r="S2435" s="70"/>
      <c r="T2435" s="59">
        <v>18</v>
      </c>
      <c r="U2435" s="82">
        <v>133.43</v>
      </c>
      <c r="V2435" s="83">
        <v>84.06</v>
      </c>
      <c r="W2435" s="83">
        <v>60.71</v>
      </c>
      <c r="X2435" s="83">
        <v>23.35</v>
      </c>
      <c r="Y2435" s="82">
        <f t="shared" si="265"/>
        <v>49.37</v>
      </c>
      <c r="Z2435" s="82"/>
      <c r="AA2435" s="91"/>
      <c r="AB2435" s="91"/>
      <c r="AC2435" s="82"/>
      <c r="AD2435" s="82"/>
      <c r="AE2435" s="82"/>
      <c r="AF2435" s="82"/>
      <c r="AG2435" s="59" t="s">
        <v>7987</v>
      </c>
      <c r="AH2435" s="59">
        <v>1</v>
      </c>
      <c r="AI2435" s="58"/>
      <c r="AJ2435" s="27"/>
    </row>
    <row r="2436" ht="20.15" customHeight="1" outlineLevel="4" spans="1:36">
      <c r="A2436" s="59">
        <v>24</v>
      </c>
      <c r="B2436" s="60" t="s">
        <v>230</v>
      </c>
      <c r="C2436" s="56" t="s">
        <v>256</v>
      </c>
      <c r="D2436" s="57" t="s">
        <v>8026</v>
      </c>
      <c r="E2436" s="58" t="s">
        <v>8027</v>
      </c>
      <c r="F2436" s="59" t="s">
        <v>554</v>
      </c>
      <c r="G2436" s="59" t="s">
        <v>110</v>
      </c>
      <c r="H2436" s="59">
        <v>431129</v>
      </c>
      <c r="I2436" s="59" t="str">
        <f t="shared" si="263"/>
        <v>431129</v>
      </c>
      <c r="J2436" s="59">
        <f t="shared" si="264"/>
        <v>0</v>
      </c>
      <c r="K2436" s="70">
        <v>3.975</v>
      </c>
      <c r="L2436" s="55" t="s">
        <v>8060</v>
      </c>
      <c r="M2436" s="71" t="s">
        <v>8061</v>
      </c>
      <c r="N2436" s="59"/>
      <c r="O2436" s="70"/>
      <c r="P2436" s="59"/>
      <c r="Q2436" s="70"/>
      <c r="R2436" s="73" t="s">
        <v>8061</v>
      </c>
      <c r="S2436" s="70">
        <v>3.975</v>
      </c>
      <c r="T2436" s="59">
        <v>18</v>
      </c>
      <c r="U2436" s="82">
        <v>113.57</v>
      </c>
      <c r="V2436" s="83">
        <v>71.55</v>
      </c>
      <c r="W2436" s="83">
        <v>51.675</v>
      </c>
      <c r="X2436" s="83">
        <v>19.875</v>
      </c>
      <c r="Y2436" s="82">
        <f t="shared" si="265"/>
        <v>42.02</v>
      </c>
      <c r="Z2436" s="82"/>
      <c r="AA2436" s="91"/>
      <c r="AB2436" s="91"/>
      <c r="AC2436" s="82"/>
      <c r="AD2436" s="82"/>
      <c r="AE2436" s="82"/>
      <c r="AF2436" s="82"/>
      <c r="AG2436" s="59" t="s">
        <v>7987</v>
      </c>
      <c r="AH2436" s="59">
        <v>1</v>
      </c>
      <c r="AI2436" s="58"/>
      <c r="AJ2436" s="27"/>
    </row>
    <row r="2437" ht="20.15" customHeight="1" outlineLevel="4" spans="1:36">
      <c r="A2437" s="59">
        <v>25</v>
      </c>
      <c r="B2437" s="60" t="s">
        <v>230</v>
      </c>
      <c r="C2437" s="56" t="s">
        <v>256</v>
      </c>
      <c r="D2437" s="57" t="s">
        <v>8012</v>
      </c>
      <c r="E2437" s="58" t="s">
        <v>8021</v>
      </c>
      <c r="F2437" s="59" t="s">
        <v>554</v>
      </c>
      <c r="G2437" s="59" t="s">
        <v>110</v>
      </c>
      <c r="H2437" s="59">
        <v>431129</v>
      </c>
      <c r="I2437" s="59" t="str">
        <f t="shared" si="263"/>
        <v>431129</v>
      </c>
      <c r="J2437" s="59">
        <f t="shared" si="264"/>
        <v>0</v>
      </c>
      <c r="K2437" s="70">
        <v>1.575</v>
      </c>
      <c r="L2437" s="55" t="s">
        <v>7730</v>
      </c>
      <c r="M2437" s="71" t="s">
        <v>8062</v>
      </c>
      <c r="N2437" s="59"/>
      <c r="O2437" s="70"/>
      <c r="P2437" s="59"/>
      <c r="Q2437" s="70"/>
      <c r="R2437" s="73" t="s">
        <v>8062</v>
      </c>
      <c r="S2437" s="70">
        <v>1.575</v>
      </c>
      <c r="T2437" s="59">
        <v>18</v>
      </c>
      <c r="U2437" s="82">
        <v>45</v>
      </c>
      <c r="V2437" s="83">
        <v>28.35</v>
      </c>
      <c r="W2437" s="83">
        <v>20.475</v>
      </c>
      <c r="X2437" s="83">
        <v>7.875</v>
      </c>
      <c r="Y2437" s="82">
        <f t="shared" si="265"/>
        <v>16.65</v>
      </c>
      <c r="Z2437" s="82"/>
      <c r="AA2437" s="91"/>
      <c r="AB2437" s="91"/>
      <c r="AC2437" s="82"/>
      <c r="AD2437" s="82"/>
      <c r="AE2437" s="82"/>
      <c r="AF2437" s="82"/>
      <c r="AG2437" s="59" t="s">
        <v>7987</v>
      </c>
      <c r="AH2437" s="59">
        <v>1</v>
      </c>
      <c r="AI2437" s="58"/>
      <c r="AJ2437" s="27"/>
    </row>
    <row r="2438" ht="20.15" customHeight="1" outlineLevel="4" spans="1:36">
      <c r="A2438" s="59">
        <v>26</v>
      </c>
      <c r="B2438" s="60" t="s">
        <v>230</v>
      </c>
      <c r="C2438" s="56" t="s">
        <v>256</v>
      </c>
      <c r="D2438" s="57" t="s">
        <v>7983</v>
      </c>
      <c r="E2438" s="58" t="s">
        <v>8063</v>
      </c>
      <c r="F2438" s="59" t="s">
        <v>554</v>
      </c>
      <c r="G2438" s="59" t="s">
        <v>110</v>
      </c>
      <c r="H2438" s="59">
        <v>431129</v>
      </c>
      <c r="I2438" s="59" t="str">
        <f t="shared" si="263"/>
        <v>431129</v>
      </c>
      <c r="J2438" s="59">
        <f t="shared" si="264"/>
        <v>0</v>
      </c>
      <c r="K2438" s="70">
        <v>3.178</v>
      </c>
      <c r="L2438" s="55" t="s">
        <v>8064</v>
      </c>
      <c r="M2438" s="71" t="s">
        <v>8065</v>
      </c>
      <c r="N2438" s="59"/>
      <c r="O2438" s="70"/>
      <c r="P2438" s="59"/>
      <c r="Q2438" s="70"/>
      <c r="R2438" s="73" t="s">
        <v>8065</v>
      </c>
      <c r="S2438" s="70">
        <v>3.178</v>
      </c>
      <c r="T2438" s="59">
        <v>18</v>
      </c>
      <c r="U2438" s="82">
        <v>90.8</v>
      </c>
      <c r="V2438" s="83">
        <v>57.204</v>
      </c>
      <c r="W2438" s="83">
        <v>41.314</v>
      </c>
      <c r="X2438" s="83">
        <v>15.89</v>
      </c>
      <c r="Y2438" s="82">
        <f t="shared" si="265"/>
        <v>33.596</v>
      </c>
      <c r="Z2438" s="82"/>
      <c r="AA2438" s="91"/>
      <c r="AB2438" s="91"/>
      <c r="AC2438" s="82"/>
      <c r="AD2438" s="82"/>
      <c r="AE2438" s="82"/>
      <c r="AF2438" s="82"/>
      <c r="AG2438" s="59" t="s">
        <v>7987</v>
      </c>
      <c r="AH2438" s="59">
        <v>1</v>
      </c>
      <c r="AI2438" s="58"/>
      <c r="AJ2438" s="27"/>
    </row>
    <row r="2439" ht="20.15" customHeight="1" outlineLevel="4" spans="1:36">
      <c r="A2439" s="59">
        <v>27</v>
      </c>
      <c r="B2439" s="60" t="s">
        <v>230</v>
      </c>
      <c r="C2439" s="56" t="s">
        <v>256</v>
      </c>
      <c r="D2439" s="57" t="s">
        <v>8066</v>
      </c>
      <c r="E2439" s="58" t="s">
        <v>8067</v>
      </c>
      <c r="F2439" s="59" t="s">
        <v>554</v>
      </c>
      <c r="G2439" s="59" t="s">
        <v>110</v>
      </c>
      <c r="H2439" s="59">
        <v>431129</v>
      </c>
      <c r="I2439" s="59" t="str">
        <f t="shared" si="263"/>
        <v>431129</v>
      </c>
      <c r="J2439" s="59">
        <f t="shared" si="264"/>
        <v>0</v>
      </c>
      <c r="K2439" s="70">
        <v>0.839</v>
      </c>
      <c r="L2439" s="55" t="s">
        <v>8068</v>
      </c>
      <c r="M2439" s="71" t="s">
        <v>8069</v>
      </c>
      <c r="N2439" s="59"/>
      <c r="O2439" s="70"/>
      <c r="P2439" s="59"/>
      <c r="Q2439" s="70"/>
      <c r="R2439" s="73" t="s">
        <v>8069</v>
      </c>
      <c r="S2439" s="70">
        <v>0.839</v>
      </c>
      <c r="T2439" s="59">
        <v>18</v>
      </c>
      <c r="U2439" s="82">
        <v>23.97</v>
      </c>
      <c r="V2439" s="83">
        <v>15.102</v>
      </c>
      <c r="W2439" s="83">
        <v>10.907</v>
      </c>
      <c r="X2439" s="83">
        <v>4.195</v>
      </c>
      <c r="Y2439" s="82">
        <f t="shared" si="265"/>
        <v>8.868</v>
      </c>
      <c r="Z2439" s="82"/>
      <c r="AA2439" s="91"/>
      <c r="AB2439" s="91"/>
      <c r="AC2439" s="82"/>
      <c r="AD2439" s="82"/>
      <c r="AE2439" s="82"/>
      <c r="AF2439" s="82"/>
      <c r="AG2439" s="59" t="s">
        <v>7987</v>
      </c>
      <c r="AH2439" s="59">
        <v>1</v>
      </c>
      <c r="AI2439" s="58"/>
      <c r="AJ2439" s="27"/>
    </row>
    <row r="2440" ht="20.15" customHeight="1" outlineLevel="4" spans="1:36">
      <c r="A2440" s="59">
        <v>28</v>
      </c>
      <c r="B2440" s="60" t="s">
        <v>230</v>
      </c>
      <c r="C2440" s="56" t="s">
        <v>256</v>
      </c>
      <c r="D2440" s="57" t="s">
        <v>8070</v>
      </c>
      <c r="E2440" s="58" t="s">
        <v>8071</v>
      </c>
      <c r="F2440" s="59" t="s">
        <v>554</v>
      </c>
      <c r="G2440" s="59" t="s">
        <v>110</v>
      </c>
      <c r="H2440" s="59">
        <v>431129</v>
      </c>
      <c r="I2440" s="59" t="str">
        <f t="shared" si="263"/>
        <v>431129</v>
      </c>
      <c r="J2440" s="59">
        <f t="shared" si="264"/>
        <v>0</v>
      </c>
      <c r="K2440" s="70">
        <v>1.998</v>
      </c>
      <c r="L2440" s="55" t="s">
        <v>8072</v>
      </c>
      <c r="M2440" s="71" t="s">
        <v>8073</v>
      </c>
      <c r="N2440" s="59"/>
      <c r="O2440" s="70"/>
      <c r="P2440" s="59"/>
      <c r="Q2440" s="70"/>
      <c r="R2440" s="73" t="s">
        <v>8073</v>
      </c>
      <c r="S2440" s="70">
        <v>1.998</v>
      </c>
      <c r="T2440" s="59">
        <v>18</v>
      </c>
      <c r="U2440" s="82">
        <v>57.09</v>
      </c>
      <c r="V2440" s="83">
        <v>35.964</v>
      </c>
      <c r="W2440" s="83">
        <v>25.974</v>
      </c>
      <c r="X2440" s="83">
        <v>9.99</v>
      </c>
      <c r="Y2440" s="82">
        <f t="shared" si="265"/>
        <v>21.126</v>
      </c>
      <c r="Z2440" s="82"/>
      <c r="AA2440" s="91"/>
      <c r="AB2440" s="91"/>
      <c r="AC2440" s="82"/>
      <c r="AD2440" s="82"/>
      <c r="AE2440" s="82"/>
      <c r="AF2440" s="82"/>
      <c r="AG2440" s="59" t="s">
        <v>7987</v>
      </c>
      <c r="AH2440" s="59">
        <v>1</v>
      </c>
      <c r="AI2440" s="58"/>
      <c r="AJ2440" s="27"/>
    </row>
    <row r="2441" ht="20.15" customHeight="1" outlineLevel="4" spans="1:36">
      <c r="A2441" s="59">
        <v>39</v>
      </c>
      <c r="B2441" s="60" t="s">
        <v>230</v>
      </c>
      <c r="C2441" s="56" t="s">
        <v>256</v>
      </c>
      <c r="D2441" s="57" t="s">
        <v>8012</v>
      </c>
      <c r="E2441" s="58" t="s">
        <v>8074</v>
      </c>
      <c r="F2441" s="59" t="s">
        <v>554</v>
      </c>
      <c r="G2441" s="59" t="s">
        <v>110</v>
      </c>
      <c r="H2441" s="59">
        <v>431129</v>
      </c>
      <c r="I2441" s="59" t="str">
        <f t="shared" si="263"/>
        <v>431129</v>
      </c>
      <c r="J2441" s="59">
        <f t="shared" si="264"/>
        <v>0</v>
      </c>
      <c r="K2441" s="70">
        <v>3.051</v>
      </c>
      <c r="L2441" s="55" t="s">
        <v>8075</v>
      </c>
      <c r="M2441" s="71" t="s">
        <v>8076</v>
      </c>
      <c r="N2441" s="59"/>
      <c r="O2441" s="70"/>
      <c r="P2441" s="59"/>
      <c r="Q2441" s="70"/>
      <c r="R2441" s="73" t="s">
        <v>8076</v>
      </c>
      <c r="S2441" s="70">
        <v>3.051</v>
      </c>
      <c r="T2441" s="59">
        <v>18</v>
      </c>
      <c r="U2441" s="82">
        <v>87.17</v>
      </c>
      <c r="V2441" s="83">
        <v>54.918</v>
      </c>
      <c r="W2441" s="83">
        <v>39.663</v>
      </c>
      <c r="X2441" s="83">
        <v>15.255</v>
      </c>
      <c r="Y2441" s="82">
        <f t="shared" si="265"/>
        <v>32.252</v>
      </c>
      <c r="Z2441" s="82"/>
      <c r="AA2441" s="91"/>
      <c r="AB2441" s="91"/>
      <c r="AC2441" s="82"/>
      <c r="AD2441" s="82"/>
      <c r="AE2441" s="82"/>
      <c r="AF2441" s="82"/>
      <c r="AG2441" s="59" t="s">
        <v>7987</v>
      </c>
      <c r="AH2441" s="59">
        <v>1</v>
      </c>
      <c r="AI2441" s="58"/>
      <c r="AJ2441" s="27"/>
    </row>
    <row r="2442" ht="20.15" customHeight="1" outlineLevel="4" spans="1:36">
      <c r="A2442" s="59">
        <v>40</v>
      </c>
      <c r="B2442" s="60" t="s">
        <v>230</v>
      </c>
      <c r="C2442" s="56" t="s">
        <v>256</v>
      </c>
      <c r="D2442" s="57" t="s">
        <v>8066</v>
      </c>
      <c r="E2442" s="58" t="s">
        <v>1401</v>
      </c>
      <c r="F2442" s="59" t="s">
        <v>554</v>
      </c>
      <c r="G2442" s="59" t="s">
        <v>110</v>
      </c>
      <c r="H2442" s="59">
        <v>431129</v>
      </c>
      <c r="I2442" s="59" t="str">
        <f t="shared" si="263"/>
        <v>431129</v>
      </c>
      <c r="J2442" s="59">
        <f t="shared" si="264"/>
        <v>0</v>
      </c>
      <c r="K2442" s="70">
        <v>7.169</v>
      </c>
      <c r="L2442" s="55" t="s">
        <v>8077</v>
      </c>
      <c r="M2442" s="71" t="s">
        <v>8078</v>
      </c>
      <c r="N2442" s="59"/>
      <c r="O2442" s="70"/>
      <c r="P2442" s="59"/>
      <c r="Q2442" s="70"/>
      <c r="R2442" s="73" t="s">
        <v>8078</v>
      </c>
      <c r="S2442" s="70">
        <v>7.169</v>
      </c>
      <c r="T2442" s="59">
        <v>18</v>
      </c>
      <c r="U2442" s="82">
        <v>204.83</v>
      </c>
      <c r="V2442" s="83">
        <v>129.042</v>
      </c>
      <c r="W2442" s="83">
        <v>93.197</v>
      </c>
      <c r="X2442" s="83">
        <v>35.845</v>
      </c>
      <c r="Y2442" s="82">
        <f t="shared" si="265"/>
        <v>75.788</v>
      </c>
      <c r="Z2442" s="82"/>
      <c r="AA2442" s="91"/>
      <c r="AB2442" s="91"/>
      <c r="AC2442" s="82"/>
      <c r="AD2442" s="82"/>
      <c r="AE2442" s="82"/>
      <c r="AF2442" s="82"/>
      <c r="AG2442" s="59" t="s">
        <v>7987</v>
      </c>
      <c r="AH2442" s="59">
        <v>1</v>
      </c>
      <c r="AI2442" s="58"/>
      <c r="AJ2442" s="27"/>
    </row>
    <row r="2443" ht="20.15" customHeight="1" outlineLevel="4" spans="1:36">
      <c r="A2443" s="59">
        <v>29</v>
      </c>
      <c r="B2443" s="60" t="s">
        <v>230</v>
      </c>
      <c r="C2443" s="56" t="s">
        <v>256</v>
      </c>
      <c r="D2443" s="57" t="s">
        <v>8079</v>
      </c>
      <c r="E2443" s="58" t="s">
        <v>8080</v>
      </c>
      <c r="F2443" s="59" t="s">
        <v>554</v>
      </c>
      <c r="G2443" s="59" t="s">
        <v>110</v>
      </c>
      <c r="H2443" s="59">
        <v>431129</v>
      </c>
      <c r="I2443" s="59" t="str">
        <f t="shared" si="263"/>
        <v>431129</v>
      </c>
      <c r="J2443" s="59">
        <f t="shared" si="264"/>
        <v>0</v>
      </c>
      <c r="K2443" s="70">
        <v>4.704</v>
      </c>
      <c r="L2443" s="55" t="s">
        <v>8081</v>
      </c>
      <c r="M2443" s="71" t="s">
        <v>8082</v>
      </c>
      <c r="N2443" s="59"/>
      <c r="O2443" s="70"/>
      <c r="P2443" s="59"/>
      <c r="Q2443" s="70"/>
      <c r="R2443" s="73" t="s">
        <v>8082</v>
      </c>
      <c r="S2443" s="70">
        <v>4.704</v>
      </c>
      <c r="T2443" s="59">
        <v>18</v>
      </c>
      <c r="U2443" s="82">
        <v>134.4</v>
      </c>
      <c r="V2443" s="83">
        <v>84.672</v>
      </c>
      <c r="W2443" s="83">
        <v>61.152</v>
      </c>
      <c r="X2443" s="83">
        <v>23.52</v>
      </c>
      <c r="Y2443" s="82">
        <f t="shared" si="265"/>
        <v>49.728</v>
      </c>
      <c r="Z2443" s="82"/>
      <c r="AA2443" s="91"/>
      <c r="AB2443" s="91"/>
      <c r="AC2443" s="82"/>
      <c r="AD2443" s="82"/>
      <c r="AE2443" s="82"/>
      <c r="AF2443" s="82"/>
      <c r="AG2443" s="59" t="s">
        <v>7987</v>
      </c>
      <c r="AH2443" s="59">
        <v>1</v>
      </c>
      <c r="AI2443" s="58"/>
      <c r="AJ2443" s="27"/>
    </row>
    <row r="2444" ht="20.15" customHeight="1" outlineLevel="4" spans="1:36">
      <c r="A2444" s="59">
        <v>41</v>
      </c>
      <c r="B2444" s="60" t="s">
        <v>230</v>
      </c>
      <c r="C2444" s="56" t="s">
        <v>256</v>
      </c>
      <c r="D2444" s="57" t="s">
        <v>8079</v>
      </c>
      <c r="E2444" s="58" t="s">
        <v>8083</v>
      </c>
      <c r="F2444" s="59" t="s">
        <v>554</v>
      </c>
      <c r="G2444" s="59" t="s">
        <v>110</v>
      </c>
      <c r="H2444" s="59">
        <v>431129</v>
      </c>
      <c r="I2444" s="59" t="str">
        <f t="shared" si="263"/>
        <v>431129</v>
      </c>
      <c r="J2444" s="59">
        <f t="shared" si="264"/>
        <v>0</v>
      </c>
      <c r="K2444" s="70">
        <v>1.406</v>
      </c>
      <c r="L2444" s="55" t="s">
        <v>8084</v>
      </c>
      <c r="M2444" s="71" t="s">
        <v>8085</v>
      </c>
      <c r="N2444" s="59"/>
      <c r="O2444" s="70"/>
      <c r="P2444" s="59"/>
      <c r="Q2444" s="70"/>
      <c r="R2444" s="73" t="s">
        <v>8085</v>
      </c>
      <c r="S2444" s="70">
        <v>1.406</v>
      </c>
      <c r="T2444" s="59">
        <v>18</v>
      </c>
      <c r="U2444" s="82">
        <v>40.17</v>
      </c>
      <c r="V2444" s="83">
        <v>25.308</v>
      </c>
      <c r="W2444" s="83">
        <v>18.278</v>
      </c>
      <c r="X2444" s="83">
        <v>7.03</v>
      </c>
      <c r="Y2444" s="82">
        <f t="shared" si="265"/>
        <v>14.862</v>
      </c>
      <c r="Z2444" s="82"/>
      <c r="AA2444" s="91"/>
      <c r="AB2444" s="91"/>
      <c r="AC2444" s="82"/>
      <c r="AD2444" s="82"/>
      <c r="AE2444" s="82"/>
      <c r="AF2444" s="82"/>
      <c r="AG2444" s="59" t="s">
        <v>7987</v>
      </c>
      <c r="AH2444" s="59">
        <v>1</v>
      </c>
      <c r="AI2444" s="58"/>
      <c r="AJ2444" s="27"/>
    </row>
    <row r="2445" ht="20.15" customHeight="1" outlineLevel="4" spans="1:36">
      <c r="A2445" s="59">
        <v>42</v>
      </c>
      <c r="B2445" s="60" t="s">
        <v>230</v>
      </c>
      <c r="C2445" s="56" t="s">
        <v>256</v>
      </c>
      <c r="D2445" s="57" t="s">
        <v>8079</v>
      </c>
      <c r="E2445" s="58" t="s">
        <v>8083</v>
      </c>
      <c r="F2445" s="59" t="s">
        <v>554</v>
      </c>
      <c r="G2445" s="59" t="s">
        <v>110</v>
      </c>
      <c r="H2445" s="59">
        <v>431129</v>
      </c>
      <c r="I2445" s="59" t="str">
        <f t="shared" si="263"/>
        <v>431129</v>
      </c>
      <c r="J2445" s="59">
        <f t="shared" si="264"/>
        <v>0</v>
      </c>
      <c r="K2445" s="70">
        <v>0.745</v>
      </c>
      <c r="L2445" s="55" t="s">
        <v>8086</v>
      </c>
      <c r="M2445" s="71" t="s">
        <v>8087</v>
      </c>
      <c r="N2445" s="59"/>
      <c r="O2445" s="70"/>
      <c r="P2445" s="59"/>
      <c r="Q2445" s="70"/>
      <c r="R2445" s="73" t="s">
        <v>8087</v>
      </c>
      <c r="S2445" s="70">
        <v>0.745</v>
      </c>
      <c r="T2445" s="59">
        <v>18</v>
      </c>
      <c r="U2445" s="82">
        <v>21.29</v>
      </c>
      <c r="V2445" s="83">
        <v>13.41</v>
      </c>
      <c r="W2445" s="83">
        <v>9.685</v>
      </c>
      <c r="X2445" s="83">
        <v>3.725</v>
      </c>
      <c r="Y2445" s="82">
        <f t="shared" si="265"/>
        <v>7.88</v>
      </c>
      <c r="Z2445" s="82"/>
      <c r="AA2445" s="91"/>
      <c r="AB2445" s="91"/>
      <c r="AC2445" s="82"/>
      <c r="AD2445" s="82"/>
      <c r="AE2445" s="82"/>
      <c r="AF2445" s="82"/>
      <c r="AG2445" s="59" t="s">
        <v>7987</v>
      </c>
      <c r="AH2445" s="59">
        <v>1</v>
      </c>
      <c r="AI2445" s="58"/>
      <c r="AJ2445" s="27"/>
    </row>
    <row r="2446" ht="40" customHeight="1" outlineLevel="4" spans="1:36">
      <c r="A2446" s="59">
        <v>50</v>
      </c>
      <c r="B2446" s="60" t="s">
        <v>230</v>
      </c>
      <c r="C2446" s="56" t="s">
        <v>256</v>
      </c>
      <c r="D2446" s="57" t="s">
        <v>6145</v>
      </c>
      <c r="E2446" s="58" t="s">
        <v>8088</v>
      </c>
      <c r="F2446" s="59" t="s">
        <v>554</v>
      </c>
      <c r="G2446" s="59" t="s">
        <v>110</v>
      </c>
      <c r="H2446" s="59">
        <v>431129</v>
      </c>
      <c r="I2446" s="59" t="str">
        <f t="shared" si="263"/>
        <v>431129</v>
      </c>
      <c r="J2446" s="59">
        <f t="shared" si="264"/>
        <v>0</v>
      </c>
      <c r="K2446" s="70">
        <v>4.982</v>
      </c>
      <c r="L2446" s="55" t="s">
        <v>8089</v>
      </c>
      <c r="M2446" s="71" t="s">
        <v>8090</v>
      </c>
      <c r="N2446" s="59"/>
      <c r="O2446" s="70"/>
      <c r="P2446" s="59"/>
      <c r="Q2446" s="70"/>
      <c r="R2446" s="73" t="s">
        <v>8090</v>
      </c>
      <c r="S2446" s="70">
        <v>4.982</v>
      </c>
      <c r="T2446" s="59">
        <v>18</v>
      </c>
      <c r="U2446" s="82">
        <v>142.34</v>
      </c>
      <c r="V2446" s="83">
        <v>89.676</v>
      </c>
      <c r="W2446" s="83">
        <v>64.766</v>
      </c>
      <c r="X2446" s="83">
        <v>24.91</v>
      </c>
      <c r="Y2446" s="82">
        <f t="shared" si="265"/>
        <v>52.664</v>
      </c>
      <c r="Z2446" s="82"/>
      <c r="AA2446" s="91"/>
      <c r="AB2446" s="91"/>
      <c r="AC2446" s="82"/>
      <c r="AD2446" s="82"/>
      <c r="AE2446" s="82"/>
      <c r="AF2446" s="82"/>
      <c r="AG2446" s="59" t="s">
        <v>7987</v>
      </c>
      <c r="AH2446" s="59">
        <v>1</v>
      </c>
      <c r="AI2446" s="58"/>
      <c r="AJ2446" s="27"/>
    </row>
    <row r="2447" ht="40" customHeight="1" outlineLevel="4" spans="1:36">
      <c r="A2447" s="59">
        <v>43</v>
      </c>
      <c r="B2447" s="60" t="s">
        <v>230</v>
      </c>
      <c r="C2447" s="56" t="s">
        <v>256</v>
      </c>
      <c r="D2447" s="57" t="s">
        <v>698</v>
      </c>
      <c r="E2447" s="58" t="s">
        <v>8091</v>
      </c>
      <c r="F2447" s="59" t="s">
        <v>554</v>
      </c>
      <c r="G2447" s="59" t="s">
        <v>110</v>
      </c>
      <c r="H2447" s="59">
        <v>431129</v>
      </c>
      <c r="I2447" s="59" t="str">
        <f t="shared" si="263"/>
        <v>431129</v>
      </c>
      <c r="J2447" s="59">
        <f t="shared" si="264"/>
        <v>0</v>
      </c>
      <c r="K2447" s="70">
        <v>1.814</v>
      </c>
      <c r="L2447" s="55" t="s">
        <v>1027</v>
      </c>
      <c r="M2447" s="71" t="s">
        <v>8092</v>
      </c>
      <c r="N2447" s="59"/>
      <c r="O2447" s="70"/>
      <c r="P2447" s="59"/>
      <c r="Q2447" s="70"/>
      <c r="R2447" s="73" t="s">
        <v>8092</v>
      </c>
      <c r="S2447" s="70">
        <v>1.814</v>
      </c>
      <c r="T2447" s="59">
        <v>18</v>
      </c>
      <c r="U2447" s="82">
        <v>51.83</v>
      </c>
      <c r="V2447" s="83">
        <v>32.652</v>
      </c>
      <c r="W2447" s="83">
        <v>23.582</v>
      </c>
      <c r="X2447" s="83">
        <v>9.07</v>
      </c>
      <c r="Y2447" s="82">
        <f t="shared" si="265"/>
        <v>19.178</v>
      </c>
      <c r="Z2447" s="82"/>
      <c r="AA2447" s="91"/>
      <c r="AB2447" s="91"/>
      <c r="AC2447" s="82"/>
      <c r="AD2447" s="82"/>
      <c r="AE2447" s="82"/>
      <c r="AF2447" s="82"/>
      <c r="AG2447" s="59" t="s">
        <v>7987</v>
      </c>
      <c r="AH2447" s="59">
        <v>1</v>
      </c>
      <c r="AI2447" s="58"/>
      <c r="AJ2447" s="27"/>
    </row>
    <row r="2448" ht="20.15" customHeight="1" outlineLevel="4" spans="1:36">
      <c r="A2448" s="59">
        <v>44</v>
      </c>
      <c r="B2448" s="60" t="s">
        <v>230</v>
      </c>
      <c r="C2448" s="56" t="s">
        <v>256</v>
      </c>
      <c r="D2448" s="57" t="s">
        <v>698</v>
      </c>
      <c r="E2448" s="58" t="s">
        <v>8093</v>
      </c>
      <c r="F2448" s="59" t="s">
        <v>554</v>
      </c>
      <c r="G2448" s="59" t="s">
        <v>110</v>
      </c>
      <c r="H2448" s="59">
        <v>431129</v>
      </c>
      <c r="I2448" s="59" t="str">
        <f t="shared" si="263"/>
        <v>431129</v>
      </c>
      <c r="J2448" s="59">
        <f t="shared" si="264"/>
        <v>0</v>
      </c>
      <c r="K2448" s="70">
        <v>0.999</v>
      </c>
      <c r="L2448" s="55" t="s">
        <v>8094</v>
      </c>
      <c r="M2448" s="71" t="s">
        <v>8095</v>
      </c>
      <c r="N2448" s="59"/>
      <c r="O2448" s="70"/>
      <c r="P2448" s="59"/>
      <c r="Q2448" s="70"/>
      <c r="R2448" s="73" t="s">
        <v>8095</v>
      </c>
      <c r="S2448" s="70">
        <v>0.999</v>
      </c>
      <c r="T2448" s="59">
        <v>18</v>
      </c>
      <c r="U2448" s="82">
        <v>28.54</v>
      </c>
      <c r="V2448" s="83">
        <v>17.982</v>
      </c>
      <c r="W2448" s="83">
        <v>12.987</v>
      </c>
      <c r="X2448" s="83">
        <v>4.995</v>
      </c>
      <c r="Y2448" s="82">
        <f t="shared" si="265"/>
        <v>10.558</v>
      </c>
      <c r="Z2448" s="82"/>
      <c r="AA2448" s="91"/>
      <c r="AB2448" s="91"/>
      <c r="AC2448" s="82"/>
      <c r="AD2448" s="82"/>
      <c r="AE2448" s="82"/>
      <c r="AF2448" s="82"/>
      <c r="AG2448" s="59" t="s">
        <v>7987</v>
      </c>
      <c r="AH2448" s="59">
        <v>1</v>
      </c>
      <c r="AI2448" s="58"/>
      <c r="AJ2448" s="27"/>
    </row>
    <row r="2449" ht="20.15" customHeight="1" outlineLevel="4" spans="1:36">
      <c r="A2449" s="59">
        <v>45</v>
      </c>
      <c r="B2449" s="60" t="s">
        <v>230</v>
      </c>
      <c r="C2449" s="56" t="s">
        <v>256</v>
      </c>
      <c r="D2449" s="57" t="s">
        <v>698</v>
      </c>
      <c r="E2449" s="58" t="s">
        <v>8093</v>
      </c>
      <c r="F2449" s="59" t="s">
        <v>554</v>
      </c>
      <c r="G2449" s="59" t="s">
        <v>110</v>
      </c>
      <c r="H2449" s="59">
        <v>431129</v>
      </c>
      <c r="I2449" s="59" t="str">
        <f t="shared" si="263"/>
        <v>431129</v>
      </c>
      <c r="J2449" s="59">
        <f t="shared" si="264"/>
        <v>0</v>
      </c>
      <c r="K2449" s="70">
        <v>0.208</v>
      </c>
      <c r="L2449" s="55" t="s">
        <v>8096</v>
      </c>
      <c r="M2449" s="71" t="s">
        <v>8097</v>
      </c>
      <c r="N2449" s="59"/>
      <c r="O2449" s="70"/>
      <c r="P2449" s="59"/>
      <c r="Q2449" s="70"/>
      <c r="R2449" s="73" t="s">
        <v>8097</v>
      </c>
      <c r="S2449" s="70">
        <v>0.208</v>
      </c>
      <c r="T2449" s="59">
        <v>18</v>
      </c>
      <c r="U2449" s="82">
        <v>5.94</v>
      </c>
      <c r="V2449" s="83">
        <v>3.744</v>
      </c>
      <c r="W2449" s="83">
        <v>2.704</v>
      </c>
      <c r="X2449" s="83">
        <v>1.04</v>
      </c>
      <c r="Y2449" s="82">
        <f t="shared" si="265"/>
        <v>2.196</v>
      </c>
      <c r="Z2449" s="82"/>
      <c r="AA2449" s="91"/>
      <c r="AB2449" s="91"/>
      <c r="AC2449" s="82"/>
      <c r="AD2449" s="82"/>
      <c r="AE2449" s="82"/>
      <c r="AF2449" s="82"/>
      <c r="AG2449" s="59" t="s">
        <v>7987</v>
      </c>
      <c r="AH2449" s="59">
        <v>1</v>
      </c>
      <c r="AI2449" s="58"/>
      <c r="AJ2449" s="27"/>
    </row>
    <row r="2450" ht="20.15" customHeight="1" outlineLevel="4" spans="1:36">
      <c r="A2450" s="59">
        <v>30</v>
      </c>
      <c r="B2450" s="60" t="s">
        <v>230</v>
      </c>
      <c r="C2450" s="56" t="s">
        <v>256</v>
      </c>
      <c r="D2450" s="57" t="s">
        <v>8098</v>
      </c>
      <c r="E2450" s="58" t="s">
        <v>8099</v>
      </c>
      <c r="F2450" s="59" t="s">
        <v>554</v>
      </c>
      <c r="G2450" s="59" t="s">
        <v>110</v>
      </c>
      <c r="H2450" s="59">
        <v>431129</v>
      </c>
      <c r="I2450" s="59" t="str">
        <f t="shared" si="263"/>
        <v>431129</v>
      </c>
      <c r="J2450" s="59">
        <f t="shared" si="264"/>
        <v>0</v>
      </c>
      <c r="K2450" s="70">
        <v>1.376</v>
      </c>
      <c r="L2450" s="55" t="s">
        <v>8100</v>
      </c>
      <c r="M2450" s="71" t="s">
        <v>8101</v>
      </c>
      <c r="N2450" s="59"/>
      <c r="O2450" s="70"/>
      <c r="P2450" s="59"/>
      <c r="Q2450" s="70"/>
      <c r="R2450" s="73" t="s">
        <v>8101</v>
      </c>
      <c r="S2450" s="70">
        <v>1.376</v>
      </c>
      <c r="T2450" s="59">
        <v>18</v>
      </c>
      <c r="U2450" s="82">
        <v>39.31</v>
      </c>
      <c r="V2450" s="83">
        <v>24.768</v>
      </c>
      <c r="W2450" s="83">
        <v>17.888</v>
      </c>
      <c r="X2450" s="83">
        <v>6.88</v>
      </c>
      <c r="Y2450" s="82">
        <f t="shared" si="265"/>
        <v>14.542</v>
      </c>
      <c r="Z2450" s="82"/>
      <c r="AA2450" s="91"/>
      <c r="AB2450" s="91"/>
      <c r="AC2450" s="82"/>
      <c r="AD2450" s="82"/>
      <c r="AE2450" s="82"/>
      <c r="AF2450" s="82"/>
      <c r="AG2450" s="59" t="s">
        <v>7987</v>
      </c>
      <c r="AH2450" s="59">
        <v>1</v>
      </c>
      <c r="AI2450" s="58"/>
      <c r="AJ2450" s="27"/>
    </row>
    <row r="2451" ht="20.15" customHeight="1" outlineLevel="4" spans="1:36">
      <c r="A2451" s="59">
        <v>31</v>
      </c>
      <c r="B2451" s="60" t="s">
        <v>230</v>
      </c>
      <c r="C2451" s="56" t="s">
        <v>256</v>
      </c>
      <c r="D2451" s="57" t="s">
        <v>8098</v>
      </c>
      <c r="E2451" s="58" t="s">
        <v>8102</v>
      </c>
      <c r="F2451" s="59" t="s">
        <v>554</v>
      </c>
      <c r="G2451" s="59" t="s">
        <v>110</v>
      </c>
      <c r="H2451" s="59">
        <v>431129</v>
      </c>
      <c r="I2451" s="59" t="str">
        <f t="shared" si="263"/>
        <v>431129</v>
      </c>
      <c r="J2451" s="59">
        <f t="shared" si="264"/>
        <v>0</v>
      </c>
      <c r="K2451" s="70">
        <v>0.801</v>
      </c>
      <c r="L2451" s="55" t="s">
        <v>8103</v>
      </c>
      <c r="M2451" s="71" t="s">
        <v>8104</v>
      </c>
      <c r="N2451" s="59"/>
      <c r="O2451" s="70"/>
      <c r="P2451" s="59"/>
      <c r="Q2451" s="70"/>
      <c r="R2451" s="73" t="s">
        <v>8104</v>
      </c>
      <c r="S2451" s="70">
        <v>0.801</v>
      </c>
      <c r="T2451" s="59">
        <v>18</v>
      </c>
      <c r="U2451" s="82">
        <v>22.89</v>
      </c>
      <c r="V2451" s="83">
        <v>14.418</v>
      </c>
      <c r="W2451" s="83">
        <v>10.413</v>
      </c>
      <c r="X2451" s="83">
        <v>4.005</v>
      </c>
      <c r="Y2451" s="82">
        <f t="shared" si="265"/>
        <v>8.472</v>
      </c>
      <c r="Z2451" s="82"/>
      <c r="AA2451" s="91"/>
      <c r="AB2451" s="91"/>
      <c r="AC2451" s="82"/>
      <c r="AD2451" s="82"/>
      <c r="AE2451" s="82"/>
      <c r="AF2451" s="82"/>
      <c r="AG2451" s="59" t="s">
        <v>7987</v>
      </c>
      <c r="AH2451" s="59">
        <v>1</v>
      </c>
      <c r="AI2451" s="58"/>
      <c r="AJ2451" s="27"/>
    </row>
    <row r="2452" ht="20.15" customHeight="1" outlineLevel="4" spans="1:36">
      <c r="A2452" s="59">
        <v>46</v>
      </c>
      <c r="B2452" s="60" t="s">
        <v>230</v>
      </c>
      <c r="C2452" s="56" t="s">
        <v>256</v>
      </c>
      <c r="D2452" s="57" t="s">
        <v>8105</v>
      </c>
      <c r="E2452" s="58" t="s">
        <v>8106</v>
      </c>
      <c r="F2452" s="59" t="s">
        <v>554</v>
      </c>
      <c r="G2452" s="59" t="s">
        <v>110</v>
      </c>
      <c r="H2452" s="59">
        <v>431129</v>
      </c>
      <c r="I2452" s="59" t="str">
        <f t="shared" si="263"/>
        <v>431129</v>
      </c>
      <c r="J2452" s="59">
        <f t="shared" si="264"/>
        <v>0</v>
      </c>
      <c r="K2452" s="70">
        <v>1.191</v>
      </c>
      <c r="L2452" s="55" t="s">
        <v>7427</v>
      </c>
      <c r="M2452" s="71" t="s">
        <v>8107</v>
      </c>
      <c r="N2452" s="59"/>
      <c r="O2452" s="70"/>
      <c r="P2452" s="59"/>
      <c r="Q2452" s="70"/>
      <c r="R2452" s="73" t="s">
        <v>8107</v>
      </c>
      <c r="S2452" s="70">
        <v>1.191</v>
      </c>
      <c r="T2452" s="59">
        <v>18</v>
      </c>
      <c r="U2452" s="82">
        <v>34.03</v>
      </c>
      <c r="V2452" s="83">
        <v>21.438</v>
      </c>
      <c r="W2452" s="83">
        <v>15.483</v>
      </c>
      <c r="X2452" s="83">
        <v>5.955</v>
      </c>
      <c r="Y2452" s="82">
        <f t="shared" si="265"/>
        <v>12.592</v>
      </c>
      <c r="Z2452" s="82"/>
      <c r="AA2452" s="91"/>
      <c r="AB2452" s="91"/>
      <c r="AC2452" s="82"/>
      <c r="AD2452" s="82"/>
      <c r="AE2452" s="82"/>
      <c r="AF2452" s="82"/>
      <c r="AG2452" s="59" t="s">
        <v>8108</v>
      </c>
      <c r="AH2452" s="59">
        <v>1</v>
      </c>
      <c r="AI2452" s="58"/>
      <c r="AJ2452" s="27"/>
    </row>
    <row r="2453" ht="20.15" customHeight="1" outlineLevel="4" spans="1:36">
      <c r="A2453" s="59">
        <v>47</v>
      </c>
      <c r="B2453" s="60" t="s">
        <v>230</v>
      </c>
      <c r="C2453" s="56" t="s">
        <v>256</v>
      </c>
      <c r="D2453" s="57" t="s">
        <v>8026</v>
      </c>
      <c r="E2453" s="58" t="s">
        <v>8109</v>
      </c>
      <c r="F2453" s="59" t="s">
        <v>554</v>
      </c>
      <c r="G2453" s="59" t="s">
        <v>110</v>
      </c>
      <c r="H2453" s="59">
        <v>431129</v>
      </c>
      <c r="I2453" s="59" t="str">
        <f t="shared" si="263"/>
        <v>431129</v>
      </c>
      <c r="J2453" s="59">
        <f t="shared" si="264"/>
        <v>0</v>
      </c>
      <c r="K2453" s="70">
        <v>2.386</v>
      </c>
      <c r="L2453" s="55" t="s">
        <v>8110</v>
      </c>
      <c r="M2453" s="71" t="s">
        <v>8111</v>
      </c>
      <c r="N2453" s="59"/>
      <c r="O2453" s="70"/>
      <c r="P2453" s="59"/>
      <c r="Q2453" s="70"/>
      <c r="R2453" s="73" t="s">
        <v>8111</v>
      </c>
      <c r="S2453" s="70">
        <v>2.386</v>
      </c>
      <c r="T2453" s="59">
        <v>18</v>
      </c>
      <c r="U2453" s="82">
        <v>68.17</v>
      </c>
      <c r="V2453" s="83">
        <v>42.948</v>
      </c>
      <c r="W2453" s="83">
        <v>31.018</v>
      </c>
      <c r="X2453" s="83">
        <v>11.93</v>
      </c>
      <c r="Y2453" s="82">
        <f t="shared" si="265"/>
        <v>25.222</v>
      </c>
      <c r="Z2453" s="82"/>
      <c r="AA2453" s="91"/>
      <c r="AB2453" s="91"/>
      <c r="AC2453" s="82"/>
      <c r="AD2453" s="82"/>
      <c r="AE2453" s="82"/>
      <c r="AF2453" s="82"/>
      <c r="AG2453" s="59" t="s">
        <v>8108</v>
      </c>
      <c r="AH2453" s="59">
        <v>1</v>
      </c>
      <c r="AI2453" s="58"/>
      <c r="AJ2453" s="27"/>
    </row>
    <row r="2454" ht="20.15" customHeight="1" outlineLevel="4" spans="1:36">
      <c r="A2454" s="59">
        <v>48</v>
      </c>
      <c r="B2454" s="60" t="s">
        <v>230</v>
      </c>
      <c r="C2454" s="56" t="s">
        <v>256</v>
      </c>
      <c r="D2454" s="57" t="s">
        <v>8030</v>
      </c>
      <c r="E2454" s="58" t="s">
        <v>8112</v>
      </c>
      <c r="F2454" s="59" t="s">
        <v>554</v>
      </c>
      <c r="G2454" s="59" t="s">
        <v>110</v>
      </c>
      <c r="H2454" s="59">
        <v>431129</v>
      </c>
      <c r="I2454" s="59" t="str">
        <f t="shared" si="263"/>
        <v>431129</v>
      </c>
      <c r="J2454" s="59">
        <f t="shared" si="264"/>
        <v>0</v>
      </c>
      <c r="K2454" s="70">
        <v>4.487</v>
      </c>
      <c r="L2454" s="55" t="s">
        <v>8113</v>
      </c>
      <c r="M2454" s="71" t="s">
        <v>8114</v>
      </c>
      <c r="N2454" s="59"/>
      <c r="O2454" s="70"/>
      <c r="P2454" s="73" t="s">
        <v>8114</v>
      </c>
      <c r="Q2454" s="70">
        <v>4.487</v>
      </c>
      <c r="R2454" s="59"/>
      <c r="S2454" s="70"/>
      <c r="T2454" s="59">
        <v>18</v>
      </c>
      <c r="U2454" s="82">
        <v>128.2</v>
      </c>
      <c r="V2454" s="83">
        <v>80.766</v>
      </c>
      <c r="W2454" s="83">
        <v>58.331</v>
      </c>
      <c r="X2454" s="83">
        <v>22.435</v>
      </c>
      <c r="Y2454" s="82">
        <f t="shared" si="265"/>
        <v>47.434</v>
      </c>
      <c r="Z2454" s="82"/>
      <c r="AA2454" s="91"/>
      <c r="AB2454" s="91"/>
      <c r="AC2454" s="82"/>
      <c r="AD2454" s="82"/>
      <c r="AE2454" s="82"/>
      <c r="AF2454" s="82"/>
      <c r="AG2454" s="59" t="s">
        <v>8108</v>
      </c>
      <c r="AH2454" s="59">
        <v>1</v>
      </c>
      <c r="AI2454" s="58"/>
      <c r="AJ2454" s="27"/>
    </row>
    <row r="2455" ht="20.15" customHeight="1" outlineLevel="4" spans="1:36">
      <c r="A2455" s="59">
        <v>32</v>
      </c>
      <c r="B2455" s="60" t="s">
        <v>230</v>
      </c>
      <c r="C2455" s="56" t="s">
        <v>256</v>
      </c>
      <c r="D2455" s="57" t="s">
        <v>8115</v>
      </c>
      <c r="E2455" s="58" t="s">
        <v>8116</v>
      </c>
      <c r="F2455" s="59" t="s">
        <v>554</v>
      </c>
      <c r="G2455" s="59" t="s">
        <v>110</v>
      </c>
      <c r="H2455" s="59">
        <v>431129</v>
      </c>
      <c r="I2455" s="59" t="str">
        <f t="shared" si="263"/>
        <v>431129</v>
      </c>
      <c r="J2455" s="59">
        <f t="shared" si="264"/>
        <v>0</v>
      </c>
      <c r="K2455" s="70">
        <v>12.301</v>
      </c>
      <c r="L2455" s="55" t="s">
        <v>8117</v>
      </c>
      <c r="M2455" s="71" t="s">
        <v>8118</v>
      </c>
      <c r="N2455" s="73" t="s">
        <v>8118</v>
      </c>
      <c r="O2455" s="70">
        <v>12.301</v>
      </c>
      <c r="P2455" s="59"/>
      <c r="Q2455" s="70"/>
      <c r="R2455" s="59"/>
      <c r="S2455" s="70"/>
      <c r="T2455" s="59">
        <v>18</v>
      </c>
      <c r="U2455" s="82">
        <v>351.46</v>
      </c>
      <c r="V2455" s="83">
        <v>221.418</v>
      </c>
      <c r="W2455" s="83">
        <v>159.913</v>
      </c>
      <c r="X2455" s="83">
        <v>61.505</v>
      </c>
      <c r="Y2455" s="82">
        <f t="shared" si="265"/>
        <v>130.042</v>
      </c>
      <c r="Z2455" s="82"/>
      <c r="AA2455" s="91"/>
      <c r="AB2455" s="91"/>
      <c r="AC2455" s="82"/>
      <c r="AD2455" s="82"/>
      <c r="AE2455" s="82"/>
      <c r="AF2455" s="82"/>
      <c r="AG2455" s="59" t="s">
        <v>8108</v>
      </c>
      <c r="AH2455" s="59">
        <v>1</v>
      </c>
      <c r="AI2455" s="58"/>
      <c r="AJ2455" s="27"/>
    </row>
    <row r="2456" ht="20.15" customHeight="1" outlineLevel="4" spans="1:36">
      <c r="A2456" s="59">
        <v>33</v>
      </c>
      <c r="B2456" s="60" t="s">
        <v>230</v>
      </c>
      <c r="C2456" s="56" t="s">
        <v>256</v>
      </c>
      <c r="D2456" s="57" t="s">
        <v>8119</v>
      </c>
      <c r="E2456" s="58" t="s">
        <v>8120</v>
      </c>
      <c r="F2456" s="59" t="s">
        <v>554</v>
      </c>
      <c r="G2456" s="59" t="s">
        <v>110</v>
      </c>
      <c r="H2456" s="59">
        <v>431129</v>
      </c>
      <c r="I2456" s="59" t="str">
        <f t="shared" si="263"/>
        <v>431129</v>
      </c>
      <c r="J2456" s="59">
        <f t="shared" si="264"/>
        <v>0</v>
      </c>
      <c r="K2456" s="70">
        <v>4.333</v>
      </c>
      <c r="L2456" s="55" t="s">
        <v>8121</v>
      </c>
      <c r="M2456" s="71" t="s">
        <v>8122</v>
      </c>
      <c r="N2456" s="59"/>
      <c r="O2456" s="70"/>
      <c r="P2456" s="73" t="s">
        <v>8122</v>
      </c>
      <c r="Q2456" s="70">
        <v>4.333</v>
      </c>
      <c r="R2456" s="59"/>
      <c r="S2456" s="70"/>
      <c r="T2456" s="59">
        <v>18</v>
      </c>
      <c r="U2456" s="82">
        <v>123.8</v>
      </c>
      <c r="V2456" s="83">
        <v>77.994</v>
      </c>
      <c r="W2456" s="83">
        <v>56.329</v>
      </c>
      <c r="X2456" s="83">
        <v>21.665</v>
      </c>
      <c r="Y2456" s="82">
        <f t="shared" si="265"/>
        <v>45.806</v>
      </c>
      <c r="Z2456" s="82"/>
      <c r="AA2456" s="91"/>
      <c r="AB2456" s="91"/>
      <c r="AC2456" s="82"/>
      <c r="AD2456" s="82"/>
      <c r="AE2456" s="82"/>
      <c r="AF2456" s="82"/>
      <c r="AG2456" s="59" t="s">
        <v>8108</v>
      </c>
      <c r="AH2456" s="59">
        <v>1</v>
      </c>
      <c r="AI2456" s="58"/>
      <c r="AJ2456" s="27"/>
    </row>
    <row r="2457" ht="20.15" customHeight="1" outlineLevel="4" spans="1:36">
      <c r="A2457" s="59">
        <v>51</v>
      </c>
      <c r="B2457" s="60" t="s">
        <v>230</v>
      </c>
      <c r="C2457" s="56" t="s">
        <v>256</v>
      </c>
      <c r="D2457" s="57" t="s">
        <v>6145</v>
      </c>
      <c r="E2457" s="58" t="s">
        <v>8123</v>
      </c>
      <c r="F2457" s="59" t="s">
        <v>554</v>
      </c>
      <c r="G2457" s="59" t="s">
        <v>110</v>
      </c>
      <c r="H2457" s="59">
        <v>431129</v>
      </c>
      <c r="I2457" s="59" t="str">
        <f t="shared" si="263"/>
        <v>431129</v>
      </c>
      <c r="J2457" s="59">
        <f t="shared" si="264"/>
        <v>0</v>
      </c>
      <c r="K2457" s="70">
        <v>6.91</v>
      </c>
      <c r="L2457" s="55" t="s">
        <v>8124</v>
      </c>
      <c r="M2457" s="71" t="s">
        <v>8125</v>
      </c>
      <c r="N2457" s="59"/>
      <c r="O2457" s="70"/>
      <c r="P2457" s="73" t="s">
        <v>8125</v>
      </c>
      <c r="Q2457" s="70">
        <v>6.91</v>
      </c>
      <c r="R2457" s="59"/>
      <c r="S2457" s="70"/>
      <c r="T2457" s="59">
        <v>18</v>
      </c>
      <c r="U2457" s="82">
        <v>197.43</v>
      </c>
      <c r="V2457" s="83">
        <v>124.38</v>
      </c>
      <c r="W2457" s="83">
        <v>89.83</v>
      </c>
      <c r="X2457" s="83">
        <v>34.55</v>
      </c>
      <c r="Y2457" s="82">
        <f t="shared" si="265"/>
        <v>73.05</v>
      </c>
      <c r="Z2457" s="82"/>
      <c r="AA2457" s="91"/>
      <c r="AB2457" s="91"/>
      <c r="AC2457" s="82"/>
      <c r="AD2457" s="82"/>
      <c r="AE2457" s="82"/>
      <c r="AF2457" s="82"/>
      <c r="AG2457" s="59" t="s">
        <v>8108</v>
      </c>
      <c r="AH2457" s="59">
        <v>1</v>
      </c>
      <c r="AI2457" s="58"/>
      <c r="AJ2457" s="27"/>
    </row>
    <row r="2458" ht="20.15" customHeight="1" outlineLevel="2" spans="1:36">
      <c r="A2458" s="55"/>
      <c r="B2458" s="50" t="s">
        <v>258</v>
      </c>
      <c r="C2458" s="56"/>
      <c r="D2458" s="57"/>
      <c r="E2458" s="58"/>
      <c r="F2458" s="59"/>
      <c r="G2458" s="59"/>
      <c r="H2458" s="59"/>
      <c r="I2458" s="59"/>
      <c r="J2458" s="59"/>
      <c r="K2458" s="70">
        <f>SUBTOTAL(9,K2460:K2961)</f>
        <v>2254.288</v>
      </c>
      <c r="L2458" s="55"/>
      <c r="M2458" s="71"/>
      <c r="N2458" s="73"/>
      <c r="O2458" s="70"/>
      <c r="P2458" s="59"/>
      <c r="Q2458" s="70"/>
      <c r="R2458" s="59"/>
      <c r="S2458" s="70"/>
      <c r="T2458" s="59"/>
      <c r="U2458" s="82">
        <f>SUBTOTAL(9,U2460:U2961)</f>
        <v>118814.1365</v>
      </c>
      <c r="V2458" s="83">
        <f>SUBTOTAL(9,V2460:V2961)</f>
        <v>39928.524</v>
      </c>
      <c r="W2458" s="83">
        <f>SUBTOTAL(9,W2460:W2961)</f>
        <v>28332.754</v>
      </c>
      <c r="X2458" s="83">
        <f>SUBTOTAL(9,X2460:X2961)</f>
        <v>11595.77</v>
      </c>
      <c r="Y2458" s="82">
        <f>SUBTOTAL(9,Y2460:Y2961)</f>
        <v>78885.6124999999</v>
      </c>
      <c r="Z2458" s="82">
        <f t="shared" ref="Z2458:AF2458" si="266">SUBTOTAL(9,Z2459:Z2961)</f>
        <v>1850</v>
      </c>
      <c r="AA2458" s="82">
        <f t="shared" si="266"/>
        <v>100715</v>
      </c>
      <c r="AB2458" s="82">
        <f t="shared" si="266"/>
        <v>18099.1365</v>
      </c>
      <c r="AC2458" s="82">
        <f t="shared" si="266"/>
        <v>26126</v>
      </c>
      <c r="AD2458" s="82">
        <f t="shared" si="266"/>
        <v>13802.554</v>
      </c>
      <c r="AE2458" s="82">
        <f t="shared" si="266"/>
        <v>74589</v>
      </c>
      <c r="AF2458" s="82">
        <f t="shared" si="266"/>
        <v>74589</v>
      </c>
      <c r="AG2458" s="59"/>
      <c r="AH2458" s="59"/>
      <c r="AI2458" s="58"/>
      <c r="AJ2458" s="27"/>
    </row>
    <row r="2459" ht="20.15" customHeight="1" outlineLevel="3" spans="1:36">
      <c r="A2459" s="55"/>
      <c r="B2459" s="60"/>
      <c r="C2459" s="51" t="s">
        <v>261</v>
      </c>
      <c r="D2459" s="57"/>
      <c r="E2459" s="58"/>
      <c r="F2459" s="59"/>
      <c r="G2459" s="59"/>
      <c r="H2459" s="59"/>
      <c r="I2459" s="59"/>
      <c r="J2459" s="59"/>
      <c r="K2459" s="70">
        <f>SUBTOTAL(9,K2460:K2469)</f>
        <v>75.792</v>
      </c>
      <c r="L2459" s="55"/>
      <c r="M2459" s="71"/>
      <c r="N2459" s="73"/>
      <c r="O2459" s="70"/>
      <c r="P2459" s="59"/>
      <c r="Q2459" s="70"/>
      <c r="R2459" s="59"/>
      <c r="S2459" s="70"/>
      <c r="T2459" s="59"/>
      <c r="U2459" s="82">
        <f>SUBTOTAL(9,U2460:U2469)</f>
        <v>3793.66</v>
      </c>
      <c r="V2459" s="83">
        <f>SUBTOTAL(9,V2460:V2469)</f>
        <v>1212.672</v>
      </c>
      <c r="W2459" s="83">
        <f>SUBTOTAL(9,W2460:W2469)</f>
        <v>757.92</v>
      </c>
      <c r="X2459" s="83">
        <f>SUBTOTAL(9,X2460:X2469)</f>
        <v>454.752</v>
      </c>
      <c r="Y2459" s="82">
        <f>SUBTOTAL(9,Y2460:Y2469)</f>
        <v>2580.988</v>
      </c>
      <c r="Z2459" s="82">
        <v>50</v>
      </c>
      <c r="AA2459" s="91">
        <v>3216</v>
      </c>
      <c r="AB2459" s="82">
        <f>U2459-AA2459</f>
        <v>577.66</v>
      </c>
      <c r="AC2459" s="82">
        <v>1213</v>
      </c>
      <c r="AD2459" s="82">
        <v>0</v>
      </c>
      <c r="AE2459" s="82">
        <v>2003</v>
      </c>
      <c r="AF2459" s="82">
        <v>2003</v>
      </c>
      <c r="AG2459" s="59"/>
      <c r="AH2459" s="59"/>
      <c r="AI2459" s="58" t="s">
        <v>551</v>
      </c>
      <c r="AJ2459" s="27" t="s">
        <v>93</v>
      </c>
    </row>
    <row r="2460" ht="20.15" customHeight="1" outlineLevel="4" spans="1:36">
      <c r="A2460" s="55">
        <v>5</v>
      </c>
      <c r="B2460" s="60" t="s">
        <v>259</v>
      </c>
      <c r="C2460" s="56" t="s">
        <v>260</v>
      </c>
      <c r="D2460" s="57" t="s">
        <v>8126</v>
      </c>
      <c r="E2460" s="58" t="s">
        <v>8127</v>
      </c>
      <c r="F2460" s="59" t="s">
        <v>1482</v>
      </c>
      <c r="G2460" s="59" t="s">
        <v>1483</v>
      </c>
      <c r="H2460" s="59">
        <v>431202</v>
      </c>
      <c r="I2460" s="59" t="str">
        <f t="shared" ref="I2460:I2469" si="267">RIGHT(M2460,6)</f>
        <v>431202</v>
      </c>
      <c r="J2460" s="59">
        <f t="shared" ref="J2460:J2469" si="268">H2460-I2460</f>
        <v>0</v>
      </c>
      <c r="K2460" s="70">
        <v>12.852</v>
      </c>
      <c r="L2460" s="55" t="s">
        <v>8128</v>
      </c>
      <c r="M2460" s="71" t="s">
        <v>8129</v>
      </c>
      <c r="N2460" s="73" t="s">
        <v>8129</v>
      </c>
      <c r="O2460" s="70">
        <v>12.852</v>
      </c>
      <c r="P2460" s="59"/>
      <c r="Q2460" s="70"/>
      <c r="R2460" s="59"/>
      <c r="S2460" s="70"/>
      <c r="T2460" s="59">
        <v>16</v>
      </c>
      <c r="U2460" s="82">
        <v>648.45</v>
      </c>
      <c r="V2460" s="83">
        <v>205.632</v>
      </c>
      <c r="W2460" s="83">
        <v>128.52</v>
      </c>
      <c r="X2460" s="83">
        <v>77.112</v>
      </c>
      <c r="Y2460" s="82">
        <f t="shared" ref="Y2460:Y2469" si="269">U2460-V2460</f>
        <v>442.818</v>
      </c>
      <c r="Z2460" s="82"/>
      <c r="AA2460" s="91"/>
      <c r="AB2460" s="91"/>
      <c r="AC2460" s="82"/>
      <c r="AD2460" s="82"/>
      <c r="AE2460" s="82"/>
      <c r="AF2460" s="82"/>
      <c r="AG2460" s="59" t="s">
        <v>8108</v>
      </c>
      <c r="AH2460" s="59">
        <v>1</v>
      </c>
      <c r="AI2460" s="58"/>
      <c r="AJ2460" s="27"/>
    </row>
    <row r="2461" ht="20.15" customHeight="1" outlineLevel="4" spans="1:36">
      <c r="A2461" s="55">
        <v>4</v>
      </c>
      <c r="B2461" s="60" t="s">
        <v>259</v>
      </c>
      <c r="C2461" s="56" t="s">
        <v>260</v>
      </c>
      <c r="D2461" s="57" t="s">
        <v>8130</v>
      </c>
      <c r="E2461" s="58" t="s">
        <v>8131</v>
      </c>
      <c r="F2461" s="59" t="s">
        <v>1482</v>
      </c>
      <c r="G2461" s="59" t="s">
        <v>1483</v>
      </c>
      <c r="H2461" s="59">
        <v>431202</v>
      </c>
      <c r="I2461" s="59" t="str">
        <f t="shared" si="267"/>
        <v>431202</v>
      </c>
      <c r="J2461" s="59">
        <f t="shared" si="268"/>
        <v>0</v>
      </c>
      <c r="K2461" s="70">
        <v>11.635</v>
      </c>
      <c r="L2461" s="55" t="s">
        <v>8132</v>
      </c>
      <c r="M2461" s="71" t="s">
        <v>8133</v>
      </c>
      <c r="N2461" s="73" t="s">
        <v>8133</v>
      </c>
      <c r="O2461" s="70">
        <v>11.635</v>
      </c>
      <c r="P2461" s="59"/>
      <c r="Q2461" s="70"/>
      <c r="R2461" s="59"/>
      <c r="S2461" s="70"/>
      <c r="T2461" s="59">
        <v>16</v>
      </c>
      <c r="U2461" s="82">
        <v>581.74</v>
      </c>
      <c r="V2461" s="83">
        <v>186.16</v>
      </c>
      <c r="W2461" s="83">
        <v>116.35</v>
      </c>
      <c r="X2461" s="83">
        <v>69.81</v>
      </c>
      <c r="Y2461" s="82">
        <f t="shared" si="269"/>
        <v>395.58</v>
      </c>
      <c r="Z2461" s="82"/>
      <c r="AA2461" s="91"/>
      <c r="AB2461" s="91"/>
      <c r="AC2461" s="82"/>
      <c r="AD2461" s="82"/>
      <c r="AE2461" s="82"/>
      <c r="AF2461" s="82"/>
      <c r="AG2461" s="59" t="s">
        <v>8108</v>
      </c>
      <c r="AH2461" s="59">
        <v>1</v>
      </c>
      <c r="AI2461" s="58"/>
      <c r="AJ2461" s="27"/>
    </row>
    <row r="2462" ht="20.15" customHeight="1" outlineLevel="4" spans="1:36">
      <c r="A2462" s="55">
        <v>6</v>
      </c>
      <c r="B2462" s="60" t="s">
        <v>259</v>
      </c>
      <c r="C2462" s="56" t="s">
        <v>260</v>
      </c>
      <c r="D2462" s="57" t="s">
        <v>8134</v>
      </c>
      <c r="E2462" s="58" t="s">
        <v>8135</v>
      </c>
      <c r="F2462" s="59" t="s">
        <v>1482</v>
      </c>
      <c r="G2462" s="59" t="s">
        <v>1483</v>
      </c>
      <c r="H2462" s="59">
        <v>431202</v>
      </c>
      <c r="I2462" s="59" t="str">
        <f t="shared" si="267"/>
        <v>431202</v>
      </c>
      <c r="J2462" s="59">
        <f t="shared" si="268"/>
        <v>0</v>
      </c>
      <c r="K2462" s="70">
        <v>6.558</v>
      </c>
      <c r="L2462" s="55" t="s">
        <v>8136</v>
      </c>
      <c r="M2462" s="71" t="s">
        <v>8137</v>
      </c>
      <c r="N2462" s="59"/>
      <c r="O2462" s="70"/>
      <c r="P2462" s="73" t="s">
        <v>8137</v>
      </c>
      <c r="Q2462" s="70">
        <v>6.558</v>
      </c>
      <c r="R2462" s="59"/>
      <c r="S2462" s="70"/>
      <c r="T2462" s="59">
        <v>16</v>
      </c>
      <c r="U2462" s="82">
        <v>327.94</v>
      </c>
      <c r="V2462" s="83">
        <v>104.928</v>
      </c>
      <c r="W2462" s="83">
        <v>65.58</v>
      </c>
      <c r="X2462" s="83">
        <v>39.348</v>
      </c>
      <c r="Y2462" s="82">
        <f t="shared" si="269"/>
        <v>223.012</v>
      </c>
      <c r="Z2462" s="82"/>
      <c r="AA2462" s="91"/>
      <c r="AB2462" s="91"/>
      <c r="AC2462" s="82"/>
      <c r="AD2462" s="82"/>
      <c r="AE2462" s="82"/>
      <c r="AF2462" s="82"/>
      <c r="AG2462" s="59" t="s">
        <v>8108</v>
      </c>
      <c r="AH2462" s="59">
        <v>1</v>
      </c>
      <c r="AI2462" s="58"/>
      <c r="AJ2462" s="27"/>
    </row>
    <row r="2463" ht="20.15" customHeight="1" outlineLevel="4" spans="1:36">
      <c r="A2463" s="55">
        <v>3</v>
      </c>
      <c r="B2463" s="60" t="s">
        <v>259</v>
      </c>
      <c r="C2463" s="56" t="s">
        <v>260</v>
      </c>
      <c r="D2463" s="57" t="s">
        <v>8126</v>
      </c>
      <c r="E2463" s="58" t="s">
        <v>8138</v>
      </c>
      <c r="F2463" s="59" t="s">
        <v>1482</v>
      </c>
      <c r="G2463" s="59" t="s">
        <v>1483</v>
      </c>
      <c r="H2463" s="59">
        <v>431202</v>
      </c>
      <c r="I2463" s="59" t="str">
        <f t="shared" si="267"/>
        <v>431202</v>
      </c>
      <c r="J2463" s="59">
        <f t="shared" si="268"/>
        <v>0</v>
      </c>
      <c r="K2463" s="70">
        <v>5.582</v>
      </c>
      <c r="L2463" s="55" t="s">
        <v>8139</v>
      </c>
      <c r="M2463" s="71" t="s">
        <v>8140</v>
      </c>
      <c r="N2463" s="59"/>
      <c r="O2463" s="70"/>
      <c r="P2463" s="73" t="s">
        <v>8140</v>
      </c>
      <c r="Q2463" s="70">
        <v>5.582</v>
      </c>
      <c r="R2463" s="59"/>
      <c r="S2463" s="70"/>
      <c r="T2463" s="59">
        <v>16</v>
      </c>
      <c r="U2463" s="82">
        <v>279.48</v>
      </c>
      <c r="V2463" s="83">
        <v>89.312</v>
      </c>
      <c r="W2463" s="83">
        <v>55.82</v>
      </c>
      <c r="X2463" s="83">
        <v>33.492</v>
      </c>
      <c r="Y2463" s="82">
        <f t="shared" si="269"/>
        <v>190.168</v>
      </c>
      <c r="Z2463" s="82"/>
      <c r="AA2463" s="91"/>
      <c r="AB2463" s="91"/>
      <c r="AC2463" s="82"/>
      <c r="AD2463" s="82"/>
      <c r="AE2463" s="82"/>
      <c r="AF2463" s="82"/>
      <c r="AG2463" s="59" t="s">
        <v>8108</v>
      </c>
      <c r="AH2463" s="59">
        <v>1</v>
      </c>
      <c r="AI2463" s="58"/>
      <c r="AJ2463" s="27"/>
    </row>
    <row r="2464" ht="20.15" customHeight="1" outlineLevel="4" spans="1:36">
      <c r="A2464" s="55">
        <v>7</v>
      </c>
      <c r="B2464" s="60" t="s">
        <v>259</v>
      </c>
      <c r="C2464" s="56" t="s">
        <v>260</v>
      </c>
      <c r="D2464" s="57" t="s">
        <v>8130</v>
      </c>
      <c r="E2464" s="58" t="s">
        <v>8141</v>
      </c>
      <c r="F2464" s="59" t="s">
        <v>1482</v>
      </c>
      <c r="G2464" s="59" t="s">
        <v>1483</v>
      </c>
      <c r="H2464" s="59">
        <v>431202</v>
      </c>
      <c r="I2464" s="59" t="str">
        <f t="shared" si="267"/>
        <v>431202</v>
      </c>
      <c r="J2464" s="59">
        <f t="shared" si="268"/>
        <v>0</v>
      </c>
      <c r="K2464" s="70">
        <v>6.738</v>
      </c>
      <c r="L2464" s="55" t="s">
        <v>8142</v>
      </c>
      <c r="M2464" s="71" t="s">
        <v>8143</v>
      </c>
      <c r="N2464" s="59"/>
      <c r="O2464" s="70"/>
      <c r="P2464" s="73" t="s">
        <v>8143</v>
      </c>
      <c r="Q2464" s="70">
        <v>6.738</v>
      </c>
      <c r="R2464" s="59"/>
      <c r="S2464" s="70"/>
      <c r="T2464" s="59">
        <v>16</v>
      </c>
      <c r="U2464" s="82">
        <v>336.11</v>
      </c>
      <c r="V2464" s="83">
        <v>107.808</v>
      </c>
      <c r="W2464" s="83">
        <v>67.38</v>
      </c>
      <c r="X2464" s="83">
        <v>40.428</v>
      </c>
      <c r="Y2464" s="82">
        <f t="shared" si="269"/>
        <v>228.302</v>
      </c>
      <c r="Z2464" s="82"/>
      <c r="AA2464" s="91"/>
      <c r="AB2464" s="91"/>
      <c r="AC2464" s="82"/>
      <c r="AD2464" s="82"/>
      <c r="AE2464" s="82"/>
      <c r="AF2464" s="82"/>
      <c r="AG2464" s="59" t="s">
        <v>8108</v>
      </c>
      <c r="AH2464" s="59">
        <v>1</v>
      </c>
      <c r="AI2464" s="58"/>
      <c r="AJ2464" s="27"/>
    </row>
    <row r="2465" ht="20.15" customHeight="1" outlineLevel="4" spans="1:36">
      <c r="A2465" s="55">
        <v>1</v>
      </c>
      <c r="B2465" s="60" t="s">
        <v>259</v>
      </c>
      <c r="C2465" s="56" t="s">
        <v>260</v>
      </c>
      <c r="D2465" s="57" t="s">
        <v>8144</v>
      </c>
      <c r="E2465" s="58" t="s">
        <v>8145</v>
      </c>
      <c r="F2465" s="59" t="s">
        <v>1482</v>
      </c>
      <c r="G2465" s="59" t="s">
        <v>1483</v>
      </c>
      <c r="H2465" s="59">
        <v>431202</v>
      </c>
      <c r="I2465" s="59" t="str">
        <f t="shared" si="267"/>
        <v>431202</v>
      </c>
      <c r="J2465" s="59">
        <f t="shared" si="268"/>
        <v>0</v>
      </c>
      <c r="K2465" s="70">
        <v>11.235</v>
      </c>
      <c r="L2465" s="55" t="s">
        <v>8146</v>
      </c>
      <c r="M2465" s="71" t="s">
        <v>8147</v>
      </c>
      <c r="N2465" s="59"/>
      <c r="O2465" s="70"/>
      <c r="P2465" s="73" t="s">
        <v>8147</v>
      </c>
      <c r="Q2465" s="70">
        <v>11.235</v>
      </c>
      <c r="R2465" s="59"/>
      <c r="S2465" s="70"/>
      <c r="T2465" s="59">
        <v>16</v>
      </c>
      <c r="U2465" s="82">
        <v>561</v>
      </c>
      <c r="V2465" s="83">
        <v>179.76</v>
      </c>
      <c r="W2465" s="83">
        <v>112.35</v>
      </c>
      <c r="X2465" s="83">
        <v>67.41</v>
      </c>
      <c r="Y2465" s="82">
        <f t="shared" si="269"/>
        <v>381.24</v>
      </c>
      <c r="Z2465" s="82"/>
      <c r="AA2465" s="91"/>
      <c r="AB2465" s="91"/>
      <c r="AC2465" s="82"/>
      <c r="AD2465" s="82"/>
      <c r="AE2465" s="82"/>
      <c r="AF2465" s="82"/>
      <c r="AG2465" s="59" t="s">
        <v>8108</v>
      </c>
      <c r="AH2465" s="59">
        <v>1</v>
      </c>
      <c r="AI2465" s="58"/>
      <c r="AJ2465" s="27"/>
    </row>
    <row r="2466" ht="20.15" customHeight="1" outlineLevel="4" spans="1:36">
      <c r="A2466" s="55">
        <v>8</v>
      </c>
      <c r="B2466" s="60" t="s">
        <v>259</v>
      </c>
      <c r="C2466" s="56" t="s">
        <v>260</v>
      </c>
      <c r="D2466" s="57" t="s">
        <v>8148</v>
      </c>
      <c r="E2466" s="58" t="s">
        <v>8149</v>
      </c>
      <c r="F2466" s="59" t="s">
        <v>1482</v>
      </c>
      <c r="G2466" s="59" t="s">
        <v>1483</v>
      </c>
      <c r="H2466" s="59">
        <v>431202</v>
      </c>
      <c r="I2466" s="59" t="str">
        <f t="shared" si="267"/>
        <v>431202</v>
      </c>
      <c r="J2466" s="59">
        <f t="shared" si="268"/>
        <v>0</v>
      </c>
      <c r="K2466" s="70">
        <v>1.647</v>
      </c>
      <c r="L2466" s="55" t="s">
        <v>8150</v>
      </c>
      <c r="M2466" s="71" t="s">
        <v>8151</v>
      </c>
      <c r="N2466" s="59"/>
      <c r="O2466" s="70"/>
      <c r="P2466" s="73" t="s">
        <v>8151</v>
      </c>
      <c r="Q2466" s="70">
        <v>1.647</v>
      </c>
      <c r="R2466" s="59"/>
      <c r="S2466" s="70"/>
      <c r="T2466" s="59">
        <v>16</v>
      </c>
      <c r="U2466" s="82">
        <v>82.35</v>
      </c>
      <c r="V2466" s="83">
        <v>26.352</v>
      </c>
      <c r="W2466" s="83">
        <v>16.47</v>
      </c>
      <c r="X2466" s="83">
        <v>9.882</v>
      </c>
      <c r="Y2466" s="82">
        <f t="shared" si="269"/>
        <v>55.998</v>
      </c>
      <c r="Z2466" s="82"/>
      <c r="AA2466" s="91"/>
      <c r="AB2466" s="91"/>
      <c r="AC2466" s="82"/>
      <c r="AD2466" s="82"/>
      <c r="AE2466" s="82"/>
      <c r="AF2466" s="82"/>
      <c r="AG2466" s="59" t="s">
        <v>8108</v>
      </c>
      <c r="AH2466" s="59">
        <v>1</v>
      </c>
      <c r="AI2466" s="58"/>
      <c r="AJ2466" s="27"/>
    </row>
    <row r="2467" ht="20.15" customHeight="1" outlineLevel="4" spans="1:36">
      <c r="A2467" s="55">
        <v>2</v>
      </c>
      <c r="B2467" s="60" t="s">
        <v>259</v>
      </c>
      <c r="C2467" s="56" t="s">
        <v>260</v>
      </c>
      <c r="D2467" s="57" t="s">
        <v>8152</v>
      </c>
      <c r="E2467" s="58" t="s">
        <v>8153</v>
      </c>
      <c r="F2467" s="59" t="s">
        <v>1482</v>
      </c>
      <c r="G2467" s="59" t="s">
        <v>1483</v>
      </c>
      <c r="H2467" s="59">
        <v>431202</v>
      </c>
      <c r="I2467" s="59" t="str">
        <f t="shared" si="267"/>
        <v>431202</v>
      </c>
      <c r="J2467" s="59">
        <f t="shared" si="268"/>
        <v>0</v>
      </c>
      <c r="K2467" s="70">
        <v>7.338</v>
      </c>
      <c r="L2467" s="55" t="s">
        <v>8154</v>
      </c>
      <c r="M2467" s="71" t="s">
        <v>8155</v>
      </c>
      <c r="N2467" s="59"/>
      <c r="O2467" s="70"/>
      <c r="P2467" s="73" t="s">
        <v>8155</v>
      </c>
      <c r="Q2467" s="70">
        <v>7.338</v>
      </c>
      <c r="R2467" s="59"/>
      <c r="S2467" s="70"/>
      <c r="T2467" s="59">
        <v>16</v>
      </c>
      <c r="U2467" s="82">
        <v>365.87</v>
      </c>
      <c r="V2467" s="83">
        <v>117.408</v>
      </c>
      <c r="W2467" s="83">
        <v>73.38</v>
      </c>
      <c r="X2467" s="83">
        <v>44.028</v>
      </c>
      <c r="Y2467" s="82">
        <f t="shared" si="269"/>
        <v>248.462</v>
      </c>
      <c r="Z2467" s="82"/>
      <c r="AA2467" s="91"/>
      <c r="AB2467" s="91"/>
      <c r="AC2467" s="82"/>
      <c r="AD2467" s="82"/>
      <c r="AE2467" s="82"/>
      <c r="AF2467" s="82"/>
      <c r="AG2467" s="59" t="s">
        <v>8108</v>
      </c>
      <c r="AH2467" s="59">
        <v>1</v>
      </c>
      <c r="AI2467" s="58"/>
      <c r="AJ2467" s="27"/>
    </row>
    <row r="2468" ht="20.15" customHeight="1" outlineLevel="4" spans="1:36">
      <c r="A2468" s="55">
        <v>9</v>
      </c>
      <c r="B2468" s="60" t="s">
        <v>259</v>
      </c>
      <c r="C2468" s="56" t="s">
        <v>260</v>
      </c>
      <c r="D2468" s="57" t="s">
        <v>8156</v>
      </c>
      <c r="E2468" s="58" t="s">
        <v>8157</v>
      </c>
      <c r="F2468" s="59" t="s">
        <v>1482</v>
      </c>
      <c r="G2468" s="59" t="s">
        <v>1483</v>
      </c>
      <c r="H2468" s="59">
        <v>431202</v>
      </c>
      <c r="I2468" s="59" t="str">
        <f t="shared" si="267"/>
        <v>431202</v>
      </c>
      <c r="J2468" s="59">
        <f t="shared" si="268"/>
        <v>0</v>
      </c>
      <c r="K2468" s="70">
        <v>9.521</v>
      </c>
      <c r="L2468" s="55" t="s">
        <v>8158</v>
      </c>
      <c r="M2468" s="71" t="s">
        <v>8159</v>
      </c>
      <c r="N2468" s="59"/>
      <c r="O2468" s="70"/>
      <c r="P2468" s="73" t="s">
        <v>8159</v>
      </c>
      <c r="Q2468" s="70">
        <v>9.521</v>
      </c>
      <c r="R2468" s="59"/>
      <c r="S2468" s="70"/>
      <c r="T2468" s="59">
        <v>16</v>
      </c>
      <c r="U2468" s="82">
        <v>476.84</v>
      </c>
      <c r="V2468" s="83">
        <v>152.336</v>
      </c>
      <c r="W2468" s="83">
        <v>95.21</v>
      </c>
      <c r="X2468" s="83">
        <v>57.126</v>
      </c>
      <c r="Y2468" s="82">
        <f t="shared" si="269"/>
        <v>324.504</v>
      </c>
      <c r="Z2468" s="82"/>
      <c r="AA2468" s="91"/>
      <c r="AB2468" s="91"/>
      <c r="AC2468" s="82"/>
      <c r="AD2468" s="82"/>
      <c r="AE2468" s="82"/>
      <c r="AF2468" s="82"/>
      <c r="AG2468" s="59" t="s">
        <v>8108</v>
      </c>
      <c r="AH2468" s="59">
        <v>1</v>
      </c>
      <c r="AI2468" s="58"/>
      <c r="AJ2468" s="27"/>
    </row>
    <row r="2469" ht="20.15" customHeight="1" outlineLevel="4" spans="1:36">
      <c r="A2469" s="55">
        <v>10</v>
      </c>
      <c r="B2469" s="60" t="s">
        <v>259</v>
      </c>
      <c r="C2469" s="56" t="s">
        <v>260</v>
      </c>
      <c r="D2469" s="57" t="s">
        <v>8130</v>
      </c>
      <c r="E2469" s="58" t="s">
        <v>6346</v>
      </c>
      <c r="F2469" s="59" t="s">
        <v>1482</v>
      </c>
      <c r="G2469" s="59" t="s">
        <v>1483</v>
      </c>
      <c r="H2469" s="59">
        <v>431202</v>
      </c>
      <c r="I2469" s="59" t="str">
        <f t="shared" si="267"/>
        <v>431202</v>
      </c>
      <c r="J2469" s="59">
        <f t="shared" si="268"/>
        <v>0</v>
      </c>
      <c r="K2469" s="70">
        <v>2.686</v>
      </c>
      <c r="L2469" s="55" t="s">
        <v>8160</v>
      </c>
      <c r="M2469" s="71" t="s">
        <v>8161</v>
      </c>
      <c r="N2469" s="59"/>
      <c r="O2469" s="70"/>
      <c r="P2469" s="73" t="s">
        <v>8161</v>
      </c>
      <c r="Q2469" s="70">
        <v>2.686</v>
      </c>
      <c r="R2469" s="59"/>
      <c r="S2469" s="70"/>
      <c r="T2469" s="59">
        <v>16</v>
      </c>
      <c r="U2469" s="82">
        <v>133.88</v>
      </c>
      <c r="V2469" s="83">
        <v>42.976</v>
      </c>
      <c r="W2469" s="83">
        <v>26.86</v>
      </c>
      <c r="X2469" s="83">
        <v>16.116</v>
      </c>
      <c r="Y2469" s="82">
        <f t="shared" si="269"/>
        <v>90.904</v>
      </c>
      <c r="Z2469" s="82"/>
      <c r="AA2469" s="91"/>
      <c r="AB2469" s="91"/>
      <c r="AC2469" s="82"/>
      <c r="AD2469" s="82"/>
      <c r="AE2469" s="82"/>
      <c r="AF2469" s="82"/>
      <c r="AG2469" s="59" t="s">
        <v>8108</v>
      </c>
      <c r="AH2469" s="59">
        <v>1</v>
      </c>
      <c r="AI2469" s="58"/>
      <c r="AJ2469" s="27"/>
    </row>
    <row r="2470" ht="20.15" customHeight="1" outlineLevel="3" spans="1:36">
      <c r="A2470" s="55"/>
      <c r="B2470" s="60"/>
      <c r="C2470" s="51" t="s">
        <v>263</v>
      </c>
      <c r="D2470" s="57"/>
      <c r="E2470" s="58"/>
      <c r="F2470" s="59"/>
      <c r="G2470" s="59"/>
      <c r="H2470" s="59"/>
      <c r="I2470" s="59"/>
      <c r="J2470" s="59"/>
      <c r="K2470" s="70">
        <f>SUBTOTAL(9,K2471:K2512)</f>
        <v>174.814</v>
      </c>
      <c r="L2470" s="55"/>
      <c r="M2470" s="71"/>
      <c r="N2470" s="59"/>
      <c r="O2470" s="70"/>
      <c r="P2470" s="73"/>
      <c r="Q2470" s="70"/>
      <c r="R2470" s="59"/>
      <c r="S2470" s="70"/>
      <c r="T2470" s="59"/>
      <c r="U2470" s="82">
        <f>SUBTOTAL(9,U2471:U2512)</f>
        <v>6652.84</v>
      </c>
      <c r="V2470" s="83">
        <f>SUBTOTAL(9,V2471:V2512)</f>
        <v>3146.652</v>
      </c>
      <c r="W2470" s="83">
        <f>SUBTOTAL(9,W2471:W2512)</f>
        <v>2272.582</v>
      </c>
      <c r="X2470" s="83">
        <f>SUBTOTAL(9,X2471:X2512)</f>
        <v>874.07</v>
      </c>
      <c r="Y2470" s="82">
        <f>SUBTOTAL(9,Y2471:Y2512)</f>
        <v>3506.188</v>
      </c>
      <c r="Z2470" s="82">
        <v>175</v>
      </c>
      <c r="AA2470" s="91">
        <v>5639</v>
      </c>
      <c r="AB2470" s="82">
        <f>U2470-AA2470</f>
        <v>1013.84</v>
      </c>
      <c r="AC2470" s="82">
        <v>3147</v>
      </c>
      <c r="AD2470" s="82">
        <v>0</v>
      </c>
      <c r="AE2470" s="82">
        <v>2492</v>
      </c>
      <c r="AF2470" s="82">
        <v>2492</v>
      </c>
      <c r="AG2470" s="59"/>
      <c r="AH2470" s="59"/>
      <c r="AI2470" s="58" t="s">
        <v>551</v>
      </c>
      <c r="AJ2470" s="27" t="s">
        <v>64</v>
      </c>
    </row>
    <row r="2471" ht="20.15" customHeight="1" outlineLevel="4" spans="1:36">
      <c r="A2471" s="55">
        <v>19</v>
      </c>
      <c r="B2471" s="60" t="s">
        <v>259</v>
      </c>
      <c r="C2471" s="56" t="s">
        <v>262</v>
      </c>
      <c r="D2471" s="57" t="s">
        <v>8162</v>
      </c>
      <c r="E2471" s="58" t="s">
        <v>8163</v>
      </c>
      <c r="F2471" s="59" t="s">
        <v>554</v>
      </c>
      <c r="G2471" s="59" t="s">
        <v>555</v>
      </c>
      <c r="H2471" s="59">
        <v>431221</v>
      </c>
      <c r="I2471" s="59" t="str">
        <f t="shared" ref="I2471:I2511" si="270">RIGHT(M2471,6)</f>
        <v>431221</v>
      </c>
      <c r="J2471" s="59">
        <f t="shared" ref="J2471:J2512" si="271">H2471-I2471</f>
        <v>0</v>
      </c>
      <c r="K2471" s="70">
        <v>7.171</v>
      </c>
      <c r="L2471" s="55" t="s">
        <v>8164</v>
      </c>
      <c r="M2471" s="71" t="s">
        <v>8165</v>
      </c>
      <c r="N2471" s="59"/>
      <c r="O2471" s="70"/>
      <c r="P2471" s="73" t="s">
        <v>8165</v>
      </c>
      <c r="Q2471" s="70">
        <v>7.171</v>
      </c>
      <c r="R2471" s="59"/>
      <c r="S2471" s="70"/>
      <c r="T2471" s="59">
        <v>18</v>
      </c>
      <c r="U2471" s="82">
        <v>297.72</v>
      </c>
      <c r="V2471" s="83">
        <v>129.078</v>
      </c>
      <c r="W2471" s="83">
        <v>93.223</v>
      </c>
      <c r="X2471" s="83">
        <v>35.855</v>
      </c>
      <c r="Y2471" s="82">
        <f t="shared" ref="Y2471:Y2512" si="272">U2471-V2471</f>
        <v>168.642</v>
      </c>
      <c r="Z2471" s="82"/>
      <c r="AA2471" s="91"/>
      <c r="AB2471" s="91"/>
      <c r="AC2471" s="82"/>
      <c r="AD2471" s="82"/>
      <c r="AE2471" s="82"/>
      <c r="AF2471" s="82"/>
      <c r="AG2471" s="59" t="s">
        <v>8108</v>
      </c>
      <c r="AH2471" s="59">
        <v>1</v>
      </c>
      <c r="AI2471" s="58"/>
      <c r="AJ2471" s="27"/>
    </row>
    <row r="2472" ht="20.15" customHeight="1" outlineLevel="4" spans="1:36">
      <c r="A2472" s="55">
        <v>21</v>
      </c>
      <c r="B2472" s="60" t="s">
        <v>259</v>
      </c>
      <c r="C2472" s="56" t="s">
        <v>262</v>
      </c>
      <c r="D2472" s="57" t="s">
        <v>8166</v>
      </c>
      <c r="E2472" s="58" t="s">
        <v>2110</v>
      </c>
      <c r="F2472" s="59" t="s">
        <v>554</v>
      </c>
      <c r="G2472" s="59" t="s">
        <v>555</v>
      </c>
      <c r="H2472" s="59">
        <v>431221</v>
      </c>
      <c r="I2472" s="59" t="str">
        <f t="shared" si="270"/>
        <v>431221</v>
      </c>
      <c r="J2472" s="59">
        <f t="shared" si="271"/>
        <v>0</v>
      </c>
      <c r="K2472" s="70">
        <v>4.409</v>
      </c>
      <c r="L2472" s="55" t="s">
        <v>8167</v>
      </c>
      <c r="M2472" s="71" t="s">
        <v>8168</v>
      </c>
      <c r="N2472" s="59"/>
      <c r="O2472" s="70"/>
      <c r="P2472" s="59"/>
      <c r="Q2472" s="70"/>
      <c r="R2472" s="73" t="s">
        <v>8168</v>
      </c>
      <c r="S2472" s="70">
        <v>4.409</v>
      </c>
      <c r="T2472" s="59">
        <v>18</v>
      </c>
      <c r="U2472" s="82">
        <v>127.35</v>
      </c>
      <c r="V2472" s="83">
        <v>79.362</v>
      </c>
      <c r="W2472" s="83">
        <v>57.317</v>
      </c>
      <c r="X2472" s="83">
        <v>22.045</v>
      </c>
      <c r="Y2472" s="82">
        <f t="shared" si="272"/>
        <v>47.988</v>
      </c>
      <c r="Z2472" s="82"/>
      <c r="AA2472" s="91"/>
      <c r="AB2472" s="91"/>
      <c r="AC2472" s="82"/>
      <c r="AD2472" s="82"/>
      <c r="AE2472" s="82"/>
      <c r="AF2472" s="82"/>
      <c r="AG2472" s="59" t="s">
        <v>8108</v>
      </c>
      <c r="AH2472" s="59">
        <v>1</v>
      </c>
      <c r="AI2472" s="58"/>
      <c r="AJ2472" s="27"/>
    </row>
    <row r="2473" ht="20.15" customHeight="1" outlineLevel="4" spans="1:36">
      <c r="A2473" s="55">
        <v>22</v>
      </c>
      <c r="B2473" s="60" t="s">
        <v>259</v>
      </c>
      <c r="C2473" s="56" t="s">
        <v>262</v>
      </c>
      <c r="D2473" s="57" t="s">
        <v>8166</v>
      </c>
      <c r="E2473" s="58" t="s">
        <v>2110</v>
      </c>
      <c r="F2473" s="59" t="s">
        <v>554</v>
      </c>
      <c r="G2473" s="59" t="s">
        <v>555</v>
      </c>
      <c r="H2473" s="59">
        <v>431221</v>
      </c>
      <c r="I2473" s="59" t="str">
        <f t="shared" si="270"/>
        <v>431221</v>
      </c>
      <c r="J2473" s="59">
        <f t="shared" si="271"/>
        <v>0</v>
      </c>
      <c r="K2473" s="70">
        <v>0.228</v>
      </c>
      <c r="L2473" s="55" t="s">
        <v>8169</v>
      </c>
      <c r="M2473" s="71" t="s">
        <v>8170</v>
      </c>
      <c r="N2473" s="59"/>
      <c r="O2473" s="70"/>
      <c r="P2473" s="59"/>
      <c r="Q2473" s="70"/>
      <c r="R2473" s="73" t="s">
        <v>8170</v>
      </c>
      <c r="S2473" s="70">
        <v>0.228</v>
      </c>
      <c r="T2473" s="59">
        <v>18</v>
      </c>
      <c r="U2473" s="82">
        <v>8.6</v>
      </c>
      <c r="V2473" s="83">
        <v>4.104</v>
      </c>
      <c r="W2473" s="83">
        <v>2.964</v>
      </c>
      <c r="X2473" s="83">
        <v>1.14</v>
      </c>
      <c r="Y2473" s="82">
        <f t="shared" si="272"/>
        <v>4.496</v>
      </c>
      <c r="Z2473" s="82"/>
      <c r="AA2473" s="91"/>
      <c r="AB2473" s="91"/>
      <c r="AC2473" s="82"/>
      <c r="AD2473" s="82"/>
      <c r="AE2473" s="82"/>
      <c r="AF2473" s="82"/>
      <c r="AG2473" s="59" t="s">
        <v>8108</v>
      </c>
      <c r="AH2473" s="59">
        <v>1</v>
      </c>
      <c r="AI2473" s="58"/>
      <c r="AJ2473" s="27"/>
    </row>
    <row r="2474" ht="20.15" customHeight="1" outlineLevel="4" spans="1:36">
      <c r="A2474" s="55">
        <v>23</v>
      </c>
      <c r="B2474" s="60" t="s">
        <v>259</v>
      </c>
      <c r="C2474" s="56" t="s">
        <v>262</v>
      </c>
      <c r="D2474" s="57" t="s">
        <v>1275</v>
      </c>
      <c r="E2474" s="58" t="s">
        <v>8171</v>
      </c>
      <c r="F2474" s="59" t="s">
        <v>554</v>
      </c>
      <c r="G2474" s="59" t="s">
        <v>555</v>
      </c>
      <c r="H2474" s="59">
        <v>431221</v>
      </c>
      <c r="I2474" s="59" t="str">
        <f t="shared" si="270"/>
        <v>431221</v>
      </c>
      <c r="J2474" s="59">
        <f t="shared" si="271"/>
        <v>0</v>
      </c>
      <c r="K2474" s="70">
        <v>4.071</v>
      </c>
      <c r="L2474" s="55" t="s">
        <v>8172</v>
      </c>
      <c r="M2474" s="71" t="s">
        <v>8173</v>
      </c>
      <c r="N2474" s="59"/>
      <c r="O2474" s="70"/>
      <c r="P2474" s="59"/>
      <c r="Q2474" s="70"/>
      <c r="R2474" s="73" t="s">
        <v>8173</v>
      </c>
      <c r="S2474" s="70">
        <v>4.071</v>
      </c>
      <c r="T2474" s="59">
        <v>18</v>
      </c>
      <c r="U2474" s="82">
        <v>119.23</v>
      </c>
      <c r="V2474" s="83">
        <v>73.278</v>
      </c>
      <c r="W2474" s="83">
        <v>52.923</v>
      </c>
      <c r="X2474" s="83">
        <v>20.355</v>
      </c>
      <c r="Y2474" s="82">
        <f t="shared" si="272"/>
        <v>45.952</v>
      </c>
      <c r="Z2474" s="82"/>
      <c r="AA2474" s="91"/>
      <c r="AB2474" s="91"/>
      <c r="AC2474" s="82"/>
      <c r="AD2474" s="82"/>
      <c r="AE2474" s="82"/>
      <c r="AF2474" s="82"/>
      <c r="AG2474" s="59" t="s">
        <v>8108</v>
      </c>
      <c r="AH2474" s="59">
        <v>1</v>
      </c>
      <c r="AI2474" s="58"/>
      <c r="AJ2474" s="27"/>
    </row>
    <row r="2475" ht="20.15" customHeight="1" outlineLevel="4" spans="1:36">
      <c r="A2475" s="55">
        <v>24</v>
      </c>
      <c r="B2475" s="60" t="s">
        <v>259</v>
      </c>
      <c r="C2475" s="56" t="s">
        <v>262</v>
      </c>
      <c r="D2475" s="57" t="s">
        <v>8174</v>
      </c>
      <c r="E2475" s="58" t="s">
        <v>8175</v>
      </c>
      <c r="F2475" s="59" t="s">
        <v>554</v>
      </c>
      <c r="G2475" s="59" t="s">
        <v>555</v>
      </c>
      <c r="H2475" s="59">
        <v>431221</v>
      </c>
      <c r="I2475" s="59" t="str">
        <f t="shared" si="270"/>
        <v>431221</v>
      </c>
      <c r="J2475" s="59">
        <f t="shared" si="271"/>
        <v>0</v>
      </c>
      <c r="K2475" s="70">
        <v>0.67</v>
      </c>
      <c r="L2475" s="55" t="s">
        <v>8176</v>
      </c>
      <c r="M2475" s="71" t="s">
        <v>8177</v>
      </c>
      <c r="N2475" s="59"/>
      <c r="O2475" s="70"/>
      <c r="P2475" s="59"/>
      <c r="Q2475" s="70"/>
      <c r="R2475" s="73" t="s">
        <v>8177</v>
      </c>
      <c r="S2475" s="70">
        <v>0.67</v>
      </c>
      <c r="T2475" s="59">
        <v>18</v>
      </c>
      <c r="U2475" s="82">
        <v>24.36</v>
      </c>
      <c r="V2475" s="83">
        <v>12.06</v>
      </c>
      <c r="W2475" s="83">
        <v>8.71</v>
      </c>
      <c r="X2475" s="83">
        <v>3.35</v>
      </c>
      <c r="Y2475" s="82">
        <f t="shared" si="272"/>
        <v>12.3</v>
      </c>
      <c r="Z2475" s="82"/>
      <c r="AA2475" s="91"/>
      <c r="AB2475" s="91"/>
      <c r="AC2475" s="82"/>
      <c r="AD2475" s="82"/>
      <c r="AE2475" s="82"/>
      <c r="AF2475" s="82"/>
      <c r="AG2475" s="59" t="s">
        <v>8108</v>
      </c>
      <c r="AH2475" s="59">
        <v>1</v>
      </c>
      <c r="AI2475" s="58"/>
      <c r="AJ2475" s="27"/>
    </row>
    <row r="2476" ht="20.15" customHeight="1" outlineLevel="4" spans="1:36">
      <c r="A2476" s="55">
        <v>25</v>
      </c>
      <c r="B2476" s="60" t="s">
        <v>259</v>
      </c>
      <c r="C2476" s="56" t="s">
        <v>262</v>
      </c>
      <c r="D2476" s="57" t="s">
        <v>8178</v>
      </c>
      <c r="E2476" s="58" t="s">
        <v>8179</v>
      </c>
      <c r="F2476" s="59" t="s">
        <v>554</v>
      </c>
      <c r="G2476" s="59" t="s">
        <v>555</v>
      </c>
      <c r="H2476" s="59">
        <v>431221</v>
      </c>
      <c r="I2476" s="59" t="str">
        <f t="shared" si="270"/>
        <v>431221</v>
      </c>
      <c r="J2476" s="59">
        <f t="shared" si="271"/>
        <v>0</v>
      </c>
      <c r="K2476" s="70">
        <v>0.603</v>
      </c>
      <c r="L2476" s="55" t="s">
        <v>8180</v>
      </c>
      <c r="M2476" s="71" t="s">
        <v>8181</v>
      </c>
      <c r="N2476" s="59"/>
      <c r="O2476" s="70"/>
      <c r="P2476" s="59"/>
      <c r="Q2476" s="70"/>
      <c r="R2476" s="73" t="s">
        <v>8181</v>
      </c>
      <c r="S2476" s="70">
        <v>0.603</v>
      </c>
      <c r="T2476" s="59">
        <v>18</v>
      </c>
      <c r="U2476" s="82">
        <v>22.79</v>
      </c>
      <c r="V2476" s="83">
        <v>10.854</v>
      </c>
      <c r="W2476" s="83">
        <v>7.839</v>
      </c>
      <c r="X2476" s="83">
        <v>3.015</v>
      </c>
      <c r="Y2476" s="82">
        <f t="shared" si="272"/>
        <v>11.936</v>
      </c>
      <c r="Z2476" s="82"/>
      <c r="AA2476" s="91"/>
      <c r="AB2476" s="91"/>
      <c r="AC2476" s="82"/>
      <c r="AD2476" s="82"/>
      <c r="AE2476" s="82"/>
      <c r="AF2476" s="82"/>
      <c r="AG2476" s="59" t="s">
        <v>8108</v>
      </c>
      <c r="AH2476" s="59">
        <v>1</v>
      </c>
      <c r="AI2476" s="58"/>
      <c r="AJ2476" s="27"/>
    </row>
    <row r="2477" ht="20.15" customHeight="1" outlineLevel="4" spans="1:36">
      <c r="A2477" s="55">
        <v>26</v>
      </c>
      <c r="B2477" s="60" t="s">
        <v>259</v>
      </c>
      <c r="C2477" s="56" t="s">
        <v>262</v>
      </c>
      <c r="D2477" s="57" t="s">
        <v>1275</v>
      </c>
      <c r="E2477" s="58" t="s">
        <v>8182</v>
      </c>
      <c r="F2477" s="59" t="s">
        <v>554</v>
      </c>
      <c r="G2477" s="59" t="s">
        <v>555</v>
      </c>
      <c r="H2477" s="59">
        <v>431221</v>
      </c>
      <c r="I2477" s="59" t="str">
        <f t="shared" si="270"/>
        <v>431221</v>
      </c>
      <c r="J2477" s="59">
        <f t="shared" si="271"/>
        <v>0</v>
      </c>
      <c r="K2477" s="70">
        <v>4.321</v>
      </c>
      <c r="L2477" s="55" t="s">
        <v>8183</v>
      </c>
      <c r="M2477" s="71" t="s">
        <v>8184</v>
      </c>
      <c r="N2477" s="59"/>
      <c r="O2477" s="70"/>
      <c r="P2477" s="59"/>
      <c r="Q2477" s="70"/>
      <c r="R2477" s="73" t="s">
        <v>8184</v>
      </c>
      <c r="S2477" s="70">
        <v>4.321</v>
      </c>
      <c r="T2477" s="59">
        <v>18</v>
      </c>
      <c r="U2477" s="82">
        <v>140.92</v>
      </c>
      <c r="V2477" s="83">
        <v>77.778</v>
      </c>
      <c r="W2477" s="83">
        <v>56.173</v>
      </c>
      <c r="X2477" s="83">
        <v>21.605</v>
      </c>
      <c r="Y2477" s="82">
        <f t="shared" si="272"/>
        <v>63.142</v>
      </c>
      <c r="Z2477" s="82"/>
      <c r="AA2477" s="91"/>
      <c r="AB2477" s="91"/>
      <c r="AC2477" s="82"/>
      <c r="AD2477" s="82"/>
      <c r="AE2477" s="82"/>
      <c r="AF2477" s="82"/>
      <c r="AG2477" s="59" t="s">
        <v>8108</v>
      </c>
      <c r="AH2477" s="59">
        <v>1</v>
      </c>
      <c r="AI2477" s="58"/>
      <c r="AJ2477" s="27"/>
    </row>
    <row r="2478" ht="20.15" customHeight="1" outlineLevel="4" spans="1:36">
      <c r="A2478" s="55">
        <v>27</v>
      </c>
      <c r="B2478" s="60" t="s">
        <v>259</v>
      </c>
      <c r="C2478" s="56" t="s">
        <v>262</v>
      </c>
      <c r="D2478" s="57" t="s">
        <v>8162</v>
      </c>
      <c r="E2478" s="58" t="s">
        <v>8185</v>
      </c>
      <c r="F2478" s="59" t="s">
        <v>554</v>
      </c>
      <c r="G2478" s="59" t="s">
        <v>555</v>
      </c>
      <c r="H2478" s="59">
        <v>431221</v>
      </c>
      <c r="I2478" s="59" t="str">
        <f t="shared" si="270"/>
        <v>431221</v>
      </c>
      <c r="J2478" s="59">
        <f t="shared" si="271"/>
        <v>0</v>
      </c>
      <c r="K2478" s="70">
        <v>5.587</v>
      </c>
      <c r="L2478" s="55" t="s">
        <v>8186</v>
      </c>
      <c r="M2478" s="71" t="s">
        <v>8187</v>
      </c>
      <c r="N2478" s="59"/>
      <c r="O2478" s="70"/>
      <c r="P2478" s="59"/>
      <c r="Q2478" s="70"/>
      <c r="R2478" s="73" t="s">
        <v>8187</v>
      </c>
      <c r="S2478" s="70">
        <v>5.587</v>
      </c>
      <c r="T2478" s="59">
        <v>18</v>
      </c>
      <c r="U2478" s="82">
        <v>182.13</v>
      </c>
      <c r="V2478" s="83">
        <v>100.566</v>
      </c>
      <c r="W2478" s="83">
        <v>72.631</v>
      </c>
      <c r="X2478" s="83">
        <v>27.935</v>
      </c>
      <c r="Y2478" s="82">
        <f t="shared" si="272"/>
        <v>81.564</v>
      </c>
      <c r="Z2478" s="82"/>
      <c r="AA2478" s="91"/>
      <c r="AB2478" s="91"/>
      <c r="AC2478" s="82"/>
      <c r="AD2478" s="82"/>
      <c r="AE2478" s="82"/>
      <c r="AF2478" s="82"/>
      <c r="AG2478" s="59" t="s">
        <v>8108</v>
      </c>
      <c r="AH2478" s="59">
        <v>1</v>
      </c>
      <c r="AI2478" s="58"/>
      <c r="AJ2478" s="27"/>
    </row>
    <row r="2479" ht="20.15" customHeight="1" outlineLevel="4" spans="1:36">
      <c r="A2479" s="55">
        <v>28</v>
      </c>
      <c r="B2479" s="60" t="s">
        <v>259</v>
      </c>
      <c r="C2479" s="56" t="s">
        <v>262</v>
      </c>
      <c r="D2479" s="57" t="s">
        <v>8174</v>
      </c>
      <c r="E2479" s="58" t="s">
        <v>8188</v>
      </c>
      <c r="F2479" s="59" t="s">
        <v>554</v>
      </c>
      <c r="G2479" s="59" t="s">
        <v>555</v>
      </c>
      <c r="H2479" s="59">
        <v>431221</v>
      </c>
      <c r="I2479" s="59" t="str">
        <f t="shared" si="270"/>
        <v>431221</v>
      </c>
      <c r="J2479" s="59">
        <f t="shared" si="271"/>
        <v>0</v>
      </c>
      <c r="K2479" s="70">
        <v>1.494</v>
      </c>
      <c r="L2479" s="55" t="s">
        <v>8189</v>
      </c>
      <c r="M2479" s="71" t="s">
        <v>8190</v>
      </c>
      <c r="N2479" s="59"/>
      <c r="O2479" s="70"/>
      <c r="P2479" s="59"/>
      <c r="Q2479" s="70"/>
      <c r="R2479" s="73" t="s">
        <v>8190</v>
      </c>
      <c r="S2479" s="70">
        <v>1.494</v>
      </c>
      <c r="T2479" s="59">
        <v>18</v>
      </c>
      <c r="U2479" s="82">
        <v>53.99</v>
      </c>
      <c r="V2479" s="83">
        <v>26.892</v>
      </c>
      <c r="W2479" s="83">
        <v>19.422</v>
      </c>
      <c r="X2479" s="83">
        <v>7.47</v>
      </c>
      <c r="Y2479" s="82">
        <f t="shared" si="272"/>
        <v>27.098</v>
      </c>
      <c r="Z2479" s="82"/>
      <c r="AA2479" s="91"/>
      <c r="AB2479" s="91"/>
      <c r="AC2479" s="82"/>
      <c r="AD2479" s="82"/>
      <c r="AE2479" s="82"/>
      <c r="AF2479" s="82"/>
      <c r="AG2479" s="59" t="s">
        <v>8108</v>
      </c>
      <c r="AH2479" s="59">
        <v>1</v>
      </c>
      <c r="AI2479" s="58"/>
      <c r="AJ2479" s="27"/>
    </row>
    <row r="2480" ht="20.15" customHeight="1" outlineLevel="4" spans="1:36">
      <c r="A2480" s="55">
        <v>29</v>
      </c>
      <c r="B2480" s="60" t="s">
        <v>259</v>
      </c>
      <c r="C2480" s="56" t="s">
        <v>262</v>
      </c>
      <c r="D2480" s="57" t="s">
        <v>8191</v>
      </c>
      <c r="E2480" s="58" t="s">
        <v>8192</v>
      </c>
      <c r="F2480" s="59" t="s">
        <v>554</v>
      </c>
      <c r="G2480" s="59" t="s">
        <v>555</v>
      </c>
      <c r="H2480" s="59">
        <v>431221</v>
      </c>
      <c r="I2480" s="59" t="str">
        <f t="shared" si="270"/>
        <v>431221</v>
      </c>
      <c r="J2480" s="59">
        <f t="shared" si="271"/>
        <v>0</v>
      </c>
      <c r="K2480" s="70">
        <v>4.393</v>
      </c>
      <c r="L2480" s="55" t="s">
        <v>8193</v>
      </c>
      <c r="M2480" s="71" t="s">
        <v>8194</v>
      </c>
      <c r="N2480" s="59"/>
      <c r="O2480" s="70"/>
      <c r="P2480" s="59"/>
      <c r="Q2480" s="70"/>
      <c r="R2480" s="73" t="s">
        <v>8194</v>
      </c>
      <c r="S2480" s="70">
        <v>4.393</v>
      </c>
      <c r="T2480" s="59">
        <v>18</v>
      </c>
      <c r="U2480" s="82">
        <v>159.22</v>
      </c>
      <c r="V2480" s="83">
        <v>79.074</v>
      </c>
      <c r="W2480" s="83">
        <v>57.109</v>
      </c>
      <c r="X2480" s="83">
        <v>21.965</v>
      </c>
      <c r="Y2480" s="82">
        <f t="shared" si="272"/>
        <v>80.146</v>
      </c>
      <c r="Z2480" s="82"/>
      <c r="AA2480" s="91"/>
      <c r="AB2480" s="91"/>
      <c r="AC2480" s="82"/>
      <c r="AD2480" s="82"/>
      <c r="AE2480" s="82"/>
      <c r="AF2480" s="82"/>
      <c r="AG2480" s="59" t="s">
        <v>8108</v>
      </c>
      <c r="AH2480" s="59">
        <v>1</v>
      </c>
      <c r="AI2480" s="58"/>
      <c r="AJ2480" s="27"/>
    </row>
    <row r="2481" ht="20.15" customHeight="1" outlineLevel="4" spans="1:36">
      <c r="A2481" s="55">
        <v>30</v>
      </c>
      <c r="B2481" s="60" t="s">
        <v>259</v>
      </c>
      <c r="C2481" s="56" t="s">
        <v>262</v>
      </c>
      <c r="D2481" s="57" t="s">
        <v>1275</v>
      </c>
      <c r="E2481" s="58" t="s">
        <v>8195</v>
      </c>
      <c r="F2481" s="59" t="s">
        <v>554</v>
      </c>
      <c r="G2481" s="59" t="s">
        <v>555</v>
      </c>
      <c r="H2481" s="59">
        <v>431221</v>
      </c>
      <c r="I2481" s="59" t="str">
        <f t="shared" si="270"/>
        <v>431221</v>
      </c>
      <c r="J2481" s="59">
        <f t="shared" si="271"/>
        <v>0</v>
      </c>
      <c r="K2481" s="70">
        <v>1.896</v>
      </c>
      <c r="L2481" s="55" t="s">
        <v>8196</v>
      </c>
      <c r="M2481" s="71" t="s">
        <v>8197</v>
      </c>
      <c r="N2481" s="59"/>
      <c r="O2481" s="70"/>
      <c r="P2481" s="59"/>
      <c r="Q2481" s="70"/>
      <c r="R2481" s="73" t="s">
        <v>8197</v>
      </c>
      <c r="S2481" s="70">
        <v>1.896</v>
      </c>
      <c r="T2481" s="59">
        <v>18</v>
      </c>
      <c r="U2481" s="82">
        <v>75.21</v>
      </c>
      <c r="V2481" s="83">
        <v>34.128</v>
      </c>
      <c r="W2481" s="83">
        <v>24.648</v>
      </c>
      <c r="X2481" s="83">
        <v>9.48</v>
      </c>
      <c r="Y2481" s="82">
        <f t="shared" si="272"/>
        <v>41.082</v>
      </c>
      <c r="Z2481" s="82"/>
      <c r="AA2481" s="91"/>
      <c r="AB2481" s="91"/>
      <c r="AC2481" s="82"/>
      <c r="AD2481" s="82"/>
      <c r="AE2481" s="82"/>
      <c r="AF2481" s="82"/>
      <c r="AG2481" s="59" t="s">
        <v>8108</v>
      </c>
      <c r="AH2481" s="59">
        <v>1</v>
      </c>
      <c r="AI2481" s="58"/>
      <c r="AJ2481" s="27"/>
    </row>
    <row r="2482" ht="20.15" customHeight="1" outlineLevel="4" spans="1:36">
      <c r="A2482" s="55">
        <v>31</v>
      </c>
      <c r="B2482" s="60" t="s">
        <v>259</v>
      </c>
      <c r="C2482" s="56" t="s">
        <v>262</v>
      </c>
      <c r="D2482" s="57" t="s">
        <v>8198</v>
      </c>
      <c r="E2482" s="58" t="s">
        <v>8199</v>
      </c>
      <c r="F2482" s="59" t="s">
        <v>554</v>
      </c>
      <c r="G2482" s="59" t="s">
        <v>555</v>
      </c>
      <c r="H2482" s="59">
        <v>431221</v>
      </c>
      <c r="I2482" s="59" t="str">
        <f t="shared" si="270"/>
        <v>431221</v>
      </c>
      <c r="J2482" s="59">
        <f t="shared" si="271"/>
        <v>0</v>
      </c>
      <c r="K2482" s="70">
        <v>4.67</v>
      </c>
      <c r="L2482" s="55" t="s">
        <v>8200</v>
      </c>
      <c r="M2482" s="71" t="s">
        <v>8201</v>
      </c>
      <c r="N2482" s="59"/>
      <c r="O2482" s="70"/>
      <c r="P2482" s="59"/>
      <c r="Q2482" s="70"/>
      <c r="R2482" s="73" t="s">
        <v>8201</v>
      </c>
      <c r="S2482" s="70">
        <v>4.67</v>
      </c>
      <c r="T2482" s="59">
        <v>18</v>
      </c>
      <c r="U2482" s="82">
        <v>130.6</v>
      </c>
      <c r="V2482" s="83">
        <v>84.06</v>
      </c>
      <c r="W2482" s="83">
        <v>60.71</v>
      </c>
      <c r="X2482" s="83">
        <v>23.35</v>
      </c>
      <c r="Y2482" s="82">
        <f t="shared" si="272"/>
        <v>46.54</v>
      </c>
      <c r="Z2482" s="82"/>
      <c r="AA2482" s="91"/>
      <c r="AB2482" s="91"/>
      <c r="AC2482" s="82"/>
      <c r="AD2482" s="82"/>
      <c r="AE2482" s="82"/>
      <c r="AF2482" s="82"/>
      <c r="AG2482" s="59" t="s">
        <v>8108</v>
      </c>
      <c r="AH2482" s="59">
        <v>1</v>
      </c>
      <c r="AI2482" s="58"/>
      <c r="AJ2482" s="27"/>
    </row>
    <row r="2483" ht="20.15" customHeight="1" outlineLevel="4" spans="1:36">
      <c r="A2483" s="55">
        <v>32</v>
      </c>
      <c r="B2483" s="60" t="s">
        <v>259</v>
      </c>
      <c r="C2483" s="56" t="s">
        <v>262</v>
      </c>
      <c r="D2483" s="57" t="s">
        <v>8174</v>
      </c>
      <c r="E2483" s="58" t="s">
        <v>8202</v>
      </c>
      <c r="F2483" s="59" t="s">
        <v>554</v>
      </c>
      <c r="G2483" s="59" t="s">
        <v>555</v>
      </c>
      <c r="H2483" s="59">
        <v>431221</v>
      </c>
      <c r="I2483" s="59" t="str">
        <f t="shared" si="270"/>
        <v>431221</v>
      </c>
      <c r="J2483" s="59">
        <f t="shared" si="271"/>
        <v>0</v>
      </c>
      <c r="K2483" s="70">
        <v>2.597</v>
      </c>
      <c r="L2483" s="55" t="s">
        <v>8203</v>
      </c>
      <c r="M2483" s="71" t="s">
        <v>8204</v>
      </c>
      <c r="N2483" s="59"/>
      <c r="O2483" s="70"/>
      <c r="P2483" s="59"/>
      <c r="Q2483" s="70"/>
      <c r="R2483" s="73" t="s">
        <v>8204</v>
      </c>
      <c r="S2483" s="70">
        <v>2.597</v>
      </c>
      <c r="T2483" s="59">
        <v>18</v>
      </c>
      <c r="U2483" s="82">
        <v>86.48</v>
      </c>
      <c r="V2483" s="83">
        <v>46.746</v>
      </c>
      <c r="W2483" s="83">
        <v>33.761</v>
      </c>
      <c r="X2483" s="83">
        <v>12.985</v>
      </c>
      <c r="Y2483" s="82">
        <f t="shared" si="272"/>
        <v>39.734</v>
      </c>
      <c r="Z2483" s="82"/>
      <c r="AA2483" s="91"/>
      <c r="AB2483" s="91"/>
      <c r="AC2483" s="82"/>
      <c r="AD2483" s="82"/>
      <c r="AE2483" s="82"/>
      <c r="AF2483" s="82"/>
      <c r="AG2483" s="59" t="s">
        <v>8108</v>
      </c>
      <c r="AH2483" s="59">
        <v>1</v>
      </c>
      <c r="AI2483" s="58"/>
      <c r="AJ2483" s="27"/>
    </row>
    <row r="2484" ht="20.15" customHeight="1" outlineLevel="4" spans="1:36">
      <c r="A2484" s="55">
        <v>33</v>
      </c>
      <c r="B2484" s="60" t="s">
        <v>259</v>
      </c>
      <c r="C2484" s="56" t="s">
        <v>262</v>
      </c>
      <c r="D2484" s="57" t="s">
        <v>8205</v>
      </c>
      <c r="E2484" s="58" t="s">
        <v>8206</v>
      </c>
      <c r="F2484" s="59" t="s">
        <v>554</v>
      </c>
      <c r="G2484" s="59" t="s">
        <v>555</v>
      </c>
      <c r="H2484" s="59">
        <v>431221</v>
      </c>
      <c r="I2484" s="59" t="str">
        <f t="shared" si="270"/>
        <v>431221</v>
      </c>
      <c r="J2484" s="59">
        <f t="shared" si="271"/>
        <v>0</v>
      </c>
      <c r="K2484" s="70">
        <v>5.361</v>
      </c>
      <c r="L2484" s="55" t="s">
        <v>8207</v>
      </c>
      <c r="M2484" s="71" t="s">
        <v>8208</v>
      </c>
      <c r="N2484" s="59"/>
      <c r="O2484" s="70"/>
      <c r="P2484" s="59"/>
      <c r="Q2484" s="70"/>
      <c r="R2484" s="73" t="s">
        <v>8208</v>
      </c>
      <c r="S2484" s="70">
        <v>5.361</v>
      </c>
      <c r="T2484" s="59">
        <v>18</v>
      </c>
      <c r="U2484" s="82">
        <v>159.38</v>
      </c>
      <c r="V2484" s="83">
        <v>96.498</v>
      </c>
      <c r="W2484" s="83">
        <v>69.693</v>
      </c>
      <c r="X2484" s="83">
        <v>26.805</v>
      </c>
      <c r="Y2484" s="82">
        <f t="shared" si="272"/>
        <v>62.882</v>
      </c>
      <c r="Z2484" s="82"/>
      <c r="AA2484" s="91"/>
      <c r="AB2484" s="91"/>
      <c r="AC2484" s="82"/>
      <c r="AD2484" s="82"/>
      <c r="AE2484" s="82"/>
      <c r="AF2484" s="82"/>
      <c r="AG2484" s="59" t="s">
        <v>8108</v>
      </c>
      <c r="AH2484" s="59">
        <v>1</v>
      </c>
      <c r="AI2484" s="58"/>
      <c r="AJ2484" s="27"/>
    </row>
    <row r="2485" ht="20.15" customHeight="1" outlineLevel="4" spans="1:36">
      <c r="A2485" s="55">
        <v>34</v>
      </c>
      <c r="B2485" s="60" t="s">
        <v>259</v>
      </c>
      <c r="C2485" s="56" t="s">
        <v>262</v>
      </c>
      <c r="D2485" s="57" t="s">
        <v>8209</v>
      </c>
      <c r="E2485" s="58" t="s">
        <v>8210</v>
      </c>
      <c r="F2485" s="59" t="s">
        <v>554</v>
      </c>
      <c r="G2485" s="59" t="s">
        <v>555</v>
      </c>
      <c r="H2485" s="59">
        <v>431221</v>
      </c>
      <c r="I2485" s="59" t="str">
        <f t="shared" si="270"/>
        <v>431221</v>
      </c>
      <c r="J2485" s="59">
        <f t="shared" si="271"/>
        <v>0</v>
      </c>
      <c r="K2485" s="70">
        <v>3.476</v>
      </c>
      <c r="L2485" s="55" t="s">
        <v>8211</v>
      </c>
      <c r="M2485" s="71" t="s">
        <v>8212</v>
      </c>
      <c r="N2485" s="59"/>
      <c r="O2485" s="70"/>
      <c r="P2485" s="59"/>
      <c r="Q2485" s="70"/>
      <c r="R2485" s="73" t="s">
        <v>8212</v>
      </c>
      <c r="S2485" s="70">
        <v>3.476</v>
      </c>
      <c r="T2485" s="59">
        <v>18</v>
      </c>
      <c r="U2485" s="82">
        <v>113.61</v>
      </c>
      <c r="V2485" s="83">
        <v>62.568</v>
      </c>
      <c r="W2485" s="83">
        <v>45.188</v>
      </c>
      <c r="X2485" s="83">
        <v>17.38</v>
      </c>
      <c r="Y2485" s="82">
        <f t="shared" si="272"/>
        <v>51.042</v>
      </c>
      <c r="Z2485" s="82"/>
      <c r="AA2485" s="91"/>
      <c r="AB2485" s="91"/>
      <c r="AC2485" s="82"/>
      <c r="AD2485" s="82"/>
      <c r="AE2485" s="82"/>
      <c r="AF2485" s="82"/>
      <c r="AG2485" s="59" t="s">
        <v>8108</v>
      </c>
      <c r="AH2485" s="59">
        <v>1</v>
      </c>
      <c r="AI2485" s="58"/>
      <c r="AJ2485" s="27"/>
    </row>
    <row r="2486" ht="20.15" customHeight="1" outlineLevel="4" spans="1:36">
      <c r="A2486" s="55">
        <v>35</v>
      </c>
      <c r="B2486" s="60" t="s">
        <v>259</v>
      </c>
      <c r="C2486" s="56" t="s">
        <v>262</v>
      </c>
      <c r="D2486" s="57" t="s">
        <v>8209</v>
      </c>
      <c r="E2486" s="58" t="s">
        <v>1447</v>
      </c>
      <c r="F2486" s="59" t="s">
        <v>554</v>
      </c>
      <c r="G2486" s="59" t="s">
        <v>555</v>
      </c>
      <c r="H2486" s="59">
        <v>431221</v>
      </c>
      <c r="I2486" s="59" t="str">
        <f t="shared" si="270"/>
        <v>431221</v>
      </c>
      <c r="J2486" s="59">
        <f t="shared" si="271"/>
        <v>0</v>
      </c>
      <c r="K2486" s="70">
        <v>3.415</v>
      </c>
      <c r="L2486" s="55" t="s">
        <v>8213</v>
      </c>
      <c r="M2486" s="71" t="s">
        <v>8214</v>
      </c>
      <c r="N2486" s="59"/>
      <c r="O2486" s="70"/>
      <c r="P2486" s="59"/>
      <c r="Q2486" s="70"/>
      <c r="R2486" s="73" t="s">
        <v>8214</v>
      </c>
      <c r="S2486" s="70">
        <v>3.415</v>
      </c>
      <c r="T2486" s="59">
        <v>18</v>
      </c>
      <c r="U2486" s="82">
        <v>111.48</v>
      </c>
      <c r="V2486" s="83">
        <v>61.47</v>
      </c>
      <c r="W2486" s="83">
        <v>44.395</v>
      </c>
      <c r="X2486" s="83">
        <v>17.075</v>
      </c>
      <c r="Y2486" s="82">
        <f t="shared" si="272"/>
        <v>50.01</v>
      </c>
      <c r="Z2486" s="82"/>
      <c r="AA2486" s="91"/>
      <c r="AB2486" s="91"/>
      <c r="AC2486" s="82"/>
      <c r="AD2486" s="82"/>
      <c r="AE2486" s="82"/>
      <c r="AF2486" s="82"/>
      <c r="AG2486" s="59" t="s">
        <v>8108</v>
      </c>
      <c r="AH2486" s="59">
        <v>1</v>
      </c>
      <c r="AI2486" s="58"/>
      <c r="AJ2486" s="27"/>
    </row>
    <row r="2487" ht="20.15" customHeight="1" outlineLevel="4" spans="1:36">
      <c r="A2487" s="55">
        <v>36</v>
      </c>
      <c r="B2487" s="60" t="s">
        <v>259</v>
      </c>
      <c r="C2487" s="56" t="s">
        <v>262</v>
      </c>
      <c r="D2487" s="57" t="s">
        <v>8174</v>
      </c>
      <c r="E2487" s="58" t="s">
        <v>8215</v>
      </c>
      <c r="F2487" s="59" t="s">
        <v>554</v>
      </c>
      <c r="G2487" s="59" t="s">
        <v>555</v>
      </c>
      <c r="H2487" s="59">
        <v>431221</v>
      </c>
      <c r="I2487" s="59" t="str">
        <f t="shared" si="270"/>
        <v>431221</v>
      </c>
      <c r="J2487" s="59">
        <f t="shared" si="271"/>
        <v>0</v>
      </c>
      <c r="K2487" s="70">
        <v>3.357</v>
      </c>
      <c r="L2487" s="55" t="s">
        <v>8216</v>
      </c>
      <c r="M2487" s="71" t="s">
        <v>8217</v>
      </c>
      <c r="N2487" s="59"/>
      <c r="O2487" s="70"/>
      <c r="P2487" s="59"/>
      <c r="Q2487" s="70"/>
      <c r="R2487" s="73" t="s">
        <v>8217</v>
      </c>
      <c r="S2487" s="70">
        <v>3.357</v>
      </c>
      <c r="T2487" s="59">
        <v>18</v>
      </c>
      <c r="U2487" s="82">
        <v>113.81</v>
      </c>
      <c r="V2487" s="83">
        <v>60.426</v>
      </c>
      <c r="W2487" s="83">
        <v>43.641</v>
      </c>
      <c r="X2487" s="83">
        <v>16.785</v>
      </c>
      <c r="Y2487" s="82">
        <f t="shared" si="272"/>
        <v>53.384</v>
      </c>
      <c r="Z2487" s="82"/>
      <c r="AA2487" s="91"/>
      <c r="AB2487" s="91"/>
      <c r="AC2487" s="82"/>
      <c r="AD2487" s="82"/>
      <c r="AE2487" s="82"/>
      <c r="AF2487" s="82"/>
      <c r="AG2487" s="59" t="s">
        <v>8108</v>
      </c>
      <c r="AH2487" s="59">
        <v>1</v>
      </c>
      <c r="AI2487" s="58"/>
      <c r="AJ2487" s="27"/>
    </row>
    <row r="2488" ht="20.15" customHeight="1" outlineLevel="4" spans="1:36">
      <c r="A2488" s="55">
        <v>37</v>
      </c>
      <c r="B2488" s="60" t="s">
        <v>259</v>
      </c>
      <c r="C2488" s="56" t="s">
        <v>262</v>
      </c>
      <c r="D2488" s="57" t="s">
        <v>8174</v>
      </c>
      <c r="E2488" s="58" t="s">
        <v>8218</v>
      </c>
      <c r="F2488" s="59" t="s">
        <v>554</v>
      </c>
      <c r="G2488" s="59" t="s">
        <v>555</v>
      </c>
      <c r="H2488" s="59">
        <v>431221</v>
      </c>
      <c r="I2488" s="59" t="str">
        <f t="shared" si="270"/>
        <v>431221</v>
      </c>
      <c r="J2488" s="59">
        <f t="shared" si="271"/>
        <v>0</v>
      </c>
      <c r="K2488" s="70">
        <v>1.8</v>
      </c>
      <c r="L2488" s="55" t="s">
        <v>8219</v>
      </c>
      <c r="M2488" s="71" t="s">
        <v>8220</v>
      </c>
      <c r="N2488" s="59"/>
      <c r="O2488" s="70"/>
      <c r="P2488" s="59"/>
      <c r="Q2488" s="70"/>
      <c r="R2488" s="73" t="s">
        <v>8220</v>
      </c>
      <c r="S2488" s="70">
        <v>1.8</v>
      </c>
      <c r="T2488" s="59">
        <v>18</v>
      </c>
      <c r="U2488" s="82">
        <v>60.28</v>
      </c>
      <c r="V2488" s="83">
        <v>32.4</v>
      </c>
      <c r="W2488" s="83">
        <v>23.4</v>
      </c>
      <c r="X2488" s="83">
        <v>9</v>
      </c>
      <c r="Y2488" s="82">
        <f t="shared" si="272"/>
        <v>27.88</v>
      </c>
      <c r="Z2488" s="82"/>
      <c r="AA2488" s="91"/>
      <c r="AB2488" s="91"/>
      <c r="AC2488" s="82"/>
      <c r="AD2488" s="82"/>
      <c r="AE2488" s="82"/>
      <c r="AF2488" s="82"/>
      <c r="AG2488" s="59" t="s">
        <v>8108</v>
      </c>
      <c r="AH2488" s="59">
        <v>1</v>
      </c>
      <c r="AI2488" s="58"/>
      <c r="AJ2488" s="27"/>
    </row>
    <row r="2489" ht="20.15" customHeight="1" outlineLevel="4" spans="1:36">
      <c r="A2489" s="55">
        <v>38</v>
      </c>
      <c r="B2489" s="60" t="s">
        <v>259</v>
      </c>
      <c r="C2489" s="56" t="s">
        <v>262</v>
      </c>
      <c r="D2489" s="57" t="s">
        <v>8191</v>
      </c>
      <c r="E2489" s="58" t="s">
        <v>8221</v>
      </c>
      <c r="F2489" s="59" t="s">
        <v>554</v>
      </c>
      <c r="G2489" s="59" t="s">
        <v>555</v>
      </c>
      <c r="H2489" s="59">
        <v>431221</v>
      </c>
      <c r="I2489" s="59" t="str">
        <f t="shared" si="270"/>
        <v>431221</v>
      </c>
      <c r="J2489" s="59">
        <f t="shared" si="271"/>
        <v>0</v>
      </c>
      <c r="K2489" s="70">
        <v>3.385</v>
      </c>
      <c r="L2489" s="55" t="s">
        <v>8222</v>
      </c>
      <c r="M2489" s="71" t="s">
        <v>8223</v>
      </c>
      <c r="N2489" s="59"/>
      <c r="O2489" s="70"/>
      <c r="P2489" s="59"/>
      <c r="Q2489" s="70"/>
      <c r="R2489" s="73" t="s">
        <v>8223</v>
      </c>
      <c r="S2489" s="70">
        <v>3.385</v>
      </c>
      <c r="T2489" s="59">
        <v>18</v>
      </c>
      <c r="U2489" s="82">
        <v>115.66</v>
      </c>
      <c r="V2489" s="83">
        <v>60.93</v>
      </c>
      <c r="W2489" s="83">
        <v>44.005</v>
      </c>
      <c r="X2489" s="83">
        <v>16.925</v>
      </c>
      <c r="Y2489" s="82">
        <f t="shared" si="272"/>
        <v>54.73</v>
      </c>
      <c r="Z2489" s="82"/>
      <c r="AA2489" s="91"/>
      <c r="AB2489" s="91"/>
      <c r="AC2489" s="82"/>
      <c r="AD2489" s="82"/>
      <c r="AE2489" s="82"/>
      <c r="AF2489" s="82"/>
      <c r="AG2489" s="59" t="s">
        <v>8108</v>
      </c>
      <c r="AH2489" s="59">
        <v>1</v>
      </c>
      <c r="AI2489" s="58"/>
      <c r="AJ2489" s="27"/>
    </row>
    <row r="2490" ht="20.15" customHeight="1" outlineLevel="4" spans="1:36">
      <c r="A2490" s="55">
        <v>39</v>
      </c>
      <c r="B2490" s="60" t="s">
        <v>259</v>
      </c>
      <c r="C2490" s="56" t="s">
        <v>262</v>
      </c>
      <c r="D2490" s="57" t="s">
        <v>1275</v>
      </c>
      <c r="E2490" s="58" t="s">
        <v>8224</v>
      </c>
      <c r="F2490" s="59" t="s">
        <v>554</v>
      </c>
      <c r="G2490" s="59" t="s">
        <v>555</v>
      </c>
      <c r="H2490" s="59">
        <v>431221</v>
      </c>
      <c r="I2490" s="59" t="str">
        <f t="shared" si="270"/>
        <v>431221</v>
      </c>
      <c r="J2490" s="59">
        <f t="shared" si="271"/>
        <v>0</v>
      </c>
      <c r="K2490" s="70">
        <v>3.83</v>
      </c>
      <c r="L2490" s="55" t="s">
        <v>8225</v>
      </c>
      <c r="M2490" s="71" t="s">
        <v>8226</v>
      </c>
      <c r="N2490" s="59"/>
      <c r="O2490" s="70"/>
      <c r="P2490" s="59"/>
      <c r="Q2490" s="70"/>
      <c r="R2490" s="73" t="s">
        <v>8226</v>
      </c>
      <c r="S2490" s="70">
        <v>3.83</v>
      </c>
      <c r="T2490" s="59">
        <v>18</v>
      </c>
      <c r="U2490" s="82">
        <v>112.41</v>
      </c>
      <c r="V2490" s="83">
        <v>68.94</v>
      </c>
      <c r="W2490" s="83">
        <v>49.79</v>
      </c>
      <c r="X2490" s="83">
        <v>19.15</v>
      </c>
      <c r="Y2490" s="82">
        <f t="shared" si="272"/>
        <v>43.47</v>
      </c>
      <c r="Z2490" s="82"/>
      <c r="AA2490" s="91"/>
      <c r="AB2490" s="91"/>
      <c r="AC2490" s="82"/>
      <c r="AD2490" s="82"/>
      <c r="AE2490" s="82"/>
      <c r="AF2490" s="82"/>
      <c r="AG2490" s="59" t="s">
        <v>8108</v>
      </c>
      <c r="AH2490" s="59">
        <v>1</v>
      </c>
      <c r="AI2490" s="58"/>
      <c r="AJ2490" s="27"/>
    </row>
    <row r="2491" ht="20.15" customHeight="1" outlineLevel="4" spans="1:36">
      <c r="A2491" s="55">
        <v>2</v>
      </c>
      <c r="B2491" s="60" t="s">
        <v>259</v>
      </c>
      <c r="C2491" s="56" t="s">
        <v>262</v>
      </c>
      <c r="D2491" s="57" t="s">
        <v>8191</v>
      </c>
      <c r="E2491" s="58" t="s">
        <v>3760</v>
      </c>
      <c r="F2491" s="59" t="s">
        <v>554</v>
      </c>
      <c r="G2491" s="59" t="s">
        <v>555</v>
      </c>
      <c r="H2491" s="59">
        <v>431221</v>
      </c>
      <c r="I2491" s="59" t="str">
        <f t="shared" si="270"/>
        <v>431221</v>
      </c>
      <c r="J2491" s="59">
        <f t="shared" si="271"/>
        <v>0</v>
      </c>
      <c r="K2491" s="70">
        <v>6.746</v>
      </c>
      <c r="L2491" s="55" t="s">
        <v>8227</v>
      </c>
      <c r="M2491" s="71" t="s">
        <v>8228</v>
      </c>
      <c r="N2491" s="59"/>
      <c r="O2491" s="70"/>
      <c r="P2491" s="73" t="s">
        <v>8228</v>
      </c>
      <c r="Q2491" s="70">
        <v>6.746</v>
      </c>
      <c r="R2491" s="59"/>
      <c r="S2491" s="70"/>
      <c r="T2491" s="59">
        <v>18</v>
      </c>
      <c r="U2491" s="82">
        <v>259.33</v>
      </c>
      <c r="V2491" s="83">
        <v>121.428</v>
      </c>
      <c r="W2491" s="83">
        <v>87.698</v>
      </c>
      <c r="X2491" s="83">
        <v>33.73</v>
      </c>
      <c r="Y2491" s="82">
        <f t="shared" si="272"/>
        <v>137.902</v>
      </c>
      <c r="Z2491" s="82"/>
      <c r="AA2491" s="91"/>
      <c r="AB2491" s="91"/>
      <c r="AC2491" s="82"/>
      <c r="AD2491" s="82"/>
      <c r="AE2491" s="82"/>
      <c r="AF2491" s="82"/>
      <c r="AG2491" s="59" t="s">
        <v>8108</v>
      </c>
      <c r="AH2491" s="59">
        <v>1</v>
      </c>
      <c r="AI2491" s="58"/>
      <c r="AJ2491" s="27"/>
    </row>
    <row r="2492" ht="20.15" customHeight="1" outlineLevel="4" spans="1:36">
      <c r="A2492" s="55">
        <v>3</v>
      </c>
      <c r="B2492" s="60" t="s">
        <v>259</v>
      </c>
      <c r="C2492" s="56" t="s">
        <v>262</v>
      </c>
      <c r="D2492" s="57" t="s">
        <v>1275</v>
      </c>
      <c r="E2492" s="58" t="s">
        <v>8229</v>
      </c>
      <c r="F2492" s="59" t="s">
        <v>554</v>
      </c>
      <c r="G2492" s="59" t="s">
        <v>555</v>
      </c>
      <c r="H2492" s="59">
        <v>431221</v>
      </c>
      <c r="I2492" s="59" t="str">
        <f t="shared" si="270"/>
        <v>431221</v>
      </c>
      <c r="J2492" s="59">
        <f t="shared" si="271"/>
        <v>0</v>
      </c>
      <c r="K2492" s="70">
        <v>5.611</v>
      </c>
      <c r="L2492" s="55" t="s">
        <v>8230</v>
      </c>
      <c r="M2492" s="71" t="s">
        <v>8231</v>
      </c>
      <c r="N2492" s="59"/>
      <c r="O2492" s="70"/>
      <c r="P2492" s="73" t="s">
        <v>8231</v>
      </c>
      <c r="Q2492" s="70">
        <v>5.611</v>
      </c>
      <c r="R2492" s="59"/>
      <c r="S2492" s="70"/>
      <c r="T2492" s="59">
        <v>18</v>
      </c>
      <c r="U2492" s="82">
        <v>224.6</v>
      </c>
      <c r="V2492" s="83">
        <v>100.998</v>
      </c>
      <c r="W2492" s="83">
        <v>72.943</v>
      </c>
      <c r="X2492" s="83">
        <v>28.055</v>
      </c>
      <c r="Y2492" s="82">
        <f t="shared" si="272"/>
        <v>123.602</v>
      </c>
      <c r="Z2492" s="82"/>
      <c r="AA2492" s="91"/>
      <c r="AB2492" s="91"/>
      <c r="AC2492" s="82"/>
      <c r="AD2492" s="82"/>
      <c r="AE2492" s="82"/>
      <c r="AF2492" s="82"/>
      <c r="AG2492" s="59" t="s">
        <v>8108</v>
      </c>
      <c r="AH2492" s="59">
        <v>1</v>
      </c>
      <c r="AI2492" s="58"/>
      <c r="AJ2492" s="27"/>
    </row>
    <row r="2493" ht="20.15" customHeight="1" outlineLevel="4" spans="1:36">
      <c r="A2493" s="55">
        <v>4</v>
      </c>
      <c r="B2493" s="60" t="s">
        <v>259</v>
      </c>
      <c r="C2493" s="56" t="s">
        <v>262</v>
      </c>
      <c r="D2493" s="57" t="s">
        <v>8174</v>
      </c>
      <c r="E2493" s="58" t="s">
        <v>8232</v>
      </c>
      <c r="F2493" s="59" t="s">
        <v>554</v>
      </c>
      <c r="G2493" s="59" t="s">
        <v>555</v>
      </c>
      <c r="H2493" s="59">
        <v>431221</v>
      </c>
      <c r="I2493" s="59" t="str">
        <f t="shared" si="270"/>
        <v>431221</v>
      </c>
      <c r="J2493" s="59">
        <f t="shared" si="271"/>
        <v>0</v>
      </c>
      <c r="K2493" s="70">
        <v>8.838</v>
      </c>
      <c r="L2493" s="55" t="s">
        <v>8233</v>
      </c>
      <c r="M2493" s="71" t="s">
        <v>8234</v>
      </c>
      <c r="N2493" s="59"/>
      <c r="O2493" s="70"/>
      <c r="P2493" s="73" t="s">
        <v>8234</v>
      </c>
      <c r="Q2493" s="70">
        <v>8.838</v>
      </c>
      <c r="R2493" s="59"/>
      <c r="S2493" s="70"/>
      <c r="T2493" s="59">
        <v>18</v>
      </c>
      <c r="U2493" s="82">
        <v>349.57</v>
      </c>
      <c r="V2493" s="83">
        <v>159.084</v>
      </c>
      <c r="W2493" s="83">
        <v>114.894</v>
      </c>
      <c r="X2493" s="83">
        <v>44.19</v>
      </c>
      <c r="Y2493" s="82">
        <f t="shared" si="272"/>
        <v>190.486</v>
      </c>
      <c r="Z2493" s="82"/>
      <c r="AA2493" s="91"/>
      <c r="AB2493" s="91"/>
      <c r="AC2493" s="82"/>
      <c r="AD2493" s="82"/>
      <c r="AE2493" s="82"/>
      <c r="AF2493" s="82"/>
      <c r="AG2493" s="59" t="s">
        <v>8108</v>
      </c>
      <c r="AH2493" s="59">
        <v>1</v>
      </c>
      <c r="AI2493" s="58"/>
      <c r="AJ2493" s="27"/>
    </row>
    <row r="2494" ht="20.15" customHeight="1" outlineLevel="4" spans="1:36">
      <c r="A2494" s="55">
        <v>5</v>
      </c>
      <c r="B2494" s="60" t="s">
        <v>259</v>
      </c>
      <c r="C2494" s="56" t="s">
        <v>262</v>
      </c>
      <c r="D2494" s="57" t="s">
        <v>8166</v>
      </c>
      <c r="E2494" s="58" t="s">
        <v>8235</v>
      </c>
      <c r="F2494" s="59" t="s">
        <v>554</v>
      </c>
      <c r="G2494" s="59" t="s">
        <v>555</v>
      </c>
      <c r="H2494" s="59">
        <v>431221</v>
      </c>
      <c r="I2494" s="59" t="str">
        <f t="shared" si="270"/>
        <v>431221</v>
      </c>
      <c r="J2494" s="59">
        <f t="shared" si="271"/>
        <v>0</v>
      </c>
      <c r="K2494" s="70">
        <v>3.524</v>
      </c>
      <c r="L2494" s="55" t="s">
        <v>8236</v>
      </c>
      <c r="M2494" s="71" t="s">
        <v>8237</v>
      </c>
      <c r="N2494" s="59"/>
      <c r="O2494" s="70"/>
      <c r="P2494" s="73" t="s">
        <v>8237</v>
      </c>
      <c r="Q2494" s="70">
        <v>3.524</v>
      </c>
      <c r="R2494" s="59"/>
      <c r="S2494" s="70"/>
      <c r="T2494" s="59">
        <v>18</v>
      </c>
      <c r="U2494" s="82">
        <v>143.28</v>
      </c>
      <c r="V2494" s="83">
        <v>63.432</v>
      </c>
      <c r="W2494" s="83">
        <v>45.812</v>
      </c>
      <c r="X2494" s="83">
        <v>17.62</v>
      </c>
      <c r="Y2494" s="82">
        <f t="shared" si="272"/>
        <v>79.848</v>
      </c>
      <c r="Z2494" s="82"/>
      <c r="AA2494" s="91"/>
      <c r="AB2494" s="91"/>
      <c r="AC2494" s="82"/>
      <c r="AD2494" s="82"/>
      <c r="AE2494" s="82"/>
      <c r="AF2494" s="82"/>
      <c r="AG2494" s="59" t="s">
        <v>8108</v>
      </c>
      <c r="AH2494" s="59">
        <v>1</v>
      </c>
      <c r="AI2494" s="58"/>
      <c r="AJ2494" s="27"/>
    </row>
    <row r="2495" ht="20.15" customHeight="1" outlineLevel="4" spans="1:36">
      <c r="A2495" s="55">
        <v>6</v>
      </c>
      <c r="B2495" s="60" t="s">
        <v>259</v>
      </c>
      <c r="C2495" s="56" t="s">
        <v>262</v>
      </c>
      <c r="D2495" s="57" t="s">
        <v>8174</v>
      </c>
      <c r="E2495" s="58" t="s">
        <v>8238</v>
      </c>
      <c r="F2495" s="59" t="s">
        <v>554</v>
      </c>
      <c r="G2495" s="59" t="s">
        <v>555</v>
      </c>
      <c r="H2495" s="59">
        <v>431221</v>
      </c>
      <c r="I2495" s="59" t="str">
        <f t="shared" si="270"/>
        <v>431221</v>
      </c>
      <c r="J2495" s="59">
        <f t="shared" si="271"/>
        <v>0</v>
      </c>
      <c r="K2495" s="70">
        <v>0.874</v>
      </c>
      <c r="L2495" s="55" t="s">
        <v>8239</v>
      </c>
      <c r="M2495" s="71" t="s">
        <v>8240</v>
      </c>
      <c r="N2495" s="59"/>
      <c r="O2495" s="70"/>
      <c r="P2495" s="73" t="s">
        <v>8240</v>
      </c>
      <c r="Q2495" s="70">
        <v>0.874</v>
      </c>
      <c r="R2495" s="59"/>
      <c r="S2495" s="70"/>
      <c r="T2495" s="59">
        <v>18</v>
      </c>
      <c r="U2495" s="82">
        <v>39.06</v>
      </c>
      <c r="V2495" s="83">
        <v>15.732</v>
      </c>
      <c r="W2495" s="83">
        <v>11.362</v>
      </c>
      <c r="X2495" s="83">
        <v>4.37</v>
      </c>
      <c r="Y2495" s="82">
        <f t="shared" si="272"/>
        <v>23.328</v>
      </c>
      <c r="Z2495" s="82"/>
      <c r="AA2495" s="91"/>
      <c r="AB2495" s="91"/>
      <c r="AC2495" s="82"/>
      <c r="AD2495" s="82"/>
      <c r="AE2495" s="82"/>
      <c r="AF2495" s="82"/>
      <c r="AG2495" s="59" t="s">
        <v>8108</v>
      </c>
      <c r="AH2495" s="59">
        <v>1</v>
      </c>
      <c r="AI2495" s="58"/>
      <c r="AJ2495" s="27"/>
    </row>
    <row r="2496" ht="20.15" customHeight="1" outlineLevel="4" spans="1:36">
      <c r="A2496" s="55">
        <v>7</v>
      </c>
      <c r="B2496" s="60" t="s">
        <v>259</v>
      </c>
      <c r="C2496" s="56" t="s">
        <v>262</v>
      </c>
      <c r="D2496" s="57" t="s">
        <v>8166</v>
      </c>
      <c r="E2496" s="58" t="s">
        <v>8241</v>
      </c>
      <c r="F2496" s="59" t="s">
        <v>554</v>
      </c>
      <c r="G2496" s="59" t="s">
        <v>555</v>
      </c>
      <c r="H2496" s="59">
        <v>431221</v>
      </c>
      <c r="I2496" s="59" t="str">
        <f t="shared" si="270"/>
        <v>431221</v>
      </c>
      <c r="J2496" s="59">
        <f t="shared" si="271"/>
        <v>0</v>
      </c>
      <c r="K2496" s="70">
        <v>5.272</v>
      </c>
      <c r="L2496" s="55" t="s">
        <v>8242</v>
      </c>
      <c r="M2496" s="71" t="s">
        <v>8243</v>
      </c>
      <c r="N2496" s="59"/>
      <c r="O2496" s="70"/>
      <c r="P2496" s="73" t="s">
        <v>8243</v>
      </c>
      <c r="Q2496" s="70">
        <v>5.272</v>
      </c>
      <c r="R2496" s="59"/>
      <c r="S2496" s="70"/>
      <c r="T2496" s="59">
        <v>18</v>
      </c>
      <c r="U2496" s="82">
        <v>204.82</v>
      </c>
      <c r="V2496" s="83">
        <v>94.896</v>
      </c>
      <c r="W2496" s="83">
        <v>68.536</v>
      </c>
      <c r="X2496" s="83">
        <v>26.36</v>
      </c>
      <c r="Y2496" s="82">
        <f t="shared" si="272"/>
        <v>109.924</v>
      </c>
      <c r="Z2496" s="82"/>
      <c r="AA2496" s="91"/>
      <c r="AB2496" s="91"/>
      <c r="AC2496" s="82"/>
      <c r="AD2496" s="82"/>
      <c r="AE2496" s="82"/>
      <c r="AF2496" s="82"/>
      <c r="AG2496" s="59" t="s">
        <v>8108</v>
      </c>
      <c r="AH2496" s="59">
        <v>1</v>
      </c>
      <c r="AI2496" s="58"/>
      <c r="AJ2496" s="27"/>
    </row>
    <row r="2497" ht="20.15" customHeight="1" outlineLevel="4" spans="1:36">
      <c r="A2497" s="55">
        <v>8</v>
      </c>
      <c r="B2497" s="60" t="s">
        <v>259</v>
      </c>
      <c r="C2497" s="56" t="s">
        <v>262</v>
      </c>
      <c r="D2497" s="57" t="s">
        <v>8166</v>
      </c>
      <c r="E2497" s="58" t="s">
        <v>8244</v>
      </c>
      <c r="F2497" s="59" t="s">
        <v>554</v>
      </c>
      <c r="G2497" s="59" t="s">
        <v>555</v>
      </c>
      <c r="H2497" s="59">
        <v>431221</v>
      </c>
      <c r="I2497" s="59" t="str">
        <f t="shared" si="270"/>
        <v>431221</v>
      </c>
      <c r="J2497" s="59">
        <f t="shared" si="271"/>
        <v>0</v>
      </c>
      <c r="K2497" s="70">
        <v>0.618</v>
      </c>
      <c r="L2497" s="55" t="s">
        <v>8245</v>
      </c>
      <c r="M2497" s="71" t="s">
        <v>8246</v>
      </c>
      <c r="N2497" s="59"/>
      <c r="O2497" s="70"/>
      <c r="P2497" s="73" t="s">
        <v>8246</v>
      </c>
      <c r="Q2497" s="70">
        <v>0.618</v>
      </c>
      <c r="R2497" s="59"/>
      <c r="S2497" s="70"/>
      <c r="T2497" s="59">
        <v>18</v>
      </c>
      <c r="U2497" s="82">
        <v>29.82</v>
      </c>
      <c r="V2497" s="83">
        <v>11.124</v>
      </c>
      <c r="W2497" s="83">
        <v>8.034</v>
      </c>
      <c r="X2497" s="83">
        <v>3.09</v>
      </c>
      <c r="Y2497" s="82">
        <f t="shared" si="272"/>
        <v>18.696</v>
      </c>
      <c r="Z2497" s="82"/>
      <c r="AA2497" s="91"/>
      <c r="AB2497" s="91"/>
      <c r="AC2497" s="82"/>
      <c r="AD2497" s="82"/>
      <c r="AE2497" s="82"/>
      <c r="AF2497" s="82"/>
      <c r="AG2497" s="59" t="s">
        <v>8108</v>
      </c>
      <c r="AH2497" s="59">
        <v>1</v>
      </c>
      <c r="AI2497" s="58"/>
      <c r="AJ2497" s="27"/>
    </row>
    <row r="2498" ht="20.15" customHeight="1" outlineLevel="4" spans="1:36">
      <c r="A2498" s="55">
        <v>9</v>
      </c>
      <c r="B2498" s="60" t="s">
        <v>259</v>
      </c>
      <c r="C2498" s="56" t="s">
        <v>262</v>
      </c>
      <c r="D2498" s="57" t="s">
        <v>8209</v>
      </c>
      <c r="E2498" s="58" t="s">
        <v>8247</v>
      </c>
      <c r="F2498" s="59" t="s">
        <v>554</v>
      </c>
      <c r="G2498" s="59" t="s">
        <v>555</v>
      </c>
      <c r="H2498" s="59">
        <v>431221</v>
      </c>
      <c r="I2498" s="59" t="str">
        <f t="shared" si="270"/>
        <v>431221</v>
      </c>
      <c r="J2498" s="59">
        <f t="shared" si="271"/>
        <v>0</v>
      </c>
      <c r="K2498" s="70">
        <v>6.194</v>
      </c>
      <c r="L2498" s="55" t="s">
        <v>8248</v>
      </c>
      <c r="M2498" s="71" t="s">
        <v>8249</v>
      </c>
      <c r="N2498" s="59"/>
      <c r="O2498" s="70"/>
      <c r="P2498" s="73" t="s">
        <v>8249</v>
      </c>
      <c r="Q2498" s="70">
        <v>6.194</v>
      </c>
      <c r="R2498" s="59"/>
      <c r="S2498" s="70"/>
      <c r="T2498" s="59">
        <v>18</v>
      </c>
      <c r="U2498" s="82">
        <v>247.31</v>
      </c>
      <c r="V2498" s="83">
        <v>111.492</v>
      </c>
      <c r="W2498" s="83">
        <v>80.522</v>
      </c>
      <c r="X2498" s="83">
        <v>30.97</v>
      </c>
      <c r="Y2498" s="82">
        <f t="shared" si="272"/>
        <v>135.818</v>
      </c>
      <c r="Z2498" s="82"/>
      <c r="AA2498" s="91"/>
      <c r="AB2498" s="91"/>
      <c r="AC2498" s="82"/>
      <c r="AD2498" s="82"/>
      <c r="AE2498" s="82"/>
      <c r="AF2498" s="82"/>
      <c r="AG2498" s="59" t="s">
        <v>8108</v>
      </c>
      <c r="AH2498" s="59">
        <v>1</v>
      </c>
      <c r="AI2498" s="58"/>
      <c r="AJ2498" s="27"/>
    </row>
    <row r="2499" ht="20.15" customHeight="1" outlineLevel="4" spans="1:36">
      <c r="A2499" s="55">
        <v>10</v>
      </c>
      <c r="B2499" s="60" t="s">
        <v>259</v>
      </c>
      <c r="C2499" s="56" t="s">
        <v>262</v>
      </c>
      <c r="D2499" s="57" t="s">
        <v>8191</v>
      </c>
      <c r="E2499" s="58" t="s">
        <v>8250</v>
      </c>
      <c r="F2499" s="59" t="s">
        <v>554</v>
      </c>
      <c r="G2499" s="59" t="s">
        <v>555</v>
      </c>
      <c r="H2499" s="59">
        <v>431221</v>
      </c>
      <c r="I2499" s="59" t="str">
        <f t="shared" si="270"/>
        <v>431221</v>
      </c>
      <c r="J2499" s="59">
        <f t="shared" si="271"/>
        <v>0</v>
      </c>
      <c r="K2499" s="70">
        <v>6.213</v>
      </c>
      <c r="L2499" s="55" t="s">
        <v>8251</v>
      </c>
      <c r="M2499" s="71" t="s">
        <v>8252</v>
      </c>
      <c r="N2499" s="59"/>
      <c r="O2499" s="70"/>
      <c r="P2499" s="73" t="s">
        <v>8252</v>
      </c>
      <c r="Q2499" s="70">
        <v>6.213</v>
      </c>
      <c r="R2499" s="59"/>
      <c r="S2499" s="70"/>
      <c r="T2499" s="59">
        <v>18</v>
      </c>
      <c r="U2499" s="82">
        <v>245.1</v>
      </c>
      <c r="V2499" s="83">
        <v>111.834</v>
      </c>
      <c r="W2499" s="83">
        <v>80.769</v>
      </c>
      <c r="X2499" s="83">
        <v>31.065</v>
      </c>
      <c r="Y2499" s="82">
        <f t="shared" si="272"/>
        <v>133.266</v>
      </c>
      <c r="Z2499" s="82"/>
      <c r="AA2499" s="91"/>
      <c r="AB2499" s="91"/>
      <c r="AC2499" s="82"/>
      <c r="AD2499" s="82"/>
      <c r="AE2499" s="82"/>
      <c r="AF2499" s="82"/>
      <c r="AG2499" s="59" t="s">
        <v>8108</v>
      </c>
      <c r="AH2499" s="59">
        <v>1</v>
      </c>
      <c r="AI2499" s="58"/>
      <c r="AJ2499" s="27"/>
    </row>
    <row r="2500" ht="20.15" customHeight="1" outlineLevel="4" spans="1:36">
      <c r="A2500" s="55">
        <v>11</v>
      </c>
      <c r="B2500" s="60" t="s">
        <v>259</v>
      </c>
      <c r="C2500" s="56" t="s">
        <v>262</v>
      </c>
      <c r="D2500" s="57" t="s">
        <v>8198</v>
      </c>
      <c r="E2500" s="58" t="s">
        <v>8253</v>
      </c>
      <c r="F2500" s="59" t="s">
        <v>554</v>
      </c>
      <c r="G2500" s="59" t="s">
        <v>555</v>
      </c>
      <c r="H2500" s="59">
        <v>431221</v>
      </c>
      <c r="I2500" s="59" t="str">
        <f t="shared" si="270"/>
        <v>431221</v>
      </c>
      <c r="J2500" s="59">
        <f t="shared" si="271"/>
        <v>0</v>
      </c>
      <c r="K2500" s="70">
        <v>5.483</v>
      </c>
      <c r="L2500" s="55" t="s">
        <v>8254</v>
      </c>
      <c r="M2500" s="71" t="s">
        <v>8255</v>
      </c>
      <c r="N2500" s="59"/>
      <c r="O2500" s="70"/>
      <c r="P2500" s="73" t="s">
        <v>8255</v>
      </c>
      <c r="Q2500" s="70">
        <v>5.483</v>
      </c>
      <c r="R2500" s="59"/>
      <c r="S2500" s="70"/>
      <c r="T2500" s="59">
        <v>18</v>
      </c>
      <c r="U2500" s="82">
        <v>216.71</v>
      </c>
      <c r="V2500" s="83">
        <v>98.694</v>
      </c>
      <c r="W2500" s="83">
        <v>71.279</v>
      </c>
      <c r="X2500" s="83">
        <v>27.415</v>
      </c>
      <c r="Y2500" s="82">
        <f t="shared" si="272"/>
        <v>118.016</v>
      </c>
      <c r="Z2500" s="82"/>
      <c r="AA2500" s="91"/>
      <c r="AB2500" s="91"/>
      <c r="AC2500" s="82"/>
      <c r="AD2500" s="82"/>
      <c r="AE2500" s="82"/>
      <c r="AF2500" s="82"/>
      <c r="AG2500" s="59" t="s">
        <v>8108</v>
      </c>
      <c r="AH2500" s="59">
        <v>1</v>
      </c>
      <c r="AI2500" s="58"/>
      <c r="AJ2500" s="27"/>
    </row>
    <row r="2501" ht="20.15" customHeight="1" outlineLevel="4" spans="1:36">
      <c r="A2501" s="55">
        <v>12</v>
      </c>
      <c r="B2501" s="60" t="s">
        <v>259</v>
      </c>
      <c r="C2501" s="56" t="s">
        <v>262</v>
      </c>
      <c r="D2501" s="57" t="s">
        <v>8166</v>
      </c>
      <c r="E2501" s="58" t="s">
        <v>8256</v>
      </c>
      <c r="F2501" s="59" t="s">
        <v>554</v>
      </c>
      <c r="G2501" s="59" t="s">
        <v>555</v>
      </c>
      <c r="H2501" s="59">
        <v>431221</v>
      </c>
      <c r="I2501" s="59" t="str">
        <f t="shared" si="270"/>
        <v>431221</v>
      </c>
      <c r="J2501" s="59">
        <f t="shared" si="271"/>
        <v>0</v>
      </c>
      <c r="K2501" s="70">
        <v>8.343</v>
      </c>
      <c r="L2501" s="55" t="s">
        <v>8257</v>
      </c>
      <c r="M2501" s="71" t="s">
        <v>8258</v>
      </c>
      <c r="N2501" s="59"/>
      <c r="O2501" s="70"/>
      <c r="P2501" s="73" t="s">
        <v>8258</v>
      </c>
      <c r="Q2501" s="70">
        <v>8.343</v>
      </c>
      <c r="R2501" s="59"/>
      <c r="S2501" s="70"/>
      <c r="T2501" s="59">
        <v>18</v>
      </c>
      <c r="U2501" s="82">
        <v>337.26</v>
      </c>
      <c r="V2501" s="83">
        <v>150.174</v>
      </c>
      <c r="W2501" s="83">
        <v>108.459</v>
      </c>
      <c r="X2501" s="83">
        <v>41.715</v>
      </c>
      <c r="Y2501" s="82">
        <f t="shared" si="272"/>
        <v>187.086</v>
      </c>
      <c r="Z2501" s="82"/>
      <c r="AA2501" s="91"/>
      <c r="AB2501" s="91"/>
      <c r="AC2501" s="82"/>
      <c r="AD2501" s="82"/>
      <c r="AE2501" s="82"/>
      <c r="AF2501" s="82"/>
      <c r="AG2501" s="59" t="s">
        <v>8108</v>
      </c>
      <c r="AH2501" s="59">
        <v>1</v>
      </c>
      <c r="AI2501" s="58"/>
      <c r="AJ2501" s="27"/>
    </row>
    <row r="2502" ht="20.15" customHeight="1" outlineLevel="4" spans="1:36">
      <c r="A2502" s="55">
        <v>13</v>
      </c>
      <c r="B2502" s="60" t="s">
        <v>259</v>
      </c>
      <c r="C2502" s="56" t="s">
        <v>262</v>
      </c>
      <c r="D2502" s="57" t="s">
        <v>8174</v>
      </c>
      <c r="E2502" s="58" t="s">
        <v>2419</v>
      </c>
      <c r="F2502" s="59" t="s">
        <v>554</v>
      </c>
      <c r="G2502" s="59" t="s">
        <v>555</v>
      </c>
      <c r="H2502" s="59">
        <v>431221</v>
      </c>
      <c r="I2502" s="59" t="str">
        <f t="shared" si="270"/>
        <v>431221</v>
      </c>
      <c r="J2502" s="59">
        <f t="shared" si="271"/>
        <v>0</v>
      </c>
      <c r="K2502" s="70">
        <v>5.523</v>
      </c>
      <c r="L2502" s="55" t="s">
        <v>8259</v>
      </c>
      <c r="M2502" s="71" t="s">
        <v>8260</v>
      </c>
      <c r="N2502" s="59"/>
      <c r="O2502" s="70"/>
      <c r="P2502" s="73" t="s">
        <v>8260</v>
      </c>
      <c r="Q2502" s="70">
        <v>5.523</v>
      </c>
      <c r="R2502" s="59"/>
      <c r="S2502" s="70"/>
      <c r="T2502" s="59">
        <v>18</v>
      </c>
      <c r="U2502" s="82">
        <v>217.44</v>
      </c>
      <c r="V2502" s="83">
        <v>99.414</v>
      </c>
      <c r="W2502" s="83">
        <v>71.799</v>
      </c>
      <c r="X2502" s="83">
        <v>27.615</v>
      </c>
      <c r="Y2502" s="82">
        <f t="shared" si="272"/>
        <v>118.026</v>
      </c>
      <c r="Z2502" s="82"/>
      <c r="AA2502" s="91"/>
      <c r="AB2502" s="91"/>
      <c r="AC2502" s="82"/>
      <c r="AD2502" s="82"/>
      <c r="AE2502" s="82"/>
      <c r="AF2502" s="82"/>
      <c r="AG2502" s="59" t="s">
        <v>8108</v>
      </c>
      <c r="AH2502" s="59">
        <v>1</v>
      </c>
      <c r="AI2502" s="58"/>
      <c r="AJ2502" s="27"/>
    </row>
    <row r="2503" ht="20.15" customHeight="1" outlineLevel="4" spans="1:36">
      <c r="A2503" s="55">
        <v>14</v>
      </c>
      <c r="B2503" s="60" t="s">
        <v>259</v>
      </c>
      <c r="C2503" s="56" t="s">
        <v>262</v>
      </c>
      <c r="D2503" s="57" t="s">
        <v>8174</v>
      </c>
      <c r="E2503" s="58" t="s">
        <v>8261</v>
      </c>
      <c r="F2503" s="59" t="s">
        <v>554</v>
      </c>
      <c r="G2503" s="59" t="s">
        <v>555</v>
      </c>
      <c r="H2503" s="59">
        <v>431221</v>
      </c>
      <c r="I2503" s="59" t="str">
        <f t="shared" si="270"/>
        <v>431221</v>
      </c>
      <c r="J2503" s="59">
        <f t="shared" si="271"/>
        <v>0</v>
      </c>
      <c r="K2503" s="70">
        <v>6.852</v>
      </c>
      <c r="L2503" s="55" t="s">
        <v>8262</v>
      </c>
      <c r="M2503" s="71" t="s">
        <v>8263</v>
      </c>
      <c r="N2503" s="59"/>
      <c r="O2503" s="70"/>
      <c r="P2503" s="73" t="s">
        <v>8263</v>
      </c>
      <c r="Q2503" s="70">
        <v>6.852</v>
      </c>
      <c r="R2503" s="59"/>
      <c r="S2503" s="70"/>
      <c r="T2503" s="59">
        <v>18</v>
      </c>
      <c r="U2503" s="82">
        <v>283.22</v>
      </c>
      <c r="V2503" s="83">
        <v>123.336</v>
      </c>
      <c r="W2503" s="83">
        <v>89.076</v>
      </c>
      <c r="X2503" s="83">
        <v>34.26</v>
      </c>
      <c r="Y2503" s="82">
        <f t="shared" si="272"/>
        <v>159.884</v>
      </c>
      <c r="Z2503" s="82"/>
      <c r="AA2503" s="91"/>
      <c r="AB2503" s="91"/>
      <c r="AC2503" s="82"/>
      <c r="AD2503" s="82"/>
      <c r="AE2503" s="82"/>
      <c r="AF2503" s="82"/>
      <c r="AG2503" s="59" t="s">
        <v>8108</v>
      </c>
      <c r="AH2503" s="59">
        <v>1</v>
      </c>
      <c r="AI2503" s="58"/>
      <c r="AJ2503" s="27"/>
    </row>
    <row r="2504" ht="20.15" customHeight="1" outlineLevel="4" spans="1:36">
      <c r="A2504" s="55">
        <v>15</v>
      </c>
      <c r="B2504" s="60" t="s">
        <v>259</v>
      </c>
      <c r="C2504" s="56" t="s">
        <v>262</v>
      </c>
      <c r="D2504" s="57" t="s">
        <v>8205</v>
      </c>
      <c r="E2504" s="58" t="s">
        <v>1219</v>
      </c>
      <c r="F2504" s="59" t="s">
        <v>554</v>
      </c>
      <c r="G2504" s="59" t="s">
        <v>555</v>
      </c>
      <c r="H2504" s="59">
        <v>431221</v>
      </c>
      <c r="I2504" s="59" t="str">
        <f t="shared" si="270"/>
        <v>431221</v>
      </c>
      <c r="J2504" s="59">
        <f t="shared" si="271"/>
        <v>0</v>
      </c>
      <c r="K2504" s="70">
        <v>4.313</v>
      </c>
      <c r="L2504" s="55" t="s">
        <v>8264</v>
      </c>
      <c r="M2504" s="71" t="s">
        <v>8265</v>
      </c>
      <c r="N2504" s="59"/>
      <c r="O2504" s="70"/>
      <c r="P2504" s="73" t="s">
        <v>8265</v>
      </c>
      <c r="Q2504" s="70">
        <v>4.313</v>
      </c>
      <c r="R2504" s="59"/>
      <c r="S2504" s="70"/>
      <c r="T2504" s="59">
        <v>18</v>
      </c>
      <c r="U2504" s="82">
        <v>167.98</v>
      </c>
      <c r="V2504" s="83">
        <v>77.634</v>
      </c>
      <c r="W2504" s="83">
        <v>56.069</v>
      </c>
      <c r="X2504" s="83">
        <v>21.565</v>
      </c>
      <c r="Y2504" s="82">
        <f t="shared" si="272"/>
        <v>90.346</v>
      </c>
      <c r="Z2504" s="82"/>
      <c r="AA2504" s="91"/>
      <c r="AB2504" s="91"/>
      <c r="AC2504" s="82"/>
      <c r="AD2504" s="82"/>
      <c r="AE2504" s="82"/>
      <c r="AF2504" s="82"/>
      <c r="AG2504" s="59" t="s">
        <v>8108</v>
      </c>
      <c r="AH2504" s="59">
        <v>1</v>
      </c>
      <c r="AI2504" s="58"/>
      <c r="AJ2504" s="27"/>
    </row>
    <row r="2505" ht="20.15" customHeight="1" outlineLevel="4" spans="1:36">
      <c r="A2505" s="55">
        <v>16</v>
      </c>
      <c r="B2505" s="60" t="s">
        <v>259</v>
      </c>
      <c r="C2505" s="56" t="s">
        <v>262</v>
      </c>
      <c r="D2505" s="57" t="s">
        <v>8266</v>
      </c>
      <c r="E2505" s="58" t="s">
        <v>8267</v>
      </c>
      <c r="F2505" s="59" t="s">
        <v>554</v>
      </c>
      <c r="G2505" s="59" t="s">
        <v>555</v>
      </c>
      <c r="H2505" s="59">
        <v>431221</v>
      </c>
      <c r="I2505" s="59" t="str">
        <f t="shared" si="270"/>
        <v>431221</v>
      </c>
      <c r="J2505" s="59">
        <f t="shared" si="271"/>
        <v>0</v>
      </c>
      <c r="K2505" s="70">
        <v>4.693</v>
      </c>
      <c r="L2505" s="55" t="s">
        <v>8268</v>
      </c>
      <c r="M2505" s="71" t="s">
        <v>8269</v>
      </c>
      <c r="N2505" s="59"/>
      <c r="O2505" s="70"/>
      <c r="P2505" s="73" t="s">
        <v>8269</v>
      </c>
      <c r="Q2505" s="70">
        <v>4.693</v>
      </c>
      <c r="R2505" s="59"/>
      <c r="S2505" s="70"/>
      <c r="T2505" s="59">
        <v>18</v>
      </c>
      <c r="U2505" s="82">
        <v>184.23</v>
      </c>
      <c r="V2505" s="83">
        <v>84.474</v>
      </c>
      <c r="W2505" s="83">
        <v>61.009</v>
      </c>
      <c r="X2505" s="83">
        <v>23.465</v>
      </c>
      <c r="Y2505" s="82">
        <f t="shared" si="272"/>
        <v>99.756</v>
      </c>
      <c r="Z2505" s="82"/>
      <c r="AA2505" s="91"/>
      <c r="AB2505" s="91"/>
      <c r="AC2505" s="82"/>
      <c r="AD2505" s="82"/>
      <c r="AE2505" s="82"/>
      <c r="AF2505" s="82"/>
      <c r="AG2505" s="59" t="s">
        <v>8108</v>
      </c>
      <c r="AH2505" s="59">
        <v>1</v>
      </c>
      <c r="AI2505" s="58"/>
      <c r="AJ2505" s="27"/>
    </row>
    <row r="2506" ht="20.15" customHeight="1" outlineLevel="4" spans="1:36">
      <c r="A2506" s="55">
        <v>17</v>
      </c>
      <c r="B2506" s="60" t="s">
        <v>259</v>
      </c>
      <c r="C2506" s="56" t="s">
        <v>262</v>
      </c>
      <c r="D2506" s="57" t="s">
        <v>8270</v>
      </c>
      <c r="E2506" s="58" t="s">
        <v>8271</v>
      </c>
      <c r="F2506" s="59" t="s">
        <v>554</v>
      </c>
      <c r="G2506" s="59" t="s">
        <v>555</v>
      </c>
      <c r="H2506" s="59">
        <v>431221</v>
      </c>
      <c r="I2506" s="59" t="str">
        <f t="shared" si="270"/>
        <v>431221</v>
      </c>
      <c r="J2506" s="59">
        <f t="shared" si="271"/>
        <v>0</v>
      </c>
      <c r="K2506" s="70">
        <v>2.631</v>
      </c>
      <c r="L2506" s="55" t="s">
        <v>8272</v>
      </c>
      <c r="M2506" s="71" t="s">
        <v>8273</v>
      </c>
      <c r="N2506" s="59"/>
      <c r="O2506" s="70"/>
      <c r="P2506" s="73" t="s">
        <v>8273</v>
      </c>
      <c r="Q2506" s="70">
        <v>2.631</v>
      </c>
      <c r="R2506" s="59"/>
      <c r="S2506" s="70"/>
      <c r="T2506" s="59">
        <v>18</v>
      </c>
      <c r="U2506" s="82">
        <v>109.7</v>
      </c>
      <c r="V2506" s="83">
        <v>47.358</v>
      </c>
      <c r="W2506" s="83">
        <v>34.203</v>
      </c>
      <c r="X2506" s="83">
        <v>13.155</v>
      </c>
      <c r="Y2506" s="82">
        <f t="shared" si="272"/>
        <v>62.342</v>
      </c>
      <c r="Z2506" s="82"/>
      <c r="AA2506" s="91"/>
      <c r="AB2506" s="91"/>
      <c r="AC2506" s="82"/>
      <c r="AD2506" s="82"/>
      <c r="AE2506" s="82"/>
      <c r="AF2506" s="82"/>
      <c r="AG2506" s="59" t="s">
        <v>8108</v>
      </c>
      <c r="AH2506" s="59">
        <v>1</v>
      </c>
      <c r="AI2506" s="58"/>
      <c r="AJ2506" s="27"/>
    </row>
    <row r="2507" ht="20.15" customHeight="1" outlineLevel="4" spans="1:36">
      <c r="A2507" s="55">
        <v>18</v>
      </c>
      <c r="B2507" s="60" t="s">
        <v>259</v>
      </c>
      <c r="C2507" s="56" t="s">
        <v>262</v>
      </c>
      <c r="D2507" s="57" t="s">
        <v>1275</v>
      </c>
      <c r="E2507" s="58" t="s">
        <v>8274</v>
      </c>
      <c r="F2507" s="59" t="s">
        <v>554</v>
      </c>
      <c r="G2507" s="59" t="s">
        <v>555</v>
      </c>
      <c r="H2507" s="59">
        <v>431221</v>
      </c>
      <c r="I2507" s="59" t="str">
        <f t="shared" si="270"/>
        <v>431221</v>
      </c>
      <c r="J2507" s="59">
        <f t="shared" si="271"/>
        <v>0</v>
      </c>
      <c r="K2507" s="70">
        <v>12.885</v>
      </c>
      <c r="L2507" s="55" t="s">
        <v>8275</v>
      </c>
      <c r="M2507" s="71" t="s">
        <v>8276</v>
      </c>
      <c r="N2507" s="59"/>
      <c r="O2507" s="70"/>
      <c r="P2507" s="73" t="s">
        <v>8276</v>
      </c>
      <c r="Q2507" s="70">
        <v>12.885</v>
      </c>
      <c r="R2507" s="59"/>
      <c r="S2507" s="70"/>
      <c r="T2507" s="59">
        <v>18</v>
      </c>
      <c r="U2507" s="82">
        <v>495.91</v>
      </c>
      <c r="V2507" s="83">
        <v>231.93</v>
      </c>
      <c r="W2507" s="83">
        <v>167.505</v>
      </c>
      <c r="X2507" s="83">
        <v>64.425</v>
      </c>
      <c r="Y2507" s="82">
        <f t="shared" si="272"/>
        <v>263.98</v>
      </c>
      <c r="Z2507" s="82"/>
      <c r="AA2507" s="91"/>
      <c r="AB2507" s="91"/>
      <c r="AC2507" s="82"/>
      <c r="AD2507" s="82"/>
      <c r="AE2507" s="82"/>
      <c r="AF2507" s="82"/>
      <c r="AG2507" s="59" t="s">
        <v>8277</v>
      </c>
      <c r="AH2507" s="59">
        <v>1</v>
      </c>
      <c r="AI2507" s="58"/>
      <c r="AJ2507" s="27"/>
    </row>
    <row r="2508" ht="20.15" customHeight="1" outlineLevel="4" spans="1:36">
      <c r="A2508" s="55">
        <v>20</v>
      </c>
      <c r="B2508" s="60" t="s">
        <v>259</v>
      </c>
      <c r="C2508" s="56" t="s">
        <v>262</v>
      </c>
      <c r="D2508" s="57" t="s">
        <v>1275</v>
      </c>
      <c r="E2508" s="58" t="s">
        <v>8278</v>
      </c>
      <c r="F2508" s="59" t="s">
        <v>554</v>
      </c>
      <c r="G2508" s="59" t="s">
        <v>555</v>
      </c>
      <c r="H2508" s="59">
        <v>431221</v>
      </c>
      <c r="I2508" s="59" t="str">
        <f t="shared" si="270"/>
        <v>431221</v>
      </c>
      <c r="J2508" s="59">
        <f t="shared" si="271"/>
        <v>0</v>
      </c>
      <c r="K2508" s="70">
        <v>2.792</v>
      </c>
      <c r="L2508" s="55" t="s">
        <v>8279</v>
      </c>
      <c r="M2508" s="71" t="s">
        <v>8280</v>
      </c>
      <c r="N2508" s="59"/>
      <c r="O2508" s="70"/>
      <c r="P2508" s="59"/>
      <c r="Q2508" s="70"/>
      <c r="R2508" s="73" t="s">
        <v>8280</v>
      </c>
      <c r="S2508" s="70">
        <v>2.792</v>
      </c>
      <c r="T2508" s="59">
        <v>18</v>
      </c>
      <c r="U2508" s="82">
        <v>108.49</v>
      </c>
      <c r="V2508" s="83">
        <v>50.256</v>
      </c>
      <c r="W2508" s="83">
        <v>36.296</v>
      </c>
      <c r="X2508" s="83">
        <v>13.96</v>
      </c>
      <c r="Y2508" s="82">
        <f t="shared" si="272"/>
        <v>58.234</v>
      </c>
      <c r="Z2508" s="82"/>
      <c r="AA2508" s="91"/>
      <c r="AB2508" s="91"/>
      <c r="AC2508" s="82"/>
      <c r="AD2508" s="82"/>
      <c r="AE2508" s="82"/>
      <c r="AF2508" s="82"/>
      <c r="AG2508" s="59" t="s">
        <v>8277</v>
      </c>
      <c r="AH2508" s="59">
        <v>1</v>
      </c>
      <c r="AI2508" s="58"/>
      <c r="AJ2508" s="27"/>
    </row>
    <row r="2509" ht="20.15" customHeight="1" outlineLevel="4" spans="1:36">
      <c r="A2509" s="55">
        <v>1</v>
      </c>
      <c r="B2509" s="60" t="s">
        <v>259</v>
      </c>
      <c r="C2509" s="56" t="s">
        <v>262</v>
      </c>
      <c r="D2509" s="57" t="s">
        <v>8205</v>
      </c>
      <c r="E2509" s="58" t="s">
        <v>8281</v>
      </c>
      <c r="F2509" s="59" t="s">
        <v>554</v>
      </c>
      <c r="G2509" s="59" t="s">
        <v>555</v>
      </c>
      <c r="H2509" s="59">
        <v>431221</v>
      </c>
      <c r="I2509" s="59" t="str">
        <f t="shared" si="270"/>
        <v>431221</v>
      </c>
      <c r="J2509" s="59">
        <f t="shared" si="271"/>
        <v>0</v>
      </c>
      <c r="K2509" s="70">
        <v>5.78</v>
      </c>
      <c r="L2509" s="55" t="s">
        <v>8282</v>
      </c>
      <c r="M2509" s="71" t="s">
        <v>8283</v>
      </c>
      <c r="N2509" s="73" t="s">
        <v>8283</v>
      </c>
      <c r="O2509" s="70">
        <v>5.78</v>
      </c>
      <c r="P2509" s="59"/>
      <c r="Q2509" s="70"/>
      <c r="R2509" s="59"/>
      <c r="S2509" s="70"/>
      <c r="T2509" s="59">
        <v>18</v>
      </c>
      <c r="U2509" s="82">
        <v>350.08</v>
      </c>
      <c r="V2509" s="83">
        <v>104.04</v>
      </c>
      <c r="W2509" s="83">
        <v>75.14</v>
      </c>
      <c r="X2509" s="83">
        <v>28.9</v>
      </c>
      <c r="Y2509" s="82">
        <f t="shared" si="272"/>
        <v>246.04</v>
      </c>
      <c r="Z2509" s="82"/>
      <c r="AA2509" s="91"/>
      <c r="AB2509" s="91"/>
      <c r="AC2509" s="82"/>
      <c r="AD2509" s="82"/>
      <c r="AE2509" s="82"/>
      <c r="AF2509" s="82"/>
      <c r="AG2509" s="59" t="s">
        <v>8277</v>
      </c>
      <c r="AH2509" s="59">
        <v>1</v>
      </c>
      <c r="AI2509" s="58"/>
      <c r="AJ2509" s="27"/>
    </row>
    <row r="2510" ht="20.15" customHeight="1" outlineLevel="4" spans="1:36">
      <c r="A2510" s="55">
        <v>41</v>
      </c>
      <c r="B2510" s="60" t="s">
        <v>259</v>
      </c>
      <c r="C2510" s="56" t="s">
        <v>262</v>
      </c>
      <c r="D2510" s="57" t="s">
        <v>1275</v>
      </c>
      <c r="E2510" s="58" t="s">
        <v>8195</v>
      </c>
      <c r="F2510" s="59" t="s">
        <v>554</v>
      </c>
      <c r="G2510" s="59" t="s">
        <v>555</v>
      </c>
      <c r="H2510" s="59">
        <v>431221</v>
      </c>
      <c r="I2510" s="59" t="str">
        <f t="shared" si="270"/>
        <v>431221</v>
      </c>
      <c r="J2510" s="59">
        <f t="shared" si="271"/>
        <v>0</v>
      </c>
      <c r="K2510" s="70">
        <v>3.564</v>
      </c>
      <c r="L2510" s="55" t="s">
        <v>8284</v>
      </c>
      <c r="M2510" s="71" t="s">
        <v>8285</v>
      </c>
      <c r="N2510" s="59"/>
      <c r="O2510" s="70"/>
      <c r="P2510" s="73" t="s">
        <v>8285</v>
      </c>
      <c r="Q2510" s="70">
        <v>3.564</v>
      </c>
      <c r="R2510" s="59"/>
      <c r="S2510" s="70"/>
      <c r="T2510" s="59">
        <v>18</v>
      </c>
      <c r="U2510" s="82">
        <v>153.48</v>
      </c>
      <c r="V2510" s="83">
        <v>64.152</v>
      </c>
      <c r="W2510" s="83">
        <v>46.332</v>
      </c>
      <c r="X2510" s="83">
        <v>17.82</v>
      </c>
      <c r="Y2510" s="82">
        <f t="shared" si="272"/>
        <v>89.328</v>
      </c>
      <c r="Z2510" s="82"/>
      <c r="AA2510" s="91"/>
      <c r="AB2510" s="91"/>
      <c r="AC2510" s="82"/>
      <c r="AD2510" s="82"/>
      <c r="AE2510" s="82"/>
      <c r="AF2510" s="82"/>
      <c r="AG2510" s="59" t="s">
        <v>8277</v>
      </c>
      <c r="AH2510" s="59">
        <v>1</v>
      </c>
      <c r="AI2510" s="58"/>
      <c r="AJ2510" s="27"/>
    </row>
    <row r="2511" ht="20.15" customHeight="1" outlineLevel="4" spans="1:36">
      <c r="A2511" s="55">
        <v>42</v>
      </c>
      <c r="B2511" s="60" t="s">
        <v>259</v>
      </c>
      <c r="C2511" s="56" t="s">
        <v>262</v>
      </c>
      <c r="D2511" s="57" t="s">
        <v>8178</v>
      </c>
      <c r="E2511" s="58" t="s">
        <v>8286</v>
      </c>
      <c r="F2511" s="59" t="s">
        <v>554</v>
      </c>
      <c r="G2511" s="59" t="s">
        <v>555</v>
      </c>
      <c r="H2511" s="59">
        <v>431221</v>
      </c>
      <c r="I2511" s="59" t="str">
        <f t="shared" si="270"/>
        <v>431221</v>
      </c>
      <c r="J2511" s="59">
        <f t="shared" si="271"/>
        <v>0</v>
      </c>
      <c r="K2511" s="70">
        <v>0.363</v>
      </c>
      <c r="L2511" s="55" t="s">
        <v>8287</v>
      </c>
      <c r="M2511" s="71" t="s">
        <v>8288</v>
      </c>
      <c r="N2511" s="59"/>
      <c r="O2511" s="70"/>
      <c r="P2511" s="59"/>
      <c r="Q2511" s="70"/>
      <c r="R2511" s="73" t="s">
        <v>8288</v>
      </c>
      <c r="S2511" s="70">
        <v>0.363</v>
      </c>
      <c r="T2511" s="59">
        <v>18</v>
      </c>
      <c r="U2511" s="82">
        <v>10.37</v>
      </c>
      <c r="V2511" s="83">
        <v>6.534</v>
      </c>
      <c r="W2511" s="83">
        <v>4.719</v>
      </c>
      <c r="X2511" s="83">
        <v>1.815</v>
      </c>
      <c r="Y2511" s="82">
        <f t="shared" si="272"/>
        <v>3.836</v>
      </c>
      <c r="Z2511" s="82"/>
      <c r="AA2511" s="91"/>
      <c r="AB2511" s="91"/>
      <c r="AC2511" s="82"/>
      <c r="AD2511" s="82"/>
      <c r="AE2511" s="82"/>
      <c r="AF2511" s="82"/>
      <c r="AG2511" s="59" t="s">
        <v>8277</v>
      </c>
      <c r="AH2511" s="59">
        <v>1</v>
      </c>
      <c r="AI2511" s="58"/>
      <c r="AJ2511" s="27"/>
    </row>
    <row r="2512" ht="20.15" customHeight="1" outlineLevel="4" spans="1:36">
      <c r="A2512" s="55">
        <v>40</v>
      </c>
      <c r="B2512" s="60" t="s">
        <v>259</v>
      </c>
      <c r="C2512" s="56" t="s">
        <v>262</v>
      </c>
      <c r="D2512" s="57" t="s">
        <v>8209</v>
      </c>
      <c r="E2512" s="58" t="s">
        <v>8289</v>
      </c>
      <c r="F2512" s="59" t="s">
        <v>554</v>
      </c>
      <c r="G2512" s="59" t="s">
        <v>555</v>
      </c>
      <c r="H2512" s="59">
        <v>431221</v>
      </c>
      <c r="I2512" s="59">
        <v>431221</v>
      </c>
      <c r="J2512" s="59">
        <f t="shared" si="271"/>
        <v>0</v>
      </c>
      <c r="K2512" s="70">
        <v>0.968</v>
      </c>
      <c r="L2512" s="55" t="s">
        <v>8290</v>
      </c>
      <c r="M2512" s="71" t="s">
        <v>8291</v>
      </c>
      <c r="N2512" s="73" t="s">
        <v>8291</v>
      </c>
      <c r="O2512" s="70">
        <v>0.968</v>
      </c>
      <c r="P2512" s="59"/>
      <c r="Q2512" s="70"/>
      <c r="R2512" s="59"/>
      <c r="S2512" s="70"/>
      <c r="T2512" s="59">
        <v>18</v>
      </c>
      <c r="U2512" s="82">
        <v>59.85</v>
      </c>
      <c r="V2512" s="83">
        <v>17.424</v>
      </c>
      <c r="W2512" s="83">
        <v>12.584</v>
      </c>
      <c r="X2512" s="83">
        <v>4.84</v>
      </c>
      <c r="Y2512" s="82">
        <f t="shared" si="272"/>
        <v>42.426</v>
      </c>
      <c r="Z2512" s="82"/>
      <c r="AA2512" s="91"/>
      <c r="AB2512" s="91"/>
      <c r="AC2512" s="82"/>
      <c r="AD2512" s="82"/>
      <c r="AE2512" s="82"/>
      <c r="AF2512" s="82"/>
      <c r="AG2512" s="59" t="s">
        <v>8277</v>
      </c>
      <c r="AH2512" s="59">
        <v>1</v>
      </c>
      <c r="AI2512" s="58"/>
      <c r="AJ2512" s="27"/>
    </row>
    <row r="2513" ht="20.15" customHeight="1" outlineLevel="3" spans="1:36">
      <c r="A2513" s="55"/>
      <c r="B2513" s="60"/>
      <c r="C2513" s="51" t="s">
        <v>265</v>
      </c>
      <c r="D2513" s="57"/>
      <c r="E2513" s="58"/>
      <c r="F2513" s="59"/>
      <c r="G2513" s="59"/>
      <c r="H2513" s="59"/>
      <c r="I2513" s="59"/>
      <c r="J2513" s="59"/>
      <c r="K2513" s="70">
        <f>SUBTOTAL(9,K2514:K2565)</f>
        <v>358.573</v>
      </c>
      <c r="L2513" s="55"/>
      <c r="M2513" s="71"/>
      <c r="N2513" s="59"/>
      <c r="O2513" s="70"/>
      <c r="P2513" s="59"/>
      <c r="Q2513" s="70"/>
      <c r="R2513" s="73"/>
      <c r="S2513" s="70"/>
      <c r="T2513" s="59"/>
      <c r="U2513" s="82">
        <f>SUBTOTAL(9,U2514:U2565)</f>
        <v>21514.38</v>
      </c>
      <c r="V2513" s="83">
        <f>SUBTOTAL(9,V2514:V2565)</f>
        <v>6454.314</v>
      </c>
      <c r="W2513" s="83">
        <f>SUBTOTAL(9,W2514:W2565)</f>
        <v>4661.449</v>
      </c>
      <c r="X2513" s="83">
        <f>SUBTOTAL(9,X2514:X2565)</f>
        <v>1792.865</v>
      </c>
      <c r="Y2513" s="82">
        <f>SUBTOTAL(9,Y2514:Y2565)</f>
        <v>15060.066</v>
      </c>
      <c r="Z2513" s="82">
        <v>340</v>
      </c>
      <c r="AA2513" s="91">
        <v>18237</v>
      </c>
      <c r="AB2513" s="82">
        <f>U2513-AA2513</f>
        <v>3277.38</v>
      </c>
      <c r="AC2513" s="82">
        <v>395</v>
      </c>
      <c r="AD2513" s="82">
        <f>V2513-AC2513</f>
        <v>6059.314</v>
      </c>
      <c r="AE2513" s="82">
        <v>17842</v>
      </c>
      <c r="AF2513" s="82">
        <v>17842</v>
      </c>
      <c r="AG2513" s="59"/>
      <c r="AH2513" s="59"/>
      <c r="AI2513" s="58"/>
      <c r="AJ2513" s="27" t="s">
        <v>110</v>
      </c>
    </row>
    <row r="2514" ht="20.15" customHeight="1" outlineLevel="4" spans="1:36">
      <c r="A2514" s="55">
        <v>24</v>
      </c>
      <c r="B2514" s="60" t="s">
        <v>259</v>
      </c>
      <c r="C2514" s="56" t="s">
        <v>264</v>
      </c>
      <c r="D2514" s="57" t="s">
        <v>8292</v>
      </c>
      <c r="E2514" s="58" t="s">
        <v>8293</v>
      </c>
      <c r="F2514" s="59" t="s">
        <v>554</v>
      </c>
      <c r="G2514" s="59" t="s">
        <v>110</v>
      </c>
      <c r="H2514" s="59">
        <v>431222</v>
      </c>
      <c r="I2514" s="59" t="str">
        <f t="shared" ref="I2514:I2565" si="273">RIGHT(M2514,6)</f>
        <v>431222</v>
      </c>
      <c r="J2514" s="59">
        <f t="shared" ref="J2514:J2565" si="274">H2514-I2514</f>
        <v>0</v>
      </c>
      <c r="K2514" s="70">
        <v>9.123</v>
      </c>
      <c r="L2514" s="55" t="s">
        <v>8294</v>
      </c>
      <c r="M2514" s="71" t="s">
        <v>8295</v>
      </c>
      <c r="N2514" s="59"/>
      <c r="O2514" s="70"/>
      <c r="P2514" s="59"/>
      <c r="Q2514" s="70"/>
      <c r="R2514" s="73" t="s">
        <v>8295</v>
      </c>
      <c r="S2514" s="70">
        <v>9.123</v>
      </c>
      <c r="T2514" s="59">
        <v>18</v>
      </c>
      <c r="U2514" s="82">
        <v>547.38</v>
      </c>
      <c r="V2514" s="83">
        <v>164.214</v>
      </c>
      <c r="W2514" s="83">
        <v>118.599</v>
      </c>
      <c r="X2514" s="83">
        <v>45.615</v>
      </c>
      <c r="Y2514" s="82">
        <f t="shared" ref="Y2514:Y2565" si="275">U2514-V2514</f>
        <v>383.166</v>
      </c>
      <c r="Z2514" s="82"/>
      <c r="AA2514" s="91"/>
      <c r="AB2514" s="91"/>
      <c r="AC2514" s="82"/>
      <c r="AD2514" s="82"/>
      <c r="AE2514" s="82"/>
      <c r="AF2514" s="82"/>
      <c r="AG2514" s="59" t="s">
        <v>8277</v>
      </c>
      <c r="AH2514" s="59">
        <v>1</v>
      </c>
      <c r="AI2514" s="58"/>
      <c r="AJ2514" s="27"/>
    </row>
    <row r="2515" ht="20.15" customHeight="1" outlineLevel="4" spans="1:36">
      <c r="A2515" s="55">
        <v>46</v>
      </c>
      <c r="B2515" s="60" t="s">
        <v>259</v>
      </c>
      <c r="C2515" s="56" t="s">
        <v>264</v>
      </c>
      <c r="D2515" s="57" t="s">
        <v>8296</v>
      </c>
      <c r="E2515" s="58" t="s">
        <v>8297</v>
      </c>
      <c r="F2515" s="59" t="s">
        <v>554</v>
      </c>
      <c r="G2515" s="59" t="s">
        <v>110</v>
      </c>
      <c r="H2515" s="59">
        <v>431222</v>
      </c>
      <c r="I2515" s="59" t="str">
        <f t="shared" si="273"/>
        <v>431222</v>
      </c>
      <c r="J2515" s="59">
        <f t="shared" si="274"/>
        <v>0</v>
      </c>
      <c r="K2515" s="70">
        <v>5.917</v>
      </c>
      <c r="L2515" s="55" t="s">
        <v>8298</v>
      </c>
      <c r="M2515" s="71" t="s">
        <v>8299</v>
      </c>
      <c r="N2515" s="59"/>
      <c r="O2515" s="70"/>
      <c r="P2515" s="59"/>
      <c r="Q2515" s="70"/>
      <c r="R2515" s="73" t="s">
        <v>8299</v>
      </c>
      <c r="S2515" s="70">
        <v>5.917</v>
      </c>
      <c r="T2515" s="59">
        <v>18</v>
      </c>
      <c r="U2515" s="82">
        <v>355.02</v>
      </c>
      <c r="V2515" s="83">
        <v>106.506</v>
      </c>
      <c r="W2515" s="83">
        <v>76.921</v>
      </c>
      <c r="X2515" s="83">
        <v>29.585</v>
      </c>
      <c r="Y2515" s="82">
        <f t="shared" si="275"/>
        <v>248.514</v>
      </c>
      <c r="Z2515" s="82"/>
      <c r="AA2515" s="91"/>
      <c r="AB2515" s="91"/>
      <c r="AC2515" s="82"/>
      <c r="AD2515" s="82"/>
      <c r="AE2515" s="82"/>
      <c r="AF2515" s="82"/>
      <c r="AG2515" s="59" t="s">
        <v>8277</v>
      </c>
      <c r="AH2515" s="59">
        <v>1</v>
      </c>
      <c r="AI2515" s="58"/>
      <c r="AJ2515" s="27"/>
    </row>
    <row r="2516" ht="20.15" customHeight="1" outlineLevel="4" spans="1:36">
      <c r="A2516" s="55">
        <v>47</v>
      </c>
      <c r="B2516" s="60" t="s">
        <v>259</v>
      </c>
      <c r="C2516" s="56" t="s">
        <v>264</v>
      </c>
      <c r="D2516" s="57" t="s">
        <v>8300</v>
      </c>
      <c r="E2516" s="58" t="s">
        <v>8301</v>
      </c>
      <c r="F2516" s="59" t="s">
        <v>554</v>
      </c>
      <c r="G2516" s="59" t="s">
        <v>110</v>
      </c>
      <c r="H2516" s="59">
        <v>431222</v>
      </c>
      <c r="I2516" s="59" t="str">
        <f t="shared" si="273"/>
        <v>431222</v>
      </c>
      <c r="J2516" s="59">
        <f t="shared" si="274"/>
        <v>0</v>
      </c>
      <c r="K2516" s="70">
        <v>6.63</v>
      </c>
      <c r="L2516" s="55" t="s">
        <v>8302</v>
      </c>
      <c r="M2516" s="71" t="s">
        <v>8303</v>
      </c>
      <c r="N2516" s="59"/>
      <c r="O2516" s="70"/>
      <c r="P2516" s="59"/>
      <c r="Q2516" s="70"/>
      <c r="R2516" s="73" t="s">
        <v>8303</v>
      </c>
      <c r="S2516" s="70">
        <v>6.63</v>
      </c>
      <c r="T2516" s="59">
        <v>18</v>
      </c>
      <c r="U2516" s="82">
        <v>397.8</v>
      </c>
      <c r="V2516" s="83">
        <v>119.34</v>
      </c>
      <c r="W2516" s="83">
        <v>86.19</v>
      </c>
      <c r="X2516" s="83">
        <v>33.15</v>
      </c>
      <c r="Y2516" s="82">
        <f t="shared" si="275"/>
        <v>278.46</v>
      </c>
      <c r="Z2516" s="82"/>
      <c r="AA2516" s="91"/>
      <c r="AB2516" s="91"/>
      <c r="AC2516" s="82"/>
      <c r="AD2516" s="82"/>
      <c r="AE2516" s="82"/>
      <c r="AF2516" s="82"/>
      <c r="AG2516" s="59" t="s">
        <v>8277</v>
      </c>
      <c r="AH2516" s="59">
        <v>1</v>
      </c>
      <c r="AI2516" s="58"/>
      <c r="AJ2516" s="27"/>
    </row>
    <row r="2517" ht="20.15" customHeight="1" outlineLevel="4" spans="1:36">
      <c r="A2517" s="55">
        <v>48</v>
      </c>
      <c r="B2517" s="60" t="s">
        <v>259</v>
      </c>
      <c r="C2517" s="56" t="s">
        <v>264</v>
      </c>
      <c r="D2517" s="57" t="s">
        <v>8304</v>
      </c>
      <c r="E2517" s="58" t="s">
        <v>8305</v>
      </c>
      <c r="F2517" s="59" t="s">
        <v>554</v>
      </c>
      <c r="G2517" s="59" t="s">
        <v>110</v>
      </c>
      <c r="H2517" s="59">
        <v>431222</v>
      </c>
      <c r="I2517" s="59" t="str">
        <f t="shared" si="273"/>
        <v>431222</v>
      </c>
      <c r="J2517" s="59">
        <f t="shared" si="274"/>
        <v>0</v>
      </c>
      <c r="K2517" s="70">
        <v>4.114</v>
      </c>
      <c r="L2517" s="55" t="s">
        <v>8306</v>
      </c>
      <c r="M2517" s="71" t="s">
        <v>8307</v>
      </c>
      <c r="N2517" s="59"/>
      <c r="O2517" s="70"/>
      <c r="P2517" s="59"/>
      <c r="Q2517" s="70"/>
      <c r="R2517" s="73" t="s">
        <v>8307</v>
      </c>
      <c r="S2517" s="70">
        <v>4.114</v>
      </c>
      <c r="T2517" s="59">
        <v>18</v>
      </c>
      <c r="U2517" s="82">
        <v>246.84</v>
      </c>
      <c r="V2517" s="83">
        <v>74.052</v>
      </c>
      <c r="W2517" s="83">
        <v>53.482</v>
      </c>
      <c r="X2517" s="83">
        <v>20.57</v>
      </c>
      <c r="Y2517" s="82">
        <f t="shared" si="275"/>
        <v>172.788</v>
      </c>
      <c r="Z2517" s="82"/>
      <c r="AA2517" s="91"/>
      <c r="AB2517" s="91"/>
      <c r="AC2517" s="82"/>
      <c r="AD2517" s="82"/>
      <c r="AE2517" s="82"/>
      <c r="AF2517" s="82"/>
      <c r="AG2517" s="59" t="s">
        <v>8277</v>
      </c>
      <c r="AH2517" s="59">
        <v>1</v>
      </c>
      <c r="AI2517" s="58"/>
      <c r="AJ2517" s="27"/>
    </row>
    <row r="2518" ht="20.15" customHeight="1" outlineLevel="4" spans="1:36">
      <c r="A2518" s="55">
        <v>15</v>
      </c>
      <c r="B2518" s="60" t="s">
        <v>259</v>
      </c>
      <c r="C2518" s="56" t="s">
        <v>264</v>
      </c>
      <c r="D2518" s="57" t="s">
        <v>8304</v>
      </c>
      <c r="E2518" s="58" t="s">
        <v>8308</v>
      </c>
      <c r="F2518" s="59" t="s">
        <v>554</v>
      </c>
      <c r="G2518" s="59" t="s">
        <v>110</v>
      </c>
      <c r="H2518" s="59">
        <v>431222</v>
      </c>
      <c r="I2518" s="59" t="str">
        <f t="shared" si="273"/>
        <v>431222</v>
      </c>
      <c r="J2518" s="59">
        <f t="shared" si="274"/>
        <v>0</v>
      </c>
      <c r="K2518" s="70">
        <v>6.386</v>
      </c>
      <c r="L2518" s="55" t="s">
        <v>8309</v>
      </c>
      <c r="M2518" s="71" t="s">
        <v>8310</v>
      </c>
      <c r="N2518" s="59"/>
      <c r="O2518" s="70"/>
      <c r="P2518" s="59"/>
      <c r="Q2518" s="70"/>
      <c r="R2518" s="73" t="s">
        <v>8310</v>
      </c>
      <c r="S2518" s="70">
        <v>6.386</v>
      </c>
      <c r="T2518" s="59">
        <v>18</v>
      </c>
      <c r="U2518" s="82">
        <v>383.16</v>
      </c>
      <c r="V2518" s="83">
        <v>114.948</v>
      </c>
      <c r="W2518" s="83">
        <v>83.018</v>
      </c>
      <c r="X2518" s="83">
        <v>31.93</v>
      </c>
      <c r="Y2518" s="82">
        <f t="shared" si="275"/>
        <v>268.212</v>
      </c>
      <c r="Z2518" s="82"/>
      <c r="AA2518" s="91"/>
      <c r="AB2518" s="91"/>
      <c r="AC2518" s="82"/>
      <c r="AD2518" s="82"/>
      <c r="AE2518" s="82"/>
      <c r="AF2518" s="82"/>
      <c r="AG2518" s="59" t="s">
        <v>8277</v>
      </c>
      <c r="AH2518" s="59">
        <v>1</v>
      </c>
      <c r="AI2518" s="58"/>
      <c r="AJ2518" s="27"/>
    </row>
    <row r="2519" ht="20.15" customHeight="1" outlineLevel="4" spans="1:36">
      <c r="A2519" s="55">
        <v>49</v>
      </c>
      <c r="B2519" s="60" t="s">
        <v>259</v>
      </c>
      <c r="C2519" s="56" t="s">
        <v>264</v>
      </c>
      <c r="D2519" s="57" t="s">
        <v>8296</v>
      </c>
      <c r="E2519" s="58" t="s">
        <v>8311</v>
      </c>
      <c r="F2519" s="59" t="s">
        <v>554</v>
      </c>
      <c r="G2519" s="59" t="s">
        <v>110</v>
      </c>
      <c r="H2519" s="59">
        <v>431222</v>
      </c>
      <c r="I2519" s="59" t="str">
        <f t="shared" si="273"/>
        <v>431222</v>
      </c>
      <c r="J2519" s="59">
        <f t="shared" si="274"/>
        <v>0</v>
      </c>
      <c r="K2519" s="70">
        <v>3.164</v>
      </c>
      <c r="L2519" s="55" t="s">
        <v>8312</v>
      </c>
      <c r="M2519" s="71" t="s">
        <v>8313</v>
      </c>
      <c r="N2519" s="59"/>
      <c r="O2519" s="70"/>
      <c r="P2519" s="59"/>
      <c r="Q2519" s="70"/>
      <c r="R2519" s="73" t="s">
        <v>8313</v>
      </c>
      <c r="S2519" s="70">
        <v>3.164</v>
      </c>
      <c r="T2519" s="59">
        <v>18</v>
      </c>
      <c r="U2519" s="82">
        <v>189.84</v>
      </c>
      <c r="V2519" s="83">
        <v>56.952</v>
      </c>
      <c r="W2519" s="83">
        <v>41.132</v>
      </c>
      <c r="X2519" s="83">
        <v>15.82</v>
      </c>
      <c r="Y2519" s="82">
        <f t="shared" si="275"/>
        <v>132.888</v>
      </c>
      <c r="Z2519" s="82"/>
      <c r="AA2519" s="91"/>
      <c r="AB2519" s="91"/>
      <c r="AC2519" s="82"/>
      <c r="AD2519" s="82"/>
      <c r="AE2519" s="82"/>
      <c r="AF2519" s="82"/>
      <c r="AG2519" s="59" t="s">
        <v>8277</v>
      </c>
      <c r="AH2519" s="59">
        <v>1</v>
      </c>
      <c r="AI2519" s="58"/>
      <c r="AJ2519" s="27"/>
    </row>
    <row r="2520" ht="20.15" customHeight="1" outlineLevel="4" spans="1:36">
      <c r="A2520" s="55">
        <v>21</v>
      </c>
      <c r="B2520" s="60" t="s">
        <v>259</v>
      </c>
      <c r="C2520" s="56" t="s">
        <v>264</v>
      </c>
      <c r="D2520" s="57" t="s">
        <v>8314</v>
      </c>
      <c r="E2520" s="58" t="s">
        <v>8315</v>
      </c>
      <c r="F2520" s="59" t="s">
        <v>554</v>
      </c>
      <c r="G2520" s="59" t="s">
        <v>110</v>
      </c>
      <c r="H2520" s="59">
        <v>431222</v>
      </c>
      <c r="I2520" s="59" t="str">
        <f t="shared" si="273"/>
        <v>431222</v>
      </c>
      <c r="J2520" s="59">
        <f t="shared" si="274"/>
        <v>0</v>
      </c>
      <c r="K2520" s="70">
        <v>3.779</v>
      </c>
      <c r="L2520" s="55" t="s">
        <v>8316</v>
      </c>
      <c r="M2520" s="71" t="s">
        <v>8317</v>
      </c>
      <c r="N2520" s="59"/>
      <c r="O2520" s="70"/>
      <c r="P2520" s="59"/>
      <c r="Q2520" s="70"/>
      <c r="R2520" s="73" t="s">
        <v>8317</v>
      </c>
      <c r="S2520" s="70">
        <v>3.779</v>
      </c>
      <c r="T2520" s="59">
        <v>18</v>
      </c>
      <c r="U2520" s="82">
        <v>226.74</v>
      </c>
      <c r="V2520" s="83">
        <v>68.022</v>
      </c>
      <c r="W2520" s="83">
        <v>49.127</v>
      </c>
      <c r="X2520" s="83">
        <v>18.895</v>
      </c>
      <c r="Y2520" s="82">
        <f t="shared" si="275"/>
        <v>158.718</v>
      </c>
      <c r="Z2520" s="82"/>
      <c r="AA2520" s="91"/>
      <c r="AB2520" s="91"/>
      <c r="AC2520" s="82"/>
      <c r="AD2520" s="82"/>
      <c r="AE2520" s="82"/>
      <c r="AF2520" s="82"/>
      <c r="AG2520" s="59" t="s">
        <v>8277</v>
      </c>
      <c r="AH2520" s="59">
        <v>1</v>
      </c>
      <c r="AI2520" s="58"/>
      <c r="AJ2520" s="27"/>
    </row>
    <row r="2521" ht="20.15" customHeight="1" outlineLevel="4" spans="1:36">
      <c r="A2521" s="55">
        <v>30</v>
      </c>
      <c r="B2521" s="60" t="s">
        <v>259</v>
      </c>
      <c r="C2521" s="56" t="s">
        <v>264</v>
      </c>
      <c r="D2521" s="57" t="s">
        <v>8318</v>
      </c>
      <c r="E2521" s="58" t="s">
        <v>8319</v>
      </c>
      <c r="F2521" s="59" t="s">
        <v>554</v>
      </c>
      <c r="G2521" s="59" t="s">
        <v>110</v>
      </c>
      <c r="H2521" s="59">
        <v>431222</v>
      </c>
      <c r="I2521" s="59" t="str">
        <f t="shared" si="273"/>
        <v>431222</v>
      </c>
      <c r="J2521" s="59">
        <f t="shared" si="274"/>
        <v>0</v>
      </c>
      <c r="K2521" s="70">
        <v>7.968</v>
      </c>
      <c r="L2521" s="55" t="s">
        <v>8320</v>
      </c>
      <c r="M2521" s="71" t="s">
        <v>8321</v>
      </c>
      <c r="N2521" s="59"/>
      <c r="O2521" s="70"/>
      <c r="P2521" s="59"/>
      <c r="Q2521" s="70"/>
      <c r="R2521" s="73" t="s">
        <v>8321</v>
      </c>
      <c r="S2521" s="70">
        <v>7.968</v>
      </c>
      <c r="T2521" s="59">
        <v>18</v>
      </c>
      <c r="U2521" s="82">
        <v>478.08</v>
      </c>
      <c r="V2521" s="83">
        <v>143.424</v>
      </c>
      <c r="W2521" s="83">
        <v>103.584</v>
      </c>
      <c r="X2521" s="83">
        <v>39.84</v>
      </c>
      <c r="Y2521" s="82">
        <f t="shared" si="275"/>
        <v>334.656</v>
      </c>
      <c r="Z2521" s="82"/>
      <c r="AA2521" s="91"/>
      <c r="AB2521" s="91"/>
      <c r="AC2521" s="82"/>
      <c r="AD2521" s="82"/>
      <c r="AE2521" s="82"/>
      <c r="AF2521" s="82"/>
      <c r="AG2521" s="59" t="s">
        <v>8277</v>
      </c>
      <c r="AH2521" s="59">
        <v>1</v>
      </c>
      <c r="AI2521" s="58"/>
      <c r="AJ2521" s="27"/>
    </row>
    <row r="2522" ht="20.15" customHeight="1" outlineLevel="4" spans="1:36">
      <c r="A2522" s="55">
        <v>36</v>
      </c>
      <c r="B2522" s="60" t="s">
        <v>259</v>
      </c>
      <c r="C2522" s="56" t="s">
        <v>264</v>
      </c>
      <c r="D2522" s="57" t="s">
        <v>8318</v>
      </c>
      <c r="E2522" s="58" t="s">
        <v>8322</v>
      </c>
      <c r="F2522" s="59" t="s">
        <v>554</v>
      </c>
      <c r="G2522" s="59" t="s">
        <v>110</v>
      </c>
      <c r="H2522" s="59">
        <v>431222</v>
      </c>
      <c r="I2522" s="59" t="str">
        <f t="shared" si="273"/>
        <v>431222</v>
      </c>
      <c r="J2522" s="59">
        <f t="shared" si="274"/>
        <v>0</v>
      </c>
      <c r="K2522" s="70">
        <v>3.07</v>
      </c>
      <c r="L2522" s="55" t="s">
        <v>8323</v>
      </c>
      <c r="M2522" s="71" t="s">
        <v>8324</v>
      </c>
      <c r="N2522" s="59"/>
      <c r="O2522" s="70"/>
      <c r="P2522" s="59"/>
      <c r="Q2522" s="70"/>
      <c r="R2522" s="73" t="s">
        <v>8324</v>
      </c>
      <c r="S2522" s="70">
        <v>3.07</v>
      </c>
      <c r="T2522" s="59">
        <v>18</v>
      </c>
      <c r="U2522" s="82">
        <v>184.2</v>
      </c>
      <c r="V2522" s="83">
        <v>55.26</v>
      </c>
      <c r="W2522" s="83">
        <v>39.91</v>
      </c>
      <c r="X2522" s="83">
        <v>15.35</v>
      </c>
      <c r="Y2522" s="82">
        <f t="shared" si="275"/>
        <v>128.94</v>
      </c>
      <c r="Z2522" s="82"/>
      <c r="AA2522" s="91"/>
      <c r="AB2522" s="91"/>
      <c r="AC2522" s="82"/>
      <c r="AD2522" s="82"/>
      <c r="AE2522" s="82"/>
      <c r="AF2522" s="82"/>
      <c r="AG2522" s="59" t="s">
        <v>8277</v>
      </c>
      <c r="AH2522" s="59">
        <v>1</v>
      </c>
      <c r="AI2522" s="58"/>
      <c r="AJ2522" s="27"/>
    </row>
    <row r="2523" ht="20.15" customHeight="1" outlineLevel="4" spans="1:36">
      <c r="A2523" s="55">
        <v>13</v>
      </c>
      <c r="B2523" s="60" t="s">
        <v>259</v>
      </c>
      <c r="C2523" s="56" t="s">
        <v>264</v>
      </c>
      <c r="D2523" s="57" t="s">
        <v>8318</v>
      </c>
      <c r="E2523" s="58" t="s">
        <v>8325</v>
      </c>
      <c r="F2523" s="59" t="s">
        <v>554</v>
      </c>
      <c r="G2523" s="59" t="s">
        <v>110</v>
      </c>
      <c r="H2523" s="59">
        <v>431222</v>
      </c>
      <c r="I2523" s="59" t="str">
        <f t="shared" si="273"/>
        <v>431222</v>
      </c>
      <c r="J2523" s="59">
        <f t="shared" si="274"/>
        <v>0</v>
      </c>
      <c r="K2523" s="70">
        <v>2.494</v>
      </c>
      <c r="L2523" s="55" t="s">
        <v>8326</v>
      </c>
      <c r="M2523" s="71" t="s">
        <v>8327</v>
      </c>
      <c r="N2523" s="59"/>
      <c r="O2523" s="70"/>
      <c r="P2523" s="59"/>
      <c r="Q2523" s="70"/>
      <c r="R2523" s="73" t="s">
        <v>8327</v>
      </c>
      <c r="S2523" s="70">
        <v>2.494</v>
      </c>
      <c r="T2523" s="59">
        <v>18</v>
      </c>
      <c r="U2523" s="82">
        <v>149.64</v>
      </c>
      <c r="V2523" s="83">
        <v>44.892</v>
      </c>
      <c r="W2523" s="83">
        <v>32.422</v>
      </c>
      <c r="X2523" s="83">
        <v>12.47</v>
      </c>
      <c r="Y2523" s="82">
        <f t="shared" si="275"/>
        <v>104.748</v>
      </c>
      <c r="Z2523" s="82"/>
      <c r="AA2523" s="91"/>
      <c r="AB2523" s="91"/>
      <c r="AC2523" s="82"/>
      <c r="AD2523" s="82"/>
      <c r="AE2523" s="82"/>
      <c r="AF2523" s="82"/>
      <c r="AG2523" s="59" t="s">
        <v>8277</v>
      </c>
      <c r="AH2523" s="59">
        <v>1</v>
      </c>
      <c r="AI2523" s="58"/>
      <c r="AJ2523" s="27"/>
    </row>
    <row r="2524" ht="20.15" customHeight="1" outlineLevel="4" spans="1:36">
      <c r="A2524" s="55">
        <v>44</v>
      </c>
      <c r="B2524" s="60" t="s">
        <v>259</v>
      </c>
      <c r="C2524" s="56" t="s">
        <v>264</v>
      </c>
      <c r="D2524" s="57" t="s">
        <v>8328</v>
      </c>
      <c r="E2524" s="58" t="s">
        <v>8329</v>
      </c>
      <c r="F2524" s="59" t="s">
        <v>554</v>
      </c>
      <c r="G2524" s="59" t="s">
        <v>110</v>
      </c>
      <c r="H2524" s="59">
        <v>431222</v>
      </c>
      <c r="I2524" s="59" t="str">
        <f t="shared" si="273"/>
        <v>431222</v>
      </c>
      <c r="J2524" s="59">
        <f t="shared" si="274"/>
        <v>0</v>
      </c>
      <c r="K2524" s="70">
        <v>6.329</v>
      </c>
      <c r="L2524" s="55" t="s">
        <v>8330</v>
      </c>
      <c r="M2524" s="71" t="s">
        <v>8331</v>
      </c>
      <c r="N2524" s="59"/>
      <c r="O2524" s="70"/>
      <c r="P2524" s="59"/>
      <c r="Q2524" s="70"/>
      <c r="R2524" s="73" t="s">
        <v>8331</v>
      </c>
      <c r="S2524" s="70">
        <v>6.329</v>
      </c>
      <c r="T2524" s="59">
        <v>18</v>
      </c>
      <c r="U2524" s="82">
        <v>379.74</v>
      </c>
      <c r="V2524" s="83">
        <v>113.922</v>
      </c>
      <c r="W2524" s="83">
        <v>82.277</v>
      </c>
      <c r="X2524" s="83">
        <v>31.645</v>
      </c>
      <c r="Y2524" s="82">
        <f t="shared" si="275"/>
        <v>265.818</v>
      </c>
      <c r="Z2524" s="82"/>
      <c r="AA2524" s="91"/>
      <c r="AB2524" s="91"/>
      <c r="AC2524" s="82"/>
      <c r="AD2524" s="82"/>
      <c r="AE2524" s="82"/>
      <c r="AF2524" s="82"/>
      <c r="AG2524" s="59" t="s">
        <v>8277</v>
      </c>
      <c r="AH2524" s="59">
        <v>1</v>
      </c>
      <c r="AI2524" s="58"/>
      <c r="AJ2524" s="27"/>
    </row>
    <row r="2525" ht="20.15" customHeight="1" outlineLevel="4" spans="1:36">
      <c r="A2525" s="55">
        <v>1</v>
      </c>
      <c r="B2525" s="60" t="s">
        <v>259</v>
      </c>
      <c r="C2525" s="56" t="s">
        <v>264</v>
      </c>
      <c r="D2525" s="57" t="s">
        <v>8332</v>
      </c>
      <c r="E2525" s="58" t="s">
        <v>8333</v>
      </c>
      <c r="F2525" s="59" t="s">
        <v>554</v>
      </c>
      <c r="G2525" s="59" t="s">
        <v>110</v>
      </c>
      <c r="H2525" s="59">
        <v>431222</v>
      </c>
      <c r="I2525" s="59" t="str">
        <f t="shared" si="273"/>
        <v>431222</v>
      </c>
      <c r="J2525" s="59">
        <f t="shared" si="274"/>
        <v>0</v>
      </c>
      <c r="K2525" s="70">
        <v>4.964</v>
      </c>
      <c r="L2525" s="55" t="s">
        <v>8334</v>
      </c>
      <c r="M2525" s="71" t="s">
        <v>8335</v>
      </c>
      <c r="N2525" s="59"/>
      <c r="O2525" s="70"/>
      <c r="P2525" s="59"/>
      <c r="Q2525" s="70"/>
      <c r="R2525" s="73" t="s">
        <v>8335</v>
      </c>
      <c r="S2525" s="70">
        <v>4.964</v>
      </c>
      <c r="T2525" s="59">
        <v>18</v>
      </c>
      <c r="U2525" s="82">
        <v>297.84</v>
      </c>
      <c r="V2525" s="83">
        <v>89.352</v>
      </c>
      <c r="W2525" s="83">
        <v>64.532</v>
      </c>
      <c r="X2525" s="83">
        <v>24.82</v>
      </c>
      <c r="Y2525" s="82">
        <f t="shared" si="275"/>
        <v>208.488</v>
      </c>
      <c r="Z2525" s="82"/>
      <c r="AA2525" s="91"/>
      <c r="AB2525" s="91"/>
      <c r="AC2525" s="82"/>
      <c r="AD2525" s="82"/>
      <c r="AE2525" s="82"/>
      <c r="AF2525" s="82"/>
      <c r="AG2525" s="59" t="s">
        <v>8277</v>
      </c>
      <c r="AH2525" s="59">
        <v>1</v>
      </c>
      <c r="AI2525" s="58"/>
      <c r="AJ2525" s="27"/>
    </row>
    <row r="2526" ht="20.15" customHeight="1" outlineLevel="4" spans="1:36">
      <c r="A2526" s="55">
        <v>16</v>
      </c>
      <c r="B2526" s="60" t="s">
        <v>259</v>
      </c>
      <c r="C2526" s="56" t="s">
        <v>264</v>
      </c>
      <c r="D2526" s="57" t="s">
        <v>8336</v>
      </c>
      <c r="E2526" s="58" t="s">
        <v>643</v>
      </c>
      <c r="F2526" s="59" t="s">
        <v>554</v>
      </c>
      <c r="G2526" s="59" t="s">
        <v>110</v>
      </c>
      <c r="H2526" s="59">
        <v>431222</v>
      </c>
      <c r="I2526" s="59" t="str">
        <f t="shared" si="273"/>
        <v>431222</v>
      </c>
      <c r="J2526" s="59">
        <f t="shared" si="274"/>
        <v>0</v>
      </c>
      <c r="K2526" s="70">
        <v>3.095</v>
      </c>
      <c r="L2526" s="55" t="s">
        <v>8337</v>
      </c>
      <c r="M2526" s="71" t="s">
        <v>8338</v>
      </c>
      <c r="N2526" s="59"/>
      <c r="O2526" s="70"/>
      <c r="P2526" s="59"/>
      <c r="Q2526" s="70"/>
      <c r="R2526" s="73" t="s">
        <v>8338</v>
      </c>
      <c r="S2526" s="70">
        <v>3.095</v>
      </c>
      <c r="T2526" s="59">
        <v>18</v>
      </c>
      <c r="U2526" s="82">
        <v>185.7</v>
      </c>
      <c r="V2526" s="83">
        <v>55.71</v>
      </c>
      <c r="W2526" s="83">
        <v>40.235</v>
      </c>
      <c r="X2526" s="83">
        <v>15.475</v>
      </c>
      <c r="Y2526" s="82">
        <f t="shared" si="275"/>
        <v>129.99</v>
      </c>
      <c r="Z2526" s="82"/>
      <c r="AA2526" s="91"/>
      <c r="AB2526" s="91"/>
      <c r="AC2526" s="82"/>
      <c r="AD2526" s="82"/>
      <c r="AE2526" s="82"/>
      <c r="AF2526" s="82"/>
      <c r="AG2526" s="59" t="s">
        <v>8277</v>
      </c>
      <c r="AH2526" s="59">
        <v>1</v>
      </c>
      <c r="AI2526" s="58"/>
      <c r="AJ2526" s="27"/>
    </row>
    <row r="2527" ht="20.15" customHeight="1" outlineLevel="4" spans="1:36">
      <c r="A2527" s="55">
        <v>2</v>
      </c>
      <c r="B2527" s="60" t="s">
        <v>259</v>
      </c>
      <c r="C2527" s="56" t="s">
        <v>264</v>
      </c>
      <c r="D2527" s="57" t="s">
        <v>8339</v>
      </c>
      <c r="E2527" s="58" t="s">
        <v>8340</v>
      </c>
      <c r="F2527" s="59" t="s">
        <v>554</v>
      </c>
      <c r="G2527" s="59" t="s">
        <v>110</v>
      </c>
      <c r="H2527" s="59">
        <v>431222</v>
      </c>
      <c r="I2527" s="59" t="str">
        <f t="shared" si="273"/>
        <v>431222</v>
      </c>
      <c r="J2527" s="59">
        <f t="shared" si="274"/>
        <v>0</v>
      </c>
      <c r="K2527" s="70">
        <v>11.935</v>
      </c>
      <c r="L2527" s="55" t="s">
        <v>8341</v>
      </c>
      <c r="M2527" s="71" t="s">
        <v>8342</v>
      </c>
      <c r="N2527" s="59"/>
      <c r="O2527" s="70"/>
      <c r="P2527" s="59"/>
      <c r="Q2527" s="70"/>
      <c r="R2527" s="73" t="s">
        <v>8342</v>
      </c>
      <c r="S2527" s="70">
        <v>11.935</v>
      </c>
      <c r="T2527" s="59">
        <v>18</v>
      </c>
      <c r="U2527" s="82">
        <v>716.1</v>
      </c>
      <c r="V2527" s="83">
        <v>214.83</v>
      </c>
      <c r="W2527" s="83">
        <v>155.155</v>
      </c>
      <c r="X2527" s="83">
        <v>59.675</v>
      </c>
      <c r="Y2527" s="82">
        <f t="shared" si="275"/>
        <v>501.27</v>
      </c>
      <c r="Z2527" s="82"/>
      <c r="AA2527" s="91"/>
      <c r="AB2527" s="91"/>
      <c r="AC2527" s="82"/>
      <c r="AD2527" s="82"/>
      <c r="AE2527" s="82"/>
      <c r="AF2527" s="82"/>
      <c r="AG2527" s="59" t="s">
        <v>8277</v>
      </c>
      <c r="AH2527" s="59">
        <v>1</v>
      </c>
      <c r="AI2527" s="58"/>
      <c r="AJ2527" s="27"/>
    </row>
    <row r="2528" ht="20.15" customHeight="1" outlineLevel="4" spans="1:36">
      <c r="A2528" s="55">
        <v>3</v>
      </c>
      <c r="B2528" s="60" t="s">
        <v>259</v>
      </c>
      <c r="C2528" s="56" t="s">
        <v>264</v>
      </c>
      <c r="D2528" s="57" t="s">
        <v>8318</v>
      </c>
      <c r="E2528" s="58" t="s">
        <v>8343</v>
      </c>
      <c r="F2528" s="59" t="s">
        <v>554</v>
      </c>
      <c r="G2528" s="59" t="s">
        <v>110</v>
      </c>
      <c r="H2528" s="59">
        <v>431222</v>
      </c>
      <c r="I2528" s="59" t="str">
        <f t="shared" si="273"/>
        <v>431222</v>
      </c>
      <c r="J2528" s="59">
        <f t="shared" si="274"/>
        <v>0</v>
      </c>
      <c r="K2528" s="70">
        <v>4.356</v>
      </c>
      <c r="L2528" s="55" t="s">
        <v>8344</v>
      </c>
      <c r="M2528" s="71" t="s">
        <v>8345</v>
      </c>
      <c r="N2528" s="59"/>
      <c r="O2528" s="70"/>
      <c r="P2528" s="59"/>
      <c r="Q2528" s="70"/>
      <c r="R2528" s="73" t="s">
        <v>8345</v>
      </c>
      <c r="S2528" s="70">
        <v>4.356</v>
      </c>
      <c r="T2528" s="59">
        <v>18</v>
      </c>
      <c r="U2528" s="82">
        <v>261.36</v>
      </c>
      <c r="V2528" s="83">
        <v>78.408</v>
      </c>
      <c r="W2528" s="83">
        <v>56.628</v>
      </c>
      <c r="X2528" s="83">
        <v>21.78</v>
      </c>
      <c r="Y2528" s="82">
        <f t="shared" si="275"/>
        <v>182.952</v>
      </c>
      <c r="Z2528" s="82"/>
      <c r="AA2528" s="91"/>
      <c r="AB2528" s="91"/>
      <c r="AC2528" s="82"/>
      <c r="AD2528" s="82"/>
      <c r="AE2528" s="82"/>
      <c r="AF2528" s="82"/>
      <c r="AG2528" s="59" t="s">
        <v>8277</v>
      </c>
      <c r="AH2528" s="59">
        <v>1</v>
      </c>
      <c r="AI2528" s="58"/>
      <c r="AJ2528" s="27"/>
    </row>
    <row r="2529" ht="20.15" customHeight="1" outlineLevel="4" spans="1:36">
      <c r="A2529" s="55">
        <v>35</v>
      </c>
      <c r="B2529" s="60" t="s">
        <v>259</v>
      </c>
      <c r="C2529" s="56" t="s">
        <v>264</v>
      </c>
      <c r="D2529" s="57" t="s">
        <v>8292</v>
      </c>
      <c r="E2529" s="58" t="s">
        <v>8346</v>
      </c>
      <c r="F2529" s="59" t="s">
        <v>554</v>
      </c>
      <c r="G2529" s="59" t="s">
        <v>110</v>
      </c>
      <c r="H2529" s="59">
        <v>431222</v>
      </c>
      <c r="I2529" s="59" t="str">
        <f t="shared" si="273"/>
        <v>431222</v>
      </c>
      <c r="J2529" s="59">
        <f t="shared" si="274"/>
        <v>0</v>
      </c>
      <c r="K2529" s="70">
        <v>3.594</v>
      </c>
      <c r="L2529" s="55" t="s">
        <v>8347</v>
      </c>
      <c r="M2529" s="71" t="s">
        <v>8348</v>
      </c>
      <c r="N2529" s="59"/>
      <c r="O2529" s="70"/>
      <c r="P2529" s="59"/>
      <c r="Q2529" s="70"/>
      <c r="R2529" s="73" t="s">
        <v>8348</v>
      </c>
      <c r="S2529" s="70">
        <v>3.594</v>
      </c>
      <c r="T2529" s="59">
        <v>18</v>
      </c>
      <c r="U2529" s="82">
        <v>215.64</v>
      </c>
      <c r="V2529" s="83">
        <v>64.692</v>
      </c>
      <c r="W2529" s="83">
        <v>46.722</v>
      </c>
      <c r="X2529" s="83">
        <v>17.97</v>
      </c>
      <c r="Y2529" s="82">
        <f t="shared" si="275"/>
        <v>150.948</v>
      </c>
      <c r="Z2529" s="82"/>
      <c r="AA2529" s="91"/>
      <c r="AB2529" s="91"/>
      <c r="AC2529" s="82"/>
      <c r="AD2529" s="82"/>
      <c r="AE2529" s="82"/>
      <c r="AF2529" s="82"/>
      <c r="AG2529" s="59" t="s">
        <v>8277</v>
      </c>
      <c r="AH2529" s="59">
        <v>1</v>
      </c>
      <c r="AI2529" s="58"/>
      <c r="AJ2529" s="27"/>
    </row>
    <row r="2530" ht="20.15" customHeight="1" outlineLevel="4" spans="1:36">
      <c r="A2530" s="55">
        <v>37</v>
      </c>
      <c r="B2530" s="60" t="s">
        <v>259</v>
      </c>
      <c r="C2530" s="56" t="s">
        <v>264</v>
      </c>
      <c r="D2530" s="57" t="s">
        <v>8332</v>
      </c>
      <c r="E2530" s="58" t="s">
        <v>8349</v>
      </c>
      <c r="F2530" s="59" t="s">
        <v>554</v>
      </c>
      <c r="G2530" s="59" t="s">
        <v>110</v>
      </c>
      <c r="H2530" s="59">
        <v>431222</v>
      </c>
      <c r="I2530" s="59" t="str">
        <f t="shared" si="273"/>
        <v>431222</v>
      </c>
      <c r="J2530" s="59">
        <f t="shared" si="274"/>
        <v>0</v>
      </c>
      <c r="K2530" s="70">
        <v>6.648</v>
      </c>
      <c r="L2530" s="55" t="s">
        <v>8350</v>
      </c>
      <c r="M2530" s="71" t="s">
        <v>8351</v>
      </c>
      <c r="N2530" s="59"/>
      <c r="O2530" s="70"/>
      <c r="P2530" s="59"/>
      <c r="Q2530" s="70"/>
      <c r="R2530" s="73" t="s">
        <v>8351</v>
      </c>
      <c r="S2530" s="70">
        <v>6.648</v>
      </c>
      <c r="T2530" s="59">
        <v>18</v>
      </c>
      <c r="U2530" s="82">
        <v>398.88</v>
      </c>
      <c r="V2530" s="83">
        <v>119.664</v>
      </c>
      <c r="W2530" s="83">
        <v>86.424</v>
      </c>
      <c r="X2530" s="83">
        <v>33.24</v>
      </c>
      <c r="Y2530" s="82">
        <f t="shared" si="275"/>
        <v>279.216</v>
      </c>
      <c r="Z2530" s="82"/>
      <c r="AA2530" s="91"/>
      <c r="AB2530" s="91"/>
      <c r="AC2530" s="82"/>
      <c r="AD2530" s="82"/>
      <c r="AE2530" s="82"/>
      <c r="AF2530" s="82"/>
      <c r="AG2530" s="59" t="s">
        <v>8277</v>
      </c>
      <c r="AH2530" s="59">
        <v>1</v>
      </c>
      <c r="AI2530" s="58"/>
      <c r="AJ2530" s="27"/>
    </row>
    <row r="2531" ht="20.15" customHeight="1" outlineLevel="4" spans="1:36">
      <c r="A2531" s="55">
        <v>11</v>
      </c>
      <c r="B2531" s="60" t="s">
        <v>259</v>
      </c>
      <c r="C2531" s="56" t="s">
        <v>264</v>
      </c>
      <c r="D2531" s="57" t="s">
        <v>8332</v>
      </c>
      <c r="E2531" s="58" t="s">
        <v>8352</v>
      </c>
      <c r="F2531" s="59" t="s">
        <v>554</v>
      </c>
      <c r="G2531" s="59" t="s">
        <v>110</v>
      </c>
      <c r="H2531" s="59">
        <v>431222</v>
      </c>
      <c r="I2531" s="59" t="str">
        <f t="shared" si="273"/>
        <v>431222</v>
      </c>
      <c r="J2531" s="59">
        <f t="shared" si="274"/>
        <v>0</v>
      </c>
      <c r="K2531" s="70">
        <v>3.739</v>
      </c>
      <c r="L2531" s="55" t="s">
        <v>8353</v>
      </c>
      <c r="M2531" s="71" t="s">
        <v>8354</v>
      </c>
      <c r="N2531" s="59"/>
      <c r="O2531" s="70"/>
      <c r="P2531" s="59"/>
      <c r="Q2531" s="70"/>
      <c r="R2531" s="73" t="s">
        <v>8354</v>
      </c>
      <c r="S2531" s="70">
        <v>3.739</v>
      </c>
      <c r="T2531" s="59">
        <v>18</v>
      </c>
      <c r="U2531" s="82">
        <v>224.34</v>
      </c>
      <c r="V2531" s="83">
        <v>67.302</v>
      </c>
      <c r="W2531" s="83">
        <v>48.607</v>
      </c>
      <c r="X2531" s="83">
        <v>18.695</v>
      </c>
      <c r="Y2531" s="82">
        <f t="shared" si="275"/>
        <v>157.038</v>
      </c>
      <c r="Z2531" s="82"/>
      <c r="AA2531" s="91"/>
      <c r="AB2531" s="91"/>
      <c r="AC2531" s="82"/>
      <c r="AD2531" s="82"/>
      <c r="AE2531" s="82"/>
      <c r="AF2531" s="82"/>
      <c r="AG2531" s="59" t="s">
        <v>8277</v>
      </c>
      <c r="AH2531" s="59">
        <v>1</v>
      </c>
      <c r="AI2531" s="58"/>
      <c r="AJ2531" s="27"/>
    </row>
    <row r="2532" ht="20.15" customHeight="1" outlineLevel="4" spans="1:36">
      <c r="A2532" s="55">
        <v>23</v>
      </c>
      <c r="B2532" s="60" t="s">
        <v>259</v>
      </c>
      <c r="C2532" s="56" t="s">
        <v>264</v>
      </c>
      <c r="D2532" s="57" t="s">
        <v>8328</v>
      </c>
      <c r="E2532" s="58" t="s">
        <v>8355</v>
      </c>
      <c r="F2532" s="59" t="s">
        <v>554</v>
      </c>
      <c r="G2532" s="59" t="s">
        <v>110</v>
      </c>
      <c r="H2532" s="59">
        <v>431222</v>
      </c>
      <c r="I2532" s="59" t="str">
        <f t="shared" si="273"/>
        <v>431222</v>
      </c>
      <c r="J2532" s="59">
        <f t="shared" si="274"/>
        <v>0</v>
      </c>
      <c r="K2532" s="70">
        <v>2.909</v>
      </c>
      <c r="L2532" s="55" t="s">
        <v>8356</v>
      </c>
      <c r="M2532" s="71" t="s">
        <v>8357</v>
      </c>
      <c r="N2532" s="59"/>
      <c r="O2532" s="70"/>
      <c r="P2532" s="59"/>
      <c r="Q2532" s="70"/>
      <c r="R2532" s="73" t="s">
        <v>8357</v>
      </c>
      <c r="S2532" s="70">
        <v>2.909</v>
      </c>
      <c r="T2532" s="59">
        <v>18</v>
      </c>
      <c r="U2532" s="82">
        <v>174.54</v>
      </c>
      <c r="V2532" s="83">
        <v>52.362</v>
      </c>
      <c r="W2532" s="83">
        <v>37.817</v>
      </c>
      <c r="X2532" s="83">
        <v>14.545</v>
      </c>
      <c r="Y2532" s="82">
        <f t="shared" si="275"/>
        <v>122.178</v>
      </c>
      <c r="Z2532" s="82"/>
      <c r="AA2532" s="91"/>
      <c r="AB2532" s="91"/>
      <c r="AC2532" s="82"/>
      <c r="AD2532" s="82"/>
      <c r="AE2532" s="82"/>
      <c r="AF2532" s="82"/>
      <c r="AG2532" s="59" t="s">
        <v>8277</v>
      </c>
      <c r="AH2532" s="59">
        <v>1</v>
      </c>
      <c r="AI2532" s="58"/>
      <c r="AJ2532" s="27"/>
    </row>
    <row r="2533" ht="20.15" customHeight="1" outlineLevel="4" spans="1:36">
      <c r="A2533" s="55">
        <v>38</v>
      </c>
      <c r="B2533" s="60" t="s">
        <v>259</v>
      </c>
      <c r="C2533" s="56" t="s">
        <v>264</v>
      </c>
      <c r="D2533" s="57" t="s">
        <v>8328</v>
      </c>
      <c r="E2533" s="58" t="s">
        <v>8358</v>
      </c>
      <c r="F2533" s="59" t="s">
        <v>554</v>
      </c>
      <c r="G2533" s="59" t="s">
        <v>110</v>
      </c>
      <c r="H2533" s="59">
        <v>431222</v>
      </c>
      <c r="I2533" s="59" t="str">
        <f t="shared" si="273"/>
        <v>431222</v>
      </c>
      <c r="J2533" s="59">
        <f t="shared" si="274"/>
        <v>0</v>
      </c>
      <c r="K2533" s="70">
        <v>3.371</v>
      </c>
      <c r="L2533" s="55" t="s">
        <v>8359</v>
      </c>
      <c r="M2533" s="71" t="s">
        <v>8360</v>
      </c>
      <c r="N2533" s="59"/>
      <c r="O2533" s="70"/>
      <c r="P2533" s="59"/>
      <c r="Q2533" s="70"/>
      <c r="R2533" s="73" t="s">
        <v>8360</v>
      </c>
      <c r="S2533" s="70">
        <v>3.371</v>
      </c>
      <c r="T2533" s="59">
        <v>18</v>
      </c>
      <c r="U2533" s="82">
        <v>202.26</v>
      </c>
      <c r="V2533" s="83">
        <v>60.678</v>
      </c>
      <c r="W2533" s="83">
        <v>43.823</v>
      </c>
      <c r="X2533" s="83">
        <v>16.855</v>
      </c>
      <c r="Y2533" s="82">
        <f t="shared" si="275"/>
        <v>141.582</v>
      </c>
      <c r="Z2533" s="82"/>
      <c r="AA2533" s="91"/>
      <c r="AB2533" s="91"/>
      <c r="AC2533" s="82"/>
      <c r="AD2533" s="82"/>
      <c r="AE2533" s="82"/>
      <c r="AF2533" s="82"/>
      <c r="AG2533" s="59" t="s">
        <v>8361</v>
      </c>
      <c r="AH2533" s="59">
        <v>1</v>
      </c>
      <c r="AI2533" s="58"/>
      <c r="AJ2533" s="27"/>
    </row>
    <row r="2534" ht="20.15" customHeight="1" outlineLevel="4" spans="1:36">
      <c r="A2534" s="55">
        <v>17</v>
      </c>
      <c r="B2534" s="60" t="s">
        <v>259</v>
      </c>
      <c r="C2534" s="56" t="s">
        <v>264</v>
      </c>
      <c r="D2534" s="57" t="s">
        <v>8362</v>
      </c>
      <c r="E2534" s="58" t="s">
        <v>8363</v>
      </c>
      <c r="F2534" s="59" t="s">
        <v>554</v>
      </c>
      <c r="G2534" s="59" t="s">
        <v>110</v>
      </c>
      <c r="H2534" s="59">
        <v>431222</v>
      </c>
      <c r="I2534" s="59" t="str">
        <f t="shared" si="273"/>
        <v>431222</v>
      </c>
      <c r="J2534" s="59">
        <f t="shared" si="274"/>
        <v>0</v>
      </c>
      <c r="K2534" s="70">
        <v>3.834</v>
      </c>
      <c r="L2534" s="55" t="s">
        <v>8364</v>
      </c>
      <c r="M2534" s="71" t="s">
        <v>8365</v>
      </c>
      <c r="N2534" s="59"/>
      <c r="O2534" s="70"/>
      <c r="P2534" s="59"/>
      <c r="Q2534" s="70"/>
      <c r="R2534" s="73" t="s">
        <v>8365</v>
      </c>
      <c r="S2534" s="70">
        <v>3.834</v>
      </c>
      <c r="T2534" s="59">
        <v>18</v>
      </c>
      <c r="U2534" s="82">
        <v>230.04</v>
      </c>
      <c r="V2534" s="83">
        <v>69.012</v>
      </c>
      <c r="W2534" s="83">
        <v>49.842</v>
      </c>
      <c r="X2534" s="83">
        <v>19.17</v>
      </c>
      <c r="Y2534" s="82">
        <f t="shared" si="275"/>
        <v>161.028</v>
      </c>
      <c r="Z2534" s="82"/>
      <c r="AA2534" s="91"/>
      <c r="AB2534" s="91"/>
      <c r="AC2534" s="82"/>
      <c r="AD2534" s="82"/>
      <c r="AE2534" s="82"/>
      <c r="AF2534" s="82"/>
      <c r="AG2534" s="59" t="s">
        <v>8361</v>
      </c>
      <c r="AH2534" s="59">
        <v>1</v>
      </c>
      <c r="AI2534" s="58"/>
      <c r="AJ2534" s="27"/>
    </row>
    <row r="2535" ht="20.15" customHeight="1" outlineLevel="4" spans="1:36">
      <c r="A2535" s="55">
        <v>25</v>
      </c>
      <c r="B2535" s="60" t="s">
        <v>259</v>
      </c>
      <c r="C2535" s="56" t="s">
        <v>264</v>
      </c>
      <c r="D2535" s="57" t="s">
        <v>8366</v>
      </c>
      <c r="E2535" s="58" t="s">
        <v>8367</v>
      </c>
      <c r="F2535" s="59" t="s">
        <v>554</v>
      </c>
      <c r="G2535" s="59" t="s">
        <v>110</v>
      </c>
      <c r="H2535" s="59">
        <v>431222</v>
      </c>
      <c r="I2535" s="59" t="str">
        <f t="shared" si="273"/>
        <v>431222</v>
      </c>
      <c r="J2535" s="59">
        <f t="shared" si="274"/>
        <v>0</v>
      </c>
      <c r="K2535" s="70">
        <v>3.848</v>
      </c>
      <c r="L2535" s="55" t="s">
        <v>8368</v>
      </c>
      <c r="M2535" s="71" t="s">
        <v>8369</v>
      </c>
      <c r="N2535" s="59"/>
      <c r="O2535" s="70"/>
      <c r="P2535" s="59"/>
      <c r="Q2535" s="70"/>
      <c r="R2535" s="73" t="s">
        <v>8369</v>
      </c>
      <c r="S2535" s="70">
        <v>3.848</v>
      </c>
      <c r="T2535" s="59">
        <v>18</v>
      </c>
      <c r="U2535" s="82">
        <v>230.88</v>
      </c>
      <c r="V2535" s="83">
        <v>69.264</v>
      </c>
      <c r="W2535" s="83">
        <v>50.024</v>
      </c>
      <c r="X2535" s="83">
        <v>19.24</v>
      </c>
      <c r="Y2535" s="82">
        <f t="shared" si="275"/>
        <v>161.616</v>
      </c>
      <c r="Z2535" s="82"/>
      <c r="AA2535" s="91"/>
      <c r="AB2535" s="91"/>
      <c r="AC2535" s="82"/>
      <c r="AD2535" s="82"/>
      <c r="AE2535" s="82"/>
      <c r="AF2535" s="82"/>
      <c r="AG2535" s="59" t="s">
        <v>8361</v>
      </c>
      <c r="AH2535" s="59">
        <v>1</v>
      </c>
      <c r="AI2535" s="58"/>
      <c r="AJ2535" s="27"/>
    </row>
    <row r="2536" ht="20.15" customHeight="1" outlineLevel="4" spans="1:36">
      <c r="A2536" s="55">
        <v>39</v>
      </c>
      <c r="B2536" s="60" t="s">
        <v>259</v>
      </c>
      <c r="C2536" s="56" t="s">
        <v>264</v>
      </c>
      <c r="D2536" s="57" t="s">
        <v>8370</v>
      </c>
      <c r="E2536" s="58" t="s">
        <v>8371</v>
      </c>
      <c r="F2536" s="59" t="s">
        <v>554</v>
      </c>
      <c r="G2536" s="59" t="s">
        <v>110</v>
      </c>
      <c r="H2536" s="59">
        <v>431222</v>
      </c>
      <c r="I2536" s="59" t="str">
        <f t="shared" si="273"/>
        <v>431222</v>
      </c>
      <c r="J2536" s="59">
        <f t="shared" si="274"/>
        <v>0</v>
      </c>
      <c r="K2536" s="70">
        <v>3.482</v>
      </c>
      <c r="L2536" s="55" t="s">
        <v>8372</v>
      </c>
      <c r="M2536" s="71" t="s">
        <v>8373</v>
      </c>
      <c r="N2536" s="59"/>
      <c r="O2536" s="70"/>
      <c r="P2536" s="59"/>
      <c r="Q2536" s="70"/>
      <c r="R2536" s="73" t="s">
        <v>8373</v>
      </c>
      <c r="S2536" s="70">
        <v>3.482</v>
      </c>
      <c r="T2536" s="59">
        <v>18</v>
      </c>
      <c r="U2536" s="82">
        <v>208.92</v>
      </c>
      <c r="V2536" s="83">
        <v>62.676</v>
      </c>
      <c r="W2536" s="83">
        <v>45.266</v>
      </c>
      <c r="X2536" s="83">
        <v>17.41</v>
      </c>
      <c r="Y2536" s="82">
        <f t="shared" si="275"/>
        <v>146.244</v>
      </c>
      <c r="Z2536" s="82"/>
      <c r="AA2536" s="91"/>
      <c r="AB2536" s="91"/>
      <c r="AC2536" s="82"/>
      <c r="AD2536" s="82"/>
      <c r="AE2536" s="82"/>
      <c r="AF2536" s="82"/>
      <c r="AG2536" s="59" t="s">
        <v>8361</v>
      </c>
      <c r="AH2536" s="59">
        <v>1</v>
      </c>
      <c r="AI2536" s="58"/>
      <c r="AJ2536" s="27"/>
    </row>
    <row r="2537" ht="20.15" customHeight="1" outlineLevel="4" spans="1:36">
      <c r="A2537" s="55">
        <v>20</v>
      </c>
      <c r="B2537" s="60" t="s">
        <v>259</v>
      </c>
      <c r="C2537" s="56" t="s">
        <v>264</v>
      </c>
      <c r="D2537" s="57" t="s">
        <v>8370</v>
      </c>
      <c r="E2537" s="58" t="s">
        <v>8374</v>
      </c>
      <c r="F2537" s="59" t="s">
        <v>554</v>
      </c>
      <c r="G2537" s="59" t="s">
        <v>110</v>
      </c>
      <c r="H2537" s="59">
        <v>431222</v>
      </c>
      <c r="I2537" s="59" t="str">
        <f t="shared" si="273"/>
        <v>431222</v>
      </c>
      <c r="J2537" s="59">
        <f t="shared" si="274"/>
        <v>0</v>
      </c>
      <c r="K2537" s="70">
        <v>3.88</v>
      </c>
      <c r="L2537" s="55" t="s">
        <v>8375</v>
      </c>
      <c r="M2537" s="71" t="s">
        <v>8376</v>
      </c>
      <c r="N2537" s="59"/>
      <c r="O2537" s="70"/>
      <c r="P2537" s="59"/>
      <c r="Q2537" s="70"/>
      <c r="R2537" s="73" t="s">
        <v>8376</v>
      </c>
      <c r="S2537" s="70">
        <v>3.88</v>
      </c>
      <c r="T2537" s="59">
        <v>18</v>
      </c>
      <c r="U2537" s="82">
        <v>232.8</v>
      </c>
      <c r="V2537" s="83">
        <v>69.84</v>
      </c>
      <c r="W2537" s="83">
        <v>50.44</v>
      </c>
      <c r="X2537" s="83">
        <v>19.4</v>
      </c>
      <c r="Y2537" s="82">
        <f t="shared" si="275"/>
        <v>162.96</v>
      </c>
      <c r="Z2537" s="82"/>
      <c r="AA2537" s="91"/>
      <c r="AB2537" s="91"/>
      <c r="AC2537" s="82"/>
      <c r="AD2537" s="82"/>
      <c r="AE2537" s="82"/>
      <c r="AF2537" s="82"/>
      <c r="AG2537" s="59" t="s">
        <v>8361</v>
      </c>
      <c r="AH2537" s="59">
        <v>1</v>
      </c>
      <c r="AI2537" s="58"/>
      <c r="AJ2537" s="27"/>
    </row>
    <row r="2538" ht="20.15" customHeight="1" outlineLevel="4" spans="1:36">
      <c r="A2538" s="55">
        <v>4</v>
      </c>
      <c r="B2538" s="60" t="s">
        <v>259</v>
      </c>
      <c r="C2538" s="56" t="s">
        <v>264</v>
      </c>
      <c r="D2538" s="57" t="s">
        <v>8377</v>
      </c>
      <c r="E2538" s="58" t="s">
        <v>8378</v>
      </c>
      <c r="F2538" s="59" t="s">
        <v>554</v>
      </c>
      <c r="G2538" s="59" t="s">
        <v>110</v>
      </c>
      <c r="H2538" s="59">
        <v>431222</v>
      </c>
      <c r="I2538" s="59" t="str">
        <f t="shared" si="273"/>
        <v>431222</v>
      </c>
      <c r="J2538" s="59">
        <f t="shared" si="274"/>
        <v>0</v>
      </c>
      <c r="K2538" s="70">
        <v>3.444</v>
      </c>
      <c r="L2538" s="55" t="s">
        <v>8379</v>
      </c>
      <c r="M2538" s="71" t="s">
        <v>8380</v>
      </c>
      <c r="N2538" s="59"/>
      <c r="O2538" s="70"/>
      <c r="P2538" s="59"/>
      <c r="Q2538" s="70"/>
      <c r="R2538" s="73" t="s">
        <v>8380</v>
      </c>
      <c r="S2538" s="70">
        <v>3.444</v>
      </c>
      <c r="T2538" s="59">
        <v>18</v>
      </c>
      <c r="U2538" s="82">
        <v>206.64</v>
      </c>
      <c r="V2538" s="83">
        <v>61.992</v>
      </c>
      <c r="W2538" s="83">
        <v>44.772</v>
      </c>
      <c r="X2538" s="83">
        <v>17.22</v>
      </c>
      <c r="Y2538" s="82">
        <f t="shared" si="275"/>
        <v>144.648</v>
      </c>
      <c r="Z2538" s="82"/>
      <c r="AA2538" s="91"/>
      <c r="AB2538" s="91"/>
      <c r="AC2538" s="82"/>
      <c r="AD2538" s="82"/>
      <c r="AE2538" s="82"/>
      <c r="AF2538" s="82"/>
      <c r="AG2538" s="59" t="s">
        <v>8361</v>
      </c>
      <c r="AH2538" s="59">
        <v>1</v>
      </c>
      <c r="AI2538" s="58"/>
      <c r="AJ2538" s="27"/>
    </row>
    <row r="2539" ht="20.15" customHeight="1" outlineLevel="4" spans="1:36">
      <c r="A2539" s="55">
        <v>34</v>
      </c>
      <c r="B2539" s="60" t="s">
        <v>259</v>
      </c>
      <c r="C2539" s="56" t="s">
        <v>264</v>
      </c>
      <c r="D2539" s="57" t="s">
        <v>8381</v>
      </c>
      <c r="E2539" s="58" t="s">
        <v>8382</v>
      </c>
      <c r="F2539" s="59" t="s">
        <v>554</v>
      </c>
      <c r="G2539" s="59" t="s">
        <v>110</v>
      </c>
      <c r="H2539" s="59">
        <v>431222</v>
      </c>
      <c r="I2539" s="59" t="str">
        <f t="shared" si="273"/>
        <v>431222</v>
      </c>
      <c r="J2539" s="59">
        <f t="shared" si="274"/>
        <v>0</v>
      </c>
      <c r="K2539" s="70">
        <v>1.375</v>
      </c>
      <c r="L2539" s="55" t="s">
        <v>8383</v>
      </c>
      <c r="M2539" s="71" t="s">
        <v>8384</v>
      </c>
      <c r="N2539" s="59"/>
      <c r="O2539" s="70"/>
      <c r="P2539" s="59"/>
      <c r="Q2539" s="70"/>
      <c r="R2539" s="73" t="s">
        <v>8384</v>
      </c>
      <c r="S2539" s="70">
        <v>1.375</v>
      </c>
      <c r="T2539" s="59">
        <v>18</v>
      </c>
      <c r="U2539" s="82">
        <v>82.5</v>
      </c>
      <c r="V2539" s="83">
        <v>24.75</v>
      </c>
      <c r="W2539" s="83">
        <v>17.875</v>
      </c>
      <c r="X2539" s="83">
        <v>6.875</v>
      </c>
      <c r="Y2539" s="82">
        <f t="shared" si="275"/>
        <v>57.75</v>
      </c>
      <c r="Z2539" s="82"/>
      <c r="AA2539" s="91"/>
      <c r="AB2539" s="91"/>
      <c r="AC2539" s="82"/>
      <c r="AD2539" s="82"/>
      <c r="AE2539" s="82"/>
      <c r="AF2539" s="82"/>
      <c r="AG2539" s="59" t="s">
        <v>8361</v>
      </c>
      <c r="AH2539" s="59">
        <v>1</v>
      </c>
      <c r="AI2539" s="58"/>
      <c r="AJ2539" s="27"/>
    </row>
    <row r="2540" ht="20.15" customHeight="1" outlineLevel="4" spans="1:36">
      <c r="A2540" s="55">
        <v>27</v>
      </c>
      <c r="B2540" s="60" t="s">
        <v>259</v>
      </c>
      <c r="C2540" s="56" t="s">
        <v>264</v>
      </c>
      <c r="D2540" s="57" t="s">
        <v>8336</v>
      </c>
      <c r="E2540" s="58" t="s">
        <v>8385</v>
      </c>
      <c r="F2540" s="59" t="s">
        <v>554</v>
      </c>
      <c r="G2540" s="59" t="s">
        <v>110</v>
      </c>
      <c r="H2540" s="59">
        <v>431222</v>
      </c>
      <c r="I2540" s="59" t="str">
        <f t="shared" si="273"/>
        <v>431222</v>
      </c>
      <c r="J2540" s="59">
        <f t="shared" si="274"/>
        <v>0</v>
      </c>
      <c r="K2540" s="70">
        <v>11.223</v>
      </c>
      <c r="L2540" s="55" t="s">
        <v>8386</v>
      </c>
      <c r="M2540" s="71" t="s">
        <v>8387</v>
      </c>
      <c r="N2540" s="59"/>
      <c r="O2540" s="70"/>
      <c r="P2540" s="59"/>
      <c r="Q2540" s="70"/>
      <c r="R2540" s="73" t="s">
        <v>8387</v>
      </c>
      <c r="S2540" s="70">
        <v>11.223</v>
      </c>
      <c r="T2540" s="59">
        <v>18</v>
      </c>
      <c r="U2540" s="82">
        <v>673.38</v>
      </c>
      <c r="V2540" s="83">
        <v>202.014</v>
      </c>
      <c r="W2540" s="83">
        <v>145.899</v>
      </c>
      <c r="X2540" s="83">
        <v>56.115</v>
      </c>
      <c r="Y2540" s="82">
        <f t="shared" si="275"/>
        <v>471.366</v>
      </c>
      <c r="Z2540" s="82"/>
      <c r="AA2540" s="91"/>
      <c r="AB2540" s="91"/>
      <c r="AC2540" s="82"/>
      <c r="AD2540" s="82"/>
      <c r="AE2540" s="82"/>
      <c r="AF2540" s="82"/>
      <c r="AG2540" s="59" t="s">
        <v>8361</v>
      </c>
      <c r="AH2540" s="59">
        <v>1</v>
      </c>
      <c r="AI2540" s="58"/>
      <c r="AJ2540" s="27"/>
    </row>
    <row r="2541" ht="20.15" customHeight="1" outlineLevel="4" spans="1:36">
      <c r="A2541" s="55">
        <v>7</v>
      </c>
      <c r="B2541" s="60" t="s">
        <v>259</v>
      </c>
      <c r="C2541" s="56" t="s">
        <v>264</v>
      </c>
      <c r="D2541" s="57" t="s">
        <v>8336</v>
      </c>
      <c r="E2541" s="58" t="s">
        <v>8112</v>
      </c>
      <c r="F2541" s="59" t="s">
        <v>554</v>
      </c>
      <c r="G2541" s="59" t="s">
        <v>110</v>
      </c>
      <c r="H2541" s="59">
        <v>431222</v>
      </c>
      <c r="I2541" s="59" t="str">
        <f t="shared" si="273"/>
        <v>431222</v>
      </c>
      <c r="J2541" s="59">
        <f t="shared" si="274"/>
        <v>0</v>
      </c>
      <c r="K2541" s="70">
        <v>15.694</v>
      </c>
      <c r="L2541" s="55" t="s">
        <v>8388</v>
      </c>
      <c r="M2541" s="71" t="s">
        <v>8389</v>
      </c>
      <c r="N2541" s="59"/>
      <c r="O2541" s="70"/>
      <c r="P2541" s="59"/>
      <c r="Q2541" s="70"/>
      <c r="R2541" s="73" t="s">
        <v>8389</v>
      </c>
      <c r="S2541" s="70">
        <v>15.694</v>
      </c>
      <c r="T2541" s="59">
        <v>18</v>
      </c>
      <c r="U2541" s="82">
        <v>941.64</v>
      </c>
      <c r="V2541" s="83">
        <v>282.492</v>
      </c>
      <c r="W2541" s="83">
        <v>204.022</v>
      </c>
      <c r="X2541" s="83">
        <v>78.47</v>
      </c>
      <c r="Y2541" s="82">
        <f t="shared" si="275"/>
        <v>659.148</v>
      </c>
      <c r="Z2541" s="82"/>
      <c r="AA2541" s="91"/>
      <c r="AB2541" s="91"/>
      <c r="AC2541" s="82"/>
      <c r="AD2541" s="82"/>
      <c r="AE2541" s="82"/>
      <c r="AF2541" s="82"/>
      <c r="AG2541" s="59" t="s">
        <v>8361</v>
      </c>
      <c r="AH2541" s="59">
        <v>1</v>
      </c>
      <c r="AI2541" s="58"/>
      <c r="AJ2541" s="27"/>
    </row>
    <row r="2542" ht="20.15" customHeight="1" outlineLevel="4" spans="1:36">
      <c r="A2542" s="55">
        <v>43</v>
      </c>
      <c r="B2542" s="60" t="s">
        <v>259</v>
      </c>
      <c r="C2542" s="56" t="s">
        <v>264</v>
      </c>
      <c r="D2542" s="57" t="s">
        <v>8300</v>
      </c>
      <c r="E2542" s="58" t="s">
        <v>8390</v>
      </c>
      <c r="F2542" s="59" t="s">
        <v>554</v>
      </c>
      <c r="G2542" s="59" t="s">
        <v>110</v>
      </c>
      <c r="H2542" s="59">
        <v>431222</v>
      </c>
      <c r="I2542" s="59" t="str">
        <f t="shared" si="273"/>
        <v>431222</v>
      </c>
      <c r="J2542" s="59">
        <f t="shared" si="274"/>
        <v>0</v>
      </c>
      <c r="K2542" s="70">
        <v>6.883</v>
      </c>
      <c r="L2542" s="55" t="s">
        <v>8391</v>
      </c>
      <c r="M2542" s="71" t="s">
        <v>8392</v>
      </c>
      <c r="N2542" s="59"/>
      <c r="O2542" s="70"/>
      <c r="P2542" s="59"/>
      <c r="Q2542" s="70"/>
      <c r="R2542" s="73" t="s">
        <v>8392</v>
      </c>
      <c r="S2542" s="70">
        <v>6.883</v>
      </c>
      <c r="T2542" s="59">
        <v>18</v>
      </c>
      <c r="U2542" s="82">
        <v>412.98</v>
      </c>
      <c r="V2542" s="83">
        <v>123.894</v>
      </c>
      <c r="W2542" s="83">
        <v>89.479</v>
      </c>
      <c r="X2542" s="83">
        <v>34.415</v>
      </c>
      <c r="Y2542" s="82">
        <f t="shared" si="275"/>
        <v>289.086</v>
      </c>
      <c r="Z2542" s="82"/>
      <c r="AA2542" s="91"/>
      <c r="AB2542" s="91"/>
      <c r="AC2542" s="82"/>
      <c r="AD2542" s="82"/>
      <c r="AE2542" s="82"/>
      <c r="AF2542" s="82"/>
      <c r="AG2542" s="59" t="s">
        <v>8361</v>
      </c>
      <c r="AH2542" s="59">
        <v>1</v>
      </c>
      <c r="AI2542" s="58"/>
      <c r="AJ2542" s="27"/>
    </row>
    <row r="2543" ht="20.15" customHeight="1" outlineLevel="4" spans="1:36">
      <c r="A2543" s="55">
        <v>40</v>
      </c>
      <c r="B2543" s="60" t="s">
        <v>259</v>
      </c>
      <c r="C2543" s="56" t="s">
        <v>264</v>
      </c>
      <c r="D2543" s="57" t="s">
        <v>8300</v>
      </c>
      <c r="E2543" s="58" t="s">
        <v>8393</v>
      </c>
      <c r="F2543" s="59" t="s">
        <v>554</v>
      </c>
      <c r="G2543" s="59" t="s">
        <v>110</v>
      </c>
      <c r="H2543" s="59">
        <v>431222</v>
      </c>
      <c r="I2543" s="59" t="str">
        <f t="shared" si="273"/>
        <v>431222</v>
      </c>
      <c r="J2543" s="59">
        <f t="shared" si="274"/>
        <v>0</v>
      </c>
      <c r="K2543" s="70">
        <v>5.891</v>
      </c>
      <c r="L2543" s="55" t="s">
        <v>8394</v>
      </c>
      <c r="M2543" s="71" t="s">
        <v>8395</v>
      </c>
      <c r="N2543" s="59"/>
      <c r="O2543" s="70"/>
      <c r="P2543" s="59"/>
      <c r="Q2543" s="70"/>
      <c r="R2543" s="73" t="s">
        <v>8395</v>
      </c>
      <c r="S2543" s="70">
        <v>5.891</v>
      </c>
      <c r="T2543" s="59">
        <v>18</v>
      </c>
      <c r="U2543" s="82">
        <v>353.46</v>
      </c>
      <c r="V2543" s="83">
        <v>106.038</v>
      </c>
      <c r="W2543" s="83">
        <v>76.583</v>
      </c>
      <c r="X2543" s="83">
        <v>29.455</v>
      </c>
      <c r="Y2543" s="82">
        <f t="shared" si="275"/>
        <v>247.422</v>
      </c>
      <c r="Z2543" s="82"/>
      <c r="AA2543" s="91"/>
      <c r="AB2543" s="91"/>
      <c r="AC2543" s="82"/>
      <c r="AD2543" s="82"/>
      <c r="AE2543" s="82"/>
      <c r="AF2543" s="82"/>
      <c r="AG2543" s="59" t="s">
        <v>8361</v>
      </c>
      <c r="AH2543" s="59">
        <v>1</v>
      </c>
      <c r="AI2543" s="58"/>
      <c r="AJ2543" s="27"/>
    </row>
    <row r="2544" ht="20.15" customHeight="1" outlineLevel="4" spans="1:36">
      <c r="A2544" s="55">
        <v>45</v>
      </c>
      <c r="B2544" s="60" t="s">
        <v>259</v>
      </c>
      <c r="C2544" s="56" t="s">
        <v>264</v>
      </c>
      <c r="D2544" s="57" t="s">
        <v>8336</v>
      </c>
      <c r="E2544" s="58" t="s">
        <v>8396</v>
      </c>
      <c r="F2544" s="59" t="s">
        <v>554</v>
      </c>
      <c r="G2544" s="59" t="s">
        <v>110</v>
      </c>
      <c r="H2544" s="59">
        <v>431222</v>
      </c>
      <c r="I2544" s="59" t="str">
        <f t="shared" si="273"/>
        <v>431222</v>
      </c>
      <c r="J2544" s="59">
        <f t="shared" si="274"/>
        <v>0</v>
      </c>
      <c r="K2544" s="70">
        <v>4.56</v>
      </c>
      <c r="L2544" s="55" t="s">
        <v>8397</v>
      </c>
      <c r="M2544" s="71" t="s">
        <v>8398</v>
      </c>
      <c r="N2544" s="59"/>
      <c r="O2544" s="70"/>
      <c r="P2544" s="59"/>
      <c r="Q2544" s="70"/>
      <c r="R2544" s="73" t="s">
        <v>8398</v>
      </c>
      <c r="S2544" s="70">
        <v>4.56</v>
      </c>
      <c r="T2544" s="59">
        <v>18</v>
      </c>
      <c r="U2544" s="82">
        <v>273.6</v>
      </c>
      <c r="V2544" s="83">
        <v>82.08</v>
      </c>
      <c r="W2544" s="83">
        <v>59.28</v>
      </c>
      <c r="X2544" s="83">
        <v>22.8</v>
      </c>
      <c r="Y2544" s="82">
        <f t="shared" si="275"/>
        <v>191.52</v>
      </c>
      <c r="Z2544" s="82"/>
      <c r="AA2544" s="91"/>
      <c r="AB2544" s="91"/>
      <c r="AC2544" s="82"/>
      <c r="AD2544" s="82"/>
      <c r="AE2544" s="82"/>
      <c r="AF2544" s="82"/>
      <c r="AG2544" s="59" t="s">
        <v>8361</v>
      </c>
      <c r="AH2544" s="59">
        <v>1</v>
      </c>
      <c r="AI2544" s="58"/>
      <c r="AJ2544" s="27"/>
    </row>
    <row r="2545" ht="20.15" customHeight="1" outlineLevel="4" spans="1:36">
      <c r="A2545" s="55">
        <v>8</v>
      </c>
      <c r="B2545" s="60" t="s">
        <v>259</v>
      </c>
      <c r="C2545" s="56" t="s">
        <v>264</v>
      </c>
      <c r="D2545" s="57" t="s">
        <v>8381</v>
      </c>
      <c r="E2545" s="58" t="s">
        <v>8399</v>
      </c>
      <c r="F2545" s="59" t="s">
        <v>554</v>
      </c>
      <c r="G2545" s="59" t="s">
        <v>110</v>
      </c>
      <c r="H2545" s="59">
        <v>431222</v>
      </c>
      <c r="I2545" s="59" t="str">
        <f t="shared" si="273"/>
        <v>431222</v>
      </c>
      <c r="J2545" s="59">
        <f t="shared" si="274"/>
        <v>0</v>
      </c>
      <c r="K2545" s="70">
        <v>10.38</v>
      </c>
      <c r="L2545" s="55" t="s">
        <v>8400</v>
      </c>
      <c r="M2545" s="71" t="s">
        <v>8401</v>
      </c>
      <c r="N2545" s="59"/>
      <c r="O2545" s="70"/>
      <c r="P2545" s="59"/>
      <c r="Q2545" s="70"/>
      <c r="R2545" s="73" t="s">
        <v>8401</v>
      </c>
      <c r="S2545" s="70">
        <v>10.38</v>
      </c>
      <c r="T2545" s="59">
        <v>18</v>
      </c>
      <c r="U2545" s="82">
        <v>622.8</v>
      </c>
      <c r="V2545" s="83">
        <v>186.84</v>
      </c>
      <c r="W2545" s="83">
        <v>134.94</v>
      </c>
      <c r="X2545" s="83">
        <v>51.9</v>
      </c>
      <c r="Y2545" s="82">
        <f t="shared" si="275"/>
        <v>435.96</v>
      </c>
      <c r="Z2545" s="82"/>
      <c r="AA2545" s="91"/>
      <c r="AB2545" s="91"/>
      <c r="AC2545" s="82"/>
      <c r="AD2545" s="82"/>
      <c r="AE2545" s="82"/>
      <c r="AF2545" s="82"/>
      <c r="AG2545" s="59" t="s">
        <v>8361</v>
      </c>
      <c r="AH2545" s="59">
        <v>1</v>
      </c>
      <c r="AI2545" s="58"/>
      <c r="AJ2545" s="27"/>
    </row>
    <row r="2546" ht="20.15" customHeight="1" outlineLevel="4" spans="1:36">
      <c r="A2546" s="55">
        <v>14</v>
      </c>
      <c r="B2546" s="60" t="s">
        <v>259</v>
      </c>
      <c r="C2546" s="56" t="s">
        <v>264</v>
      </c>
      <c r="D2546" s="57" t="s">
        <v>8318</v>
      </c>
      <c r="E2546" s="58" t="s">
        <v>8402</v>
      </c>
      <c r="F2546" s="59" t="s">
        <v>554</v>
      </c>
      <c r="G2546" s="59" t="s">
        <v>110</v>
      </c>
      <c r="H2546" s="59">
        <v>431222</v>
      </c>
      <c r="I2546" s="59" t="str">
        <f t="shared" si="273"/>
        <v>431222</v>
      </c>
      <c r="J2546" s="59">
        <f t="shared" si="274"/>
        <v>0</v>
      </c>
      <c r="K2546" s="70">
        <v>15.46</v>
      </c>
      <c r="L2546" s="55" t="s">
        <v>8403</v>
      </c>
      <c r="M2546" s="71" t="s">
        <v>8404</v>
      </c>
      <c r="N2546" s="73" t="s">
        <v>8404</v>
      </c>
      <c r="O2546" s="70">
        <v>15.46</v>
      </c>
      <c r="P2546" s="59"/>
      <c r="Q2546" s="70"/>
      <c r="R2546" s="59"/>
      <c r="S2546" s="70"/>
      <c r="T2546" s="59">
        <v>18</v>
      </c>
      <c r="U2546" s="82">
        <v>927.6</v>
      </c>
      <c r="V2546" s="83">
        <v>278.28</v>
      </c>
      <c r="W2546" s="83">
        <v>200.98</v>
      </c>
      <c r="X2546" s="83">
        <v>77.3</v>
      </c>
      <c r="Y2546" s="82">
        <f t="shared" si="275"/>
        <v>649.32</v>
      </c>
      <c r="Z2546" s="82"/>
      <c r="AA2546" s="91"/>
      <c r="AB2546" s="91"/>
      <c r="AC2546" s="82"/>
      <c r="AD2546" s="82"/>
      <c r="AE2546" s="82"/>
      <c r="AF2546" s="82"/>
      <c r="AG2546" s="59" t="s">
        <v>8361</v>
      </c>
      <c r="AH2546" s="59">
        <v>1</v>
      </c>
      <c r="AI2546" s="58"/>
      <c r="AJ2546" s="27"/>
    </row>
    <row r="2547" ht="20.15" customHeight="1" outlineLevel="4" spans="1:36">
      <c r="A2547" s="55">
        <v>33</v>
      </c>
      <c r="B2547" s="60" t="s">
        <v>259</v>
      </c>
      <c r="C2547" s="56" t="s">
        <v>264</v>
      </c>
      <c r="D2547" s="57" t="s">
        <v>8362</v>
      </c>
      <c r="E2547" s="58" t="s">
        <v>8405</v>
      </c>
      <c r="F2547" s="59" t="s">
        <v>554</v>
      </c>
      <c r="G2547" s="59" t="s">
        <v>110</v>
      </c>
      <c r="H2547" s="59">
        <v>431222</v>
      </c>
      <c r="I2547" s="59" t="str">
        <f t="shared" si="273"/>
        <v>431222</v>
      </c>
      <c r="J2547" s="59">
        <f t="shared" si="274"/>
        <v>0</v>
      </c>
      <c r="K2547" s="70">
        <v>14.696</v>
      </c>
      <c r="L2547" s="55" t="s">
        <v>8406</v>
      </c>
      <c r="M2547" s="71" t="s">
        <v>8407</v>
      </c>
      <c r="N2547" s="59"/>
      <c r="O2547" s="70"/>
      <c r="P2547" s="73" t="s">
        <v>8407</v>
      </c>
      <c r="Q2547" s="70">
        <v>14.696</v>
      </c>
      <c r="R2547" s="59"/>
      <c r="S2547" s="70"/>
      <c r="T2547" s="59">
        <v>18</v>
      </c>
      <c r="U2547" s="82">
        <v>881.76</v>
      </c>
      <c r="V2547" s="83">
        <v>264.528</v>
      </c>
      <c r="W2547" s="83">
        <v>191.048</v>
      </c>
      <c r="X2547" s="83">
        <v>73.48</v>
      </c>
      <c r="Y2547" s="82">
        <f t="shared" si="275"/>
        <v>617.232</v>
      </c>
      <c r="Z2547" s="82"/>
      <c r="AA2547" s="91"/>
      <c r="AB2547" s="91"/>
      <c r="AC2547" s="82"/>
      <c r="AD2547" s="82"/>
      <c r="AE2547" s="82"/>
      <c r="AF2547" s="82"/>
      <c r="AG2547" s="59" t="s">
        <v>8361</v>
      </c>
      <c r="AH2547" s="59">
        <v>1</v>
      </c>
      <c r="AI2547" s="58"/>
      <c r="AJ2547" s="27"/>
    </row>
    <row r="2548" ht="20.15" customHeight="1" outlineLevel="4" spans="1:36">
      <c r="A2548" s="55">
        <v>18</v>
      </c>
      <c r="B2548" s="60" t="s">
        <v>259</v>
      </c>
      <c r="C2548" s="56" t="s">
        <v>264</v>
      </c>
      <c r="D2548" s="57" t="s">
        <v>8408</v>
      </c>
      <c r="E2548" s="58" t="s">
        <v>8409</v>
      </c>
      <c r="F2548" s="59" t="s">
        <v>554</v>
      </c>
      <c r="G2548" s="59" t="s">
        <v>110</v>
      </c>
      <c r="H2548" s="59">
        <v>431222</v>
      </c>
      <c r="I2548" s="59" t="str">
        <f t="shared" si="273"/>
        <v>431222</v>
      </c>
      <c r="J2548" s="59">
        <f t="shared" si="274"/>
        <v>0</v>
      </c>
      <c r="K2548" s="70">
        <v>3.136</v>
      </c>
      <c r="L2548" s="55" t="s">
        <v>8410</v>
      </c>
      <c r="M2548" s="71" t="s">
        <v>8411</v>
      </c>
      <c r="N2548" s="59"/>
      <c r="O2548" s="70"/>
      <c r="P2548" s="73" t="s">
        <v>8411</v>
      </c>
      <c r="Q2548" s="70">
        <v>3.136</v>
      </c>
      <c r="R2548" s="59"/>
      <c r="S2548" s="70"/>
      <c r="T2548" s="59">
        <v>18</v>
      </c>
      <c r="U2548" s="82">
        <v>188.16</v>
      </c>
      <c r="V2548" s="83">
        <v>56.448</v>
      </c>
      <c r="W2548" s="83">
        <v>40.768</v>
      </c>
      <c r="X2548" s="83">
        <v>15.68</v>
      </c>
      <c r="Y2548" s="82">
        <f t="shared" si="275"/>
        <v>131.712</v>
      </c>
      <c r="Z2548" s="82"/>
      <c r="AA2548" s="91"/>
      <c r="AB2548" s="91"/>
      <c r="AC2548" s="82"/>
      <c r="AD2548" s="82"/>
      <c r="AE2548" s="82"/>
      <c r="AF2548" s="82"/>
      <c r="AG2548" s="59" t="s">
        <v>8361</v>
      </c>
      <c r="AH2548" s="59">
        <v>1</v>
      </c>
      <c r="AI2548" s="58"/>
      <c r="AJ2548" s="27"/>
    </row>
    <row r="2549" ht="20.15" customHeight="1" outlineLevel="4" spans="1:36">
      <c r="A2549" s="55">
        <v>32</v>
      </c>
      <c r="B2549" s="60" t="s">
        <v>259</v>
      </c>
      <c r="C2549" s="56" t="s">
        <v>264</v>
      </c>
      <c r="D2549" s="57" t="s">
        <v>8412</v>
      </c>
      <c r="E2549" s="58" t="s">
        <v>8413</v>
      </c>
      <c r="F2549" s="59" t="s">
        <v>554</v>
      </c>
      <c r="G2549" s="59" t="s">
        <v>110</v>
      </c>
      <c r="H2549" s="59">
        <v>431222</v>
      </c>
      <c r="I2549" s="59" t="str">
        <f t="shared" si="273"/>
        <v>431222</v>
      </c>
      <c r="J2549" s="59">
        <f t="shared" si="274"/>
        <v>0</v>
      </c>
      <c r="K2549" s="70">
        <v>4.99</v>
      </c>
      <c r="L2549" s="55" t="s">
        <v>8414</v>
      </c>
      <c r="M2549" s="71" t="s">
        <v>8415</v>
      </c>
      <c r="N2549" s="59"/>
      <c r="O2549" s="70"/>
      <c r="P2549" s="73" t="s">
        <v>8415</v>
      </c>
      <c r="Q2549" s="70">
        <v>4.99</v>
      </c>
      <c r="R2549" s="59"/>
      <c r="S2549" s="70"/>
      <c r="T2549" s="59">
        <v>18</v>
      </c>
      <c r="U2549" s="82">
        <v>299.4</v>
      </c>
      <c r="V2549" s="83">
        <v>89.82</v>
      </c>
      <c r="W2549" s="83">
        <v>64.87</v>
      </c>
      <c r="X2549" s="83">
        <v>24.95</v>
      </c>
      <c r="Y2549" s="82">
        <f t="shared" si="275"/>
        <v>209.58</v>
      </c>
      <c r="Z2549" s="82"/>
      <c r="AA2549" s="91"/>
      <c r="AB2549" s="91"/>
      <c r="AC2549" s="82"/>
      <c r="AD2549" s="82"/>
      <c r="AE2549" s="82"/>
      <c r="AF2549" s="82"/>
      <c r="AG2549" s="59" t="s">
        <v>8361</v>
      </c>
      <c r="AH2549" s="59">
        <v>1</v>
      </c>
      <c r="AI2549" s="58"/>
      <c r="AJ2549" s="27"/>
    </row>
    <row r="2550" ht="20.15" customHeight="1" outlineLevel="4" spans="1:36">
      <c r="A2550" s="55">
        <v>6</v>
      </c>
      <c r="B2550" s="60" t="s">
        <v>259</v>
      </c>
      <c r="C2550" s="56" t="s">
        <v>264</v>
      </c>
      <c r="D2550" s="57" t="s">
        <v>8304</v>
      </c>
      <c r="E2550" s="58" t="s">
        <v>8416</v>
      </c>
      <c r="F2550" s="59" t="s">
        <v>554</v>
      </c>
      <c r="G2550" s="59" t="s">
        <v>110</v>
      </c>
      <c r="H2550" s="59">
        <v>431222</v>
      </c>
      <c r="I2550" s="59" t="str">
        <f t="shared" si="273"/>
        <v>431222</v>
      </c>
      <c r="J2550" s="59">
        <f t="shared" si="274"/>
        <v>0</v>
      </c>
      <c r="K2550" s="70">
        <v>8.618</v>
      </c>
      <c r="L2550" s="55" t="s">
        <v>8417</v>
      </c>
      <c r="M2550" s="71" t="s">
        <v>8418</v>
      </c>
      <c r="N2550" s="59"/>
      <c r="O2550" s="70"/>
      <c r="P2550" s="73" t="s">
        <v>8418</v>
      </c>
      <c r="Q2550" s="70">
        <v>8.618</v>
      </c>
      <c r="R2550" s="59"/>
      <c r="S2550" s="70"/>
      <c r="T2550" s="59">
        <v>18</v>
      </c>
      <c r="U2550" s="82">
        <v>517.08</v>
      </c>
      <c r="V2550" s="83">
        <v>155.124</v>
      </c>
      <c r="W2550" s="83">
        <v>112.034</v>
      </c>
      <c r="X2550" s="83">
        <v>43.09</v>
      </c>
      <c r="Y2550" s="82">
        <f t="shared" si="275"/>
        <v>361.956</v>
      </c>
      <c r="Z2550" s="82"/>
      <c r="AA2550" s="91"/>
      <c r="AB2550" s="91"/>
      <c r="AC2550" s="82"/>
      <c r="AD2550" s="82"/>
      <c r="AE2550" s="82"/>
      <c r="AF2550" s="82"/>
      <c r="AG2550" s="59" t="s">
        <v>8361</v>
      </c>
      <c r="AH2550" s="59">
        <v>1</v>
      </c>
      <c r="AI2550" s="58"/>
      <c r="AJ2550" s="27"/>
    </row>
    <row r="2551" ht="20.15" customHeight="1" outlineLevel="4" spans="1:36">
      <c r="A2551" s="55">
        <v>42</v>
      </c>
      <c r="B2551" s="60" t="s">
        <v>259</v>
      </c>
      <c r="C2551" s="56" t="s">
        <v>264</v>
      </c>
      <c r="D2551" s="57" t="s">
        <v>8314</v>
      </c>
      <c r="E2551" s="58" t="s">
        <v>8419</v>
      </c>
      <c r="F2551" s="59" t="s">
        <v>554</v>
      </c>
      <c r="G2551" s="59" t="s">
        <v>110</v>
      </c>
      <c r="H2551" s="59">
        <v>431222</v>
      </c>
      <c r="I2551" s="59" t="str">
        <f t="shared" si="273"/>
        <v>431222</v>
      </c>
      <c r="J2551" s="59">
        <f t="shared" si="274"/>
        <v>0</v>
      </c>
      <c r="K2551" s="70">
        <v>14.112</v>
      </c>
      <c r="L2551" s="55" t="s">
        <v>8420</v>
      </c>
      <c r="M2551" s="71" t="s">
        <v>8421</v>
      </c>
      <c r="N2551" s="59"/>
      <c r="O2551" s="70"/>
      <c r="P2551" s="73" t="s">
        <v>8421</v>
      </c>
      <c r="Q2551" s="70">
        <v>14.112</v>
      </c>
      <c r="R2551" s="59"/>
      <c r="S2551" s="70"/>
      <c r="T2551" s="59">
        <v>18</v>
      </c>
      <c r="U2551" s="82">
        <v>846.72</v>
      </c>
      <c r="V2551" s="83">
        <v>254.016</v>
      </c>
      <c r="W2551" s="83">
        <v>183.456</v>
      </c>
      <c r="X2551" s="83">
        <v>70.56</v>
      </c>
      <c r="Y2551" s="82">
        <f t="shared" si="275"/>
        <v>592.704</v>
      </c>
      <c r="Z2551" s="82"/>
      <c r="AA2551" s="91"/>
      <c r="AB2551" s="91"/>
      <c r="AC2551" s="82"/>
      <c r="AD2551" s="82"/>
      <c r="AE2551" s="82"/>
      <c r="AF2551" s="82"/>
      <c r="AG2551" s="59" t="s">
        <v>8361</v>
      </c>
      <c r="AH2551" s="59">
        <v>1</v>
      </c>
      <c r="AI2551" s="58"/>
      <c r="AJ2551" s="27"/>
    </row>
    <row r="2552" ht="20.15" customHeight="1" outlineLevel="4" spans="1:36">
      <c r="A2552" s="55">
        <v>19</v>
      </c>
      <c r="B2552" s="60" t="s">
        <v>259</v>
      </c>
      <c r="C2552" s="56" t="s">
        <v>264</v>
      </c>
      <c r="D2552" s="57" t="s">
        <v>8422</v>
      </c>
      <c r="E2552" s="58" t="s">
        <v>8423</v>
      </c>
      <c r="F2552" s="59" t="s">
        <v>554</v>
      </c>
      <c r="G2552" s="59" t="s">
        <v>110</v>
      </c>
      <c r="H2552" s="59">
        <v>431222</v>
      </c>
      <c r="I2552" s="59" t="str">
        <f t="shared" si="273"/>
        <v>431222</v>
      </c>
      <c r="J2552" s="59">
        <f t="shared" si="274"/>
        <v>0</v>
      </c>
      <c r="K2552" s="70">
        <v>6.371</v>
      </c>
      <c r="L2552" s="55" t="s">
        <v>8424</v>
      </c>
      <c r="M2552" s="71" t="s">
        <v>8425</v>
      </c>
      <c r="N2552" s="59"/>
      <c r="O2552" s="70"/>
      <c r="P2552" s="73" t="s">
        <v>8425</v>
      </c>
      <c r="Q2552" s="70">
        <v>6.371</v>
      </c>
      <c r="R2552" s="59"/>
      <c r="S2552" s="70"/>
      <c r="T2552" s="59">
        <v>18</v>
      </c>
      <c r="U2552" s="82">
        <v>382.26</v>
      </c>
      <c r="V2552" s="83">
        <v>114.678</v>
      </c>
      <c r="W2552" s="83">
        <v>82.823</v>
      </c>
      <c r="X2552" s="83">
        <v>31.855</v>
      </c>
      <c r="Y2552" s="82">
        <f t="shared" si="275"/>
        <v>267.582</v>
      </c>
      <c r="Z2552" s="82"/>
      <c r="AA2552" s="91"/>
      <c r="AB2552" s="91"/>
      <c r="AC2552" s="82"/>
      <c r="AD2552" s="82"/>
      <c r="AE2552" s="82"/>
      <c r="AF2552" s="82"/>
      <c r="AG2552" s="59" t="s">
        <v>8361</v>
      </c>
      <c r="AH2552" s="59">
        <v>1</v>
      </c>
      <c r="AI2552" s="58"/>
      <c r="AJ2552" s="27"/>
    </row>
    <row r="2553" ht="20.15" customHeight="1" outlineLevel="4" spans="1:36">
      <c r="A2553" s="55">
        <v>26</v>
      </c>
      <c r="B2553" s="60" t="s">
        <v>259</v>
      </c>
      <c r="C2553" s="56" t="s">
        <v>264</v>
      </c>
      <c r="D2553" s="57" t="s">
        <v>8412</v>
      </c>
      <c r="E2553" s="58" t="s">
        <v>8426</v>
      </c>
      <c r="F2553" s="59" t="s">
        <v>554</v>
      </c>
      <c r="G2553" s="59" t="s">
        <v>110</v>
      </c>
      <c r="H2553" s="59">
        <v>431222</v>
      </c>
      <c r="I2553" s="59" t="str">
        <f t="shared" si="273"/>
        <v>431222</v>
      </c>
      <c r="J2553" s="59">
        <f t="shared" si="274"/>
        <v>0</v>
      </c>
      <c r="K2553" s="70">
        <v>7.614</v>
      </c>
      <c r="L2553" s="55" t="s">
        <v>8427</v>
      </c>
      <c r="M2553" s="71" t="s">
        <v>8428</v>
      </c>
      <c r="N2553" s="59"/>
      <c r="O2553" s="70"/>
      <c r="P2553" s="73" t="s">
        <v>8428</v>
      </c>
      <c r="Q2553" s="70">
        <v>7.614</v>
      </c>
      <c r="R2553" s="59"/>
      <c r="S2553" s="70"/>
      <c r="T2553" s="59">
        <v>18</v>
      </c>
      <c r="U2553" s="82">
        <v>456.84</v>
      </c>
      <c r="V2553" s="83">
        <v>137.052</v>
      </c>
      <c r="W2553" s="83">
        <v>98.982</v>
      </c>
      <c r="X2553" s="83">
        <v>38.07</v>
      </c>
      <c r="Y2553" s="82">
        <f t="shared" si="275"/>
        <v>319.788</v>
      </c>
      <c r="Z2553" s="82"/>
      <c r="AA2553" s="91"/>
      <c r="AB2553" s="91"/>
      <c r="AC2553" s="82"/>
      <c r="AD2553" s="82"/>
      <c r="AE2553" s="82"/>
      <c r="AF2553" s="82"/>
      <c r="AG2553" s="59" t="s">
        <v>8361</v>
      </c>
      <c r="AH2553" s="59">
        <v>1</v>
      </c>
      <c r="AI2553" s="58"/>
      <c r="AJ2553" s="27"/>
    </row>
    <row r="2554" ht="20.15" customHeight="1" outlineLevel="4" spans="1:36">
      <c r="A2554" s="55">
        <v>9</v>
      </c>
      <c r="B2554" s="60" t="s">
        <v>259</v>
      </c>
      <c r="C2554" s="56" t="s">
        <v>264</v>
      </c>
      <c r="D2554" s="57" t="s">
        <v>8370</v>
      </c>
      <c r="E2554" s="58" t="s">
        <v>8429</v>
      </c>
      <c r="F2554" s="59" t="s">
        <v>554</v>
      </c>
      <c r="G2554" s="59" t="s">
        <v>110</v>
      </c>
      <c r="H2554" s="59">
        <v>431222</v>
      </c>
      <c r="I2554" s="59" t="str">
        <f t="shared" si="273"/>
        <v>431222</v>
      </c>
      <c r="J2554" s="59">
        <f t="shared" si="274"/>
        <v>0</v>
      </c>
      <c r="K2554" s="70">
        <v>3.451</v>
      </c>
      <c r="L2554" s="55" t="s">
        <v>8430</v>
      </c>
      <c r="M2554" s="71" t="s">
        <v>8431</v>
      </c>
      <c r="N2554" s="59"/>
      <c r="O2554" s="70"/>
      <c r="P2554" s="73" t="s">
        <v>8431</v>
      </c>
      <c r="Q2554" s="70">
        <v>3.451</v>
      </c>
      <c r="R2554" s="59"/>
      <c r="S2554" s="70"/>
      <c r="T2554" s="59">
        <v>18</v>
      </c>
      <c r="U2554" s="82">
        <v>207.06</v>
      </c>
      <c r="V2554" s="83">
        <v>62.118</v>
      </c>
      <c r="W2554" s="83">
        <v>44.863</v>
      </c>
      <c r="X2554" s="83">
        <v>17.255</v>
      </c>
      <c r="Y2554" s="82">
        <f t="shared" si="275"/>
        <v>144.942</v>
      </c>
      <c r="Z2554" s="82"/>
      <c r="AA2554" s="91"/>
      <c r="AB2554" s="91"/>
      <c r="AC2554" s="82"/>
      <c r="AD2554" s="82"/>
      <c r="AE2554" s="82"/>
      <c r="AF2554" s="82"/>
      <c r="AG2554" s="59" t="s">
        <v>8361</v>
      </c>
      <c r="AH2554" s="59">
        <v>1</v>
      </c>
      <c r="AI2554" s="58"/>
      <c r="AJ2554" s="27"/>
    </row>
    <row r="2555" ht="20.15" customHeight="1" outlineLevel="4" spans="1:36">
      <c r="A2555" s="55">
        <v>41</v>
      </c>
      <c r="B2555" s="60" t="s">
        <v>259</v>
      </c>
      <c r="C2555" s="56" t="s">
        <v>264</v>
      </c>
      <c r="D2555" s="57" t="s">
        <v>8314</v>
      </c>
      <c r="E2555" s="58" t="s">
        <v>8432</v>
      </c>
      <c r="F2555" s="59" t="s">
        <v>554</v>
      </c>
      <c r="G2555" s="59" t="s">
        <v>110</v>
      </c>
      <c r="H2555" s="59">
        <v>431222</v>
      </c>
      <c r="I2555" s="59" t="str">
        <f t="shared" si="273"/>
        <v>431222</v>
      </c>
      <c r="J2555" s="59">
        <f t="shared" si="274"/>
        <v>0</v>
      </c>
      <c r="K2555" s="70">
        <v>9.368</v>
      </c>
      <c r="L2555" s="55" t="s">
        <v>8433</v>
      </c>
      <c r="M2555" s="71" t="s">
        <v>8434</v>
      </c>
      <c r="N2555" s="59"/>
      <c r="O2555" s="70"/>
      <c r="P2555" s="73" t="s">
        <v>8434</v>
      </c>
      <c r="Q2555" s="70">
        <v>9.368</v>
      </c>
      <c r="R2555" s="59"/>
      <c r="S2555" s="70"/>
      <c r="T2555" s="59">
        <v>18</v>
      </c>
      <c r="U2555" s="82">
        <v>562.08</v>
      </c>
      <c r="V2555" s="83">
        <v>168.624</v>
      </c>
      <c r="W2555" s="83">
        <v>121.784</v>
      </c>
      <c r="X2555" s="83">
        <v>46.84</v>
      </c>
      <c r="Y2555" s="82">
        <f t="shared" si="275"/>
        <v>393.456</v>
      </c>
      <c r="Z2555" s="82"/>
      <c r="AA2555" s="91"/>
      <c r="AB2555" s="91"/>
      <c r="AC2555" s="82"/>
      <c r="AD2555" s="82"/>
      <c r="AE2555" s="82"/>
      <c r="AF2555" s="82"/>
      <c r="AG2555" s="59" t="s">
        <v>8361</v>
      </c>
      <c r="AH2555" s="59">
        <v>1</v>
      </c>
      <c r="AI2555" s="58"/>
      <c r="AJ2555" s="27"/>
    </row>
    <row r="2556" ht="20.15" customHeight="1" outlineLevel="4" spans="1:36">
      <c r="A2556" s="55">
        <v>22</v>
      </c>
      <c r="B2556" s="60" t="s">
        <v>259</v>
      </c>
      <c r="C2556" s="56" t="s">
        <v>264</v>
      </c>
      <c r="D2556" s="57" t="s">
        <v>8332</v>
      </c>
      <c r="E2556" s="58" t="s">
        <v>8435</v>
      </c>
      <c r="F2556" s="59" t="s">
        <v>554</v>
      </c>
      <c r="G2556" s="59" t="s">
        <v>110</v>
      </c>
      <c r="H2556" s="59">
        <v>431222</v>
      </c>
      <c r="I2556" s="59" t="str">
        <f t="shared" si="273"/>
        <v>431222</v>
      </c>
      <c r="J2556" s="59">
        <f t="shared" si="274"/>
        <v>0</v>
      </c>
      <c r="K2556" s="70">
        <v>11.431</v>
      </c>
      <c r="L2556" s="55" t="s">
        <v>8436</v>
      </c>
      <c r="M2556" s="71" t="s">
        <v>8437</v>
      </c>
      <c r="N2556" s="59"/>
      <c r="O2556" s="70"/>
      <c r="P2556" s="73" t="s">
        <v>8437</v>
      </c>
      <c r="Q2556" s="70">
        <v>11.431</v>
      </c>
      <c r="R2556" s="59"/>
      <c r="S2556" s="70"/>
      <c r="T2556" s="59">
        <v>18</v>
      </c>
      <c r="U2556" s="82">
        <v>685.86</v>
      </c>
      <c r="V2556" s="83">
        <v>205.758</v>
      </c>
      <c r="W2556" s="83">
        <v>148.603</v>
      </c>
      <c r="X2556" s="83">
        <v>57.155</v>
      </c>
      <c r="Y2556" s="82">
        <f t="shared" si="275"/>
        <v>480.102</v>
      </c>
      <c r="Z2556" s="82"/>
      <c r="AA2556" s="91"/>
      <c r="AB2556" s="91"/>
      <c r="AC2556" s="82"/>
      <c r="AD2556" s="82"/>
      <c r="AE2556" s="82"/>
      <c r="AF2556" s="82"/>
      <c r="AG2556" s="59" t="s">
        <v>8361</v>
      </c>
      <c r="AH2556" s="59">
        <v>1</v>
      </c>
      <c r="AI2556" s="58"/>
      <c r="AJ2556" s="27"/>
    </row>
    <row r="2557" ht="20.15" customHeight="1" outlineLevel="4" spans="1:36">
      <c r="A2557" s="55">
        <v>31</v>
      </c>
      <c r="B2557" s="60" t="s">
        <v>259</v>
      </c>
      <c r="C2557" s="56" t="s">
        <v>264</v>
      </c>
      <c r="D2557" s="57" t="s">
        <v>8366</v>
      </c>
      <c r="E2557" s="58" t="s">
        <v>8438</v>
      </c>
      <c r="F2557" s="59" t="s">
        <v>554</v>
      </c>
      <c r="G2557" s="59" t="s">
        <v>110</v>
      </c>
      <c r="H2557" s="59">
        <v>431222</v>
      </c>
      <c r="I2557" s="59" t="str">
        <f t="shared" si="273"/>
        <v>431222</v>
      </c>
      <c r="J2557" s="59">
        <f t="shared" si="274"/>
        <v>0</v>
      </c>
      <c r="K2557" s="70">
        <v>17.222</v>
      </c>
      <c r="L2557" s="55" t="s">
        <v>8439</v>
      </c>
      <c r="M2557" s="71" t="s">
        <v>8440</v>
      </c>
      <c r="N2557" s="59"/>
      <c r="O2557" s="70"/>
      <c r="P2557" s="73" t="s">
        <v>8440</v>
      </c>
      <c r="Q2557" s="70">
        <v>17.222</v>
      </c>
      <c r="R2557" s="59"/>
      <c r="S2557" s="70"/>
      <c r="T2557" s="59">
        <v>18</v>
      </c>
      <c r="U2557" s="82">
        <v>1033.32</v>
      </c>
      <c r="V2557" s="83">
        <v>309.996</v>
      </c>
      <c r="W2557" s="83">
        <v>223.886</v>
      </c>
      <c r="X2557" s="83">
        <v>86.11</v>
      </c>
      <c r="Y2557" s="82">
        <f t="shared" si="275"/>
        <v>723.324</v>
      </c>
      <c r="Z2557" s="82"/>
      <c r="AA2557" s="91"/>
      <c r="AB2557" s="91"/>
      <c r="AC2557" s="82"/>
      <c r="AD2557" s="82"/>
      <c r="AE2557" s="82"/>
      <c r="AF2557" s="82"/>
      <c r="AG2557" s="59" t="s">
        <v>8361</v>
      </c>
      <c r="AH2557" s="59">
        <v>1</v>
      </c>
      <c r="AI2557" s="58"/>
      <c r="AJ2557" s="27"/>
    </row>
    <row r="2558" ht="20.15" customHeight="1" outlineLevel="4" spans="1:36">
      <c r="A2558" s="55">
        <v>5</v>
      </c>
      <c r="B2558" s="60" t="s">
        <v>259</v>
      </c>
      <c r="C2558" s="56" t="s">
        <v>264</v>
      </c>
      <c r="D2558" s="57" t="s">
        <v>8441</v>
      </c>
      <c r="E2558" s="58" t="s">
        <v>8442</v>
      </c>
      <c r="F2558" s="59" t="s">
        <v>554</v>
      </c>
      <c r="G2558" s="59" t="s">
        <v>110</v>
      </c>
      <c r="H2558" s="59">
        <v>431222</v>
      </c>
      <c r="I2558" s="59" t="str">
        <f t="shared" si="273"/>
        <v>431222</v>
      </c>
      <c r="J2558" s="59">
        <f t="shared" si="274"/>
        <v>0</v>
      </c>
      <c r="K2558" s="70">
        <v>11.375</v>
      </c>
      <c r="L2558" s="55" t="s">
        <v>8443</v>
      </c>
      <c r="M2558" s="71" t="s">
        <v>8444</v>
      </c>
      <c r="N2558" s="59"/>
      <c r="O2558" s="70"/>
      <c r="P2558" s="73" t="s">
        <v>8444</v>
      </c>
      <c r="Q2558" s="70">
        <v>11.375</v>
      </c>
      <c r="R2558" s="59"/>
      <c r="S2558" s="70"/>
      <c r="T2558" s="59">
        <v>18</v>
      </c>
      <c r="U2558" s="82">
        <v>682.5</v>
      </c>
      <c r="V2558" s="83">
        <v>204.75</v>
      </c>
      <c r="W2558" s="83">
        <v>147.875</v>
      </c>
      <c r="X2558" s="83">
        <v>56.875</v>
      </c>
      <c r="Y2558" s="82">
        <f t="shared" si="275"/>
        <v>477.75</v>
      </c>
      <c r="Z2558" s="82"/>
      <c r="AA2558" s="91"/>
      <c r="AB2558" s="91"/>
      <c r="AC2558" s="82"/>
      <c r="AD2558" s="82"/>
      <c r="AE2558" s="82"/>
      <c r="AF2558" s="82"/>
      <c r="AG2558" s="59" t="s">
        <v>8361</v>
      </c>
      <c r="AH2558" s="59">
        <v>1</v>
      </c>
      <c r="AI2558" s="58"/>
      <c r="AJ2558" s="27"/>
    </row>
    <row r="2559" ht="20.15" customHeight="1" outlineLevel="4" spans="1:36">
      <c r="A2559" s="55">
        <v>10</v>
      </c>
      <c r="B2559" s="60" t="s">
        <v>259</v>
      </c>
      <c r="C2559" s="56" t="s">
        <v>264</v>
      </c>
      <c r="D2559" s="57" t="s">
        <v>8318</v>
      </c>
      <c r="E2559" s="58" t="s">
        <v>8445</v>
      </c>
      <c r="F2559" s="59" t="s">
        <v>554</v>
      </c>
      <c r="G2559" s="59" t="s">
        <v>110</v>
      </c>
      <c r="H2559" s="59">
        <v>431222</v>
      </c>
      <c r="I2559" s="59" t="str">
        <f t="shared" si="273"/>
        <v>431222</v>
      </c>
      <c r="J2559" s="59">
        <f t="shared" si="274"/>
        <v>0</v>
      </c>
      <c r="K2559" s="70">
        <v>5.037</v>
      </c>
      <c r="L2559" s="55" t="s">
        <v>8446</v>
      </c>
      <c r="M2559" s="71" t="s">
        <v>8447</v>
      </c>
      <c r="N2559" s="59"/>
      <c r="O2559" s="70"/>
      <c r="P2559" s="73" t="s">
        <v>8447</v>
      </c>
      <c r="Q2559" s="70">
        <v>5.037</v>
      </c>
      <c r="R2559" s="59"/>
      <c r="S2559" s="70"/>
      <c r="T2559" s="59">
        <v>18</v>
      </c>
      <c r="U2559" s="82">
        <v>302.22</v>
      </c>
      <c r="V2559" s="83">
        <v>90.666</v>
      </c>
      <c r="W2559" s="83">
        <v>65.481</v>
      </c>
      <c r="X2559" s="83">
        <v>25.185</v>
      </c>
      <c r="Y2559" s="82">
        <f t="shared" si="275"/>
        <v>211.554</v>
      </c>
      <c r="Z2559" s="82"/>
      <c r="AA2559" s="91"/>
      <c r="AB2559" s="91"/>
      <c r="AC2559" s="82"/>
      <c r="AD2559" s="82"/>
      <c r="AE2559" s="82"/>
      <c r="AF2559" s="82"/>
      <c r="AG2559" s="59" t="s">
        <v>8361</v>
      </c>
      <c r="AH2559" s="59">
        <v>1</v>
      </c>
      <c r="AI2559" s="58"/>
      <c r="AJ2559" s="27"/>
    </row>
    <row r="2560" ht="20.15" customHeight="1" outlineLevel="4" spans="1:36">
      <c r="A2560" s="55">
        <v>50</v>
      </c>
      <c r="B2560" s="60" t="s">
        <v>259</v>
      </c>
      <c r="C2560" s="56" t="s">
        <v>264</v>
      </c>
      <c r="D2560" s="57" t="s">
        <v>8332</v>
      </c>
      <c r="E2560" s="58" t="s">
        <v>8448</v>
      </c>
      <c r="F2560" s="59" t="s">
        <v>554</v>
      </c>
      <c r="G2560" s="59" t="s">
        <v>110</v>
      </c>
      <c r="H2560" s="59">
        <v>431222</v>
      </c>
      <c r="I2560" s="59" t="str">
        <f t="shared" si="273"/>
        <v>431222</v>
      </c>
      <c r="J2560" s="59">
        <f t="shared" si="274"/>
        <v>0</v>
      </c>
      <c r="K2560" s="70">
        <v>7.001</v>
      </c>
      <c r="L2560" s="55" t="s">
        <v>8449</v>
      </c>
      <c r="M2560" s="71" t="s">
        <v>8450</v>
      </c>
      <c r="N2560" s="59"/>
      <c r="O2560" s="70"/>
      <c r="P2560" s="73" t="s">
        <v>8450</v>
      </c>
      <c r="Q2560" s="70">
        <v>7.001</v>
      </c>
      <c r="R2560" s="59"/>
      <c r="S2560" s="70"/>
      <c r="T2560" s="59">
        <v>18</v>
      </c>
      <c r="U2560" s="82">
        <v>420.06</v>
      </c>
      <c r="V2560" s="83">
        <v>126.018</v>
      </c>
      <c r="W2560" s="83">
        <v>91.013</v>
      </c>
      <c r="X2560" s="83">
        <v>35.005</v>
      </c>
      <c r="Y2560" s="82">
        <f t="shared" si="275"/>
        <v>294.042</v>
      </c>
      <c r="Z2560" s="82"/>
      <c r="AA2560" s="91"/>
      <c r="AB2560" s="91"/>
      <c r="AC2560" s="82"/>
      <c r="AD2560" s="82"/>
      <c r="AE2560" s="82"/>
      <c r="AF2560" s="82"/>
      <c r="AG2560" s="59" t="s">
        <v>8361</v>
      </c>
      <c r="AH2560" s="59">
        <v>1</v>
      </c>
      <c r="AI2560" s="58"/>
      <c r="AJ2560" s="27"/>
    </row>
    <row r="2561" ht="20.15" customHeight="1" outlineLevel="4" spans="1:36">
      <c r="A2561" s="55">
        <v>51</v>
      </c>
      <c r="B2561" s="60" t="s">
        <v>259</v>
      </c>
      <c r="C2561" s="56" t="s">
        <v>264</v>
      </c>
      <c r="D2561" s="57" t="s">
        <v>8451</v>
      </c>
      <c r="E2561" s="58" t="s">
        <v>8452</v>
      </c>
      <c r="F2561" s="59" t="s">
        <v>554</v>
      </c>
      <c r="G2561" s="59" t="s">
        <v>110</v>
      </c>
      <c r="H2561" s="59">
        <v>431222</v>
      </c>
      <c r="I2561" s="59" t="str">
        <f t="shared" si="273"/>
        <v>431222</v>
      </c>
      <c r="J2561" s="59">
        <f t="shared" si="274"/>
        <v>0</v>
      </c>
      <c r="K2561" s="70">
        <v>9.925</v>
      </c>
      <c r="L2561" s="55" t="s">
        <v>8453</v>
      </c>
      <c r="M2561" s="71" t="s">
        <v>8454</v>
      </c>
      <c r="N2561" s="59"/>
      <c r="O2561" s="70"/>
      <c r="P2561" s="73" t="s">
        <v>8454</v>
      </c>
      <c r="Q2561" s="70">
        <v>9.925</v>
      </c>
      <c r="R2561" s="59"/>
      <c r="S2561" s="70"/>
      <c r="T2561" s="59">
        <v>18</v>
      </c>
      <c r="U2561" s="82">
        <v>595.5</v>
      </c>
      <c r="V2561" s="83">
        <v>178.65</v>
      </c>
      <c r="W2561" s="83">
        <v>129.025</v>
      </c>
      <c r="X2561" s="83">
        <v>49.625</v>
      </c>
      <c r="Y2561" s="82">
        <f t="shared" si="275"/>
        <v>416.85</v>
      </c>
      <c r="Z2561" s="82"/>
      <c r="AA2561" s="91"/>
      <c r="AB2561" s="91"/>
      <c r="AC2561" s="82"/>
      <c r="AD2561" s="82"/>
      <c r="AE2561" s="82"/>
      <c r="AF2561" s="82"/>
      <c r="AG2561" s="59" t="s">
        <v>8361</v>
      </c>
      <c r="AH2561" s="59">
        <v>1</v>
      </c>
      <c r="AI2561" s="58"/>
      <c r="AJ2561" s="27"/>
    </row>
    <row r="2562" ht="20.15" customHeight="1" outlineLevel="4" spans="1:36">
      <c r="A2562" s="55">
        <v>12</v>
      </c>
      <c r="B2562" s="60" t="s">
        <v>259</v>
      </c>
      <c r="C2562" s="56" t="s">
        <v>264</v>
      </c>
      <c r="D2562" s="57" t="s">
        <v>8328</v>
      </c>
      <c r="E2562" s="58" t="s">
        <v>8455</v>
      </c>
      <c r="F2562" s="59" t="s">
        <v>554</v>
      </c>
      <c r="G2562" s="59" t="s">
        <v>110</v>
      </c>
      <c r="H2562" s="59">
        <v>431222</v>
      </c>
      <c r="I2562" s="59" t="str">
        <f t="shared" si="273"/>
        <v>431222</v>
      </c>
      <c r="J2562" s="59">
        <f t="shared" si="274"/>
        <v>0</v>
      </c>
      <c r="K2562" s="70">
        <v>5.667</v>
      </c>
      <c r="L2562" s="55" t="s">
        <v>8456</v>
      </c>
      <c r="M2562" s="71" t="s">
        <v>8457</v>
      </c>
      <c r="N2562" s="59"/>
      <c r="O2562" s="70"/>
      <c r="P2562" s="73" t="s">
        <v>8457</v>
      </c>
      <c r="Q2562" s="70">
        <v>5.667</v>
      </c>
      <c r="R2562" s="59"/>
      <c r="S2562" s="70"/>
      <c r="T2562" s="59">
        <v>18</v>
      </c>
      <c r="U2562" s="82">
        <v>340.02</v>
      </c>
      <c r="V2562" s="83">
        <v>102.006</v>
      </c>
      <c r="W2562" s="83">
        <v>73.671</v>
      </c>
      <c r="X2562" s="83">
        <v>28.335</v>
      </c>
      <c r="Y2562" s="82">
        <f t="shared" si="275"/>
        <v>238.014</v>
      </c>
      <c r="Z2562" s="82"/>
      <c r="AA2562" s="91"/>
      <c r="AB2562" s="91"/>
      <c r="AC2562" s="82"/>
      <c r="AD2562" s="82"/>
      <c r="AE2562" s="82"/>
      <c r="AF2562" s="82"/>
      <c r="AG2562" s="59" t="s">
        <v>8361</v>
      </c>
      <c r="AH2562" s="59">
        <v>1</v>
      </c>
      <c r="AI2562" s="58"/>
      <c r="AJ2562" s="27"/>
    </row>
    <row r="2563" ht="20.15" customHeight="1" outlineLevel="4" spans="1:36">
      <c r="A2563" s="55">
        <v>29</v>
      </c>
      <c r="B2563" s="60" t="s">
        <v>259</v>
      </c>
      <c r="C2563" s="56" t="s">
        <v>264</v>
      </c>
      <c r="D2563" s="57" t="s">
        <v>8296</v>
      </c>
      <c r="E2563" s="58" t="s">
        <v>8458</v>
      </c>
      <c r="F2563" s="59" t="s">
        <v>554</v>
      </c>
      <c r="G2563" s="59" t="s">
        <v>110</v>
      </c>
      <c r="H2563" s="59">
        <v>431222</v>
      </c>
      <c r="I2563" s="59" t="str">
        <f t="shared" si="273"/>
        <v>431222</v>
      </c>
      <c r="J2563" s="59">
        <f t="shared" si="274"/>
        <v>0</v>
      </c>
      <c r="K2563" s="70">
        <v>5.103</v>
      </c>
      <c r="L2563" s="55" t="s">
        <v>8459</v>
      </c>
      <c r="M2563" s="71" t="s">
        <v>8460</v>
      </c>
      <c r="N2563" s="59"/>
      <c r="O2563" s="70"/>
      <c r="P2563" s="73" t="s">
        <v>8460</v>
      </c>
      <c r="Q2563" s="70">
        <v>5.103</v>
      </c>
      <c r="R2563" s="59"/>
      <c r="S2563" s="70"/>
      <c r="T2563" s="59">
        <v>18</v>
      </c>
      <c r="U2563" s="82">
        <v>306.18</v>
      </c>
      <c r="V2563" s="83">
        <v>91.854</v>
      </c>
      <c r="W2563" s="83">
        <v>66.339</v>
      </c>
      <c r="X2563" s="83">
        <v>25.515</v>
      </c>
      <c r="Y2563" s="82">
        <f t="shared" si="275"/>
        <v>214.326</v>
      </c>
      <c r="Z2563" s="82"/>
      <c r="AA2563" s="91"/>
      <c r="AB2563" s="91"/>
      <c r="AC2563" s="82"/>
      <c r="AD2563" s="82"/>
      <c r="AE2563" s="82"/>
      <c r="AF2563" s="82"/>
      <c r="AG2563" s="59" t="s">
        <v>8361</v>
      </c>
      <c r="AH2563" s="59">
        <v>1</v>
      </c>
      <c r="AI2563" s="58"/>
      <c r="AJ2563" s="27"/>
    </row>
    <row r="2564" ht="20.15" customHeight="1" outlineLevel="4" spans="1:36">
      <c r="A2564" s="55">
        <v>28</v>
      </c>
      <c r="B2564" s="60" t="s">
        <v>259</v>
      </c>
      <c r="C2564" s="56" t="s">
        <v>264</v>
      </c>
      <c r="D2564" s="57" t="s">
        <v>8318</v>
      </c>
      <c r="E2564" s="58" t="s">
        <v>8461</v>
      </c>
      <c r="F2564" s="59" t="s">
        <v>554</v>
      </c>
      <c r="G2564" s="59" t="s">
        <v>110</v>
      </c>
      <c r="H2564" s="59">
        <v>431222</v>
      </c>
      <c r="I2564" s="59" t="str">
        <f t="shared" si="273"/>
        <v>431222</v>
      </c>
      <c r="J2564" s="59">
        <f t="shared" si="274"/>
        <v>0</v>
      </c>
      <c r="K2564" s="70">
        <v>6.775</v>
      </c>
      <c r="L2564" s="55" t="s">
        <v>8462</v>
      </c>
      <c r="M2564" s="71" t="s">
        <v>8463</v>
      </c>
      <c r="N2564" s="59"/>
      <c r="O2564" s="70"/>
      <c r="P2564" s="73" t="s">
        <v>8463</v>
      </c>
      <c r="Q2564" s="70">
        <v>6.775</v>
      </c>
      <c r="R2564" s="59"/>
      <c r="S2564" s="70"/>
      <c r="T2564" s="59">
        <v>18</v>
      </c>
      <c r="U2564" s="82">
        <v>406.5</v>
      </c>
      <c r="V2564" s="83">
        <v>121.95</v>
      </c>
      <c r="W2564" s="83">
        <v>88.075</v>
      </c>
      <c r="X2564" s="83">
        <v>33.875</v>
      </c>
      <c r="Y2564" s="82">
        <f t="shared" si="275"/>
        <v>284.55</v>
      </c>
      <c r="Z2564" s="82"/>
      <c r="AA2564" s="91"/>
      <c r="AB2564" s="91"/>
      <c r="AC2564" s="82"/>
      <c r="AD2564" s="82"/>
      <c r="AE2564" s="82"/>
      <c r="AF2564" s="82"/>
      <c r="AG2564" s="59" t="s">
        <v>8361</v>
      </c>
      <c r="AH2564" s="59">
        <v>1</v>
      </c>
      <c r="AI2564" s="58"/>
      <c r="AJ2564" s="27"/>
    </row>
    <row r="2565" ht="20.15" customHeight="1" outlineLevel="4" spans="1:36">
      <c r="A2565" s="55">
        <v>52</v>
      </c>
      <c r="B2565" s="60" t="s">
        <v>259</v>
      </c>
      <c r="C2565" s="56" t="s">
        <v>264</v>
      </c>
      <c r="D2565" s="57" t="s">
        <v>8304</v>
      </c>
      <c r="E2565" s="58" t="s">
        <v>8464</v>
      </c>
      <c r="F2565" s="59" t="s">
        <v>554</v>
      </c>
      <c r="G2565" s="59" t="s">
        <v>110</v>
      </c>
      <c r="H2565" s="59">
        <v>431222</v>
      </c>
      <c r="I2565" s="59" t="str">
        <f t="shared" si="273"/>
        <v>431222</v>
      </c>
      <c r="J2565" s="59">
        <f t="shared" si="274"/>
        <v>0</v>
      </c>
      <c r="K2565" s="70">
        <v>13.142</v>
      </c>
      <c r="L2565" s="55" t="s">
        <v>8465</v>
      </c>
      <c r="M2565" s="71" t="s">
        <v>8466</v>
      </c>
      <c r="N2565" s="59"/>
      <c r="O2565" s="70"/>
      <c r="P2565" s="73" t="s">
        <v>8466</v>
      </c>
      <c r="Q2565" s="70">
        <v>13.142</v>
      </c>
      <c r="R2565" s="59"/>
      <c r="S2565" s="70"/>
      <c r="T2565" s="59">
        <v>18</v>
      </c>
      <c r="U2565" s="82">
        <v>788.52</v>
      </c>
      <c r="V2565" s="83">
        <v>236.556</v>
      </c>
      <c r="W2565" s="83">
        <v>170.846</v>
      </c>
      <c r="X2565" s="83">
        <v>65.71</v>
      </c>
      <c r="Y2565" s="82">
        <f t="shared" si="275"/>
        <v>551.964</v>
      </c>
      <c r="Z2565" s="82"/>
      <c r="AA2565" s="91"/>
      <c r="AB2565" s="91"/>
      <c r="AC2565" s="82"/>
      <c r="AD2565" s="82"/>
      <c r="AE2565" s="82"/>
      <c r="AF2565" s="82"/>
      <c r="AG2565" s="59" t="s">
        <v>8361</v>
      </c>
      <c r="AH2565" s="59">
        <v>1</v>
      </c>
      <c r="AI2565" s="58"/>
      <c r="AJ2565" s="27"/>
    </row>
    <row r="2566" ht="20.15" customHeight="1" outlineLevel="3" spans="1:36">
      <c r="A2566" s="55"/>
      <c r="B2566" s="60"/>
      <c r="C2566" s="51" t="s">
        <v>267</v>
      </c>
      <c r="D2566" s="57"/>
      <c r="E2566" s="58"/>
      <c r="F2566" s="59"/>
      <c r="G2566" s="59"/>
      <c r="H2566" s="59"/>
      <c r="I2566" s="59"/>
      <c r="J2566" s="59"/>
      <c r="K2566" s="70">
        <f>SUBTOTAL(9,K2567:K2591)</f>
        <v>87.545</v>
      </c>
      <c r="L2566" s="55"/>
      <c r="M2566" s="71"/>
      <c r="N2566" s="59"/>
      <c r="O2566" s="70"/>
      <c r="P2566" s="59"/>
      <c r="Q2566" s="70"/>
      <c r="R2566" s="73"/>
      <c r="S2566" s="70"/>
      <c r="T2566" s="59"/>
      <c r="U2566" s="82">
        <f>SUBTOTAL(9,U2567:U2591)</f>
        <v>4283.6</v>
      </c>
      <c r="V2566" s="83">
        <f>SUBTOTAL(9,V2567:V2591)</f>
        <v>1575.81</v>
      </c>
      <c r="W2566" s="83">
        <f>SUBTOTAL(9,W2567:W2591)</f>
        <v>1138.085</v>
      </c>
      <c r="X2566" s="83">
        <f>SUBTOTAL(9,X2567:X2591)</f>
        <v>437.725</v>
      </c>
      <c r="Y2566" s="82">
        <f>SUBTOTAL(9,Y2567:Y2591)</f>
        <v>2707.79</v>
      </c>
      <c r="Z2566" s="82">
        <v>90</v>
      </c>
      <c r="AA2566" s="91">
        <v>3631</v>
      </c>
      <c r="AB2566" s="82">
        <f>U2566-AA2566</f>
        <v>652.600000000001</v>
      </c>
      <c r="AC2566" s="82">
        <v>1576</v>
      </c>
      <c r="AD2566" s="82">
        <v>0</v>
      </c>
      <c r="AE2566" s="82">
        <v>2055</v>
      </c>
      <c r="AF2566" s="82">
        <v>2055</v>
      </c>
      <c r="AG2566" s="59"/>
      <c r="AH2566" s="59"/>
      <c r="AI2566" s="58" t="s">
        <v>2458</v>
      </c>
      <c r="AJ2566" s="27" t="s">
        <v>119</v>
      </c>
    </row>
    <row r="2567" ht="20.15" customHeight="1" outlineLevel="4" spans="1:36">
      <c r="A2567" s="55">
        <v>1</v>
      </c>
      <c r="B2567" s="60" t="s">
        <v>259</v>
      </c>
      <c r="C2567" s="56" t="s">
        <v>266</v>
      </c>
      <c r="D2567" s="57" t="s">
        <v>8467</v>
      </c>
      <c r="E2567" s="58" t="s">
        <v>8468</v>
      </c>
      <c r="F2567" s="59" t="s">
        <v>554</v>
      </c>
      <c r="G2567" s="59" t="s">
        <v>2461</v>
      </c>
      <c r="H2567" s="59">
        <v>431223</v>
      </c>
      <c r="I2567" s="59" t="str">
        <f t="shared" ref="I2567:I2591" si="276">RIGHT(M2567,6)</f>
        <v>431223</v>
      </c>
      <c r="J2567" s="59">
        <f t="shared" ref="J2567:J2591" si="277">H2567-I2567</f>
        <v>0</v>
      </c>
      <c r="K2567" s="70">
        <v>2.244</v>
      </c>
      <c r="L2567" s="55" t="s">
        <v>8469</v>
      </c>
      <c r="M2567" s="71" t="s">
        <v>8470</v>
      </c>
      <c r="N2567" s="59"/>
      <c r="O2567" s="70"/>
      <c r="P2567" s="59"/>
      <c r="Q2567" s="70"/>
      <c r="R2567" s="73" t="s">
        <v>8470</v>
      </c>
      <c r="S2567" s="70">
        <v>2.244</v>
      </c>
      <c r="T2567" s="59">
        <v>18</v>
      </c>
      <c r="U2567" s="82">
        <v>100.98</v>
      </c>
      <c r="V2567" s="83">
        <v>40.392</v>
      </c>
      <c r="W2567" s="83">
        <v>29.172</v>
      </c>
      <c r="X2567" s="83">
        <v>11.22</v>
      </c>
      <c r="Y2567" s="82">
        <f t="shared" ref="Y2567:Y2591" si="278">U2567-V2567</f>
        <v>60.588</v>
      </c>
      <c r="Z2567" s="82"/>
      <c r="AA2567" s="91"/>
      <c r="AB2567" s="91"/>
      <c r="AC2567" s="82"/>
      <c r="AD2567" s="82"/>
      <c r="AE2567" s="82"/>
      <c r="AF2567" s="82"/>
      <c r="AG2567" s="59" t="s">
        <v>8361</v>
      </c>
      <c r="AH2567" s="59">
        <v>1</v>
      </c>
      <c r="AI2567" s="58"/>
      <c r="AJ2567" s="27"/>
    </row>
    <row r="2568" ht="20.15" customHeight="1" outlineLevel="4" spans="1:36">
      <c r="A2568" s="55">
        <v>2</v>
      </c>
      <c r="B2568" s="60" t="s">
        <v>259</v>
      </c>
      <c r="C2568" s="56" t="s">
        <v>266</v>
      </c>
      <c r="D2568" s="57" t="s">
        <v>8471</v>
      </c>
      <c r="E2568" s="58" t="s">
        <v>8472</v>
      </c>
      <c r="F2568" s="59" t="s">
        <v>554</v>
      </c>
      <c r="G2568" s="59" t="s">
        <v>2461</v>
      </c>
      <c r="H2568" s="59">
        <v>431223</v>
      </c>
      <c r="I2568" s="59" t="str">
        <f t="shared" si="276"/>
        <v>431223</v>
      </c>
      <c r="J2568" s="59">
        <f t="shared" si="277"/>
        <v>0</v>
      </c>
      <c r="K2568" s="70">
        <v>0.526</v>
      </c>
      <c r="L2568" s="55" t="s">
        <v>8473</v>
      </c>
      <c r="M2568" s="71" t="s">
        <v>8474</v>
      </c>
      <c r="N2568" s="59"/>
      <c r="O2568" s="70"/>
      <c r="P2568" s="59"/>
      <c r="Q2568" s="70"/>
      <c r="R2568" s="73" t="s">
        <v>8474</v>
      </c>
      <c r="S2568" s="70">
        <v>0.526</v>
      </c>
      <c r="T2568" s="59">
        <v>18</v>
      </c>
      <c r="U2568" s="82">
        <v>23.67</v>
      </c>
      <c r="V2568" s="83">
        <v>9.468</v>
      </c>
      <c r="W2568" s="83">
        <v>6.838</v>
      </c>
      <c r="X2568" s="83">
        <v>2.63</v>
      </c>
      <c r="Y2568" s="82">
        <f t="shared" si="278"/>
        <v>14.202</v>
      </c>
      <c r="Z2568" s="82"/>
      <c r="AA2568" s="91"/>
      <c r="AB2568" s="91"/>
      <c r="AC2568" s="82"/>
      <c r="AD2568" s="82"/>
      <c r="AE2568" s="82"/>
      <c r="AF2568" s="82"/>
      <c r="AG2568" s="59" t="s">
        <v>8361</v>
      </c>
      <c r="AH2568" s="59">
        <v>1</v>
      </c>
      <c r="AI2568" s="58"/>
      <c r="AJ2568" s="27"/>
    </row>
    <row r="2569" ht="20.15" customHeight="1" outlineLevel="4" spans="1:36">
      <c r="A2569" s="55">
        <v>3</v>
      </c>
      <c r="B2569" s="60" t="s">
        <v>259</v>
      </c>
      <c r="C2569" s="56" t="s">
        <v>266</v>
      </c>
      <c r="D2569" s="57" t="s">
        <v>8475</v>
      </c>
      <c r="E2569" s="58" t="s">
        <v>8476</v>
      </c>
      <c r="F2569" s="59" t="s">
        <v>554</v>
      </c>
      <c r="G2569" s="59" t="s">
        <v>2461</v>
      </c>
      <c r="H2569" s="59">
        <v>431223</v>
      </c>
      <c r="I2569" s="59" t="str">
        <f t="shared" si="276"/>
        <v>431223</v>
      </c>
      <c r="J2569" s="59">
        <f t="shared" si="277"/>
        <v>0</v>
      </c>
      <c r="K2569" s="70">
        <v>3.993</v>
      </c>
      <c r="L2569" s="55" t="s">
        <v>8477</v>
      </c>
      <c r="M2569" s="71" t="s">
        <v>8478</v>
      </c>
      <c r="N2569" s="59"/>
      <c r="O2569" s="70"/>
      <c r="P2569" s="59"/>
      <c r="Q2569" s="70"/>
      <c r="R2569" s="73" t="s">
        <v>8478</v>
      </c>
      <c r="S2569" s="70">
        <v>3.993</v>
      </c>
      <c r="T2569" s="59">
        <v>18</v>
      </c>
      <c r="U2569" s="82">
        <v>179.69</v>
      </c>
      <c r="V2569" s="83">
        <v>71.874</v>
      </c>
      <c r="W2569" s="83">
        <v>51.909</v>
      </c>
      <c r="X2569" s="83">
        <v>19.965</v>
      </c>
      <c r="Y2569" s="82">
        <f t="shared" si="278"/>
        <v>107.816</v>
      </c>
      <c r="Z2569" s="82"/>
      <c r="AA2569" s="91"/>
      <c r="AB2569" s="91"/>
      <c r="AC2569" s="82"/>
      <c r="AD2569" s="82"/>
      <c r="AE2569" s="82"/>
      <c r="AF2569" s="82"/>
      <c r="AG2569" s="59" t="s">
        <v>8361</v>
      </c>
      <c r="AH2569" s="59">
        <v>1</v>
      </c>
      <c r="AI2569" s="58"/>
      <c r="AJ2569" s="27"/>
    </row>
    <row r="2570" ht="20.15" customHeight="1" outlineLevel="4" spans="1:36">
      <c r="A2570" s="55">
        <v>4</v>
      </c>
      <c r="B2570" s="60" t="s">
        <v>259</v>
      </c>
      <c r="C2570" s="56" t="s">
        <v>266</v>
      </c>
      <c r="D2570" s="57" t="s">
        <v>8479</v>
      </c>
      <c r="E2570" s="58" t="s">
        <v>8480</v>
      </c>
      <c r="F2570" s="59" t="s">
        <v>554</v>
      </c>
      <c r="G2570" s="59" t="s">
        <v>2461</v>
      </c>
      <c r="H2570" s="59">
        <v>431223</v>
      </c>
      <c r="I2570" s="59" t="str">
        <f t="shared" si="276"/>
        <v>431223</v>
      </c>
      <c r="J2570" s="59">
        <f t="shared" si="277"/>
        <v>0</v>
      </c>
      <c r="K2570" s="70">
        <v>2.936</v>
      </c>
      <c r="L2570" s="55" t="s">
        <v>8481</v>
      </c>
      <c r="M2570" s="71" t="s">
        <v>8482</v>
      </c>
      <c r="N2570" s="59"/>
      <c r="O2570" s="70"/>
      <c r="P2570" s="59"/>
      <c r="Q2570" s="70"/>
      <c r="R2570" s="73" t="s">
        <v>8482</v>
      </c>
      <c r="S2570" s="70">
        <v>2.936</v>
      </c>
      <c r="T2570" s="59">
        <v>18</v>
      </c>
      <c r="U2570" s="82">
        <v>132.12</v>
      </c>
      <c r="V2570" s="83">
        <v>52.848</v>
      </c>
      <c r="W2570" s="83">
        <v>38.168</v>
      </c>
      <c r="X2570" s="83">
        <v>14.68</v>
      </c>
      <c r="Y2570" s="82">
        <f t="shared" si="278"/>
        <v>79.272</v>
      </c>
      <c r="Z2570" s="82"/>
      <c r="AA2570" s="91"/>
      <c r="AB2570" s="91"/>
      <c r="AC2570" s="82"/>
      <c r="AD2570" s="82"/>
      <c r="AE2570" s="82"/>
      <c r="AF2570" s="82"/>
      <c r="AG2570" s="59" t="s">
        <v>8361</v>
      </c>
      <c r="AH2570" s="59">
        <v>1</v>
      </c>
      <c r="AI2570" s="58"/>
      <c r="AJ2570" s="27"/>
    </row>
    <row r="2571" ht="20.15" customHeight="1" outlineLevel="4" spans="1:36">
      <c r="A2571" s="55">
        <v>5</v>
      </c>
      <c r="B2571" s="60" t="s">
        <v>259</v>
      </c>
      <c r="C2571" s="56" t="s">
        <v>266</v>
      </c>
      <c r="D2571" s="57" t="s">
        <v>8483</v>
      </c>
      <c r="E2571" s="58" t="s">
        <v>8484</v>
      </c>
      <c r="F2571" s="59" t="s">
        <v>554</v>
      </c>
      <c r="G2571" s="59" t="s">
        <v>2461</v>
      </c>
      <c r="H2571" s="59">
        <v>431223</v>
      </c>
      <c r="I2571" s="59" t="str">
        <f t="shared" si="276"/>
        <v>431223</v>
      </c>
      <c r="J2571" s="59">
        <f t="shared" si="277"/>
        <v>0</v>
      </c>
      <c r="K2571" s="70">
        <v>5.805</v>
      </c>
      <c r="L2571" s="55" t="s">
        <v>8485</v>
      </c>
      <c r="M2571" s="71" t="s">
        <v>8486</v>
      </c>
      <c r="N2571" s="59"/>
      <c r="O2571" s="70"/>
      <c r="P2571" s="59"/>
      <c r="Q2571" s="70"/>
      <c r="R2571" s="73" t="s">
        <v>8486</v>
      </c>
      <c r="S2571" s="70">
        <v>5.805</v>
      </c>
      <c r="T2571" s="59">
        <v>18</v>
      </c>
      <c r="U2571" s="82">
        <v>261.23</v>
      </c>
      <c r="V2571" s="83">
        <v>104.49</v>
      </c>
      <c r="W2571" s="83">
        <v>75.465</v>
      </c>
      <c r="X2571" s="83">
        <v>29.025</v>
      </c>
      <c r="Y2571" s="82">
        <f t="shared" si="278"/>
        <v>156.74</v>
      </c>
      <c r="Z2571" s="82"/>
      <c r="AA2571" s="91"/>
      <c r="AB2571" s="91"/>
      <c r="AC2571" s="82"/>
      <c r="AD2571" s="82"/>
      <c r="AE2571" s="82"/>
      <c r="AF2571" s="82"/>
      <c r="AG2571" s="59" t="s">
        <v>8361</v>
      </c>
      <c r="AH2571" s="59">
        <v>1</v>
      </c>
      <c r="AI2571" s="58"/>
      <c r="AJ2571" s="27"/>
    </row>
    <row r="2572" ht="20.15" customHeight="1" outlineLevel="4" spans="1:36">
      <c r="A2572" s="55">
        <v>6</v>
      </c>
      <c r="B2572" s="60" t="s">
        <v>259</v>
      </c>
      <c r="C2572" s="56" t="s">
        <v>266</v>
      </c>
      <c r="D2572" s="57" t="s">
        <v>8487</v>
      </c>
      <c r="E2572" s="58" t="s">
        <v>8488</v>
      </c>
      <c r="F2572" s="59" t="s">
        <v>554</v>
      </c>
      <c r="G2572" s="59" t="s">
        <v>2461</v>
      </c>
      <c r="H2572" s="59">
        <v>431223</v>
      </c>
      <c r="I2572" s="59" t="str">
        <f t="shared" si="276"/>
        <v>431223</v>
      </c>
      <c r="J2572" s="59">
        <f t="shared" si="277"/>
        <v>0</v>
      </c>
      <c r="K2572" s="70">
        <v>2.571</v>
      </c>
      <c r="L2572" s="55" t="s">
        <v>8489</v>
      </c>
      <c r="M2572" s="71" t="s">
        <v>8490</v>
      </c>
      <c r="N2572" s="59"/>
      <c r="O2572" s="70"/>
      <c r="P2572" s="59"/>
      <c r="Q2572" s="70"/>
      <c r="R2572" s="73" t="s">
        <v>8490</v>
      </c>
      <c r="S2572" s="70">
        <v>2.571</v>
      </c>
      <c r="T2572" s="59">
        <v>18</v>
      </c>
      <c r="U2572" s="82">
        <v>115.7</v>
      </c>
      <c r="V2572" s="83">
        <v>46.278</v>
      </c>
      <c r="W2572" s="83">
        <v>33.423</v>
      </c>
      <c r="X2572" s="83">
        <v>12.855</v>
      </c>
      <c r="Y2572" s="82">
        <f t="shared" si="278"/>
        <v>69.422</v>
      </c>
      <c r="Z2572" s="82"/>
      <c r="AA2572" s="91"/>
      <c r="AB2572" s="91"/>
      <c r="AC2572" s="82"/>
      <c r="AD2572" s="82"/>
      <c r="AE2572" s="82"/>
      <c r="AF2572" s="82"/>
      <c r="AG2572" s="59" t="s">
        <v>8361</v>
      </c>
      <c r="AH2572" s="59">
        <v>1</v>
      </c>
      <c r="AI2572" s="58"/>
      <c r="AJ2572" s="27"/>
    </row>
    <row r="2573" ht="20.15" customHeight="1" outlineLevel="4" spans="1:36">
      <c r="A2573" s="55">
        <v>7</v>
      </c>
      <c r="B2573" s="60" t="s">
        <v>259</v>
      </c>
      <c r="C2573" s="56" t="s">
        <v>266</v>
      </c>
      <c r="D2573" s="57" t="s">
        <v>8491</v>
      </c>
      <c r="E2573" s="58" t="s">
        <v>8492</v>
      </c>
      <c r="F2573" s="59" t="s">
        <v>554</v>
      </c>
      <c r="G2573" s="59" t="s">
        <v>2461</v>
      </c>
      <c r="H2573" s="59">
        <v>431223</v>
      </c>
      <c r="I2573" s="59" t="str">
        <f t="shared" si="276"/>
        <v>431223</v>
      </c>
      <c r="J2573" s="59">
        <f t="shared" si="277"/>
        <v>0</v>
      </c>
      <c r="K2573" s="70">
        <v>2.937</v>
      </c>
      <c r="L2573" s="55" t="s">
        <v>8493</v>
      </c>
      <c r="M2573" s="71" t="s">
        <v>8494</v>
      </c>
      <c r="N2573" s="59"/>
      <c r="O2573" s="70"/>
      <c r="P2573" s="59"/>
      <c r="Q2573" s="70"/>
      <c r="R2573" s="73" t="s">
        <v>8494</v>
      </c>
      <c r="S2573" s="70">
        <v>2.937</v>
      </c>
      <c r="T2573" s="59">
        <v>18</v>
      </c>
      <c r="U2573" s="82">
        <v>132.17</v>
      </c>
      <c r="V2573" s="83">
        <v>52.866</v>
      </c>
      <c r="W2573" s="83">
        <v>38.181</v>
      </c>
      <c r="X2573" s="83">
        <v>14.685</v>
      </c>
      <c r="Y2573" s="82">
        <f t="shared" si="278"/>
        <v>79.304</v>
      </c>
      <c r="Z2573" s="82"/>
      <c r="AA2573" s="91"/>
      <c r="AB2573" s="91"/>
      <c r="AC2573" s="82"/>
      <c r="AD2573" s="82"/>
      <c r="AE2573" s="82"/>
      <c r="AF2573" s="82"/>
      <c r="AG2573" s="59" t="s">
        <v>8361</v>
      </c>
      <c r="AH2573" s="59">
        <v>1</v>
      </c>
      <c r="AI2573" s="58"/>
      <c r="AJ2573" s="27"/>
    </row>
    <row r="2574" ht="20.15" customHeight="1" outlineLevel="4" spans="1:36">
      <c r="A2574" s="55">
        <v>8</v>
      </c>
      <c r="B2574" s="60" t="s">
        <v>259</v>
      </c>
      <c r="C2574" s="56" t="s">
        <v>266</v>
      </c>
      <c r="D2574" s="57" t="s">
        <v>8495</v>
      </c>
      <c r="E2574" s="58" t="s">
        <v>8496</v>
      </c>
      <c r="F2574" s="59" t="s">
        <v>554</v>
      </c>
      <c r="G2574" s="59" t="s">
        <v>2461</v>
      </c>
      <c r="H2574" s="59">
        <v>431223</v>
      </c>
      <c r="I2574" s="59" t="str">
        <f t="shared" si="276"/>
        <v>431223</v>
      </c>
      <c r="J2574" s="59">
        <f t="shared" si="277"/>
        <v>0</v>
      </c>
      <c r="K2574" s="70">
        <v>2.558</v>
      </c>
      <c r="L2574" s="55" t="s">
        <v>8497</v>
      </c>
      <c r="M2574" s="71" t="s">
        <v>8498</v>
      </c>
      <c r="N2574" s="59"/>
      <c r="O2574" s="70"/>
      <c r="P2574" s="59"/>
      <c r="Q2574" s="70"/>
      <c r="R2574" s="73" t="s">
        <v>8498</v>
      </c>
      <c r="S2574" s="70">
        <v>2.558</v>
      </c>
      <c r="T2574" s="59">
        <v>18</v>
      </c>
      <c r="U2574" s="82">
        <v>115.11</v>
      </c>
      <c r="V2574" s="83">
        <v>46.044</v>
      </c>
      <c r="W2574" s="83">
        <v>33.254</v>
      </c>
      <c r="X2574" s="83">
        <v>12.79</v>
      </c>
      <c r="Y2574" s="82">
        <f t="shared" si="278"/>
        <v>69.066</v>
      </c>
      <c r="Z2574" s="82"/>
      <c r="AA2574" s="91"/>
      <c r="AB2574" s="91"/>
      <c r="AC2574" s="82"/>
      <c r="AD2574" s="82"/>
      <c r="AE2574" s="82"/>
      <c r="AF2574" s="82"/>
      <c r="AG2574" s="59" t="s">
        <v>8361</v>
      </c>
      <c r="AH2574" s="59">
        <v>1</v>
      </c>
      <c r="AI2574" s="58"/>
      <c r="AJ2574" s="27"/>
    </row>
    <row r="2575" ht="20.15" customHeight="1" outlineLevel="4" spans="1:36">
      <c r="A2575" s="55">
        <v>9</v>
      </c>
      <c r="B2575" s="60" t="s">
        <v>259</v>
      </c>
      <c r="C2575" s="56" t="s">
        <v>266</v>
      </c>
      <c r="D2575" s="57" t="s">
        <v>8499</v>
      </c>
      <c r="E2575" s="58" t="s">
        <v>8500</v>
      </c>
      <c r="F2575" s="59" t="s">
        <v>554</v>
      </c>
      <c r="G2575" s="59" t="s">
        <v>2461</v>
      </c>
      <c r="H2575" s="59">
        <v>431223</v>
      </c>
      <c r="I2575" s="59" t="str">
        <f t="shared" si="276"/>
        <v>431223</v>
      </c>
      <c r="J2575" s="59">
        <f t="shared" si="277"/>
        <v>0</v>
      </c>
      <c r="K2575" s="70">
        <v>2.602</v>
      </c>
      <c r="L2575" s="55" t="s">
        <v>8501</v>
      </c>
      <c r="M2575" s="71" t="s">
        <v>8502</v>
      </c>
      <c r="N2575" s="59"/>
      <c r="O2575" s="70"/>
      <c r="P2575" s="59"/>
      <c r="Q2575" s="70"/>
      <c r="R2575" s="73" t="s">
        <v>8502</v>
      </c>
      <c r="S2575" s="70">
        <v>2.602</v>
      </c>
      <c r="T2575" s="59">
        <v>18</v>
      </c>
      <c r="U2575" s="82">
        <v>117.09</v>
      </c>
      <c r="V2575" s="83">
        <v>46.836</v>
      </c>
      <c r="W2575" s="83">
        <v>33.826</v>
      </c>
      <c r="X2575" s="83">
        <v>13.01</v>
      </c>
      <c r="Y2575" s="82">
        <f t="shared" si="278"/>
        <v>70.254</v>
      </c>
      <c r="Z2575" s="82"/>
      <c r="AA2575" s="91"/>
      <c r="AB2575" s="91"/>
      <c r="AC2575" s="82"/>
      <c r="AD2575" s="82"/>
      <c r="AE2575" s="82"/>
      <c r="AF2575" s="82"/>
      <c r="AG2575" s="59" t="s">
        <v>8361</v>
      </c>
      <c r="AH2575" s="59">
        <v>1</v>
      </c>
      <c r="AI2575" s="58"/>
      <c r="AJ2575" s="27"/>
    </row>
    <row r="2576" ht="20.15" customHeight="1" outlineLevel="4" spans="1:36">
      <c r="A2576" s="55">
        <v>10</v>
      </c>
      <c r="B2576" s="60" t="s">
        <v>259</v>
      </c>
      <c r="C2576" s="56" t="s">
        <v>266</v>
      </c>
      <c r="D2576" s="57" t="s">
        <v>8503</v>
      </c>
      <c r="E2576" s="58" t="s">
        <v>8504</v>
      </c>
      <c r="F2576" s="59" t="s">
        <v>554</v>
      </c>
      <c r="G2576" s="59" t="s">
        <v>2461</v>
      </c>
      <c r="H2576" s="59">
        <v>431223</v>
      </c>
      <c r="I2576" s="59" t="str">
        <f t="shared" si="276"/>
        <v>431223</v>
      </c>
      <c r="J2576" s="59">
        <f t="shared" si="277"/>
        <v>0</v>
      </c>
      <c r="K2576" s="70">
        <v>6.162</v>
      </c>
      <c r="L2576" s="55" t="s">
        <v>8505</v>
      </c>
      <c r="M2576" s="71" t="s">
        <v>8506</v>
      </c>
      <c r="N2576" s="59"/>
      <c r="O2576" s="70"/>
      <c r="P2576" s="59"/>
      <c r="Q2576" s="70"/>
      <c r="R2576" s="73" t="s">
        <v>8506</v>
      </c>
      <c r="S2576" s="70">
        <v>6.162</v>
      </c>
      <c r="T2576" s="59">
        <v>18</v>
      </c>
      <c r="U2576" s="82">
        <v>277.29</v>
      </c>
      <c r="V2576" s="83">
        <v>110.916</v>
      </c>
      <c r="W2576" s="83">
        <v>80.106</v>
      </c>
      <c r="X2576" s="83">
        <v>30.81</v>
      </c>
      <c r="Y2576" s="82">
        <f t="shared" si="278"/>
        <v>166.374</v>
      </c>
      <c r="Z2576" s="82"/>
      <c r="AA2576" s="91"/>
      <c r="AB2576" s="91"/>
      <c r="AC2576" s="82"/>
      <c r="AD2576" s="82"/>
      <c r="AE2576" s="82"/>
      <c r="AF2576" s="82"/>
      <c r="AG2576" s="59" t="s">
        <v>8361</v>
      </c>
      <c r="AH2576" s="59">
        <v>1</v>
      </c>
      <c r="AI2576" s="58"/>
      <c r="AJ2576" s="27"/>
    </row>
    <row r="2577" ht="20.15" customHeight="1" outlineLevel="4" spans="1:36">
      <c r="A2577" s="55">
        <v>11</v>
      </c>
      <c r="B2577" s="60" t="s">
        <v>259</v>
      </c>
      <c r="C2577" s="56" t="s">
        <v>266</v>
      </c>
      <c r="D2577" s="57" t="s">
        <v>8507</v>
      </c>
      <c r="E2577" s="58" t="s">
        <v>8508</v>
      </c>
      <c r="F2577" s="59" t="s">
        <v>554</v>
      </c>
      <c r="G2577" s="59" t="s">
        <v>2461</v>
      </c>
      <c r="H2577" s="59">
        <v>431223</v>
      </c>
      <c r="I2577" s="59" t="str">
        <f t="shared" si="276"/>
        <v>431223</v>
      </c>
      <c r="J2577" s="59">
        <f t="shared" si="277"/>
        <v>0</v>
      </c>
      <c r="K2577" s="70">
        <v>1.826</v>
      </c>
      <c r="L2577" s="55" t="s">
        <v>8509</v>
      </c>
      <c r="M2577" s="71" t="s">
        <v>8510</v>
      </c>
      <c r="N2577" s="59"/>
      <c r="O2577" s="70"/>
      <c r="P2577" s="59"/>
      <c r="Q2577" s="70"/>
      <c r="R2577" s="73" t="s">
        <v>8510</v>
      </c>
      <c r="S2577" s="70">
        <v>1.826</v>
      </c>
      <c r="T2577" s="59">
        <v>18</v>
      </c>
      <c r="U2577" s="82">
        <v>82.17</v>
      </c>
      <c r="V2577" s="83">
        <v>32.868</v>
      </c>
      <c r="W2577" s="83">
        <v>23.738</v>
      </c>
      <c r="X2577" s="83">
        <v>9.13</v>
      </c>
      <c r="Y2577" s="82">
        <f t="shared" si="278"/>
        <v>49.302</v>
      </c>
      <c r="Z2577" s="82"/>
      <c r="AA2577" s="91"/>
      <c r="AB2577" s="91"/>
      <c r="AC2577" s="82"/>
      <c r="AD2577" s="82"/>
      <c r="AE2577" s="82"/>
      <c r="AF2577" s="82"/>
      <c r="AG2577" s="59" t="s">
        <v>8361</v>
      </c>
      <c r="AH2577" s="59">
        <v>1</v>
      </c>
      <c r="AI2577" s="58"/>
      <c r="AJ2577" s="27"/>
    </row>
    <row r="2578" ht="20.15" customHeight="1" outlineLevel="4" spans="1:36">
      <c r="A2578" s="55">
        <v>12</v>
      </c>
      <c r="B2578" s="60" t="s">
        <v>259</v>
      </c>
      <c r="C2578" s="56" t="s">
        <v>266</v>
      </c>
      <c r="D2578" s="57" t="s">
        <v>8491</v>
      </c>
      <c r="E2578" s="58" t="s">
        <v>8511</v>
      </c>
      <c r="F2578" s="59" t="s">
        <v>554</v>
      </c>
      <c r="G2578" s="59" t="s">
        <v>2461</v>
      </c>
      <c r="H2578" s="59">
        <v>431223</v>
      </c>
      <c r="I2578" s="59" t="str">
        <f t="shared" si="276"/>
        <v>431223</v>
      </c>
      <c r="J2578" s="59">
        <f t="shared" si="277"/>
        <v>0</v>
      </c>
      <c r="K2578" s="70">
        <v>3.048</v>
      </c>
      <c r="L2578" s="55" t="s">
        <v>8512</v>
      </c>
      <c r="M2578" s="71" t="s">
        <v>8513</v>
      </c>
      <c r="N2578" s="59"/>
      <c r="O2578" s="70"/>
      <c r="P2578" s="59"/>
      <c r="Q2578" s="70"/>
      <c r="R2578" s="73" t="s">
        <v>8513</v>
      </c>
      <c r="S2578" s="70">
        <v>3.048</v>
      </c>
      <c r="T2578" s="59">
        <v>18</v>
      </c>
      <c r="U2578" s="82">
        <v>137.16</v>
      </c>
      <c r="V2578" s="83">
        <v>54.864</v>
      </c>
      <c r="W2578" s="83">
        <v>39.624</v>
      </c>
      <c r="X2578" s="83">
        <v>15.24</v>
      </c>
      <c r="Y2578" s="82">
        <f t="shared" si="278"/>
        <v>82.296</v>
      </c>
      <c r="Z2578" s="82"/>
      <c r="AA2578" s="91"/>
      <c r="AB2578" s="91"/>
      <c r="AC2578" s="82"/>
      <c r="AD2578" s="82"/>
      <c r="AE2578" s="82"/>
      <c r="AF2578" s="82"/>
      <c r="AG2578" s="59" t="s">
        <v>8361</v>
      </c>
      <c r="AH2578" s="59">
        <v>1</v>
      </c>
      <c r="AI2578" s="58"/>
      <c r="AJ2578" s="27"/>
    </row>
    <row r="2579" ht="20.15" customHeight="1" outlineLevel="4" spans="1:36">
      <c r="A2579" s="55">
        <v>13</v>
      </c>
      <c r="B2579" s="60" t="s">
        <v>259</v>
      </c>
      <c r="C2579" s="56" t="s">
        <v>266</v>
      </c>
      <c r="D2579" s="57" t="s">
        <v>8514</v>
      </c>
      <c r="E2579" s="58" t="s">
        <v>8515</v>
      </c>
      <c r="F2579" s="59" t="s">
        <v>554</v>
      </c>
      <c r="G2579" s="59" t="s">
        <v>2461</v>
      </c>
      <c r="H2579" s="59">
        <v>431223</v>
      </c>
      <c r="I2579" s="59" t="str">
        <f t="shared" si="276"/>
        <v>431223</v>
      </c>
      <c r="J2579" s="59">
        <f t="shared" si="277"/>
        <v>0</v>
      </c>
      <c r="K2579" s="70">
        <v>3.16</v>
      </c>
      <c r="L2579" s="55" t="s">
        <v>8516</v>
      </c>
      <c r="M2579" s="71" t="s">
        <v>8517</v>
      </c>
      <c r="N2579" s="59"/>
      <c r="O2579" s="70"/>
      <c r="P2579" s="59"/>
      <c r="Q2579" s="70"/>
      <c r="R2579" s="73" t="s">
        <v>8517</v>
      </c>
      <c r="S2579" s="70">
        <v>3.16</v>
      </c>
      <c r="T2579" s="59">
        <v>18</v>
      </c>
      <c r="U2579" s="82">
        <v>142.2</v>
      </c>
      <c r="V2579" s="83">
        <v>56.88</v>
      </c>
      <c r="W2579" s="83">
        <v>41.08</v>
      </c>
      <c r="X2579" s="83">
        <v>15.8</v>
      </c>
      <c r="Y2579" s="82">
        <f t="shared" si="278"/>
        <v>85.32</v>
      </c>
      <c r="Z2579" s="82"/>
      <c r="AA2579" s="91"/>
      <c r="AB2579" s="91"/>
      <c r="AC2579" s="82"/>
      <c r="AD2579" s="82"/>
      <c r="AE2579" s="82"/>
      <c r="AF2579" s="82"/>
      <c r="AG2579" s="59" t="s">
        <v>8361</v>
      </c>
      <c r="AH2579" s="59">
        <v>1</v>
      </c>
      <c r="AI2579" s="58"/>
      <c r="AJ2579" s="27"/>
    </row>
    <row r="2580" ht="20.15" customHeight="1" outlineLevel="4" spans="1:36">
      <c r="A2580" s="55">
        <v>14</v>
      </c>
      <c r="B2580" s="60" t="s">
        <v>259</v>
      </c>
      <c r="C2580" s="56" t="s">
        <v>266</v>
      </c>
      <c r="D2580" s="57" t="s">
        <v>8514</v>
      </c>
      <c r="E2580" s="58" t="s">
        <v>8518</v>
      </c>
      <c r="F2580" s="59" t="s">
        <v>554</v>
      </c>
      <c r="G2580" s="59" t="s">
        <v>2461</v>
      </c>
      <c r="H2580" s="59">
        <v>431223</v>
      </c>
      <c r="I2580" s="59" t="str">
        <f t="shared" si="276"/>
        <v>431223</v>
      </c>
      <c r="J2580" s="59">
        <f t="shared" si="277"/>
        <v>0</v>
      </c>
      <c r="K2580" s="70">
        <v>0.783</v>
      </c>
      <c r="L2580" s="55" t="s">
        <v>8519</v>
      </c>
      <c r="M2580" s="71" t="s">
        <v>8520</v>
      </c>
      <c r="N2580" s="59"/>
      <c r="O2580" s="70"/>
      <c r="P2580" s="59"/>
      <c r="Q2580" s="70"/>
      <c r="R2580" s="73" t="s">
        <v>8520</v>
      </c>
      <c r="S2580" s="70">
        <v>0.783</v>
      </c>
      <c r="T2580" s="59">
        <v>18</v>
      </c>
      <c r="U2580" s="82">
        <v>35.24</v>
      </c>
      <c r="V2580" s="83">
        <v>14.094</v>
      </c>
      <c r="W2580" s="83">
        <v>10.179</v>
      </c>
      <c r="X2580" s="83">
        <v>3.915</v>
      </c>
      <c r="Y2580" s="82">
        <f t="shared" si="278"/>
        <v>21.146</v>
      </c>
      <c r="Z2580" s="82"/>
      <c r="AA2580" s="91"/>
      <c r="AB2580" s="91"/>
      <c r="AC2580" s="82"/>
      <c r="AD2580" s="82"/>
      <c r="AE2580" s="82"/>
      <c r="AF2580" s="82"/>
      <c r="AG2580" s="59" t="s">
        <v>8361</v>
      </c>
      <c r="AH2580" s="59">
        <v>1</v>
      </c>
      <c r="AI2580" s="58"/>
      <c r="AJ2580" s="27"/>
    </row>
    <row r="2581" ht="20.15" customHeight="1" outlineLevel="4" spans="1:36">
      <c r="A2581" s="55">
        <v>15</v>
      </c>
      <c r="B2581" s="60" t="s">
        <v>259</v>
      </c>
      <c r="C2581" s="56" t="s">
        <v>266</v>
      </c>
      <c r="D2581" s="57" t="s">
        <v>8514</v>
      </c>
      <c r="E2581" s="58" t="s">
        <v>8521</v>
      </c>
      <c r="F2581" s="59" t="s">
        <v>554</v>
      </c>
      <c r="G2581" s="59" t="s">
        <v>2461</v>
      </c>
      <c r="H2581" s="59">
        <v>431223</v>
      </c>
      <c r="I2581" s="59" t="str">
        <f t="shared" si="276"/>
        <v>431223</v>
      </c>
      <c r="J2581" s="59">
        <f t="shared" si="277"/>
        <v>0</v>
      </c>
      <c r="K2581" s="70">
        <v>4.664</v>
      </c>
      <c r="L2581" s="55" t="s">
        <v>8522</v>
      </c>
      <c r="M2581" s="71" t="s">
        <v>8523</v>
      </c>
      <c r="N2581" s="59"/>
      <c r="O2581" s="70"/>
      <c r="P2581" s="59"/>
      <c r="Q2581" s="70"/>
      <c r="R2581" s="73" t="s">
        <v>8523</v>
      </c>
      <c r="S2581" s="70">
        <v>4.664</v>
      </c>
      <c r="T2581" s="59">
        <v>18</v>
      </c>
      <c r="U2581" s="82">
        <v>209.88</v>
      </c>
      <c r="V2581" s="83">
        <v>83.952</v>
      </c>
      <c r="W2581" s="83">
        <v>60.632</v>
      </c>
      <c r="X2581" s="83">
        <v>23.32</v>
      </c>
      <c r="Y2581" s="82">
        <f t="shared" si="278"/>
        <v>125.928</v>
      </c>
      <c r="Z2581" s="82"/>
      <c r="AA2581" s="91"/>
      <c r="AB2581" s="91"/>
      <c r="AC2581" s="82"/>
      <c r="AD2581" s="82"/>
      <c r="AE2581" s="82"/>
      <c r="AF2581" s="82"/>
      <c r="AG2581" s="59" t="s">
        <v>8361</v>
      </c>
      <c r="AH2581" s="59">
        <v>1</v>
      </c>
      <c r="AI2581" s="58"/>
      <c r="AJ2581" s="27"/>
    </row>
    <row r="2582" ht="20.15" customHeight="1" outlineLevel="4" spans="1:36">
      <c r="A2582" s="55">
        <v>16</v>
      </c>
      <c r="B2582" s="60" t="s">
        <v>259</v>
      </c>
      <c r="C2582" s="56" t="s">
        <v>266</v>
      </c>
      <c r="D2582" s="57" t="s">
        <v>8514</v>
      </c>
      <c r="E2582" s="58" t="s">
        <v>8524</v>
      </c>
      <c r="F2582" s="59" t="s">
        <v>554</v>
      </c>
      <c r="G2582" s="59" t="s">
        <v>2461</v>
      </c>
      <c r="H2582" s="59">
        <v>431223</v>
      </c>
      <c r="I2582" s="59" t="str">
        <f t="shared" si="276"/>
        <v>431223</v>
      </c>
      <c r="J2582" s="59">
        <f t="shared" si="277"/>
        <v>0</v>
      </c>
      <c r="K2582" s="70">
        <v>2.996</v>
      </c>
      <c r="L2582" s="55" t="s">
        <v>8525</v>
      </c>
      <c r="M2582" s="71" t="s">
        <v>8526</v>
      </c>
      <c r="N2582" s="59"/>
      <c r="O2582" s="70"/>
      <c r="P2582" s="59"/>
      <c r="Q2582" s="70"/>
      <c r="R2582" s="73" t="s">
        <v>8526</v>
      </c>
      <c r="S2582" s="70">
        <v>2.996</v>
      </c>
      <c r="T2582" s="59">
        <v>18</v>
      </c>
      <c r="U2582" s="82">
        <v>134.82</v>
      </c>
      <c r="V2582" s="83">
        <v>53.928</v>
      </c>
      <c r="W2582" s="83">
        <v>38.948</v>
      </c>
      <c r="X2582" s="83">
        <v>14.98</v>
      </c>
      <c r="Y2582" s="82">
        <f t="shared" si="278"/>
        <v>80.892</v>
      </c>
      <c r="Z2582" s="82"/>
      <c r="AA2582" s="91"/>
      <c r="AB2582" s="91"/>
      <c r="AC2582" s="82"/>
      <c r="AD2582" s="82"/>
      <c r="AE2582" s="82"/>
      <c r="AF2582" s="82"/>
      <c r="AG2582" s="59" t="s">
        <v>8361</v>
      </c>
      <c r="AH2582" s="59">
        <v>1</v>
      </c>
      <c r="AI2582" s="58"/>
      <c r="AJ2582" s="27"/>
    </row>
    <row r="2583" ht="20.15" customHeight="1" outlineLevel="4" spans="1:36">
      <c r="A2583" s="55">
        <v>17</v>
      </c>
      <c r="B2583" s="60" t="s">
        <v>259</v>
      </c>
      <c r="C2583" s="56" t="s">
        <v>266</v>
      </c>
      <c r="D2583" s="57" t="s">
        <v>8527</v>
      </c>
      <c r="E2583" s="58" t="s">
        <v>8528</v>
      </c>
      <c r="F2583" s="59" t="s">
        <v>554</v>
      </c>
      <c r="G2583" s="59" t="s">
        <v>2461</v>
      </c>
      <c r="H2583" s="59">
        <v>431223</v>
      </c>
      <c r="I2583" s="59" t="str">
        <f t="shared" si="276"/>
        <v>431223</v>
      </c>
      <c r="J2583" s="59">
        <f t="shared" si="277"/>
        <v>0</v>
      </c>
      <c r="K2583" s="70">
        <v>4.545</v>
      </c>
      <c r="L2583" s="55" t="s">
        <v>8529</v>
      </c>
      <c r="M2583" s="71" t="s">
        <v>8530</v>
      </c>
      <c r="N2583" s="59"/>
      <c r="O2583" s="70"/>
      <c r="P2583" s="59"/>
      <c r="Q2583" s="70"/>
      <c r="R2583" s="73" t="s">
        <v>8530</v>
      </c>
      <c r="S2583" s="70">
        <v>4.545</v>
      </c>
      <c r="T2583" s="59">
        <v>18</v>
      </c>
      <c r="U2583" s="82">
        <v>204.53</v>
      </c>
      <c r="V2583" s="83">
        <v>81.81</v>
      </c>
      <c r="W2583" s="83">
        <v>59.085</v>
      </c>
      <c r="X2583" s="83">
        <v>22.725</v>
      </c>
      <c r="Y2583" s="82">
        <f t="shared" si="278"/>
        <v>122.72</v>
      </c>
      <c r="Z2583" s="82"/>
      <c r="AA2583" s="91"/>
      <c r="AB2583" s="91"/>
      <c r="AC2583" s="82"/>
      <c r="AD2583" s="82"/>
      <c r="AE2583" s="82"/>
      <c r="AF2583" s="82"/>
      <c r="AG2583" s="59" t="s">
        <v>8361</v>
      </c>
      <c r="AH2583" s="59">
        <v>1</v>
      </c>
      <c r="AI2583" s="58"/>
      <c r="AJ2583" s="27"/>
    </row>
    <row r="2584" ht="20.15" customHeight="1" outlineLevel="4" spans="1:36">
      <c r="A2584" s="55">
        <v>18</v>
      </c>
      <c r="B2584" s="60" t="s">
        <v>259</v>
      </c>
      <c r="C2584" s="56" t="s">
        <v>266</v>
      </c>
      <c r="D2584" s="57" t="s">
        <v>8491</v>
      </c>
      <c r="E2584" s="58" t="s">
        <v>8531</v>
      </c>
      <c r="F2584" s="59" t="s">
        <v>554</v>
      </c>
      <c r="G2584" s="59" t="s">
        <v>2461</v>
      </c>
      <c r="H2584" s="59">
        <v>431223</v>
      </c>
      <c r="I2584" s="59" t="str">
        <f t="shared" si="276"/>
        <v>431223</v>
      </c>
      <c r="J2584" s="59">
        <f t="shared" si="277"/>
        <v>0</v>
      </c>
      <c r="K2584" s="70">
        <v>2.567</v>
      </c>
      <c r="L2584" s="55" t="s">
        <v>8532</v>
      </c>
      <c r="M2584" s="71" t="s">
        <v>8533</v>
      </c>
      <c r="N2584" s="59"/>
      <c r="O2584" s="70"/>
      <c r="P2584" s="59"/>
      <c r="Q2584" s="70"/>
      <c r="R2584" s="73" t="s">
        <v>8533</v>
      </c>
      <c r="S2584" s="70">
        <v>2.567</v>
      </c>
      <c r="T2584" s="59">
        <v>18</v>
      </c>
      <c r="U2584" s="82">
        <v>115.52</v>
      </c>
      <c r="V2584" s="83">
        <v>46.206</v>
      </c>
      <c r="W2584" s="83">
        <v>33.371</v>
      </c>
      <c r="X2584" s="83">
        <v>12.835</v>
      </c>
      <c r="Y2584" s="82">
        <f t="shared" si="278"/>
        <v>69.314</v>
      </c>
      <c r="Z2584" s="82"/>
      <c r="AA2584" s="91"/>
      <c r="AB2584" s="91"/>
      <c r="AC2584" s="82"/>
      <c r="AD2584" s="82"/>
      <c r="AE2584" s="82"/>
      <c r="AF2584" s="82"/>
      <c r="AG2584" s="59" t="s">
        <v>8361</v>
      </c>
      <c r="AH2584" s="59">
        <v>1</v>
      </c>
      <c r="AI2584" s="58"/>
      <c r="AJ2584" s="27"/>
    </row>
    <row r="2585" ht="20.15" customHeight="1" outlineLevel="4" spans="1:36">
      <c r="A2585" s="55">
        <v>19</v>
      </c>
      <c r="B2585" s="60" t="s">
        <v>259</v>
      </c>
      <c r="C2585" s="56" t="s">
        <v>266</v>
      </c>
      <c r="D2585" s="57" t="s">
        <v>8527</v>
      </c>
      <c r="E2585" s="58" t="s">
        <v>8534</v>
      </c>
      <c r="F2585" s="59" t="s">
        <v>554</v>
      </c>
      <c r="G2585" s="59" t="s">
        <v>2461</v>
      </c>
      <c r="H2585" s="59">
        <v>431223</v>
      </c>
      <c r="I2585" s="59" t="str">
        <f t="shared" si="276"/>
        <v>431223</v>
      </c>
      <c r="J2585" s="59">
        <f t="shared" si="277"/>
        <v>0</v>
      </c>
      <c r="K2585" s="70">
        <v>1.137</v>
      </c>
      <c r="L2585" s="55" t="s">
        <v>8535</v>
      </c>
      <c r="M2585" s="71" t="s">
        <v>8536</v>
      </c>
      <c r="N2585" s="59"/>
      <c r="O2585" s="70"/>
      <c r="P2585" s="59"/>
      <c r="Q2585" s="70"/>
      <c r="R2585" s="73" t="s">
        <v>8536</v>
      </c>
      <c r="S2585" s="70">
        <v>1.137</v>
      </c>
      <c r="T2585" s="59">
        <v>18</v>
      </c>
      <c r="U2585" s="82">
        <v>51.17</v>
      </c>
      <c r="V2585" s="83">
        <v>20.466</v>
      </c>
      <c r="W2585" s="83">
        <v>14.781</v>
      </c>
      <c r="X2585" s="83">
        <v>5.685</v>
      </c>
      <c r="Y2585" s="82">
        <f t="shared" si="278"/>
        <v>30.704</v>
      </c>
      <c r="Z2585" s="82"/>
      <c r="AA2585" s="91"/>
      <c r="AB2585" s="91"/>
      <c r="AC2585" s="82"/>
      <c r="AD2585" s="82"/>
      <c r="AE2585" s="82"/>
      <c r="AF2585" s="82"/>
      <c r="AG2585" s="59" t="s">
        <v>8361</v>
      </c>
      <c r="AH2585" s="59">
        <v>1</v>
      </c>
      <c r="AI2585" s="58"/>
      <c r="AJ2585" s="27"/>
    </row>
    <row r="2586" ht="20.15" customHeight="1" outlineLevel="4" spans="1:36">
      <c r="A2586" s="55">
        <v>20</v>
      </c>
      <c r="B2586" s="60" t="s">
        <v>259</v>
      </c>
      <c r="C2586" s="56" t="s">
        <v>266</v>
      </c>
      <c r="D2586" s="57" t="s">
        <v>8487</v>
      </c>
      <c r="E2586" s="58" t="s">
        <v>8537</v>
      </c>
      <c r="F2586" s="59" t="s">
        <v>554</v>
      </c>
      <c r="G2586" s="59" t="s">
        <v>2461</v>
      </c>
      <c r="H2586" s="59">
        <v>431223</v>
      </c>
      <c r="I2586" s="59" t="str">
        <f t="shared" si="276"/>
        <v>431223</v>
      </c>
      <c r="J2586" s="59">
        <f t="shared" si="277"/>
        <v>0</v>
      </c>
      <c r="K2586" s="70">
        <v>1.681</v>
      </c>
      <c r="L2586" s="55" t="s">
        <v>8538</v>
      </c>
      <c r="M2586" s="71" t="s">
        <v>8539</v>
      </c>
      <c r="N2586" s="59"/>
      <c r="O2586" s="70"/>
      <c r="P2586" s="59"/>
      <c r="Q2586" s="70"/>
      <c r="R2586" s="73" t="s">
        <v>8539</v>
      </c>
      <c r="S2586" s="70">
        <v>1.681</v>
      </c>
      <c r="T2586" s="59">
        <v>18</v>
      </c>
      <c r="U2586" s="82">
        <v>75.65</v>
      </c>
      <c r="V2586" s="83">
        <v>30.258</v>
      </c>
      <c r="W2586" s="83">
        <v>21.853</v>
      </c>
      <c r="X2586" s="83">
        <v>8.405</v>
      </c>
      <c r="Y2586" s="82">
        <f t="shared" si="278"/>
        <v>45.392</v>
      </c>
      <c r="Z2586" s="82"/>
      <c r="AA2586" s="91"/>
      <c r="AB2586" s="91"/>
      <c r="AC2586" s="82"/>
      <c r="AD2586" s="82"/>
      <c r="AE2586" s="82"/>
      <c r="AF2586" s="82"/>
      <c r="AG2586" s="59" t="s">
        <v>8361</v>
      </c>
      <c r="AH2586" s="59">
        <v>1</v>
      </c>
      <c r="AI2586" s="58"/>
      <c r="AJ2586" s="27"/>
    </row>
    <row r="2587" ht="20.15" customHeight="1" outlineLevel="4" spans="1:36">
      <c r="A2587" s="55">
        <v>21</v>
      </c>
      <c r="B2587" s="60" t="s">
        <v>259</v>
      </c>
      <c r="C2587" s="56" t="s">
        <v>266</v>
      </c>
      <c r="D2587" s="57" t="s">
        <v>8540</v>
      </c>
      <c r="E2587" s="58" t="s">
        <v>8541</v>
      </c>
      <c r="F2587" s="59" t="s">
        <v>554</v>
      </c>
      <c r="G2587" s="59" t="s">
        <v>2461</v>
      </c>
      <c r="H2587" s="59">
        <v>431223</v>
      </c>
      <c r="I2587" s="59" t="str">
        <f t="shared" si="276"/>
        <v>431223</v>
      </c>
      <c r="J2587" s="59">
        <f t="shared" si="277"/>
        <v>0</v>
      </c>
      <c r="K2587" s="70">
        <v>5.223</v>
      </c>
      <c r="L2587" s="55" t="s">
        <v>8542</v>
      </c>
      <c r="M2587" s="71" t="s">
        <v>8543</v>
      </c>
      <c r="N2587" s="73" t="s">
        <v>8543</v>
      </c>
      <c r="O2587" s="70">
        <v>5.223</v>
      </c>
      <c r="P2587" s="59"/>
      <c r="Q2587" s="70"/>
      <c r="R2587" s="59"/>
      <c r="S2587" s="70"/>
      <c r="T2587" s="59">
        <v>18</v>
      </c>
      <c r="U2587" s="82">
        <v>287.27</v>
      </c>
      <c r="V2587" s="83">
        <v>94.014</v>
      </c>
      <c r="W2587" s="83">
        <v>67.899</v>
      </c>
      <c r="X2587" s="83">
        <v>26.115</v>
      </c>
      <c r="Y2587" s="82">
        <f t="shared" si="278"/>
        <v>193.256</v>
      </c>
      <c r="Z2587" s="82"/>
      <c r="AA2587" s="91"/>
      <c r="AB2587" s="91"/>
      <c r="AC2587" s="82"/>
      <c r="AD2587" s="82"/>
      <c r="AE2587" s="82"/>
      <c r="AF2587" s="82"/>
      <c r="AG2587" s="59" t="s">
        <v>8361</v>
      </c>
      <c r="AH2587" s="59">
        <v>1</v>
      </c>
      <c r="AI2587" s="58"/>
      <c r="AJ2587" s="27"/>
    </row>
    <row r="2588" ht="20.15" customHeight="1" outlineLevel="4" spans="1:36">
      <c r="A2588" s="55">
        <v>22</v>
      </c>
      <c r="B2588" s="60" t="s">
        <v>259</v>
      </c>
      <c r="C2588" s="56" t="s">
        <v>266</v>
      </c>
      <c r="D2588" s="57" t="s">
        <v>8475</v>
      </c>
      <c r="E2588" s="58" t="s">
        <v>8544</v>
      </c>
      <c r="F2588" s="59" t="s">
        <v>554</v>
      </c>
      <c r="G2588" s="59" t="s">
        <v>2461</v>
      </c>
      <c r="H2588" s="59">
        <v>431223</v>
      </c>
      <c r="I2588" s="59" t="str">
        <f t="shared" si="276"/>
        <v>431223</v>
      </c>
      <c r="J2588" s="59">
        <f t="shared" si="277"/>
        <v>0</v>
      </c>
      <c r="K2588" s="70">
        <v>10.336</v>
      </c>
      <c r="L2588" s="55" t="s">
        <v>8545</v>
      </c>
      <c r="M2588" s="71" t="s">
        <v>8546</v>
      </c>
      <c r="N2588" s="73" t="s">
        <v>8546</v>
      </c>
      <c r="O2588" s="70">
        <v>10.336</v>
      </c>
      <c r="P2588" s="59"/>
      <c r="Q2588" s="70"/>
      <c r="R2588" s="59"/>
      <c r="S2588" s="70"/>
      <c r="T2588" s="59">
        <v>18</v>
      </c>
      <c r="U2588" s="82">
        <v>568.48</v>
      </c>
      <c r="V2588" s="83">
        <v>186.048</v>
      </c>
      <c r="W2588" s="83">
        <v>134.368</v>
      </c>
      <c r="X2588" s="83">
        <v>51.68</v>
      </c>
      <c r="Y2588" s="82">
        <f t="shared" si="278"/>
        <v>382.432</v>
      </c>
      <c r="Z2588" s="82"/>
      <c r="AA2588" s="91"/>
      <c r="AB2588" s="91"/>
      <c r="AC2588" s="82"/>
      <c r="AD2588" s="82"/>
      <c r="AE2588" s="82"/>
      <c r="AF2588" s="82"/>
      <c r="AG2588" s="59" t="s">
        <v>8361</v>
      </c>
      <c r="AH2588" s="59">
        <v>1</v>
      </c>
      <c r="AI2588" s="58"/>
      <c r="AJ2588" s="27"/>
    </row>
    <row r="2589" ht="20.15" customHeight="1" outlineLevel="4" spans="1:36">
      <c r="A2589" s="55">
        <v>23</v>
      </c>
      <c r="B2589" s="60" t="s">
        <v>259</v>
      </c>
      <c r="C2589" s="56" t="s">
        <v>266</v>
      </c>
      <c r="D2589" s="57" t="s">
        <v>8514</v>
      </c>
      <c r="E2589" s="58" t="s">
        <v>4036</v>
      </c>
      <c r="F2589" s="59" t="s">
        <v>554</v>
      </c>
      <c r="G2589" s="59" t="s">
        <v>2461</v>
      </c>
      <c r="H2589" s="59">
        <v>431223</v>
      </c>
      <c r="I2589" s="59" t="str">
        <f t="shared" si="276"/>
        <v>431223</v>
      </c>
      <c r="J2589" s="59">
        <f t="shared" si="277"/>
        <v>0</v>
      </c>
      <c r="K2589" s="70">
        <v>5.46</v>
      </c>
      <c r="L2589" s="55" t="s">
        <v>8547</v>
      </c>
      <c r="M2589" s="71" t="s">
        <v>8548</v>
      </c>
      <c r="N2589" s="73" t="s">
        <v>8548</v>
      </c>
      <c r="O2589" s="70">
        <v>5.46</v>
      </c>
      <c r="P2589" s="59"/>
      <c r="Q2589" s="70"/>
      <c r="R2589" s="59"/>
      <c r="S2589" s="70"/>
      <c r="T2589" s="59">
        <v>18</v>
      </c>
      <c r="U2589" s="82">
        <v>300.3</v>
      </c>
      <c r="V2589" s="83">
        <v>98.28</v>
      </c>
      <c r="W2589" s="83">
        <v>70.98</v>
      </c>
      <c r="X2589" s="83">
        <v>27.3</v>
      </c>
      <c r="Y2589" s="82">
        <f t="shared" si="278"/>
        <v>202.02</v>
      </c>
      <c r="Z2589" s="82"/>
      <c r="AA2589" s="91"/>
      <c r="AB2589" s="91"/>
      <c r="AC2589" s="82"/>
      <c r="AD2589" s="82"/>
      <c r="AE2589" s="82"/>
      <c r="AF2589" s="82"/>
      <c r="AG2589" s="59" t="s">
        <v>8361</v>
      </c>
      <c r="AH2589" s="59">
        <v>1</v>
      </c>
      <c r="AI2589" s="58"/>
      <c r="AJ2589" s="27"/>
    </row>
    <row r="2590" ht="20.15" customHeight="1" outlineLevel="4" spans="1:36">
      <c r="A2590" s="55">
        <v>24</v>
      </c>
      <c r="B2590" s="60" t="s">
        <v>259</v>
      </c>
      <c r="C2590" s="56" t="s">
        <v>266</v>
      </c>
      <c r="D2590" s="57" t="s">
        <v>8549</v>
      </c>
      <c r="E2590" s="58" t="s">
        <v>8550</v>
      </c>
      <c r="F2590" s="59" t="s">
        <v>554</v>
      </c>
      <c r="G2590" s="59" t="s">
        <v>2461</v>
      </c>
      <c r="H2590" s="59">
        <v>431223</v>
      </c>
      <c r="I2590" s="59" t="str">
        <f t="shared" si="276"/>
        <v>431223</v>
      </c>
      <c r="J2590" s="59">
        <f t="shared" si="277"/>
        <v>0</v>
      </c>
      <c r="K2590" s="70">
        <v>0.903</v>
      </c>
      <c r="L2590" s="55" t="s">
        <v>8551</v>
      </c>
      <c r="M2590" s="71" t="s">
        <v>8552</v>
      </c>
      <c r="N2590" s="59"/>
      <c r="O2590" s="70"/>
      <c r="P2590" s="73" t="s">
        <v>8552</v>
      </c>
      <c r="Q2590" s="70">
        <v>0.903</v>
      </c>
      <c r="R2590" s="59"/>
      <c r="S2590" s="70"/>
      <c r="T2590" s="59">
        <v>18</v>
      </c>
      <c r="U2590" s="82">
        <v>45.15</v>
      </c>
      <c r="V2590" s="83">
        <v>16.254</v>
      </c>
      <c r="W2590" s="83">
        <v>11.739</v>
      </c>
      <c r="X2590" s="83">
        <v>4.515</v>
      </c>
      <c r="Y2590" s="82">
        <f t="shared" si="278"/>
        <v>28.896</v>
      </c>
      <c r="Z2590" s="82"/>
      <c r="AA2590" s="91"/>
      <c r="AB2590" s="91"/>
      <c r="AC2590" s="82"/>
      <c r="AD2590" s="82"/>
      <c r="AE2590" s="82"/>
      <c r="AF2590" s="82"/>
      <c r="AG2590" s="59" t="s">
        <v>8361</v>
      </c>
      <c r="AH2590" s="59">
        <v>1</v>
      </c>
      <c r="AI2590" s="58"/>
      <c r="AJ2590" s="27"/>
    </row>
    <row r="2591" ht="20.15" customHeight="1" outlineLevel="4" spans="1:36">
      <c r="A2591" s="55">
        <v>25</v>
      </c>
      <c r="B2591" s="60" t="s">
        <v>259</v>
      </c>
      <c r="C2591" s="56" t="s">
        <v>266</v>
      </c>
      <c r="D2591" s="57" t="s">
        <v>8467</v>
      </c>
      <c r="E2591" s="58" t="s">
        <v>8553</v>
      </c>
      <c r="F2591" s="59" t="s">
        <v>554</v>
      </c>
      <c r="G2591" s="59" t="s">
        <v>2461</v>
      </c>
      <c r="H2591" s="59">
        <v>431223</v>
      </c>
      <c r="I2591" s="59" t="str">
        <f t="shared" si="276"/>
        <v>431223</v>
      </c>
      <c r="J2591" s="59">
        <f t="shared" si="277"/>
        <v>0</v>
      </c>
      <c r="K2591" s="70">
        <v>6.882</v>
      </c>
      <c r="L2591" s="55" t="s">
        <v>8554</v>
      </c>
      <c r="M2591" s="71" t="s">
        <v>8555</v>
      </c>
      <c r="N2591" s="59"/>
      <c r="O2591" s="70"/>
      <c r="P2591" s="73" t="s">
        <v>8555</v>
      </c>
      <c r="Q2591" s="70">
        <v>6.882</v>
      </c>
      <c r="R2591" s="59"/>
      <c r="S2591" s="70"/>
      <c r="T2591" s="59">
        <v>18</v>
      </c>
      <c r="U2591" s="82">
        <v>439.01</v>
      </c>
      <c r="V2591" s="83">
        <v>123.876</v>
      </c>
      <c r="W2591" s="83">
        <v>89.466</v>
      </c>
      <c r="X2591" s="83">
        <v>34.41</v>
      </c>
      <c r="Y2591" s="82">
        <f t="shared" si="278"/>
        <v>315.134</v>
      </c>
      <c r="Z2591" s="82"/>
      <c r="AA2591" s="91"/>
      <c r="AB2591" s="91"/>
      <c r="AC2591" s="82"/>
      <c r="AD2591" s="82"/>
      <c r="AE2591" s="82"/>
      <c r="AF2591" s="82"/>
      <c r="AG2591" s="59" t="s">
        <v>8361</v>
      </c>
      <c r="AH2591" s="59">
        <v>1</v>
      </c>
      <c r="AI2591" s="58"/>
      <c r="AJ2591" s="27"/>
    </row>
    <row r="2592" ht="20.15" customHeight="1" outlineLevel="3" spans="1:36">
      <c r="A2592" s="55"/>
      <c r="B2592" s="60"/>
      <c r="C2592" s="51" t="s">
        <v>269</v>
      </c>
      <c r="D2592" s="57"/>
      <c r="E2592" s="58"/>
      <c r="F2592" s="59"/>
      <c r="G2592" s="59"/>
      <c r="H2592" s="59"/>
      <c r="I2592" s="59"/>
      <c r="J2592" s="59"/>
      <c r="K2592" s="70">
        <f>SUBTOTAL(9,K2593:K2650)</f>
        <v>271.951</v>
      </c>
      <c r="L2592" s="55"/>
      <c r="M2592" s="71"/>
      <c r="N2592" s="59"/>
      <c r="O2592" s="70"/>
      <c r="P2592" s="59"/>
      <c r="Q2592" s="70"/>
      <c r="R2592" s="73"/>
      <c r="S2592" s="70"/>
      <c r="T2592" s="59"/>
      <c r="U2592" s="82">
        <f>SUBTOTAL(9,U2593:U2650)</f>
        <v>15668.415</v>
      </c>
      <c r="V2592" s="83">
        <f>SUBTOTAL(9,V2593:V2650)</f>
        <v>4895.118</v>
      </c>
      <c r="W2592" s="83">
        <f>SUBTOTAL(9,W2593:W2650)</f>
        <v>3535.363</v>
      </c>
      <c r="X2592" s="83">
        <f>SUBTOTAL(9,X2593:X2650)</f>
        <v>1359.755</v>
      </c>
      <c r="Y2592" s="82">
        <f>SUBTOTAL(9,Y2593:Y2650)</f>
        <v>10773.297</v>
      </c>
      <c r="Z2592" s="82">
        <v>230</v>
      </c>
      <c r="AA2592" s="91">
        <v>13282</v>
      </c>
      <c r="AB2592" s="82">
        <f>U2592-AA2592</f>
        <v>2386.415</v>
      </c>
      <c r="AC2592" s="82">
        <v>370</v>
      </c>
      <c r="AD2592" s="82">
        <f>V2592-AC2592</f>
        <v>4525.118</v>
      </c>
      <c r="AE2592" s="82">
        <v>12912</v>
      </c>
      <c r="AF2592" s="82">
        <v>12912</v>
      </c>
      <c r="AG2592" s="59"/>
      <c r="AH2592" s="59"/>
      <c r="AI2592" s="58"/>
      <c r="AJ2592" s="27" t="s">
        <v>110</v>
      </c>
    </row>
    <row r="2593" ht="20.15" customHeight="1" outlineLevel="4" spans="1:36">
      <c r="A2593" s="55">
        <v>1</v>
      </c>
      <c r="B2593" s="60" t="s">
        <v>259</v>
      </c>
      <c r="C2593" s="56" t="s">
        <v>268</v>
      </c>
      <c r="D2593" s="57" t="s">
        <v>8556</v>
      </c>
      <c r="E2593" s="58" t="s">
        <v>8557</v>
      </c>
      <c r="F2593" s="59" t="s">
        <v>554</v>
      </c>
      <c r="G2593" s="59" t="s">
        <v>110</v>
      </c>
      <c r="H2593" s="59">
        <v>431224</v>
      </c>
      <c r="I2593" s="59" t="str">
        <f t="shared" ref="I2593:I2650" si="279">RIGHT(M2593,6)</f>
        <v>431224</v>
      </c>
      <c r="J2593" s="59">
        <f t="shared" ref="J2593:J2650" si="280">H2593-I2593</f>
        <v>0</v>
      </c>
      <c r="K2593" s="70">
        <v>5.085</v>
      </c>
      <c r="L2593" s="55" t="s">
        <v>8558</v>
      </c>
      <c r="M2593" s="71" t="s">
        <v>8559</v>
      </c>
      <c r="N2593" s="59"/>
      <c r="O2593" s="70"/>
      <c r="P2593" s="59"/>
      <c r="Q2593" s="70"/>
      <c r="R2593" s="73" t="s">
        <v>8559</v>
      </c>
      <c r="S2593" s="70">
        <v>5.085</v>
      </c>
      <c r="T2593" s="59">
        <v>18</v>
      </c>
      <c r="U2593" s="82">
        <v>310.185</v>
      </c>
      <c r="V2593" s="83">
        <v>91.53</v>
      </c>
      <c r="W2593" s="83">
        <v>66.105</v>
      </c>
      <c r="X2593" s="83">
        <v>25.425</v>
      </c>
      <c r="Y2593" s="82">
        <f t="shared" ref="Y2593:Y2650" si="281">U2593-V2593</f>
        <v>218.655</v>
      </c>
      <c r="Z2593" s="82"/>
      <c r="AA2593" s="91"/>
      <c r="AB2593" s="91"/>
      <c r="AC2593" s="82"/>
      <c r="AD2593" s="82"/>
      <c r="AE2593" s="82"/>
      <c r="AF2593" s="82"/>
      <c r="AG2593" s="59" t="s">
        <v>8560</v>
      </c>
      <c r="AH2593" s="59">
        <v>1</v>
      </c>
      <c r="AI2593" s="58"/>
      <c r="AJ2593" s="27"/>
    </row>
    <row r="2594" ht="20.15" customHeight="1" outlineLevel="4" spans="1:36">
      <c r="A2594" s="55">
        <v>2</v>
      </c>
      <c r="B2594" s="60" t="s">
        <v>259</v>
      </c>
      <c r="C2594" s="56" t="s">
        <v>268</v>
      </c>
      <c r="D2594" s="57" t="s">
        <v>8561</v>
      </c>
      <c r="E2594" s="58" t="s">
        <v>8562</v>
      </c>
      <c r="F2594" s="59" t="s">
        <v>554</v>
      </c>
      <c r="G2594" s="59" t="s">
        <v>110</v>
      </c>
      <c r="H2594" s="59">
        <v>431224</v>
      </c>
      <c r="I2594" s="59" t="str">
        <f t="shared" si="279"/>
        <v>431224</v>
      </c>
      <c r="J2594" s="59">
        <f t="shared" si="280"/>
        <v>0</v>
      </c>
      <c r="K2594" s="70">
        <v>5.531</v>
      </c>
      <c r="L2594" s="55" t="s">
        <v>8563</v>
      </c>
      <c r="M2594" s="71" t="s">
        <v>8564</v>
      </c>
      <c r="N2594" s="59"/>
      <c r="O2594" s="70"/>
      <c r="P2594" s="59"/>
      <c r="Q2594" s="70"/>
      <c r="R2594" s="73" t="s">
        <v>8564</v>
      </c>
      <c r="S2594" s="70">
        <v>5.531</v>
      </c>
      <c r="T2594" s="59">
        <v>18</v>
      </c>
      <c r="U2594" s="82">
        <v>337.391</v>
      </c>
      <c r="V2594" s="83">
        <v>99.558</v>
      </c>
      <c r="W2594" s="83">
        <v>71.903</v>
      </c>
      <c r="X2594" s="83">
        <v>27.655</v>
      </c>
      <c r="Y2594" s="82">
        <f t="shared" si="281"/>
        <v>237.833</v>
      </c>
      <c r="Z2594" s="82"/>
      <c r="AA2594" s="91"/>
      <c r="AB2594" s="91"/>
      <c r="AC2594" s="82"/>
      <c r="AD2594" s="82"/>
      <c r="AE2594" s="82"/>
      <c r="AF2594" s="82"/>
      <c r="AG2594" s="59" t="s">
        <v>8560</v>
      </c>
      <c r="AH2594" s="59">
        <v>1</v>
      </c>
      <c r="AI2594" s="58"/>
      <c r="AJ2594" s="27"/>
    </row>
    <row r="2595" ht="20.15" customHeight="1" outlineLevel="4" spans="1:36">
      <c r="A2595" s="55">
        <v>3</v>
      </c>
      <c r="B2595" s="60" t="s">
        <v>259</v>
      </c>
      <c r="C2595" s="56" t="s">
        <v>268</v>
      </c>
      <c r="D2595" s="57" t="s">
        <v>8565</v>
      </c>
      <c r="E2595" s="58" t="s">
        <v>8566</v>
      </c>
      <c r="F2595" s="59" t="s">
        <v>554</v>
      </c>
      <c r="G2595" s="59" t="s">
        <v>110</v>
      </c>
      <c r="H2595" s="59">
        <v>431224</v>
      </c>
      <c r="I2595" s="59" t="str">
        <f t="shared" si="279"/>
        <v>431224</v>
      </c>
      <c r="J2595" s="59">
        <f t="shared" si="280"/>
        <v>0</v>
      </c>
      <c r="K2595" s="70">
        <v>2.909</v>
      </c>
      <c r="L2595" s="55" t="s">
        <v>8567</v>
      </c>
      <c r="M2595" s="71" t="s">
        <v>8568</v>
      </c>
      <c r="N2595" s="59"/>
      <c r="O2595" s="70"/>
      <c r="P2595" s="59"/>
      <c r="Q2595" s="70"/>
      <c r="R2595" s="73" t="s">
        <v>8568</v>
      </c>
      <c r="S2595" s="70">
        <v>2.909</v>
      </c>
      <c r="T2595" s="59">
        <v>18</v>
      </c>
      <c r="U2595" s="82">
        <v>168.722</v>
      </c>
      <c r="V2595" s="83">
        <v>52.362</v>
      </c>
      <c r="W2595" s="83">
        <v>37.817</v>
      </c>
      <c r="X2595" s="83">
        <v>14.545</v>
      </c>
      <c r="Y2595" s="82">
        <f t="shared" si="281"/>
        <v>116.36</v>
      </c>
      <c r="Z2595" s="82"/>
      <c r="AA2595" s="91"/>
      <c r="AB2595" s="91"/>
      <c r="AC2595" s="82"/>
      <c r="AD2595" s="82"/>
      <c r="AE2595" s="82"/>
      <c r="AF2595" s="82"/>
      <c r="AG2595" s="59" t="s">
        <v>8560</v>
      </c>
      <c r="AH2595" s="59">
        <v>1</v>
      </c>
      <c r="AI2595" s="58"/>
      <c r="AJ2595" s="27"/>
    </row>
    <row r="2596" ht="20.15" customHeight="1" outlineLevel="4" spans="1:36">
      <c r="A2596" s="55">
        <v>4</v>
      </c>
      <c r="B2596" s="60" t="s">
        <v>259</v>
      </c>
      <c r="C2596" s="56" t="s">
        <v>268</v>
      </c>
      <c r="D2596" s="57" t="s">
        <v>8565</v>
      </c>
      <c r="E2596" s="58" t="s">
        <v>8569</v>
      </c>
      <c r="F2596" s="59" t="s">
        <v>554</v>
      </c>
      <c r="G2596" s="59" t="s">
        <v>110</v>
      </c>
      <c r="H2596" s="59">
        <v>431224</v>
      </c>
      <c r="I2596" s="59" t="str">
        <f t="shared" si="279"/>
        <v>431224</v>
      </c>
      <c r="J2596" s="59">
        <f t="shared" si="280"/>
        <v>0</v>
      </c>
      <c r="K2596" s="70">
        <v>5.868</v>
      </c>
      <c r="L2596" s="55" t="s">
        <v>8570</v>
      </c>
      <c r="M2596" s="71" t="s">
        <v>8571</v>
      </c>
      <c r="N2596" s="59"/>
      <c r="O2596" s="70"/>
      <c r="P2596" s="59"/>
      <c r="Q2596" s="70"/>
      <c r="R2596" s="73" t="s">
        <v>8571</v>
      </c>
      <c r="S2596" s="70">
        <v>5.868</v>
      </c>
      <c r="T2596" s="59">
        <v>18</v>
      </c>
      <c r="U2596" s="82">
        <v>346.212</v>
      </c>
      <c r="V2596" s="83">
        <v>105.624</v>
      </c>
      <c r="W2596" s="83">
        <v>76.284</v>
      </c>
      <c r="X2596" s="83">
        <v>29.34</v>
      </c>
      <c r="Y2596" s="82">
        <f t="shared" si="281"/>
        <v>240.588</v>
      </c>
      <c r="Z2596" s="82"/>
      <c r="AA2596" s="91"/>
      <c r="AB2596" s="91"/>
      <c r="AC2596" s="82"/>
      <c r="AD2596" s="82"/>
      <c r="AE2596" s="82"/>
      <c r="AF2596" s="82"/>
      <c r="AG2596" s="59" t="s">
        <v>8560</v>
      </c>
      <c r="AH2596" s="59">
        <v>1</v>
      </c>
      <c r="AI2596" s="58"/>
      <c r="AJ2596" s="27"/>
    </row>
    <row r="2597" ht="20.15" customHeight="1" outlineLevel="4" spans="1:36">
      <c r="A2597" s="55">
        <v>5</v>
      </c>
      <c r="B2597" s="60" t="s">
        <v>259</v>
      </c>
      <c r="C2597" s="56" t="s">
        <v>268</v>
      </c>
      <c r="D2597" s="57" t="s">
        <v>8565</v>
      </c>
      <c r="E2597" s="58" t="s">
        <v>8572</v>
      </c>
      <c r="F2597" s="59" t="s">
        <v>554</v>
      </c>
      <c r="G2597" s="59" t="s">
        <v>110</v>
      </c>
      <c r="H2597" s="59">
        <v>431224</v>
      </c>
      <c r="I2597" s="59" t="str">
        <f t="shared" si="279"/>
        <v>431224</v>
      </c>
      <c r="J2597" s="59">
        <f t="shared" si="280"/>
        <v>0</v>
      </c>
      <c r="K2597" s="70">
        <v>5.597</v>
      </c>
      <c r="L2597" s="55" t="s">
        <v>8573</v>
      </c>
      <c r="M2597" s="71" t="s">
        <v>8574</v>
      </c>
      <c r="N2597" s="59"/>
      <c r="O2597" s="70"/>
      <c r="P2597" s="59"/>
      <c r="Q2597" s="70"/>
      <c r="R2597" s="73" t="s">
        <v>8574</v>
      </c>
      <c r="S2597" s="70">
        <v>5.597</v>
      </c>
      <c r="T2597" s="59">
        <v>18</v>
      </c>
      <c r="U2597" s="82">
        <v>313.432</v>
      </c>
      <c r="V2597" s="83">
        <v>100.746</v>
      </c>
      <c r="W2597" s="83">
        <v>72.761</v>
      </c>
      <c r="X2597" s="83">
        <v>27.985</v>
      </c>
      <c r="Y2597" s="82">
        <f t="shared" si="281"/>
        <v>212.686</v>
      </c>
      <c r="Z2597" s="82"/>
      <c r="AA2597" s="91"/>
      <c r="AB2597" s="91"/>
      <c r="AC2597" s="82"/>
      <c r="AD2597" s="82"/>
      <c r="AE2597" s="82"/>
      <c r="AF2597" s="82"/>
      <c r="AG2597" s="59" t="s">
        <v>8560</v>
      </c>
      <c r="AH2597" s="59">
        <v>1</v>
      </c>
      <c r="AI2597" s="58"/>
      <c r="AJ2597" s="27"/>
    </row>
    <row r="2598" ht="20.15" customHeight="1" outlineLevel="4" spans="1:36">
      <c r="A2598" s="55">
        <v>6</v>
      </c>
      <c r="B2598" s="60" t="s">
        <v>259</v>
      </c>
      <c r="C2598" s="56" t="s">
        <v>268</v>
      </c>
      <c r="D2598" s="57" t="s">
        <v>8575</v>
      </c>
      <c r="E2598" s="58" t="s">
        <v>8576</v>
      </c>
      <c r="F2598" s="59" t="s">
        <v>554</v>
      </c>
      <c r="G2598" s="59" t="s">
        <v>110</v>
      </c>
      <c r="H2598" s="59">
        <v>431224</v>
      </c>
      <c r="I2598" s="59" t="str">
        <f t="shared" si="279"/>
        <v>431224</v>
      </c>
      <c r="J2598" s="59">
        <f t="shared" si="280"/>
        <v>0</v>
      </c>
      <c r="K2598" s="70">
        <v>11.236</v>
      </c>
      <c r="L2598" s="55" t="s">
        <v>8577</v>
      </c>
      <c r="M2598" s="71" t="s">
        <v>8578</v>
      </c>
      <c r="N2598" s="59"/>
      <c r="O2598" s="70"/>
      <c r="P2598" s="59"/>
      <c r="Q2598" s="70"/>
      <c r="R2598" s="73" t="s">
        <v>8578</v>
      </c>
      <c r="S2598" s="70">
        <v>11.236</v>
      </c>
      <c r="T2598" s="59">
        <v>18</v>
      </c>
      <c r="U2598" s="82">
        <v>707.868</v>
      </c>
      <c r="V2598" s="83">
        <v>202.248</v>
      </c>
      <c r="W2598" s="83">
        <v>146.068</v>
      </c>
      <c r="X2598" s="83">
        <v>56.18</v>
      </c>
      <c r="Y2598" s="82">
        <f t="shared" si="281"/>
        <v>505.62</v>
      </c>
      <c r="Z2598" s="82"/>
      <c r="AA2598" s="91"/>
      <c r="AB2598" s="91"/>
      <c r="AC2598" s="82"/>
      <c r="AD2598" s="82"/>
      <c r="AE2598" s="82"/>
      <c r="AF2598" s="82"/>
      <c r="AG2598" s="59" t="s">
        <v>8560</v>
      </c>
      <c r="AH2598" s="59">
        <v>1</v>
      </c>
      <c r="AI2598" s="58"/>
      <c r="AJ2598" s="27"/>
    </row>
    <row r="2599" ht="20.15" customHeight="1" outlineLevel="4" spans="1:36">
      <c r="A2599" s="55">
        <v>7</v>
      </c>
      <c r="B2599" s="60" t="s">
        <v>259</v>
      </c>
      <c r="C2599" s="56" t="s">
        <v>268</v>
      </c>
      <c r="D2599" s="57" t="s">
        <v>8575</v>
      </c>
      <c r="E2599" s="58" t="s">
        <v>8579</v>
      </c>
      <c r="F2599" s="59" t="s">
        <v>554</v>
      </c>
      <c r="G2599" s="59" t="s">
        <v>110</v>
      </c>
      <c r="H2599" s="59">
        <v>431224</v>
      </c>
      <c r="I2599" s="59" t="str">
        <f t="shared" si="279"/>
        <v>431224</v>
      </c>
      <c r="J2599" s="59">
        <f t="shared" si="280"/>
        <v>0</v>
      </c>
      <c r="K2599" s="70">
        <v>3.134</v>
      </c>
      <c r="L2599" s="55" t="s">
        <v>8580</v>
      </c>
      <c r="M2599" s="71" t="s">
        <v>8581</v>
      </c>
      <c r="N2599" s="59"/>
      <c r="O2599" s="70"/>
      <c r="P2599" s="59"/>
      <c r="Q2599" s="70"/>
      <c r="R2599" s="73" t="s">
        <v>8581</v>
      </c>
      <c r="S2599" s="70">
        <v>3.134</v>
      </c>
      <c r="T2599" s="59">
        <v>18</v>
      </c>
      <c r="U2599" s="82">
        <v>191.174</v>
      </c>
      <c r="V2599" s="83">
        <v>56.412</v>
      </c>
      <c r="W2599" s="83">
        <v>40.742</v>
      </c>
      <c r="X2599" s="83">
        <v>15.67</v>
      </c>
      <c r="Y2599" s="82">
        <f t="shared" si="281"/>
        <v>134.762</v>
      </c>
      <c r="Z2599" s="82"/>
      <c r="AA2599" s="91"/>
      <c r="AB2599" s="91"/>
      <c r="AC2599" s="82"/>
      <c r="AD2599" s="82"/>
      <c r="AE2599" s="82"/>
      <c r="AF2599" s="82"/>
      <c r="AG2599" s="59" t="s">
        <v>8560</v>
      </c>
      <c r="AH2599" s="59">
        <v>1</v>
      </c>
      <c r="AI2599" s="58"/>
      <c r="AJ2599" s="27"/>
    </row>
    <row r="2600" ht="20.15" customHeight="1" outlineLevel="4" spans="1:36">
      <c r="A2600" s="55">
        <v>8</v>
      </c>
      <c r="B2600" s="60" t="s">
        <v>259</v>
      </c>
      <c r="C2600" s="56" t="s">
        <v>268</v>
      </c>
      <c r="D2600" s="57" t="s">
        <v>8575</v>
      </c>
      <c r="E2600" s="58" t="s">
        <v>8582</v>
      </c>
      <c r="F2600" s="59" t="s">
        <v>554</v>
      </c>
      <c r="G2600" s="59" t="s">
        <v>110</v>
      </c>
      <c r="H2600" s="59">
        <v>431224</v>
      </c>
      <c r="I2600" s="59" t="str">
        <f t="shared" si="279"/>
        <v>431224</v>
      </c>
      <c r="J2600" s="59">
        <f t="shared" si="280"/>
        <v>0</v>
      </c>
      <c r="K2600" s="70">
        <v>5.289</v>
      </c>
      <c r="L2600" s="55" t="s">
        <v>8583</v>
      </c>
      <c r="M2600" s="71" t="s">
        <v>8584</v>
      </c>
      <c r="N2600" s="59"/>
      <c r="O2600" s="70"/>
      <c r="P2600" s="59"/>
      <c r="Q2600" s="70"/>
      <c r="R2600" s="73" t="s">
        <v>8584</v>
      </c>
      <c r="S2600" s="70">
        <v>5.289</v>
      </c>
      <c r="T2600" s="59">
        <v>18</v>
      </c>
      <c r="U2600" s="82">
        <v>327.918</v>
      </c>
      <c r="V2600" s="83">
        <v>95.202</v>
      </c>
      <c r="W2600" s="83">
        <v>68.757</v>
      </c>
      <c r="X2600" s="83">
        <v>26.445</v>
      </c>
      <c r="Y2600" s="82">
        <f t="shared" si="281"/>
        <v>232.716</v>
      </c>
      <c r="Z2600" s="82"/>
      <c r="AA2600" s="91"/>
      <c r="AB2600" s="91"/>
      <c r="AC2600" s="82"/>
      <c r="AD2600" s="82"/>
      <c r="AE2600" s="82"/>
      <c r="AF2600" s="82"/>
      <c r="AG2600" s="59" t="s">
        <v>8560</v>
      </c>
      <c r="AH2600" s="59">
        <v>1</v>
      </c>
      <c r="AI2600" s="58"/>
      <c r="AJ2600" s="27"/>
    </row>
    <row r="2601" ht="20.15" customHeight="1" outlineLevel="4" spans="1:36">
      <c r="A2601" s="55">
        <v>9</v>
      </c>
      <c r="B2601" s="60" t="s">
        <v>259</v>
      </c>
      <c r="C2601" s="56" t="s">
        <v>268</v>
      </c>
      <c r="D2601" s="57" t="s">
        <v>8575</v>
      </c>
      <c r="E2601" s="58" t="s">
        <v>6271</v>
      </c>
      <c r="F2601" s="59" t="s">
        <v>554</v>
      </c>
      <c r="G2601" s="59" t="s">
        <v>110</v>
      </c>
      <c r="H2601" s="59">
        <v>431224</v>
      </c>
      <c r="I2601" s="59" t="str">
        <f t="shared" si="279"/>
        <v>431224</v>
      </c>
      <c r="J2601" s="59">
        <f t="shared" si="280"/>
        <v>0</v>
      </c>
      <c r="K2601" s="70">
        <v>1.696</v>
      </c>
      <c r="L2601" s="55" t="s">
        <v>8585</v>
      </c>
      <c r="M2601" s="71" t="s">
        <v>8586</v>
      </c>
      <c r="N2601" s="59"/>
      <c r="O2601" s="70"/>
      <c r="P2601" s="59"/>
      <c r="Q2601" s="70"/>
      <c r="R2601" s="73" t="s">
        <v>8586</v>
      </c>
      <c r="S2601" s="70">
        <v>1.696</v>
      </c>
      <c r="T2601" s="59">
        <v>18</v>
      </c>
      <c r="U2601" s="82">
        <v>88.192</v>
      </c>
      <c r="V2601" s="83">
        <v>30.528</v>
      </c>
      <c r="W2601" s="83">
        <v>22.048</v>
      </c>
      <c r="X2601" s="83">
        <v>8.48</v>
      </c>
      <c r="Y2601" s="82">
        <f t="shared" si="281"/>
        <v>57.664</v>
      </c>
      <c r="Z2601" s="82"/>
      <c r="AA2601" s="91"/>
      <c r="AB2601" s="91"/>
      <c r="AC2601" s="82"/>
      <c r="AD2601" s="82"/>
      <c r="AE2601" s="82"/>
      <c r="AF2601" s="82"/>
      <c r="AG2601" s="59" t="s">
        <v>8560</v>
      </c>
      <c r="AH2601" s="59">
        <v>1</v>
      </c>
      <c r="AI2601" s="58"/>
      <c r="AJ2601" s="27"/>
    </row>
    <row r="2602" ht="20.15" customHeight="1" outlineLevel="4" spans="1:36">
      <c r="A2602" s="55">
        <v>10</v>
      </c>
      <c r="B2602" s="60" t="s">
        <v>259</v>
      </c>
      <c r="C2602" s="56" t="s">
        <v>268</v>
      </c>
      <c r="D2602" s="57" t="s">
        <v>8587</v>
      </c>
      <c r="E2602" s="58" t="s">
        <v>8588</v>
      </c>
      <c r="F2602" s="59" t="s">
        <v>554</v>
      </c>
      <c r="G2602" s="59" t="s">
        <v>110</v>
      </c>
      <c r="H2602" s="59">
        <v>431224</v>
      </c>
      <c r="I2602" s="59" t="str">
        <f t="shared" si="279"/>
        <v>431224</v>
      </c>
      <c r="J2602" s="59">
        <f t="shared" si="280"/>
        <v>0</v>
      </c>
      <c r="K2602" s="70">
        <v>6.178</v>
      </c>
      <c r="L2602" s="55" t="s">
        <v>8589</v>
      </c>
      <c r="M2602" s="71" t="s">
        <v>8590</v>
      </c>
      <c r="N2602" s="59"/>
      <c r="O2602" s="70"/>
      <c r="P2602" s="73" t="s">
        <v>8590</v>
      </c>
      <c r="Q2602" s="70">
        <v>6.178</v>
      </c>
      <c r="R2602" s="59"/>
      <c r="S2602" s="70"/>
      <c r="T2602" s="59">
        <v>18</v>
      </c>
      <c r="U2602" s="82">
        <v>358.324</v>
      </c>
      <c r="V2602" s="83">
        <v>111.204</v>
      </c>
      <c r="W2602" s="83">
        <v>80.314</v>
      </c>
      <c r="X2602" s="83">
        <v>30.89</v>
      </c>
      <c r="Y2602" s="82">
        <f t="shared" si="281"/>
        <v>247.12</v>
      </c>
      <c r="Z2602" s="82"/>
      <c r="AA2602" s="91"/>
      <c r="AB2602" s="91"/>
      <c r="AC2602" s="82"/>
      <c r="AD2602" s="82"/>
      <c r="AE2602" s="82"/>
      <c r="AF2602" s="82"/>
      <c r="AG2602" s="59" t="s">
        <v>8560</v>
      </c>
      <c r="AH2602" s="59">
        <v>1</v>
      </c>
      <c r="AI2602" s="58"/>
      <c r="AJ2602" s="27"/>
    </row>
    <row r="2603" ht="20.15" customHeight="1" outlineLevel="4" spans="1:36">
      <c r="A2603" s="55">
        <v>11</v>
      </c>
      <c r="B2603" s="60" t="s">
        <v>259</v>
      </c>
      <c r="C2603" s="56" t="s">
        <v>268</v>
      </c>
      <c r="D2603" s="57" t="s">
        <v>8591</v>
      </c>
      <c r="E2603" s="58" t="s">
        <v>8592</v>
      </c>
      <c r="F2603" s="59" t="s">
        <v>554</v>
      </c>
      <c r="G2603" s="59" t="s">
        <v>110</v>
      </c>
      <c r="H2603" s="59">
        <v>431224</v>
      </c>
      <c r="I2603" s="59" t="str">
        <f t="shared" si="279"/>
        <v>431224</v>
      </c>
      <c r="J2603" s="59">
        <f t="shared" si="280"/>
        <v>0</v>
      </c>
      <c r="K2603" s="70">
        <v>5.976</v>
      </c>
      <c r="L2603" s="55" t="s">
        <v>8593</v>
      </c>
      <c r="M2603" s="71" t="s">
        <v>8594</v>
      </c>
      <c r="N2603" s="59"/>
      <c r="O2603" s="70"/>
      <c r="P2603" s="59"/>
      <c r="Q2603" s="70"/>
      <c r="R2603" s="73" t="s">
        <v>8594</v>
      </c>
      <c r="S2603" s="70">
        <v>5.976</v>
      </c>
      <c r="T2603" s="59">
        <v>18</v>
      </c>
      <c r="U2603" s="82">
        <v>382.464</v>
      </c>
      <c r="V2603" s="83">
        <v>107.568</v>
      </c>
      <c r="W2603" s="83">
        <v>77.688</v>
      </c>
      <c r="X2603" s="83">
        <v>29.88</v>
      </c>
      <c r="Y2603" s="82">
        <f t="shared" si="281"/>
        <v>274.896</v>
      </c>
      <c r="Z2603" s="82"/>
      <c r="AA2603" s="91"/>
      <c r="AB2603" s="91"/>
      <c r="AC2603" s="82"/>
      <c r="AD2603" s="82"/>
      <c r="AE2603" s="82"/>
      <c r="AF2603" s="82"/>
      <c r="AG2603" s="59" t="s">
        <v>8560</v>
      </c>
      <c r="AH2603" s="59">
        <v>1</v>
      </c>
      <c r="AI2603" s="58"/>
      <c r="AJ2603" s="27"/>
    </row>
    <row r="2604" ht="20.15" customHeight="1" outlineLevel="4" spans="1:36">
      <c r="A2604" s="55">
        <v>12</v>
      </c>
      <c r="B2604" s="60" t="s">
        <v>259</v>
      </c>
      <c r="C2604" s="56" t="s">
        <v>268</v>
      </c>
      <c r="D2604" s="57" t="s">
        <v>8595</v>
      </c>
      <c r="E2604" s="58" t="s">
        <v>2110</v>
      </c>
      <c r="F2604" s="59" t="s">
        <v>554</v>
      </c>
      <c r="G2604" s="59" t="s">
        <v>110</v>
      </c>
      <c r="H2604" s="59">
        <v>431224</v>
      </c>
      <c r="I2604" s="59" t="str">
        <f t="shared" si="279"/>
        <v>431224</v>
      </c>
      <c r="J2604" s="59">
        <f t="shared" si="280"/>
        <v>0</v>
      </c>
      <c r="K2604" s="70">
        <v>0.994</v>
      </c>
      <c r="L2604" s="55" t="s">
        <v>8596</v>
      </c>
      <c r="M2604" s="71" t="s">
        <v>8597</v>
      </c>
      <c r="N2604" s="59"/>
      <c r="O2604" s="70"/>
      <c r="P2604" s="73" t="s">
        <v>8597</v>
      </c>
      <c r="Q2604" s="70">
        <v>0.994</v>
      </c>
      <c r="R2604" s="59"/>
      <c r="S2604" s="70"/>
      <c r="T2604" s="59">
        <v>18</v>
      </c>
      <c r="U2604" s="82">
        <v>50.694</v>
      </c>
      <c r="V2604" s="83">
        <v>17.892</v>
      </c>
      <c r="W2604" s="83">
        <v>12.922</v>
      </c>
      <c r="X2604" s="83">
        <v>4.97</v>
      </c>
      <c r="Y2604" s="82">
        <f t="shared" si="281"/>
        <v>32.802</v>
      </c>
      <c r="Z2604" s="82"/>
      <c r="AA2604" s="91"/>
      <c r="AB2604" s="91"/>
      <c r="AC2604" s="82"/>
      <c r="AD2604" s="82"/>
      <c r="AE2604" s="82"/>
      <c r="AF2604" s="82"/>
      <c r="AG2604" s="59" t="s">
        <v>8560</v>
      </c>
      <c r="AH2604" s="59">
        <v>1</v>
      </c>
      <c r="AI2604" s="58"/>
      <c r="AJ2604" s="27"/>
    </row>
    <row r="2605" ht="20.15" customHeight="1" outlineLevel="4" spans="1:36">
      <c r="A2605" s="55">
        <v>13</v>
      </c>
      <c r="B2605" s="60" t="s">
        <v>259</v>
      </c>
      <c r="C2605" s="56" t="s">
        <v>268</v>
      </c>
      <c r="D2605" s="57" t="s">
        <v>8598</v>
      </c>
      <c r="E2605" s="58" t="s">
        <v>8599</v>
      </c>
      <c r="F2605" s="59" t="s">
        <v>554</v>
      </c>
      <c r="G2605" s="59" t="s">
        <v>110</v>
      </c>
      <c r="H2605" s="59">
        <v>431224</v>
      </c>
      <c r="I2605" s="59" t="str">
        <f t="shared" si="279"/>
        <v>431224</v>
      </c>
      <c r="J2605" s="59">
        <f t="shared" si="280"/>
        <v>0</v>
      </c>
      <c r="K2605" s="70">
        <v>5.847</v>
      </c>
      <c r="L2605" s="55" t="s">
        <v>8600</v>
      </c>
      <c r="M2605" s="71" t="s">
        <v>8601</v>
      </c>
      <c r="N2605" s="59"/>
      <c r="O2605" s="70"/>
      <c r="P2605" s="73" t="s">
        <v>8601</v>
      </c>
      <c r="Q2605" s="70">
        <v>5.847</v>
      </c>
      <c r="R2605" s="59"/>
      <c r="S2605" s="70"/>
      <c r="T2605" s="59">
        <v>18</v>
      </c>
      <c r="U2605" s="82">
        <v>374.208</v>
      </c>
      <c r="V2605" s="83">
        <v>105.246</v>
      </c>
      <c r="W2605" s="83">
        <v>76.011</v>
      </c>
      <c r="X2605" s="83">
        <v>29.235</v>
      </c>
      <c r="Y2605" s="82">
        <f t="shared" si="281"/>
        <v>268.962</v>
      </c>
      <c r="Z2605" s="82"/>
      <c r="AA2605" s="91"/>
      <c r="AB2605" s="91"/>
      <c r="AC2605" s="82"/>
      <c r="AD2605" s="82"/>
      <c r="AE2605" s="82"/>
      <c r="AF2605" s="82"/>
      <c r="AG2605" s="59" t="s">
        <v>8560</v>
      </c>
      <c r="AH2605" s="59">
        <v>1</v>
      </c>
      <c r="AI2605" s="58"/>
      <c r="AJ2605" s="27"/>
    </row>
    <row r="2606" ht="20.15" customHeight="1" outlineLevel="4" spans="1:36">
      <c r="A2606" s="55">
        <v>14</v>
      </c>
      <c r="B2606" s="60" t="s">
        <v>259</v>
      </c>
      <c r="C2606" s="56" t="s">
        <v>268</v>
      </c>
      <c r="D2606" s="57" t="s">
        <v>8602</v>
      </c>
      <c r="E2606" s="58" t="s">
        <v>8603</v>
      </c>
      <c r="F2606" s="59" t="s">
        <v>554</v>
      </c>
      <c r="G2606" s="59" t="s">
        <v>110</v>
      </c>
      <c r="H2606" s="59">
        <v>431224</v>
      </c>
      <c r="I2606" s="59" t="str">
        <f t="shared" si="279"/>
        <v>431224</v>
      </c>
      <c r="J2606" s="59">
        <f t="shared" si="280"/>
        <v>0</v>
      </c>
      <c r="K2606" s="70">
        <v>7.048</v>
      </c>
      <c r="L2606" s="55" t="s">
        <v>8604</v>
      </c>
      <c r="M2606" s="71" t="s">
        <v>8605</v>
      </c>
      <c r="N2606" s="59"/>
      <c r="O2606" s="70"/>
      <c r="P2606" s="59"/>
      <c r="Q2606" s="70"/>
      <c r="R2606" s="73" t="s">
        <v>8605</v>
      </c>
      <c r="S2606" s="70">
        <v>7.048</v>
      </c>
      <c r="T2606" s="59">
        <v>18</v>
      </c>
      <c r="U2606" s="82">
        <v>352.4</v>
      </c>
      <c r="V2606" s="83">
        <v>126.864</v>
      </c>
      <c r="W2606" s="83">
        <v>91.624</v>
      </c>
      <c r="X2606" s="83">
        <v>35.24</v>
      </c>
      <c r="Y2606" s="82">
        <f t="shared" si="281"/>
        <v>225.536</v>
      </c>
      <c r="Z2606" s="82"/>
      <c r="AA2606" s="91"/>
      <c r="AB2606" s="91"/>
      <c r="AC2606" s="82"/>
      <c r="AD2606" s="82"/>
      <c r="AE2606" s="82"/>
      <c r="AF2606" s="82"/>
      <c r="AG2606" s="59" t="s">
        <v>8560</v>
      </c>
      <c r="AH2606" s="59">
        <v>1</v>
      </c>
      <c r="AI2606" s="58"/>
      <c r="AJ2606" s="27"/>
    </row>
    <row r="2607" ht="20.15" customHeight="1" outlineLevel="4" spans="1:36">
      <c r="A2607" s="55">
        <v>15</v>
      </c>
      <c r="B2607" s="60" t="s">
        <v>259</v>
      </c>
      <c r="C2607" s="56" t="s">
        <v>268</v>
      </c>
      <c r="D2607" s="57" t="s">
        <v>8606</v>
      </c>
      <c r="E2607" s="58" t="s">
        <v>8607</v>
      </c>
      <c r="F2607" s="59" t="s">
        <v>554</v>
      </c>
      <c r="G2607" s="59" t="s">
        <v>110</v>
      </c>
      <c r="H2607" s="59">
        <v>431224</v>
      </c>
      <c r="I2607" s="59" t="str">
        <f t="shared" si="279"/>
        <v>431224</v>
      </c>
      <c r="J2607" s="59">
        <f t="shared" si="280"/>
        <v>0</v>
      </c>
      <c r="K2607" s="70">
        <v>6.3</v>
      </c>
      <c r="L2607" s="55" t="s">
        <v>8608</v>
      </c>
      <c r="M2607" s="71" t="s">
        <v>8609</v>
      </c>
      <c r="N2607" s="59"/>
      <c r="O2607" s="70"/>
      <c r="P2607" s="59"/>
      <c r="Q2607" s="70"/>
      <c r="R2607" s="73" t="s">
        <v>8609</v>
      </c>
      <c r="S2607" s="70">
        <v>6.3</v>
      </c>
      <c r="T2607" s="59">
        <v>18</v>
      </c>
      <c r="U2607" s="82">
        <v>371.7</v>
      </c>
      <c r="V2607" s="83">
        <v>113.4</v>
      </c>
      <c r="W2607" s="83">
        <v>81.9</v>
      </c>
      <c r="X2607" s="83">
        <v>31.5</v>
      </c>
      <c r="Y2607" s="82">
        <f t="shared" si="281"/>
        <v>258.3</v>
      </c>
      <c r="Z2607" s="82"/>
      <c r="AA2607" s="91"/>
      <c r="AB2607" s="91"/>
      <c r="AC2607" s="82"/>
      <c r="AD2607" s="82"/>
      <c r="AE2607" s="82"/>
      <c r="AF2607" s="82"/>
      <c r="AG2607" s="59" t="s">
        <v>8560</v>
      </c>
      <c r="AH2607" s="59">
        <v>1</v>
      </c>
      <c r="AI2607" s="58"/>
      <c r="AJ2607" s="27"/>
    </row>
    <row r="2608" ht="20.15" customHeight="1" outlineLevel="4" spans="1:36">
      <c r="A2608" s="55">
        <v>16</v>
      </c>
      <c r="B2608" s="60" t="s">
        <v>259</v>
      </c>
      <c r="C2608" s="56" t="s">
        <v>268</v>
      </c>
      <c r="D2608" s="57" t="s">
        <v>8606</v>
      </c>
      <c r="E2608" s="58" t="s">
        <v>8610</v>
      </c>
      <c r="F2608" s="59" t="s">
        <v>554</v>
      </c>
      <c r="G2608" s="59" t="s">
        <v>110</v>
      </c>
      <c r="H2608" s="59">
        <v>431224</v>
      </c>
      <c r="I2608" s="59" t="str">
        <f t="shared" si="279"/>
        <v>431224</v>
      </c>
      <c r="J2608" s="59">
        <f t="shared" si="280"/>
        <v>0</v>
      </c>
      <c r="K2608" s="70">
        <v>4.654</v>
      </c>
      <c r="L2608" s="55" t="s">
        <v>8611</v>
      </c>
      <c r="M2608" s="71" t="s">
        <v>8612</v>
      </c>
      <c r="N2608" s="59"/>
      <c r="O2608" s="70"/>
      <c r="P2608" s="59"/>
      <c r="Q2608" s="70"/>
      <c r="R2608" s="73" t="s">
        <v>8612</v>
      </c>
      <c r="S2608" s="70">
        <v>4.654</v>
      </c>
      <c r="T2608" s="59">
        <v>18</v>
      </c>
      <c r="U2608" s="82">
        <v>283.894</v>
      </c>
      <c r="V2608" s="83">
        <v>83.772</v>
      </c>
      <c r="W2608" s="83">
        <v>60.502</v>
      </c>
      <c r="X2608" s="83">
        <v>23.27</v>
      </c>
      <c r="Y2608" s="82">
        <f t="shared" si="281"/>
        <v>200.122</v>
      </c>
      <c r="Z2608" s="82"/>
      <c r="AA2608" s="91"/>
      <c r="AB2608" s="91"/>
      <c r="AC2608" s="82"/>
      <c r="AD2608" s="82"/>
      <c r="AE2608" s="82"/>
      <c r="AF2608" s="82"/>
      <c r="AG2608" s="59" t="s">
        <v>8560</v>
      </c>
      <c r="AH2608" s="59">
        <v>1</v>
      </c>
      <c r="AI2608" s="58"/>
      <c r="AJ2608" s="27"/>
    </row>
    <row r="2609" ht="20.15" customHeight="1" outlineLevel="4" spans="1:36">
      <c r="A2609" s="55">
        <v>17</v>
      </c>
      <c r="B2609" s="60" t="s">
        <v>259</v>
      </c>
      <c r="C2609" s="56" t="s">
        <v>268</v>
      </c>
      <c r="D2609" s="57" t="s">
        <v>8565</v>
      </c>
      <c r="E2609" s="58" t="s">
        <v>8613</v>
      </c>
      <c r="F2609" s="59" t="s">
        <v>554</v>
      </c>
      <c r="G2609" s="59" t="s">
        <v>110</v>
      </c>
      <c r="H2609" s="59">
        <v>431224</v>
      </c>
      <c r="I2609" s="59" t="str">
        <f t="shared" si="279"/>
        <v>431224</v>
      </c>
      <c r="J2609" s="59">
        <f t="shared" si="280"/>
        <v>0</v>
      </c>
      <c r="K2609" s="70">
        <v>5.234</v>
      </c>
      <c r="L2609" s="55" t="s">
        <v>8614</v>
      </c>
      <c r="M2609" s="71" t="s">
        <v>8615</v>
      </c>
      <c r="N2609" s="59"/>
      <c r="O2609" s="70"/>
      <c r="P2609" s="59"/>
      <c r="Q2609" s="70"/>
      <c r="R2609" s="73" t="s">
        <v>8615</v>
      </c>
      <c r="S2609" s="70">
        <v>5.234</v>
      </c>
      <c r="T2609" s="59">
        <v>18</v>
      </c>
      <c r="U2609" s="82">
        <v>272.168</v>
      </c>
      <c r="V2609" s="83">
        <v>94.212</v>
      </c>
      <c r="W2609" s="83">
        <v>68.042</v>
      </c>
      <c r="X2609" s="83">
        <v>26.17</v>
      </c>
      <c r="Y2609" s="82">
        <f t="shared" si="281"/>
        <v>177.956</v>
      </c>
      <c r="Z2609" s="82"/>
      <c r="AA2609" s="91"/>
      <c r="AB2609" s="91"/>
      <c r="AC2609" s="82"/>
      <c r="AD2609" s="82"/>
      <c r="AE2609" s="82"/>
      <c r="AF2609" s="82"/>
      <c r="AG2609" s="59" t="s">
        <v>8560</v>
      </c>
      <c r="AH2609" s="59">
        <v>1</v>
      </c>
      <c r="AI2609" s="58"/>
      <c r="AJ2609" s="27"/>
    </row>
    <row r="2610" ht="20.15" customHeight="1" outlineLevel="4" spans="1:36">
      <c r="A2610" s="55">
        <v>18</v>
      </c>
      <c r="B2610" s="60" t="s">
        <v>259</v>
      </c>
      <c r="C2610" s="56" t="s">
        <v>268</v>
      </c>
      <c r="D2610" s="57" t="s">
        <v>8565</v>
      </c>
      <c r="E2610" s="58" t="s">
        <v>8616</v>
      </c>
      <c r="F2610" s="59" t="s">
        <v>554</v>
      </c>
      <c r="G2610" s="59" t="s">
        <v>110</v>
      </c>
      <c r="H2610" s="59">
        <v>431224</v>
      </c>
      <c r="I2610" s="59" t="str">
        <f t="shared" si="279"/>
        <v>431224</v>
      </c>
      <c r="J2610" s="59">
        <f t="shared" si="280"/>
        <v>0</v>
      </c>
      <c r="K2610" s="70">
        <v>7.053</v>
      </c>
      <c r="L2610" s="55" t="s">
        <v>8617</v>
      </c>
      <c r="M2610" s="71" t="s">
        <v>8618</v>
      </c>
      <c r="N2610" s="59"/>
      <c r="O2610" s="70"/>
      <c r="P2610" s="73" t="s">
        <v>8618</v>
      </c>
      <c r="Q2610" s="70">
        <v>7.053</v>
      </c>
      <c r="R2610" s="59"/>
      <c r="S2610" s="70"/>
      <c r="T2610" s="59">
        <v>18</v>
      </c>
      <c r="U2610" s="82">
        <v>423.18</v>
      </c>
      <c r="V2610" s="83">
        <v>126.954</v>
      </c>
      <c r="W2610" s="83">
        <v>91.689</v>
      </c>
      <c r="X2610" s="83">
        <v>35.265</v>
      </c>
      <c r="Y2610" s="82">
        <f t="shared" si="281"/>
        <v>296.226</v>
      </c>
      <c r="Z2610" s="82"/>
      <c r="AA2610" s="91"/>
      <c r="AB2610" s="91"/>
      <c r="AC2610" s="82"/>
      <c r="AD2610" s="82"/>
      <c r="AE2610" s="82"/>
      <c r="AF2610" s="82"/>
      <c r="AG2610" s="59" t="s">
        <v>8560</v>
      </c>
      <c r="AH2610" s="59">
        <v>1</v>
      </c>
      <c r="AI2610" s="58"/>
      <c r="AJ2610" s="27"/>
    </row>
    <row r="2611" ht="20.15" customHeight="1" outlineLevel="4" spans="1:36">
      <c r="A2611" s="55">
        <v>19</v>
      </c>
      <c r="B2611" s="60" t="s">
        <v>259</v>
      </c>
      <c r="C2611" s="56" t="s">
        <v>268</v>
      </c>
      <c r="D2611" s="57" t="s">
        <v>8565</v>
      </c>
      <c r="E2611" s="58" t="s">
        <v>8569</v>
      </c>
      <c r="F2611" s="59" t="s">
        <v>554</v>
      </c>
      <c r="G2611" s="59" t="s">
        <v>110</v>
      </c>
      <c r="H2611" s="59">
        <v>431224</v>
      </c>
      <c r="I2611" s="59" t="str">
        <f t="shared" si="279"/>
        <v>431224</v>
      </c>
      <c r="J2611" s="59">
        <f t="shared" si="280"/>
        <v>0</v>
      </c>
      <c r="K2611" s="70">
        <v>4.144</v>
      </c>
      <c r="L2611" s="55" t="s">
        <v>8619</v>
      </c>
      <c r="M2611" s="71" t="s">
        <v>8620</v>
      </c>
      <c r="N2611" s="59"/>
      <c r="O2611" s="70"/>
      <c r="P2611" s="59"/>
      <c r="Q2611" s="70"/>
      <c r="R2611" s="73" t="s">
        <v>8620</v>
      </c>
      <c r="S2611" s="70">
        <v>4.144</v>
      </c>
      <c r="T2611" s="59">
        <v>18</v>
      </c>
      <c r="U2611" s="82">
        <v>211.344</v>
      </c>
      <c r="V2611" s="83">
        <v>74.592</v>
      </c>
      <c r="W2611" s="83">
        <v>53.872</v>
      </c>
      <c r="X2611" s="83">
        <v>20.72</v>
      </c>
      <c r="Y2611" s="82">
        <f t="shared" si="281"/>
        <v>136.752</v>
      </c>
      <c r="Z2611" s="82"/>
      <c r="AA2611" s="91"/>
      <c r="AB2611" s="91"/>
      <c r="AC2611" s="82"/>
      <c r="AD2611" s="82"/>
      <c r="AE2611" s="82"/>
      <c r="AF2611" s="82"/>
      <c r="AG2611" s="59" t="s">
        <v>8560</v>
      </c>
      <c r="AH2611" s="59">
        <v>1</v>
      </c>
      <c r="AI2611" s="58"/>
      <c r="AJ2611" s="27"/>
    </row>
    <row r="2612" ht="20.15" customHeight="1" outlineLevel="4" spans="1:36">
      <c r="A2612" s="55">
        <v>20</v>
      </c>
      <c r="B2612" s="60" t="s">
        <v>259</v>
      </c>
      <c r="C2612" s="56" t="s">
        <v>268</v>
      </c>
      <c r="D2612" s="57" t="s">
        <v>8556</v>
      </c>
      <c r="E2612" s="58" t="s">
        <v>8621</v>
      </c>
      <c r="F2612" s="59" t="s">
        <v>554</v>
      </c>
      <c r="G2612" s="59" t="s">
        <v>110</v>
      </c>
      <c r="H2612" s="59">
        <v>431224</v>
      </c>
      <c r="I2612" s="59" t="str">
        <f t="shared" si="279"/>
        <v>431224</v>
      </c>
      <c r="J2612" s="59">
        <f t="shared" si="280"/>
        <v>0</v>
      </c>
      <c r="K2612" s="70">
        <v>2.467</v>
      </c>
      <c r="L2612" s="55" t="s">
        <v>8622</v>
      </c>
      <c r="M2612" s="71" t="s">
        <v>8623</v>
      </c>
      <c r="N2612" s="59"/>
      <c r="O2612" s="70"/>
      <c r="P2612" s="59"/>
      <c r="Q2612" s="70"/>
      <c r="R2612" s="73" t="s">
        <v>8623</v>
      </c>
      <c r="S2612" s="70">
        <v>2.467</v>
      </c>
      <c r="T2612" s="59">
        <v>18</v>
      </c>
      <c r="U2612" s="82">
        <v>130.751</v>
      </c>
      <c r="V2612" s="83">
        <v>44.406</v>
      </c>
      <c r="W2612" s="83">
        <v>32.071</v>
      </c>
      <c r="X2612" s="83">
        <v>12.335</v>
      </c>
      <c r="Y2612" s="82">
        <f t="shared" si="281"/>
        <v>86.345</v>
      </c>
      <c r="Z2612" s="82"/>
      <c r="AA2612" s="91"/>
      <c r="AB2612" s="91"/>
      <c r="AC2612" s="82"/>
      <c r="AD2612" s="82"/>
      <c r="AE2612" s="82"/>
      <c r="AF2612" s="82"/>
      <c r="AG2612" s="59" t="s">
        <v>8560</v>
      </c>
      <c r="AH2612" s="59">
        <v>1</v>
      </c>
      <c r="AI2612" s="58"/>
      <c r="AJ2612" s="27"/>
    </row>
    <row r="2613" ht="20.15" customHeight="1" outlineLevel="4" spans="1:36">
      <c r="A2613" s="55">
        <v>21</v>
      </c>
      <c r="B2613" s="60" t="s">
        <v>259</v>
      </c>
      <c r="C2613" s="56" t="s">
        <v>268</v>
      </c>
      <c r="D2613" s="57" t="s">
        <v>8624</v>
      </c>
      <c r="E2613" s="58" t="s">
        <v>8625</v>
      </c>
      <c r="F2613" s="59" t="s">
        <v>554</v>
      </c>
      <c r="G2613" s="59" t="s">
        <v>110</v>
      </c>
      <c r="H2613" s="59">
        <v>431224</v>
      </c>
      <c r="I2613" s="59" t="str">
        <f t="shared" si="279"/>
        <v>431224</v>
      </c>
      <c r="J2613" s="59">
        <f t="shared" si="280"/>
        <v>0</v>
      </c>
      <c r="K2613" s="70">
        <v>3.882</v>
      </c>
      <c r="L2613" s="55" t="s">
        <v>8626</v>
      </c>
      <c r="M2613" s="71" t="s">
        <v>8627</v>
      </c>
      <c r="N2613" s="59"/>
      <c r="O2613" s="70"/>
      <c r="P2613" s="59"/>
      <c r="Q2613" s="70"/>
      <c r="R2613" s="73" t="s">
        <v>8627</v>
      </c>
      <c r="S2613" s="70">
        <v>3.882</v>
      </c>
      <c r="T2613" s="59">
        <v>18</v>
      </c>
      <c r="U2613" s="82">
        <v>194.1</v>
      </c>
      <c r="V2613" s="83">
        <v>69.876</v>
      </c>
      <c r="W2613" s="83">
        <v>50.466</v>
      </c>
      <c r="X2613" s="83">
        <v>19.41</v>
      </c>
      <c r="Y2613" s="82">
        <f t="shared" si="281"/>
        <v>124.224</v>
      </c>
      <c r="Z2613" s="82"/>
      <c r="AA2613" s="91"/>
      <c r="AB2613" s="91"/>
      <c r="AC2613" s="82"/>
      <c r="AD2613" s="82"/>
      <c r="AE2613" s="82"/>
      <c r="AF2613" s="82"/>
      <c r="AG2613" s="59" t="s">
        <v>8560</v>
      </c>
      <c r="AH2613" s="59">
        <v>1</v>
      </c>
      <c r="AI2613" s="58"/>
      <c r="AJ2613" s="27"/>
    </row>
    <row r="2614" ht="20.15" customHeight="1" outlineLevel="4" spans="1:36">
      <c r="A2614" s="55">
        <v>22</v>
      </c>
      <c r="B2614" s="60" t="s">
        <v>259</v>
      </c>
      <c r="C2614" s="56" t="s">
        <v>268</v>
      </c>
      <c r="D2614" s="57" t="s">
        <v>4240</v>
      </c>
      <c r="E2614" s="58" t="s">
        <v>8628</v>
      </c>
      <c r="F2614" s="59" t="s">
        <v>554</v>
      </c>
      <c r="G2614" s="59" t="s">
        <v>110</v>
      </c>
      <c r="H2614" s="59">
        <v>431224</v>
      </c>
      <c r="I2614" s="59" t="str">
        <f t="shared" si="279"/>
        <v>431224</v>
      </c>
      <c r="J2614" s="59">
        <f t="shared" si="280"/>
        <v>0</v>
      </c>
      <c r="K2614" s="70">
        <v>4.459</v>
      </c>
      <c r="L2614" s="55" t="s">
        <v>8629</v>
      </c>
      <c r="M2614" s="71" t="s">
        <v>8630</v>
      </c>
      <c r="N2614" s="59"/>
      <c r="O2614" s="70"/>
      <c r="P2614" s="73" t="s">
        <v>8630</v>
      </c>
      <c r="Q2614" s="70">
        <v>4.459</v>
      </c>
      <c r="R2614" s="59"/>
      <c r="S2614" s="70"/>
      <c r="T2614" s="59">
        <v>18</v>
      </c>
      <c r="U2614" s="82">
        <v>231.868</v>
      </c>
      <c r="V2614" s="83">
        <v>80.262</v>
      </c>
      <c r="W2614" s="83">
        <v>57.967</v>
      </c>
      <c r="X2614" s="83">
        <v>22.295</v>
      </c>
      <c r="Y2614" s="82">
        <f t="shared" si="281"/>
        <v>151.606</v>
      </c>
      <c r="Z2614" s="82"/>
      <c r="AA2614" s="91"/>
      <c r="AB2614" s="91"/>
      <c r="AC2614" s="82"/>
      <c r="AD2614" s="82"/>
      <c r="AE2614" s="82"/>
      <c r="AF2614" s="82"/>
      <c r="AG2614" s="59" t="s">
        <v>8560</v>
      </c>
      <c r="AH2614" s="59">
        <v>1</v>
      </c>
      <c r="AI2614" s="58"/>
      <c r="AJ2614" s="27"/>
    </row>
    <row r="2615" ht="20.15" customHeight="1" outlineLevel="4" spans="1:36">
      <c r="A2615" s="55">
        <v>23</v>
      </c>
      <c r="B2615" s="60" t="s">
        <v>259</v>
      </c>
      <c r="C2615" s="56" t="s">
        <v>268</v>
      </c>
      <c r="D2615" s="57" t="s">
        <v>4240</v>
      </c>
      <c r="E2615" s="58" t="s">
        <v>8631</v>
      </c>
      <c r="F2615" s="59" t="s">
        <v>554</v>
      </c>
      <c r="G2615" s="59" t="s">
        <v>110</v>
      </c>
      <c r="H2615" s="59">
        <v>431224</v>
      </c>
      <c r="I2615" s="59" t="str">
        <f t="shared" si="279"/>
        <v>431224</v>
      </c>
      <c r="J2615" s="59">
        <f t="shared" si="280"/>
        <v>0</v>
      </c>
      <c r="K2615" s="70">
        <v>7.384</v>
      </c>
      <c r="L2615" s="55" t="s">
        <v>8632</v>
      </c>
      <c r="M2615" s="71" t="s">
        <v>8633</v>
      </c>
      <c r="N2615" s="59"/>
      <c r="O2615" s="70"/>
      <c r="P2615" s="73" t="s">
        <v>8633</v>
      </c>
      <c r="Q2615" s="70">
        <v>7.384</v>
      </c>
      <c r="R2615" s="59"/>
      <c r="S2615" s="70"/>
      <c r="T2615" s="59">
        <v>18</v>
      </c>
      <c r="U2615" s="82">
        <v>398.736</v>
      </c>
      <c r="V2615" s="83">
        <v>132.912</v>
      </c>
      <c r="W2615" s="83">
        <v>95.992</v>
      </c>
      <c r="X2615" s="83">
        <v>36.92</v>
      </c>
      <c r="Y2615" s="82">
        <f t="shared" si="281"/>
        <v>265.824</v>
      </c>
      <c r="Z2615" s="82"/>
      <c r="AA2615" s="91"/>
      <c r="AB2615" s="91"/>
      <c r="AC2615" s="82"/>
      <c r="AD2615" s="82"/>
      <c r="AE2615" s="82"/>
      <c r="AF2615" s="82"/>
      <c r="AG2615" s="59" t="s">
        <v>8560</v>
      </c>
      <c r="AH2615" s="59">
        <v>1</v>
      </c>
      <c r="AI2615" s="58"/>
      <c r="AJ2615" s="27"/>
    </row>
    <row r="2616" ht="20.15" customHeight="1" outlineLevel="4" spans="1:36">
      <c r="A2616" s="55">
        <v>24</v>
      </c>
      <c r="B2616" s="60" t="s">
        <v>259</v>
      </c>
      <c r="C2616" s="56" t="s">
        <v>268</v>
      </c>
      <c r="D2616" s="57" t="s">
        <v>8634</v>
      </c>
      <c r="E2616" s="58" t="s">
        <v>8635</v>
      </c>
      <c r="F2616" s="59" t="s">
        <v>554</v>
      </c>
      <c r="G2616" s="59" t="s">
        <v>110</v>
      </c>
      <c r="H2616" s="59">
        <v>431224</v>
      </c>
      <c r="I2616" s="59" t="str">
        <f t="shared" si="279"/>
        <v>431224</v>
      </c>
      <c r="J2616" s="59">
        <f t="shared" si="280"/>
        <v>0</v>
      </c>
      <c r="K2616" s="70">
        <v>4.205</v>
      </c>
      <c r="L2616" s="55" t="s">
        <v>8636</v>
      </c>
      <c r="M2616" s="71" t="s">
        <v>8637</v>
      </c>
      <c r="N2616" s="59"/>
      <c r="O2616" s="70"/>
      <c r="P2616" s="59"/>
      <c r="Q2616" s="70"/>
      <c r="R2616" s="73" t="s">
        <v>8637</v>
      </c>
      <c r="S2616" s="70">
        <v>4.205</v>
      </c>
      <c r="T2616" s="59">
        <v>18</v>
      </c>
      <c r="U2616" s="82">
        <v>231.275</v>
      </c>
      <c r="V2616" s="83">
        <v>75.69</v>
      </c>
      <c r="W2616" s="83">
        <v>54.665</v>
      </c>
      <c r="X2616" s="83">
        <v>21.025</v>
      </c>
      <c r="Y2616" s="82">
        <f t="shared" si="281"/>
        <v>155.585</v>
      </c>
      <c r="Z2616" s="82"/>
      <c r="AA2616" s="91"/>
      <c r="AB2616" s="91"/>
      <c r="AC2616" s="82"/>
      <c r="AD2616" s="82"/>
      <c r="AE2616" s="82"/>
      <c r="AF2616" s="82"/>
      <c r="AG2616" s="59" t="s">
        <v>8560</v>
      </c>
      <c r="AH2616" s="59">
        <v>1</v>
      </c>
      <c r="AI2616" s="58"/>
      <c r="AJ2616" s="27"/>
    </row>
    <row r="2617" ht="20.15" customHeight="1" outlineLevel="4" spans="1:36">
      <c r="A2617" s="55">
        <v>25</v>
      </c>
      <c r="B2617" s="60" t="s">
        <v>259</v>
      </c>
      <c r="C2617" s="56" t="s">
        <v>268</v>
      </c>
      <c r="D2617" s="57" t="s">
        <v>8634</v>
      </c>
      <c r="E2617" s="58" t="s">
        <v>8638</v>
      </c>
      <c r="F2617" s="59" t="s">
        <v>554</v>
      </c>
      <c r="G2617" s="59" t="s">
        <v>110</v>
      </c>
      <c r="H2617" s="59">
        <v>431224</v>
      </c>
      <c r="I2617" s="59" t="str">
        <f t="shared" si="279"/>
        <v>431224</v>
      </c>
      <c r="J2617" s="59">
        <f t="shared" si="280"/>
        <v>0</v>
      </c>
      <c r="K2617" s="70">
        <v>2.801</v>
      </c>
      <c r="L2617" s="55" t="s">
        <v>8639</v>
      </c>
      <c r="M2617" s="71" t="s">
        <v>8640</v>
      </c>
      <c r="N2617" s="59"/>
      <c r="O2617" s="70"/>
      <c r="P2617" s="59"/>
      <c r="Q2617" s="70"/>
      <c r="R2617" s="73" t="s">
        <v>8640</v>
      </c>
      <c r="S2617" s="70">
        <v>2.801</v>
      </c>
      <c r="T2617" s="59">
        <v>18</v>
      </c>
      <c r="U2617" s="82">
        <v>165.259</v>
      </c>
      <c r="V2617" s="83">
        <v>50.418</v>
      </c>
      <c r="W2617" s="83">
        <v>36.413</v>
      </c>
      <c r="X2617" s="83">
        <v>14.005</v>
      </c>
      <c r="Y2617" s="82">
        <f t="shared" si="281"/>
        <v>114.841</v>
      </c>
      <c r="Z2617" s="82"/>
      <c r="AA2617" s="91"/>
      <c r="AB2617" s="91"/>
      <c r="AC2617" s="82"/>
      <c r="AD2617" s="82"/>
      <c r="AE2617" s="82"/>
      <c r="AF2617" s="82"/>
      <c r="AG2617" s="59" t="s">
        <v>8560</v>
      </c>
      <c r="AH2617" s="59">
        <v>1</v>
      </c>
      <c r="AI2617" s="58"/>
      <c r="AJ2617" s="27"/>
    </row>
    <row r="2618" ht="20.15" customHeight="1" outlineLevel="4" spans="1:36">
      <c r="A2618" s="55">
        <v>26</v>
      </c>
      <c r="B2618" s="60" t="s">
        <v>259</v>
      </c>
      <c r="C2618" s="56" t="s">
        <v>268</v>
      </c>
      <c r="D2618" s="57" t="s">
        <v>8634</v>
      </c>
      <c r="E2618" s="58" t="s">
        <v>8641</v>
      </c>
      <c r="F2618" s="59" t="s">
        <v>554</v>
      </c>
      <c r="G2618" s="59" t="s">
        <v>110</v>
      </c>
      <c r="H2618" s="59">
        <v>431224</v>
      </c>
      <c r="I2618" s="59" t="str">
        <f t="shared" si="279"/>
        <v>431224</v>
      </c>
      <c r="J2618" s="59">
        <f t="shared" si="280"/>
        <v>0</v>
      </c>
      <c r="K2618" s="70">
        <v>5.574</v>
      </c>
      <c r="L2618" s="55" t="s">
        <v>8642</v>
      </c>
      <c r="M2618" s="71" t="s">
        <v>8643</v>
      </c>
      <c r="N2618" s="59"/>
      <c r="O2618" s="70"/>
      <c r="P2618" s="73" t="s">
        <v>8643</v>
      </c>
      <c r="Q2618" s="70">
        <v>5.574</v>
      </c>
      <c r="R2618" s="59"/>
      <c r="S2618" s="70"/>
      <c r="T2618" s="59">
        <v>18</v>
      </c>
      <c r="U2618" s="82">
        <v>345.588</v>
      </c>
      <c r="V2618" s="83">
        <v>100.332</v>
      </c>
      <c r="W2618" s="83">
        <v>72.462</v>
      </c>
      <c r="X2618" s="83">
        <v>27.87</v>
      </c>
      <c r="Y2618" s="82">
        <f t="shared" si="281"/>
        <v>245.256</v>
      </c>
      <c r="Z2618" s="82"/>
      <c r="AA2618" s="91"/>
      <c r="AB2618" s="91"/>
      <c r="AC2618" s="82"/>
      <c r="AD2618" s="82"/>
      <c r="AE2618" s="82"/>
      <c r="AF2618" s="82"/>
      <c r="AG2618" s="59" t="s">
        <v>8560</v>
      </c>
      <c r="AH2618" s="59">
        <v>1</v>
      </c>
      <c r="AI2618" s="58"/>
      <c r="AJ2618" s="27"/>
    </row>
    <row r="2619" ht="20.15" customHeight="1" outlineLevel="4" spans="1:36">
      <c r="A2619" s="55">
        <v>27</v>
      </c>
      <c r="B2619" s="60" t="s">
        <v>259</v>
      </c>
      <c r="C2619" s="56" t="s">
        <v>268</v>
      </c>
      <c r="D2619" s="57" t="s">
        <v>8644</v>
      </c>
      <c r="E2619" s="58" t="s">
        <v>8645</v>
      </c>
      <c r="F2619" s="59" t="s">
        <v>554</v>
      </c>
      <c r="G2619" s="59" t="s">
        <v>110</v>
      </c>
      <c r="H2619" s="59">
        <v>431224</v>
      </c>
      <c r="I2619" s="59" t="str">
        <f t="shared" si="279"/>
        <v>431224</v>
      </c>
      <c r="J2619" s="59">
        <f t="shared" si="280"/>
        <v>0</v>
      </c>
      <c r="K2619" s="70">
        <v>4.64</v>
      </c>
      <c r="L2619" s="55" t="s">
        <v>8646</v>
      </c>
      <c r="M2619" s="71" t="s">
        <v>8647</v>
      </c>
      <c r="N2619" s="59"/>
      <c r="O2619" s="70"/>
      <c r="P2619" s="59"/>
      <c r="Q2619" s="70"/>
      <c r="R2619" s="73" t="s">
        <v>8647</v>
      </c>
      <c r="S2619" s="70">
        <v>4.64</v>
      </c>
      <c r="T2619" s="59">
        <v>18</v>
      </c>
      <c r="U2619" s="82">
        <v>232</v>
      </c>
      <c r="V2619" s="83">
        <v>83.52</v>
      </c>
      <c r="W2619" s="83">
        <v>60.32</v>
      </c>
      <c r="X2619" s="83">
        <v>23.2</v>
      </c>
      <c r="Y2619" s="82">
        <f t="shared" si="281"/>
        <v>148.48</v>
      </c>
      <c r="Z2619" s="82"/>
      <c r="AA2619" s="91"/>
      <c r="AB2619" s="91"/>
      <c r="AC2619" s="82"/>
      <c r="AD2619" s="82"/>
      <c r="AE2619" s="82"/>
      <c r="AF2619" s="82"/>
      <c r="AG2619" s="59" t="s">
        <v>8560</v>
      </c>
      <c r="AH2619" s="59">
        <v>1</v>
      </c>
      <c r="AI2619" s="58"/>
      <c r="AJ2619" s="27"/>
    </row>
    <row r="2620" ht="20.15" customHeight="1" outlineLevel="4" spans="1:36">
      <c r="A2620" s="55">
        <v>28</v>
      </c>
      <c r="B2620" s="60" t="s">
        <v>259</v>
      </c>
      <c r="C2620" s="56" t="s">
        <v>268</v>
      </c>
      <c r="D2620" s="57" t="s">
        <v>8602</v>
      </c>
      <c r="E2620" s="58" t="s">
        <v>8648</v>
      </c>
      <c r="F2620" s="59" t="s">
        <v>554</v>
      </c>
      <c r="G2620" s="59" t="s">
        <v>110</v>
      </c>
      <c r="H2620" s="59">
        <v>431224</v>
      </c>
      <c r="I2620" s="59" t="str">
        <f t="shared" si="279"/>
        <v>431224</v>
      </c>
      <c r="J2620" s="59">
        <f t="shared" si="280"/>
        <v>0</v>
      </c>
      <c r="K2620" s="70">
        <v>2.793</v>
      </c>
      <c r="L2620" s="55" t="s">
        <v>8649</v>
      </c>
      <c r="M2620" s="71" t="s">
        <v>8650</v>
      </c>
      <c r="N2620" s="59"/>
      <c r="O2620" s="70"/>
      <c r="P2620" s="59"/>
      <c r="Q2620" s="70"/>
      <c r="R2620" s="73" t="s">
        <v>8650</v>
      </c>
      <c r="S2620" s="70">
        <v>2.793</v>
      </c>
      <c r="T2620" s="59">
        <v>18</v>
      </c>
      <c r="U2620" s="82">
        <v>173.166</v>
      </c>
      <c r="V2620" s="83">
        <v>50.274</v>
      </c>
      <c r="W2620" s="83">
        <v>36.309</v>
      </c>
      <c r="X2620" s="83">
        <v>13.965</v>
      </c>
      <c r="Y2620" s="82">
        <f t="shared" si="281"/>
        <v>122.892</v>
      </c>
      <c r="Z2620" s="82"/>
      <c r="AA2620" s="91"/>
      <c r="AB2620" s="91"/>
      <c r="AC2620" s="82"/>
      <c r="AD2620" s="82"/>
      <c r="AE2620" s="82"/>
      <c r="AF2620" s="82"/>
      <c r="AG2620" s="59" t="s">
        <v>8560</v>
      </c>
      <c r="AH2620" s="59">
        <v>1</v>
      </c>
      <c r="AI2620" s="58"/>
      <c r="AJ2620" s="27"/>
    </row>
    <row r="2621" ht="20.15" customHeight="1" outlineLevel="4" spans="1:36">
      <c r="A2621" s="55">
        <v>29</v>
      </c>
      <c r="B2621" s="60" t="s">
        <v>259</v>
      </c>
      <c r="C2621" s="56" t="s">
        <v>268</v>
      </c>
      <c r="D2621" s="57" t="s">
        <v>8651</v>
      </c>
      <c r="E2621" s="58" t="s">
        <v>8652</v>
      </c>
      <c r="F2621" s="59" t="s">
        <v>554</v>
      </c>
      <c r="G2621" s="59" t="s">
        <v>110</v>
      </c>
      <c r="H2621" s="59">
        <v>431224</v>
      </c>
      <c r="I2621" s="59" t="str">
        <f t="shared" si="279"/>
        <v>431224</v>
      </c>
      <c r="J2621" s="59">
        <f t="shared" si="280"/>
        <v>0</v>
      </c>
      <c r="K2621" s="70">
        <v>0.594</v>
      </c>
      <c r="L2621" s="55" t="s">
        <v>3810</v>
      </c>
      <c r="M2621" s="71" t="s">
        <v>8653</v>
      </c>
      <c r="N2621" s="59"/>
      <c r="O2621" s="70"/>
      <c r="P2621" s="59"/>
      <c r="Q2621" s="70"/>
      <c r="R2621" s="73" t="s">
        <v>8653</v>
      </c>
      <c r="S2621" s="70">
        <v>0.594</v>
      </c>
      <c r="T2621" s="59">
        <v>18</v>
      </c>
      <c r="U2621" s="82">
        <v>35.64</v>
      </c>
      <c r="V2621" s="83">
        <v>10.692</v>
      </c>
      <c r="W2621" s="83">
        <v>7.722</v>
      </c>
      <c r="X2621" s="83">
        <v>2.97</v>
      </c>
      <c r="Y2621" s="82">
        <f t="shared" si="281"/>
        <v>24.948</v>
      </c>
      <c r="Z2621" s="82"/>
      <c r="AA2621" s="91"/>
      <c r="AB2621" s="91"/>
      <c r="AC2621" s="82"/>
      <c r="AD2621" s="82"/>
      <c r="AE2621" s="82"/>
      <c r="AF2621" s="82"/>
      <c r="AG2621" s="59" t="s">
        <v>8560</v>
      </c>
      <c r="AH2621" s="59">
        <v>1</v>
      </c>
      <c r="AI2621" s="58"/>
      <c r="AJ2621" s="27"/>
    </row>
    <row r="2622" ht="20.15" customHeight="1" outlineLevel="4" spans="1:36">
      <c r="A2622" s="55">
        <v>30</v>
      </c>
      <c r="B2622" s="60" t="s">
        <v>259</v>
      </c>
      <c r="C2622" s="56" t="s">
        <v>268</v>
      </c>
      <c r="D2622" s="57" t="s">
        <v>8654</v>
      </c>
      <c r="E2622" s="58" t="s">
        <v>5460</v>
      </c>
      <c r="F2622" s="59" t="s">
        <v>554</v>
      </c>
      <c r="G2622" s="59" t="s">
        <v>110</v>
      </c>
      <c r="H2622" s="59">
        <v>431224</v>
      </c>
      <c r="I2622" s="59" t="str">
        <f t="shared" si="279"/>
        <v>431224</v>
      </c>
      <c r="J2622" s="59">
        <f t="shared" si="280"/>
        <v>0</v>
      </c>
      <c r="K2622" s="70">
        <v>3.131</v>
      </c>
      <c r="L2622" s="55" t="s">
        <v>8655</v>
      </c>
      <c r="M2622" s="71" t="s">
        <v>8656</v>
      </c>
      <c r="N2622" s="59"/>
      <c r="O2622" s="70"/>
      <c r="P2622" s="59"/>
      <c r="Q2622" s="70"/>
      <c r="R2622" s="73" t="s">
        <v>8656</v>
      </c>
      <c r="S2622" s="70">
        <v>3.131</v>
      </c>
      <c r="T2622" s="59">
        <v>18</v>
      </c>
      <c r="U2622" s="82">
        <v>156.55</v>
      </c>
      <c r="V2622" s="83">
        <v>56.358</v>
      </c>
      <c r="W2622" s="83">
        <v>40.703</v>
      </c>
      <c r="X2622" s="83">
        <v>15.655</v>
      </c>
      <c r="Y2622" s="82">
        <f t="shared" si="281"/>
        <v>100.192</v>
      </c>
      <c r="Z2622" s="82"/>
      <c r="AA2622" s="91"/>
      <c r="AB2622" s="91"/>
      <c r="AC2622" s="82"/>
      <c r="AD2622" s="82"/>
      <c r="AE2622" s="82"/>
      <c r="AF2622" s="82"/>
      <c r="AG2622" s="59" t="s">
        <v>8560</v>
      </c>
      <c r="AH2622" s="59">
        <v>1</v>
      </c>
      <c r="AI2622" s="58"/>
      <c r="AJ2622" s="27"/>
    </row>
    <row r="2623" ht="20.15" customHeight="1" outlineLevel="4" spans="1:36">
      <c r="A2623" s="55">
        <v>31</v>
      </c>
      <c r="B2623" s="60" t="s">
        <v>259</v>
      </c>
      <c r="C2623" s="56" t="s">
        <v>268</v>
      </c>
      <c r="D2623" s="57" t="s">
        <v>8654</v>
      </c>
      <c r="E2623" s="58" t="s">
        <v>8657</v>
      </c>
      <c r="F2623" s="59" t="s">
        <v>554</v>
      </c>
      <c r="G2623" s="59" t="s">
        <v>110</v>
      </c>
      <c r="H2623" s="59">
        <v>431224</v>
      </c>
      <c r="I2623" s="59" t="str">
        <f t="shared" si="279"/>
        <v>431224</v>
      </c>
      <c r="J2623" s="59">
        <f t="shared" si="280"/>
        <v>0</v>
      </c>
      <c r="K2623" s="70">
        <v>1.981</v>
      </c>
      <c r="L2623" s="55" t="s">
        <v>8658</v>
      </c>
      <c r="M2623" s="71" t="s">
        <v>8659</v>
      </c>
      <c r="N2623" s="59"/>
      <c r="O2623" s="70"/>
      <c r="P2623" s="59"/>
      <c r="Q2623" s="70"/>
      <c r="R2623" s="73" t="s">
        <v>8659</v>
      </c>
      <c r="S2623" s="70">
        <v>1.981</v>
      </c>
      <c r="T2623" s="59">
        <v>18</v>
      </c>
      <c r="U2623" s="82">
        <v>116.879</v>
      </c>
      <c r="V2623" s="83">
        <v>35.658</v>
      </c>
      <c r="W2623" s="83">
        <v>25.753</v>
      </c>
      <c r="X2623" s="83">
        <v>9.905</v>
      </c>
      <c r="Y2623" s="82">
        <f t="shared" si="281"/>
        <v>81.221</v>
      </c>
      <c r="Z2623" s="82"/>
      <c r="AA2623" s="91"/>
      <c r="AB2623" s="91"/>
      <c r="AC2623" s="82"/>
      <c r="AD2623" s="82"/>
      <c r="AE2623" s="82"/>
      <c r="AF2623" s="82"/>
      <c r="AG2623" s="59" t="s">
        <v>8560</v>
      </c>
      <c r="AH2623" s="59">
        <v>1</v>
      </c>
      <c r="AI2623" s="58"/>
      <c r="AJ2623" s="27"/>
    </row>
    <row r="2624" ht="20.15" customHeight="1" outlineLevel="4" spans="1:36">
      <c r="A2624" s="55">
        <v>32</v>
      </c>
      <c r="B2624" s="60" t="s">
        <v>259</v>
      </c>
      <c r="C2624" s="56" t="s">
        <v>268</v>
      </c>
      <c r="D2624" s="57" t="s">
        <v>4240</v>
      </c>
      <c r="E2624" s="58" t="s">
        <v>8660</v>
      </c>
      <c r="F2624" s="59" t="s">
        <v>554</v>
      </c>
      <c r="G2624" s="59" t="s">
        <v>110</v>
      </c>
      <c r="H2624" s="59">
        <v>431224</v>
      </c>
      <c r="I2624" s="59" t="str">
        <f t="shared" si="279"/>
        <v>431224</v>
      </c>
      <c r="J2624" s="59">
        <f t="shared" si="280"/>
        <v>0</v>
      </c>
      <c r="K2624" s="70">
        <v>5.492</v>
      </c>
      <c r="L2624" s="55" t="s">
        <v>8661</v>
      </c>
      <c r="M2624" s="71" t="s">
        <v>8662</v>
      </c>
      <c r="N2624" s="59"/>
      <c r="O2624" s="70"/>
      <c r="P2624" s="59"/>
      <c r="Q2624" s="70"/>
      <c r="R2624" s="73" t="s">
        <v>8662</v>
      </c>
      <c r="S2624" s="70">
        <v>5.492</v>
      </c>
      <c r="T2624" s="59">
        <v>18</v>
      </c>
      <c r="U2624" s="82">
        <v>345.996</v>
      </c>
      <c r="V2624" s="83">
        <v>98.856</v>
      </c>
      <c r="W2624" s="83">
        <v>71.396</v>
      </c>
      <c r="X2624" s="83">
        <v>27.46</v>
      </c>
      <c r="Y2624" s="82">
        <f t="shared" si="281"/>
        <v>247.14</v>
      </c>
      <c r="Z2624" s="82"/>
      <c r="AA2624" s="91"/>
      <c r="AB2624" s="91"/>
      <c r="AC2624" s="82"/>
      <c r="AD2624" s="82"/>
      <c r="AE2624" s="82"/>
      <c r="AF2624" s="82"/>
      <c r="AG2624" s="59" t="s">
        <v>8560</v>
      </c>
      <c r="AH2624" s="59">
        <v>1</v>
      </c>
      <c r="AI2624" s="58"/>
      <c r="AJ2624" s="27"/>
    </row>
    <row r="2625" ht="20.15" customHeight="1" outlineLevel="4" spans="1:36">
      <c r="A2625" s="55">
        <v>33</v>
      </c>
      <c r="B2625" s="60" t="s">
        <v>259</v>
      </c>
      <c r="C2625" s="56" t="s">
        <v>268</v>
      </c>
      <c r="D2625" s="57" t="s">
        <v>4240</v>
      </c>
      <c r="E2625" s="58" t="s">
        <v>8663</v>
      </c>
      <c r="F2625" s="59" t="s">
        <v>554</v>
      </c>
      <c r="G2625" s="59" t="s">
        <v>110</v>
      </c>
      <c r="H2625" s="59">
        <v>431224</v>
      </c>
      <c r="I2625" s="59" t="str">
        <f t="shared" si="279"/>
        <v>431224</v>
      </c>
      <c r="J2625" s="59">
        <f t="shared" si="280"/>
        <v>0</v>
      </c>
      <c r="K2625" s="70">
        <v>15.688</v>
      </c>
      <c r="L2625" s="55" t="s">
        <v>8664</v>
      </c>
      <c r="M2625" s="71" t="s">
        <v>8665</v>
      </c>
      <c r="N2625" s="59"/>
      <c r="O2625" s="70"/>
      <c r="P2625" s="73" t="s">
        <v>8665</v>
      </c>
      <c r="Q2625" s="70">
        <v>15.688</v>
      </c>
      <c r="R2625" s="59"/>
      <c r="S2625" s="70"/>
      <c r="T2625" s="59">
        <v>18</v>
      </c>
      <c r="U2625" s="82">
        <v>894.216</v>
      </c>
      <c r="V2625" s="83">
        <v>282.384</v>
      </c>
      <c r="W2625" s="83">
        <v>203.944</v>
      </c>
      <c r="X2625" s="83">
        <v>78.44</v>
      </c>
      <c r="Y2625" s="82">
        <f t="shared" si="281"/>
        <v>611.832</v>
      </c>
      <c r="Z2625" s="82"/>
      <c r="AA2625" s="91"/>
      <c r="AB2625" s="91"/>
      <c r="AC2625" s="82"/>
      <c r="AD2625" s="82"/>
      <c r="AE2625" s="82"/>
      <c r="AF2625" s="82"/>
      <c r="AG2625" s="59" t="s">
        <v>8560</v>
      </c>
      <c r="AH2625" s="59">
        <v>1</v>
      </c>
      <c r="AI2625" s="58"/>
      <c r="AJ2625" s="27"/>
    </row>
    <row r="2626" ht="20.15" customHeight="1" outlineLevel="4" spans="1:36">
      <c r="A2626" s="55">
        <v>34</v>
      </c>
      <c r="B2626" s="60" t="s">
        <v>259</v>
      </c>
      <c r="C2626" s="56" t="s">
        <v>268</v>
      </c>
      <c r="D2626" s="57" t="s">
        <v>6477</v>
      </c>
      <c r="E2626" s="58" t="s">
        <v>8666</v>
      </c>
      <c r="F2626" s="59" t="s">
        <v>554</v>
      </c>
      <c r="G2626" s="59" t="s">
        <v>110</v>
      </c>
      <c r="H2626" s="59">
        <v>431224</v>
      </c>
      <c r="I2626" s="59" t="str">
        <f t="shared" si="279"/>
        <v>431224</v>
      </c>
      <c r="J2626" s="59">
        <f t="shared" si="280"/>
        <v>0</v>
      </c>
      <c r="K2626" s="70">
        <v>7.688</v>
      </c>
      <c r="L2626" s="55" t="s">
        <v>8667</v>
      </c>
      <c r="M2626" s="71" t="s">
        <v>8668</v>
      </c>
      <c r="N2626" s="59"/>
      <c r="O2626" s="70"/>
      <c r="P2626" s="73" t="s">
        <v>8668</v>
      </c>
      <c r="Q2626" s="70">
        <v>7.688</v>
      </c>
      <c r="R2626" s="59"/>
      <c r="S2626" s="70"/>
      <c r="T2626" s="59">
        <v>18</v>
      </c>
      <c r="U2626" s="82">
        <v>484.344</v>
      </c>
      <c r="V2626" s="83">
        <v>138.384</v>
      </c>
      <c r="W2626" s="83">
        <v>99.944</v>
      </c>
      <c r="X2626" s="83">
        <v>38.44</v>
      </c>
      <c r="Y2626" s="82">
        <f t="shared" si="281"/>
        <v>345.96</v>
      </c>
      <c r="Z2626" s="82"/>
      <c r="AA2626" s="91"/>
      <c r="AB2626" s="91"/>
      <c r="AC2626" s="82"/>
      <c r="AD2626" s="82"/>
      <c r="AE2626" s="82"/>
      <c r="AF2626" s="82"/>
      <c r="AG2626" s="59" t="s">
        <v>8560</v>
      </c>
      <c r="AH2626" s="59">
        <v>1</v>
      </c>
      <c r="AI2626" s="58"/>
      <c r="AJ2626" s="27"/>
    </row>
    <row r="2627" ht="20.15" customHeight="1" outlineLevel="4" spans="1:36">
      <c r="A2627" s="55">
        <v>35</v>
      </c>
      <c r="B2627" s="60" t="s">
        <v>259</v>
      </c>
      <c r="C2627" s="56" t="s">
        <v>268</v>
      </c>
      <c r="D2627" s="57" t="s">
        <v>8602</v>
      </c>
      <c r="E2627" s="58" t="s">
        <v>8669</v>
      </c>
      <c r="F2627" s="59" t="s">
        <v>554</v>
      </c>
      <c r="G2627" s="59" t="s">
        <v>110</v>
      </c>
      <c r="H2627" s="59">
        <v>431224</v>
      </c>
      <c r="I2627" s="59" t="str">
        <f t="shared" si="279"/>
        <v>431224</v>
      </c>
      <c r="J2627" s="59">
        <f t="shared" si="280"/>
        <v>0</v>
      </c>
      <c r="K2627" s="70">
        <v>8.877</v>
      </c>
      <c r="L2627" s="55" t="s">
        <v>8670</v>
      </c>
      <c r="M2627" s="71" t="s">
        <v>8671</v>
      </c>
      <c r="N2627" s="59"/>
      <c r="O2627" s="70"/>
      <c r="P2627" s="59"/>
      <c r="Q2627" s="70"/>
      <c r="R2627" s="73" t="s">
        <v>8671</v>
      </c>
      <c r="S2627" s="70">
        <v>8.877</v>
      </c>
      <c r="T2627" s="59">
        <v>18</v>
      </c>
      <c r="U2627" s="82">
        <v>532.62</v>
      </c>
      <c r="V2627" s="83">
        <v>159.786</v>
      </c>
      <c r="W2627" s="83">
        <v>115.401</v>
      </c>
      <c r="X2627" s="83">
        <v>44.385</v>
      </c>
      <c r="Y2627" s="82">
        <f t="shared" si="281"/>
        <v>372.834</v>
      </c>
      <c r="Z2627" s="82"/>
      <c r="AA2627" s="91"/>
      <c r="AB2627" s="91"/>
      <c r="AC2627" s="82"/>
      <c r="AD2627" s="82"/>
      <c r="AE2627" s="82"/>
      <c r="AF2627" s="82"/>
      <c r="AG2627" s="59" t="s">
        <v>8560</v>
      </c>
      <c r="AH2627" s="59">
        <v>1</v>
      </c>
      <c r="AI2627" s="58"/>
      <c r="AJ2627" s="27"/>
    </row>
    <row r="2628" ht="20.15" customHeight="1" outlineLevel="4" spans="1:36">
      <c r="A2628" s="55">
        <v>36</v>
      </c>
      <c r="B2628" s="60" t="s">
        <v>259</v>
      </c>
      <c r="C2628" s="56" t="s">
        <v>268</v>
      </c>
      <c r="D2628" s="57" t="s">
        <v>8651</v>
      </c>
      <c r="E2628" s="58" t="s">
        <v>8672</v>
      </c>
      <c r="F2628" s="59" t="s">
        <v>554</v>
      </c>
      <c r="G2628" s="59" t="s">
        <v>110</v>
      </c>
      <c r="H2628" s="59">
        <v>431224</v>
      </c>
      <c r="I2628" s="59" t="str">
        <f t="shared" si="279"/>
        <v>431224</v>
      </c>
      <c r="J2628" s="59">
        <f t="shared" si="280"/>
        <v>0</v>
      </c>
      <c r="K2628" s="70">
        <v>7.155</v>
      </c>
      <c r="L2628" s="55" t="s">
        <v>8673</v>
      </c>
      <c r="M2628" s="71" t="s">
        <v>8674</v>
      </c>
      <c r="N2628" s="59"/>
      <c r="O2628" s="70"/>
      <c r="P2628" s="59"/>
      <c r="Q2628" s="70"/>
      <c r="R2628" s="73" t="s">
        <v>8674</v>
      </c>
      <c r="S2628" s="70">
        <v>7.155</v>
      </c>
      <c r="T2628" s="59">
        <v>18</v>
      </c>
      <c r="U2628" s="82">
        <v>400.68</v>
      </c>
      <c r="V2628" s="83">
        <v>128.79</v>
      </c>
      <c r="W2628" s="83">
        <v>93.015</v>
      </c>
      <c r="X2628" s="83">
        <v>35.775</v>
      </c>
      <c r="Y2628" s="82">
        <f t="shared" si="281"/>
        <v>271.89</v>
      </c>
      <c r="Z2628" s="82"/>
      <c r="AA2628" s="91"/>
      <c r="AB2628" s="91"/>
      <c r="AC2628" s="82"/>
      <c r="AD2628" s="82"/>
      <c r="AE2628" s="82"/>
      <c r="AF2628" s="82"/>
      <c r="AG2628" s="59" t="s">
        <v>8560</v>
      </c>
      <c r="AH2628" s="59">
        <v>1</v>
      </c>
      <c r="AI2628" s="58"/>
      <c r="AJ2628" s="27"/>
    </row>
    <row r="2629" ht="20.15" customHeight="1" outlineLevel="4" spans="1:36">
      <c r="A2629" s="55">
        <v>37</v>
      </c>
      <c r="B2629" s="60" t="s">
        <v>259</v>
      </c>
      <c r="C2629" s="56" t="s">
        <v>268</v>
      </c>
      <c r="D2629" s="57" t="s">
        <v>8575</v>
      </c>
      <c r="E2629" s="58" t="s">
        <v>8582</v>
      </c>
      <c r="F2629" s="59" t="s">
        <v>554</v>
      </c>
      <c r="G2629" s="59" t="s">
        <v>110</v>
      </c>
      <c r="H2629" s="59">
        <v>431224</v>
      </c>
      <c r="I2629" s="59" t="str">
        <f t="shared" si="279"/>
        <v>431224</v>
      </c>
      <c r="J2629" s="59">
        <f t="shared" si="280"/>
        <v>0</v>
      </c>
      <c r="K2629" s="70">
        <v>1.557</v>
      </c>
      <c r="L2629" s="55" t="s">
        <v>8675</v>
      </c>
      <c r="M2629" s="71" t="s">
        <v>8676</v>
      </c>
      <c r="N2629" s="73" t="s">
        <v>8676</v>
      </c>
      <c r="O2629" s="70">
        <v>1.557</v>
      </c>
      <c r="P2629" s="59"/>
      <c r="Q2629" s="70"/>
      <c r="R2629" s="59"/>
      <c r="S2629" s="70"/>
      <c r="T2629" s="59">
        <v>18</v>
      </c>
      <c r="U2629" s="82">
        <v>79.407</v>
      </c>
      <c r="V2629" s="83">
        <v>28.026</v>
      </c>
      <c r="W2629" s="83">
        <v>20.241</v>
      </c>
      <c r="X2629" s="83">
        <v>7.785</v>
      </c>
      <c r="Y2629" s="82">
        <f t="shared" si="281"/>
        <v>51.381</v>
      </c>
      <c r="Z2629" s="82"/>
      <c r="AA2629" s="91"/>
      <c r="AB2629" s="91"/>
      <c r="AC2629" s="82"/>
      <c r="AD2629" s="82"/>
      <c r="AE2629" s="82"/>
      <c r="AF2629" s="82"/>
      <c r="AG2629" s="59" t="s">
        <v>8560</v>
      </c>
      <c r="AH2629" s="59">
        <v>1</v>
      </c>
      <c r="AI2629" s="58"/>
      <c r="AJ2629" s="27"/>
    </row>
    <row r="2630" ht="20.15" customHeight="1" outlineLevel="4" spans="1:36">
      <c r="A2630" s="55">
        <v>38</v>
      </c>
      <c r="B2630" s="60" t="s">
        <v>259</v>
      </c>
      <c r="C2630" s="56" t="s">
        <v>268</v>
      </c>
      <c r="D2630" s="57" t="s">
        <v>8575</v>
      </c>
      <c r="E2630" s="58" t="s">
        <v>8677</v>
      </c>
      <c r="F2630" s="59" t="s">
        <v>554</v>
      </c>
      <c r="G2630" s="59" t="s">
        <v>110</v>
      </c>
      <c r="H2630" s="59">
        <v>431224</v>
      </c>
      <c r="I2630" s="59" t="str">
        <f t="shared" si="279"/>
        <v>431224</v>
      </c>
      <c r="J2630" s="59">
        <f t="shared" si="280"/>
        <v>0</v>
      </c>
      <c r="K2630" s="70">
        <v>2.478</v>
      </c>
      <c r="L2630" s="55" t="s">
        <v>8678</v>
      </c>
      <c r="M2630" s="71" t="s">
        <v>8679</v>
      </c>
      <c r="N2630" s="59"/>
      <c r="O2630" s="70"/>
      <c r="P2630" s="59"/>
      <c r="Q2630" s="70"/>
      <c r="R2630" s="73" t="s">
        <v>8679</v>
      </c>
      <c r="S2630" s="70">
        <v>2.478</v>
      </c>
      <c r="T2630" s="59">
        <v>18</v>
      </c>
      <c r="U2630" s="82">
        <v>143.724</v>
      </c>
      <c r="V2630" s="83">
        <v>44.604</v>
      </c>
      <c r="W2630" s="83">
        <v>32.214</v>
      </c>
      <c r="X2630" s="83">
        <v>12.39</v>
      </c>
      <c r="Y2630" s="82">
        <f t="shared" si="281"/>
        <v>99.12</v>
      </c>
      <c r="Z2630" s="82"/>
      <c r="AA2630" s="91"/>
      <c r="AB2630" s="91"/>
      <c r="AC2630" s="82"/>
      <c r="AD2630" s="82"/>
      <c r="AE2630" s="82"/>
      <c r="AF2630" s="82"/>
      <c r="AG2630" s="59" t="s">
        <v>8560</v>
      </c>
      <c r="AH2630" s="59">
        <v>1</v>
      </c>
      <c r="AI2630" s="58"/>
      <c r="AJ2630" s="27"/>
    </row>
    <row r="2631" ht="20.15" customHeight="1" outlineLevel="4" spans="1:36">
      <c r="A2631" s="55">
        <v>39</v>
      </c>
      <c r="B2631" s="60" t="s">
        <v>259</v>
      </c>
      <c r="C2631" s="56" t="s">
        <v>268</v>
      </c>
      <c r="D2631" s="57" t="s">
        <v>8575</v>
      </c>
      <c r="E2631" s="58" t="s">
        <v>8677</v>
      </c>
      <c r="F2631" s="59" t="s">
        <v>554</v>
      </c>
      <c r="G2631" s="59" t="s">
        <v>110</v>
      </c>
      <c r="H2631" s="59">
        <v>431224</v>
      </c>
      <c r="I2631" s="59" t="str">
        <f t="shared" si="279"/>
        <v>431224</v>
      </c>
      <c r="J2631" s="59">
        <f t="shared" si="280"/>
        <v>0</v>
      </c>
      <c r="K2631" s="70">
        <v>1.8</v>
      </c>
      <c r="L2631" s="55" t="s">
        <v>8680</v>
      </c>
      <c r="M2631" s="71" t="s">
        <v>8681</v>
      </c>
      <c r="N2631" s="59"/>
      <c r="O2631" s="70"/>
      <c r="P2631" s="59"/>
      <c r="Q2631" s="70"/>
      <c r="R2631" s="73" t="s">
        <v>8681</v>
      </c>
      <c r="S2631" s="70">
        <v>1.8</v>
      </c>
      <c r="T2631" s="59">
        <v>18</v>
      </c>
      <c r="U2631" s="82">
        <v>95.4</v>
      </c>
      <c r="V2631" s="83">
        <v>32.4</v>
      </c>
      <c r="W2631" s="83">
        <v>23.4</v>
      </c>
      <c r="X2631" s="83">
        <v>9</v>
      </c>
      <c r="Y2631" s="82">
        <f t="shared" si="281"/>
        <v>63</v>
      </c>
      <c r="Z2631" s="82"/>
      <c r="AA2631" s="91"/>
      <c r="AB2631" s="91"/>
      <c r="AC2631" s="82"/>
      <c r="AD2631" s="82"/>
      <c r="AE2631" s="82"/>
      <c r="AF2631" s="82"/>
      <c r="AG2631" s="59" t="s">
        <v>8560</v>
      </c>
      <c r="AH2631" s="59">
        <v>1</v>
      </c>
      <c r="AI2631" s="58"/>
      <c r="AJ2631" s="27"/>
    </row>
    <row r="2632" ht="20.15" customHeight="1" outlineLevel="4" spans="1:36">
      <c r="A2632" s="55">
        <v>40</v>
      </c>
      <c r="B2632" s="60" t="s">
        <v>259</v>
      </c>
      <c r="C2632" s="56" t="s">
        <v>268</v>
      </c>
      <c r="D2632" s="57" t="s">
        <v>8575</v>
      </c>
      <c r="E2632" s="58" t="s">
        <v>8682</v>
      </c>
      <c r="F2632" s="59" t="s">
        <v>554</v>
      </c>
      <c r="G2632" s="59" t="s">
        <v>110</v>
      </c>
      <c r="H2632" s="59">
        <v>431224</v>
      </c>
      <c r="I2632" s="59" t="str">
        <f t="shared" si="279"/>
        <v>431224</v>
      </c>
      <c r="J2632" s="59">
        <f t="shared" si="280"/>
        <v>0</v>
      </c>
      <c r="K2632" s="70">
        <v>2.774</v>
      </c>
      <c r="L2632" s="55" t="s">
        <v>8683</v>
      </c>
      <c r="M2632" s="71" t="s">
        <v>8684</v>
      </c>
      <c r="N2632" s="59"/>
      <c r="O2632" s="70"/>
      <c r="P2632" s="59"/>
      <c r="Q2632" s="70"/>
      <c r="R2632" s="73" t="s">
        <v>8684</v>
      </c>
      <c r="S2632" s="70">
        <v>2.774</v>
      </c>
      <c r="T2632" s="59">
        <v>18</v>
      </c>
      <c r="U2632" s="82">
        <v>160.892</v>
      </c>
      <c r="V2632" s="83">
        <v>49.932</v>
      </c>
      <c r="W2632" s="83">
        <v>36.062</v>
      </c>
      <c r="X2632" s="83">
        <v>13.87</v>
      </c>
      <c r="Y2632" s="82">
        <f t="shared" si="281"/>
        <v>110.96</v>
      </c>
      <c r="Z2632" s="82"/>
      <c r="AA2632" s="91"/>
      <c r="AB2632" s="91"/>
      <c r="AC2632" s="82"/>
      <c r="AD2632" s="82"/>
      <c r="AE2632" s="82"/>
      <c r="AF2632" s="82"/>
      <c r="AG2632" s="59" t="s">
        <v>8560</v>
      </c>
      <c r="AH2632" s="59">
        <v>1</v>
      </c>
      <c r="AI2632" s="58"/>
      <c r="AJ2632" s="27"/>
    </row>
    <row r="2633" ht="20.15" customHeight="1" outlineLevel="4" spans="1:36">
      <c r="A2633" s="55">
        <v>41</v>
      </c>
      <c r="B2633" s="60" t="s">
        <v>259</v>
      </c>
      <c r="C2633" s="56" t="s">
        <v>268</v>
      </c>
      <c r="D2633" s="57" t="s">
        <v>7358</v>
      </c>
      <c r="E2633" s="58" t="s">
        <v>8685</v>
      </c>
      <c r="F2633" s="59" t="s">
        <v>554</v>
      </c>
      <c r="G2633" s="59" t="s">
        <v>110</v>
      </c>
      <c r="H2633" s="59">
        <v>431224</v>
      </c>
      <c r="I2633" s="59" t="str">
        <f t="shared" si="279"/>
        <v>431224</v>
      </c>
      <c r="J2633" s="59">
        <f t="shared" si="280"/>
        <v>0</v>
      </c>
      <c r="K2633" s="70">
        <v>2.5</v>
      </c>
      <c r="L2633" s="55" t="s">
        <v>8686</v>
      </c>
      <c r="M2633" s="71" t="s">
        <v>8687</v>
      </c>
      <c r="N2633" s="59"/>
      <c r="O2633" s="70"/>
      <c r="P2633" s="59"/>
      <c r="Q2633" s="70"/>
      <c r="R2633" s="73" t="s">
        <v>8687</v>
      </c>
      <c r="S2633" s="70">
        <v>2.5</v>
      </c>
      <c r="T2633" s="59">
        <v>18</v>
      </c>
      <c r="U2633" s="82">
        <v>142.5</v>
      </c>
      <c r="V2633" s="83">
        <v>45</v>
      </c>
      <c r="W2633" s="83">
        <v>32.5</v>
      </c>
      <c r="X2633" s="83">
        <v>12.5</v>
      </c>
      <c r="Y2633" s="82">
        <f t="shared" si="281"/>
        <v>97.5</v>
      </c>
      <c r="Z2633" s="82"/>
      <c r="AA2633" s="91"/>
      <c r="AB2633" s="91"/>
      <c r="AC2633" s="82"/>
      <c r="AD2633" s="82"/>
      <c r="AE2633" s="82"/>
      <c r="AF2633" s="82"/>
      <c r="AG2633" s="59" t="s">
        <v>8560</v>
      </c>
      <c r="AH2633" s="59">
        <v>1</v>
      </c>
      <c r="AI2633" s="58"/>
      <c r="AJ2633" s="27"/>
    </row>
    <row r="2634" ht="20.15" customHeight="1" outlineLevel="4" spans="1:36">
      <c r="A2634" s="55">
        <v>42</v>
      </c>
      <c r="B2634" s="60" t="s">
        <v>259</v>
      </c>
      <c r="C2634" s="56" t="s">
        <v>268</v>
      </c>
      <c r="D2634" s="57" t="s">
        <v>7358</v>
      </c>
      <c r="E2634" s="58" t="s">
        <v>8688</v>
      </c>
      <c r="F2634" s="59" t="s">
        <v>554</v>
      </c>
      <c r="G2634" s="59" t="s">
        <v>110</v>
      </c>
      <c r="H2634" s="59">
        <v>431224</v>
      </c>
      <c r="I2634" s="59" t="str">
        <f t="shared" si="279"/>
        <v>431224</v>
      </c>
      <c r="J2634" s="59">
        <f t="shared" si="280"/>
        <v>0</v>
      </c>
      <c r="K2634" s="70">
        <v>2.035</v>
      </c>
      <c r="L2634" s="55" t="s">
        <v>8689</v>
      </c>
      <c r="M2634" s="71" t="s">
        <v>8690</v>
      </c>
      <c r="N2634" s="59"/>
      <c r="O2634" s="70"/>
      <c r="P2634" s="59"/>
      <c r="Q2634" s="70"/>
      <c r="R2634" s="73" t="s">
        <v>8690</v>
      </c>
      <c r="S2634" s="70">
        <v>2.035</v>
      </c>
      <c r="T2634" s="59">
        <v>18</v>
      </c>
      <c r="U2634" s="82">
        <v>101.75</v>
      </c>
      <c r="V2634" s="83">
        <v>36.63</v>
      </c>
      <c r="W2634" s="83">
        <v>26.455</v>
      </c>
      <c r="X2634" s="83">
        <v>10.175</v>
      </c>
      <c r="Y2634" s="82">
        <f t="shared" si="281"/>
        <v>65.12</v>
      </c>
      <c r="Z2634" s="82"/>
      <c r="AA2634" s="91"/>
      <c r="AB2634" s="91"/>
      <c r="AC2634" s="82"/>
      <c r="AD2634" s="82"/>
      <c r="AE2634" s="82"/>
      <c r="AF2634" s="82"/>
      <c r="AG2634" s="59" t="s">
        <v>8560</v>
      </c>
      <c r="AH2634" s="59">
        <v>1</v>
      </c>
      <c r="AI2634" s="58"/>
      <c r="AJ2634" s="27"/>
    </row>
    <row r="2635" ht="20.15" customHeight="1" outlineLevel="4" spans="1:36">
      <c r="A2635" s="55">
        <v>43</v>
      </c>
      <c r="B2635" s="60" t="s">
        <v>259</v>
      </c>
      <c r="C2635" s="56" t="s">
        <v>268</v>
      </c>
      <c r="D2635" s="57" t="s">
        <v>8691</v>
      </c>
      <c r="E2635" s="58" t="s">
        <v>8692</v>
      </c>
      <c r="F2635" s="59" t="s">
        <v>554</v>
      </c>
      <c r="G2635" s="59" t="s">
        <v>110</v>
      </c>
      <c r="H2635" s="59">
        <v>431224</v>
      </c>
      <c r="I2635" s="59" t="str">
        <f t="shared" si="279"/>
        <v>431224</v>
      </c>
      <c r="J2635" s="59">
        <f t="shared" si="280"/>
        <v>0</v>
      </c>
      <c r="K2635" s="70">
        <v>0.492</v>
      </c>
      <c r="L2635" s="55" t="s">
        <v>8693</v>
      </c>
      <c r="M2635" s="71" t="s">
        <v>8694</v>
      </c>
      <c r="N2635" s="73" t="s">
        <v>8694</v>
      </c>
      <c r="O2635" s="70">
        <v>0.492</v>
      </c>
      <c r="P2635" s="59"/>
      <c r="Q2635" s="70"/>
      <c r="R2635" s="59"/>
      <c r="S2635" s="70"/>
      <c r="T2635" s="59">
        <v>18</v>
      </c>
      <c r="U2635" s="82">
        <v>30.996</v>
      </c>
      <c r="V2635" s="83">
        <v>8.856</v>
      </c>
      <c r="W2635" s="83">
        <v>6.396</v>
      </c>
      <c r="X2635" s="83">
        <v>2.46</v>
      </c>
      <c r="Y2635" s="82">
        <f t="shared" si="281"/>
        <v>22.14</v>
      </c>
      <c r="Z2635" s="82"/>
      <c r="AA2635" s="91"/>
      <c r="AB2635" s="91"/>
      <c r="AC2635" s="82"/>
      <c r="AD2635" s="82"/>
      <c r="AE2635" s="82"/>
      <c r="AF2635" s="82"/>
      <c r="AG2635" s="59" t="s">
        <v>8560</v>
      </c>
      <c r="AH2635" s="59">
        <v>1</v>
      </c>
      <c r="AI2635" s="58"/>
      <c r="AJ2635" s="27"/>
    </row>
    <row r="2636" ht="20.15" customHeight="1" outlineLevel="4" spans="1:36">
      <c r="A2636" s="55">
        <v>44</v>
      </c>
      <c r="B2636" s="60" t="s">
        <v>259</v>
      </c>
      <c r="C2636" s="56" t="s">
        <v>268</v>
      </c>
      <c r="D2636" s="57" t="s">
        <v>8695</v>
      </c>
      <c r="E2636" s="58" t="s">
        <v>2204</v>
      </c>
      <c r="F2636" s="59" t="s">
        <v>554</v>
      </c>
      <c r="G2636" s="59" t="s">
        <v>110</v>
      </c>
      <c r="H2636" s="59">
        <v>431224</v>
      </c>
      <c r="I2636" s="59" t="str">
        <f t="shared" si="279"/>
        <v>431224</v>
      </c>
      <c r="J2636" s="59">
        <f t="shared" si="280"/>
        <v>0</v>
      </c>
      <c r="K2636" s="70">
        <v>0.78</v>
      </c>
      <c r="L2636" s="55" t="s">
        <v>8696</v>
      </c>
      <c r="M2636" s="71" t="s">
        <v>8697</v>
      </c>
      <c r="N2636" s="59"/>
      <c r="O2636" s="70"/>
      <c r="P2636" s="73" t="s">
        <v>8697</v>
      </c>
      <c r="Q2636" s="70">
        <v>0.78</v>
      </c>
      <c r="R2636" s="59"/>
      <c r="S2636" s="70"/>
      <c r="T2636" s="59">
        <v>18</v>
      </c>
      <c r="U2636" s="82">
        <v>41.34</v>
      </c>
      <c r="V2636" s="83">
        <v>14.04</v>
      </c>
      <c r="W2636" s="83">
        <v>10.14</v>
      </c>
      <c r="X2636" s="83">
        <v>3.9</v>
      </c>
      <c r="Y2636" s="82">
        <f t="shared" si="281"/>
        <v>27.3</v>
      </c>
      <c r="Z2636" s="82"/>
      <c r="AA2636" s="91"/>
      <c r="AB2636" s="91"/>
      <c r="AC2636" s="82"/>
      <c r="AD2636" s="82"/>
      <c r="AE2636" s="82"/>
      <c r="AF2636" s="82"/>
      <c r="AG2636" s="59" t="s">
        <v>8560</v>
      </c>
      <c r="AH2636" s="59">
        <v>1</v>
      </c>
      <c r="AI2636" s="58"/>
      <c r="AJ2636" s="27"/>
    </row>
    <row r="2637" ht="20.15" customHeight="1" outlineLevel="4" spans="1:36">
      <c r="A2637" s="55">
        <v>45</v>
      </c>
      <c r="B2637" s="60" t="s">
        <v>259</v>
      </c>
      <c r="C2637" s="56" t="s">
        <v>268</v>
      </c>
      <c r="D2637" s="57" t="s">
        <v>8634</v>
      </c>
      <c r="E2637" s="58" t="s">
        <v>8698</v>
      </c>
      <c r="F2637" s="59" t="s">
        <v>554</v>
      </c>
      <c r="G2637" s="59" t="s">
        <v>110</v>
      </c>
      <c r="H2637" s="59">
        <v>431224</v>
      </c>
      <c r="I2637" s="59" t="str">
        <f t="shared" si="279"/>
        <v>431224</v>
      </c>
      <c r="J2637" s="59">
        <f t="shared" si="280"/>
        <v>0</v>
      </c>
      <c r="K2637" s="70">
        <v>1.366</v>
      </c>
      <c r="L2637" s="55" t="s">
        <v>8699</v>
      </c>
      <c r="M2637" s="71" t="s">
        <v>8700</v>
      </c>
      <c r="N2637" s="59"/>
      <c r="O2637" s="70"/>
      <c r="P2637" s="73" t="s">
        <v>8700</v>
      </c>
      <c r="Q2637" s="70">
        <v>1.366</v>
      </c>
      <c r="R2637" s="59"/>
      <c r="S2637" s="70"/>
      <c r="T2637" s="59">
        <v>18</v>
      </c>
      <c r="U2637" s="82">
        <v>75.13</v>
      </c>
      <c r="V2637" s="83">
        <v>24.588</v>
      </c>
      <c r="W2637" s="83">
        <v>17.758</v>
      </c>
      <c r="X2637" s="83">
        <v>6.83</v>
      </c>
      <c r="Y2637" s="82">
        <f t="shared" si="281"/>
        <v>50.542</v>
      </c>
      <c r="Z2637" s="82"/>
      <c r="AA2637" s="91"/>
      <c r="AB2637" s="91"/>
      <c r="AC2637" s="82"/>
      <c r="AD2637" s="82"/>
      <c r="AE2637" s="82"/>
      <c r="AF2637" s="82"/>
      <c r="AG2637" s="59" t="s">
        <v>8560</v>
      </c>
      <c r="AH2637" s="59">
        <v>1</v>
      </c>
      <c r="AI2637" s="58"/>
      <c r="AJ2637" s="27"/>
    </row>
    <row r="2638" ht="20.15" customHeight="1" outlineLevel="4" spans="1:36">
      <c r="A2638" s="55">
        <v>46</v>
      </c>
      <c r="B2638" s="60" t="s">
        <v>259</v>
      </c>
      <c r="C2638" s="56" t="s">
        <v>268</v>
      </c>
      <c r="D2638" s="57" t="s">
        <v>8701</v>
      </c>
      <c r="E2638" s="58" t="s">
        <v>8702</v>
      </c>
      <c r="F2638" s="59" t="s">
        <v>554</v>
      </c>
      <c r="G2638" s="59" t="s">
        <v>110</v>
      </c>
      <c r="H2638" s="59">
        <v>431224</v>
      </c>
      <c r="I2638" s="59" t="str">
        <f t="shared" si="279"/>
        <v>431224</v>
      </c>
      <c r="J2638" s="59">
        <f t="shared" si="280"/>
        <v>0</v>
      </c>
      <c r="K2638" s="70">
        <v>4.755</v>
      </c>
      <c r="L2638" s="55" t="s">
        <v>8703</v>
      </c>
      <c r="M2638" s="71" t="s">
        <v>8704</v>
      </c>
      <c r="N2638" s="59"/>
      <c r="O2638" s="70"/>
      <c r="P2638" s="73" t="s">
        <v>8704</v>
      </c>
      <c r="Q2638" s="70">
        <v>4.755</v>
      </c>
      <c r="R2638" s="59"/>
      <c r="S2638" s="70"/>
      <c r="T2638" s="59">
        <v>18</v>
      </c>
      <c r="U2638" s="82">
        <v>304.32</v>
      </c>
      <c r="V2638" s="83">
        <v>85.59</v>
      </c>
      <c r="W2638" s="83">
        <v>61.815</v>
      </c>
      <c r="X2638" s="83">
        <v>23.775</v>
      </c>
      <c r="Y2638" s="82">
        <f t="shared" si="281"/>
        <v>218.73</v>
      </c>
      <c r="Z2638" s="82"/>
      <c r="AA2638" s="91"/>
      <c r="AB2638" s="91"/>
      <c r="AC2638" s="82"/>
      <c r="AD2638" s="82"/>
      <c r="AE2638" s="82"/>
      <c r="AF2638" s="82"/>
      <c r="AG2638" s="59" t="s">
        <v>8560</v>
      </c>
      <c r="AH2638" s="59">
        <v>1</v>
      </c>
      <c r="AI2638" s="58"/>
      <c r="AJ2638" s="27"/>
    </row>
    <row r="2639" ht="20.15" customHeight="1" outlineLevel="4" spans="1:36">
      <c r="A2639" s="55">
        <v>47</v>
      </c>
      <c r="B2639" s="60" t="s">
        <v>259</v>
      </c>
      <c r="C2639" s="56" t="s">
        <v>268</v>
      </c>
      <c r="D2639" s="57" t="s">
        <v>8654</v>
      </c>
      <c r="E2639" s="58" t="s">
        <v>8705</v>
      </c>
      <c r="F2639" s="59" t="s">
        <v>554</v>
      </c>
      <c r="G2639" s="59" t="s">
        <v>110</v>
      </c>
      <c r="H2639" s="59">
        <v>431224</v>
      </c>
      <c r="I2639" s="59" t="str">
        <f t="shared" si="279"/>
        <v>431224</v>
      </c>
      <c r="J2639" s="59">
        <f t="shared" si="280"/>
        <v>0</v>
      </c>
      <c r="K2639" s="70">
        <v>4.293</v>
      </c>
      <c r="L2639" s="55" t="s">
        <v>8706</v>
      </c>
      <c r="M2639" s="71" t="s">
        <v>8707</v>
      </c>
      <c r="N2639" s="59"/>
      <c r="O2639" s="70"/>
      <c r="P2639" s="59"/>
      <c r="Q2639" s="70"/>
      <c r="R2639" s="73" t="s">
        <v>8707</v>
      </c>
      <c r="S2639" s="70">
        <v>4.293</v>
      </c>
      <c r="T2639" s="59">
        <v>18</v>
      </c>
      <c r="U2639" s="82">
        <v>257.58</v>
      </c>
      <c r="V2639" s="83">
        <v>77.274</v>
      </c>
      <c r="W2639" s="83">
        <v>55.809</v>
      </c>
      <c r="X2639" s="83">
        <v>21.465</v>
      </c>
      <c r="Y2639" s="82">
        <f t="shared" si="281"/>
        <v>180.306</v>
      </c>
      <c r="Z2639" s="82"/>
      <c r="AA2639" s="91"/>
      <c r="AB2639" s="91"/>
      <c r="AC2639" s="82"/>
      <c r="AD2639" s="82"/>
      <c r="AE2639" s="82"/>
      <c r="AF2639" s="82"/>
      <c r="AG2639" s="59" t="s">
        <v>8560</v>
      </c>
      <c r="AH2639" s="59">
        <v>1</v>
      </c>
      <c r="AI2639" s="58"/>
      <c r="AJ2639" s="27"/>
    </row>
    <row r="2640" ht="20.15" customHeight="1" outlineLevel="4" spans="1:36">
      <c r="A2640" s="55">
        <v>48</v>
      </c>
      <c r="B2640" s="60" t="s">
        <v>259</v>
      </c>
      <c r="C2640" s="56" t="s">
        <v>268</v>
      </c>
      <c r="D2640" s="57" t="s">
        <v>8654</v>
      </c>
      <c r="E2640" s="58" t="s">
        <v>5460</v>
      </c>
      <c r="F2640" s="59" t="s">
        <v>554</v>
      </c>
      <c r="G2640" s="59" t="s">
        <v>110</v>
      </c>
      <c r="H2640" s="59">
        <v>431224</v>
      </c>
      <c r="I2640" s="59" t="str">
        <f t="shared" si="279"/>
        <v>431224</v>
      </c>
      <c r="J2640" s="59">
        <f t="shared" si="280"/>
        <v>0</v>
      </c>
      <c r="K2640" s="70">
        <v>5.586</v>
      </c>
      <c r="L2640" s="55" t="s">
        <v>8708</v>
      </c>
      <c r="M2640" s="71" t="s">
        <v>8709</v>
      </c>
      <c r="N2640" s="59"/>
      <c r="O2640" s="70"/>
      <c r="P2640" s="59"/>
      <c r="Q2640" s="70"/>
      <c r="R2640" s="73" t="s">
        <v>8709</v>
      </c>
      <c r="S2640" s="70">
        <v>5.586</v>
      </c>
      <c r="T2640" s="59">
        <v>18</v>
      </c>
      <c r="U2640" s="82">
        <v>284.886</v>
      </c>
      <c r="V2640" s="83">
        <v>100.548</v>
      </c>
      <c r="W2640" s="83">
        <v>72.618</v>
      </c>
      <c r="X2640" s="83">
        <v>27.93</v>
      </c>
      <c r="Y2640" s="82">
        <f t="shared" si="281"/>
        <v>184.338</v>
      </c>
      <c r="Z2640" s="82"/>
      <c r="AA2640" s="91"/>
      <c r="AB2640" s="91"/>
      <c r="AC2640" s="82"/>
      <c r="AD2640" s="82"/>
      <c r="AE2640" s="82"/>
      <c r="AF2640" s="82"/>
      <c r="AG2640" s="59" t="s">
        <v>8560</v>
      </c>
      <c r="AH2640" s="59">
        <v>1</v>
      </c>
      <c r="AI2640" s="58"/>
      <c r="AJ2640" s="27"/>
    </row>
    <row r="2641" ht="20.15" customHeight="1" outlineLevel="4" spans="1:36">
      <c r="A2641" s="55">
        <v>49</v>
      </c>
      <c r="B2641" s="60" t="s">
        <v>259</v>
      </c>
      <c r="C2641" s="56" t="s">
        <v>268</v>
      </c>
      <c r="D2641" s="57" t="s">
        <v>8565</v>
      </c>
      <c r="E2641" s="58" t="s">
        <v>8710</v>
      </c>
      <c r="F2641" s="59" t="s">
        <v>554</v>
      </c>
      <c r="G2641" s="59" t="s">
        <v>110</v>
      </c>
      <c r="H2641" s="59">
        <v>431224</v>
      </c>
      <c r="I2641" s="59" t="str">
        <f t="shared" si="279"/>
        <v>431224</v>
      </c>
      <c r="J2641" s="59">
        <f t="shared" si="280"/>
        <v>0</v>
      </c>
      <c r="K2641" s="70">
        <v>1.799</v>
      </c>
      <c r="L2641" s="55" t="s">
        <v>8711</v>
      </c>
      <c r="M2641" s="71" t="s">
        <v>8712</v>
      </c>
      <c r="N2641" s="59"/>
      <c r="O2641" s="70"/>
      <c r="P2641" s="59"/>
      <c r="Q2641" s="70"/>
      <c r="R2641" s="73" t="s">
        <v>8712</v>
      </c>
      <c r="S2641" s="70">
        <v>1.799</v>
      </c>
      <c r="T2641" s="59">
        <v>18</v>
      </c>
      <c r="U2641" s="82">
        <v>98.945</v>
      </c>
      <c r="V2641" s="83">
        <v>32.382</v>
      </c>
      <c r="W2641" s="83">
        <v>23.387</v>
      </c>
      <c r="X2641" s="83">
        <v>8.995</v>
      </c>
      <c r="Y2641" s="82">
        <f t="shared" si="281"/>
        <v>66.563</v>
      </c>
      <c r="Z2641" s="82"/>
      <c r="AA2641" s="91"/>
      <c r="AB2641" s="91"/>
      <c r="AC2641" s="82"/>
      <c r="AD2641" s="82"/>
      <c r="AE2641" s="82"/>
      <c r="AF2641" s="82"/>
      <c r="AG2641" s="59" t="s">
        <v>8560</v>
      </c>
      <c r="AH2641" s="59">
        <v>1</v>
      </c>
      <c r="AI2641" s="58"/>
      <c r="AJ2641" s="27"/>
    </row>
    <row r="2642" ht="20.15" customHeight="1" outlineLevel="4" spans="1:36">
      <c r="A2642" s="55">
        <v>19</v>
      </c>
      <c r="B2642" s="60" t="s">
        <v>259</v>
      </c>
      <c r="C2642" s="56" t="s">
        <v>268</v>
      </c>
      <c r="D2642" s="57" t="s">
        <v>7358</v>
      </c>
      <c r="E2642" s="58" t="s">
        <v>8713</v>
      </c>
      <c r="F2642" s="59" t="s">
        <v>554</v>
      </c>
      <c r="G2642" s="59" t="s">
        <v>110</v>
      </c>
      <c r="H2642" s="59">
        <v>431224</v>
      </c>
      <c r="I2642" s="59" t="str">
        <f t="shared" si="279"/>
        <v>431224</v>
      </c>
      <c r="J2642" s="59">
        <f t="shared" si="280"/>
        <v>0</v>
      </c>
      <c r="K2642" s="70">
        <v>0.995</v>
      </c>
      <c r="L2642" s="55" t="s">
        <v>8714</v>
      </c>
      <c r="M2642" s="71" t="s">
        <v>8715</v>
      </c>
      <c r="N2642" s="59"/>
      <c r="O2642" s="70"/>
      <c r="P2642" s="59"/>
      <c r="Q2642" s="70"/>
      <c r="R2642" s="73" t="s">
        <v>8715</v>
      </c>
      <c r="S2642" s="70">
        <v>0.995</v>
      </c>
      <c r="T2642" s="59">
        <v>18</v>
      </c>
      <c r="U2642" s="82">
        <v>53.73</v>
      </c>
      <c r="V2642" s="83">
        <v>17.91</v>
      </c>
      <c r="W2642" s="83">
        <v>12.935</v>
      </c>
      <c r="X2642" s="83">
        <v>4.975</v>
      </c>
      <c r="Y2642" s="82">
        <f t="shared" si="281"/>
        <v>35.82</v>
      </c>
      <c r="Z2642" s="82"/>
      <c r="AA2642" s="91"/>
      <c r="AB2642" s="91"/>
      <c r="AC2642" s="82"/>
      <c r="AD2642" s="82"/>
      <c r="AE2642" s="82"/>
      <c r="AF2642" s="82"/>
      <c r="AG2642" s="59" t="s">
        <v>8560</v>
      </c>
      <c r="AH2642" s="59">
        <v>1</v>
      </c>
      <c r="AI2642" s="58"/>
      <c r="AJ2642" s="27"/>
    </row>
    <row r="2643" ht="20.15" customHeight="1" outlineLevel="4" spans="1:36">
      <c r="A2643" s="55">
        <v>51</v>
      </c>
      <c r="B2643" s="60" t="s">
        <v>259</v>
      </c>
      <c r="C2643" s="56" t="s">
        <v>268</v>
      </c>
      <c r="D2643" s="57" t="s">
        <v>8565</v>
      </c>
      <c r="E2643" s="58" t="s">
        <v>8716</v>
      </c>
      <c r="F2643" s="59" t="s">
        <v>554</v>
      </c>
      <c r="G2643" s="59" t="s">
        <v>110</v>
      </c>
      <c r="H2643" s="59">
        <v>431224</v>
      </c>
      <c r="I2643" s="59" t="str">
        <f t="shared" si="279"/>
        <v>431224</v>
      </c>
      <c r="J2643" s="59">
        <f t="shared" si="280"/>
        <v>0</v>
      </c>
      <c r="K2643" s="70">
        <v>5.004</v>
      </c>
      <c r="L2643" s="55" t="s">
        <v>8717</v>
      </c>
      <c r="M2643" s="71" t="s">
        <v>8718</v>
      </c>
      <c r="N2643" s="73" t="s">
        <v>8718</v>
      </c>
      <c r="O2643" s="70">
        <v>5.004</v>
      </c>
      <c r="P2643" s="59"/>
      <c r="Q2643" s="70"/>
      <c r="R2643" s="59"/>
      <c r="S2643" s="70"/>
      <c r="T2643" s="59">
        <v>18</v>
      </c>
      <c r="U2643" s="82">
        <v>315.252</v>
      </c>
      <c r="V2643" s="83">
        <v>90.072</v>
      </c>
      <c r="W2643" s="83">
        <v>65.052</v>
      </c>
      <c r="X2643" s="83">
        <v>25.02</v>
      </c>
      <c r="Y2643" s="82">
        <f t="shared" si="281"/>
        <v>225.18</v>
      </c>
      <c r="Z2643" s="82"/>
      <c r="AA2643" s="91"/>
      <c r="AB2643" s="91"/>
      <c r="AC2643" s="82"/>
      <c r="AD2643" s="82"/>
      <c r="AE2643" s="82"/>
      <c r="AF2643" s="82"/>
      <c r="AG2643" s="59" t="s">
        <v>8560</v>
      </c>
      <c r="AH2643" s="59">
        <v>1</v>
      </c>
      <c r="AI2643" s="58"/>
      <c r="AJ2643" s="27"/>
    </row>
    <row r="2644" ht="20.15" customHeight="1" outlineLevel="4" spans="1:36">
      <c r="A2644" s="55">
        <v>52</v>
      </c>
      <c r="B2644" s="60" t="s">
        <v>259</v>
      </c>
      <c r="C2644" s="56" t="s">
        <v>268</v>
      </c>
      <c r="D2644" s="57" t="s">
        <v>8719</v>
      </c>
      <c r="E2644" s="58" t="s">
        <v>8720</v>
      </c>
      <c r="F2644" s="59" t="s">
        <v>554</v>
      </c>
      <c r="G2644" s="59" t="s">
        <v>110</v>
      </c>
      <c r="H2644" s="59">
        <v>431224</v>
      </c>
      <c r="I2644" s="59" t="str">
        <f t="shared" si="279"/>
        <v>431224</v>
      </c>
      <c r="J2644" s="59">
        <f t="shared" si="280"/>
        <v>0</v>
      </c>
      <c r="K2644" s="70">
        <v>11.397</v>
      </c>
      <c r="L2644" s="55" t="s">
        <v>8721</v>
      </c>
      <c r="M2644" s="71" t="s">
        <v>8722</v>
      </c>
      <c r="N2644" s="59"/>
      <c r="O2644" s="70"/>
      <c r="P2644" s="73" t="s">
        <v>8722</v>
      </c>
      <c r="Q2644" s="70">
        <v>11.397</v>
      </c>
      <c r="R2644" s="59"/>
      <c r="S2644" s="70"/>
      <c r="T2644" s="59">
        <v>18</v>
      </c>
      <c r="U2644" s="82">
        <v>649.629</v>
      </c>
      <c r="V2644" s="83">
        <v>205.146</v>
      </c>
      <c r="W2644" s="83">
        <v>148.161</v>
      </c>
      <c r="X2644" s="83">
        <v>56.985</v>
      </c>
      <c r="Y2644" s="82">
        <f t="shared" si="281"/>
        <v>444.483</v>
      </c>
      <c r="Z2644" s="82"/>
      <c r="AA2644" s="91"/>
      <c r="AB2644" s="91"/>
      <c r="AC2644" s="82"/>
      <c r="AD2644" s="82"/>
      <c r="AE2644" s="82"/>
      <c r="AF2644" s="82"/>
      <c r="AG2644" s="59" t="s">
        <v>8560</v>
      </c>
      <c r="AH2644" s="59">
        <v>1</v>
      </c>
      <c r="AI2644" s="58"/>
      <c r="AJ2644" s="27"/>
    </row>
    <row r="2645" ht="20.15" customHeight="1" outlineLevel="4" spans="1:36">
      <c r="A2645" s="55">
        <v>53</v>
      </c>
      <c r="B2645" s="60" t="s">
        <v>259</v>
      </c>
      <c r="C2645" s="56" t="s">
        <v>268</v>
      </c>
      <c r="D2645" s="57" t="s">
        <v>8561</v>
      </c>
      <c r="E2645" s="58" t="s">
        <v>8723</v>
      </c>
      <c r="F2645" s="59" t="s">
        <v>554</v>
      </c>
      <c r="G2645" s="59" t="s">
        <v>110</v>
      </c>
      <c r="H2645" s="59">
        <v>431224</v>
      </c>
      <c r="I2645" s="59" t="str">
        <f t="shared" si="279"/>
        <v>431224</v>
      </c>
      <c r="J2645" s="59">
        <f t="shared" si="280"/>
        <v>0</v>
      </c>
      <c r="K2645" s="70">
        <v>13.099</v>
      </c>
      <c r="L2645" s="55" t="s">
        <v>8724</v>
      </c>
      <c r="M2645" s="71" t="s">
        <v>8725</v>
      </c>
      <c r="N2645" s="59"/>
      <c r="O2645" s="70"/>
      <c r="P2645" s="59"/>
      <c r="Q2645" s="70"/>
      <c r="R2645" s="73" t="s">
        <v>8725</v>
      </c>
      <c r="S2645" s="70">
        <v>13.099</v>
      </c>
      <c r="T2645" s="59">
        <v>18</v>
      </c>
      <c r="U2645" s="82">
        <v>694.247</v>
      </c>
      <c r="V2645" s="83">
        <v>235.782</v>
      </c>
      <c r="W2645" s="83">
        <v>170.287</v>
      </c>
      <c r="X2645" s="83">
        <v>65.495</v>
      </c>
      <c r="Y2645" s="82">
        <f t="shared" si="281"/>
        <v>458.465</v>
      </c>
      <c r="Z2645" s="82"/>
      <c r="AA2645" s="91"/>
      <c r="AB2645" s="91"/>
      <c r="AC2645" s="82"/>
      <c r="AD2645" s="82"/>
      <c r="AE2645" s="82"/>
      <c r="AF2645" s="82"/>
      <c r="AG2645" s="59" t="s">
        <v>8560</v>
      </c>
      <c r="AH2645" s="59">
        <v>1</v>
      </c>
      <c r="AI2645" s="58"/>
      <c r="AJ2645" s="27"/>
    </row>
    <row r="2646" ht="20.15" customHeight="1" outlineLevel="4" spans="1:36">
      <c r="A2646" s="55">
        <v>54</v>
      </c>
      <c r="B2646" s="60" t="s">
        <v>259</v>
      </c>
      <c r="C2646" s="56" t="s">
        <v>268</v>
      </c>
      <c r="D2646" s="57" t="s">
        <v>8556</v>
      </c>
      <c r="E2646" s="58" t="s">
        <v>8726</v>
      </c>
      <c r="F2646" s="59" t="s">
        <v>554</v>
      </c>
      <c r="G2646" s="59" t="s">
        <v>110</v>
      </c>
      <c r="H2646" s="59">
        <v>431224</v>
      </c>
      <c r="I2646" s="59" t="str">
        <f t="shared" si="279"/>
        <v>431224</v>
      </c>
      <c r="J2646" s="59">
        <f t="shared" si="280"/>
        <v>0</v>
      </c>
      <c r="K2646" s="70">
        <v>3.585</v>
      </c>
      <c r="L2646" s="55" t="s">
        <v>8727</v>
      </c>
      <c r="M2646" s="71" t="s">
        <v>8728</v>
      </c>
      <c r="N2646" s="59"/>
      <c r="O2646" s="70"/>
      <c r="P2646" s="59"/>
      <c r="Q2646" s="70"/>
      <c r="R2646" s="73" t="s">
        <v>8728</v>
      </c>
      <c r="S2646" s="70">
        <v>3.585</v>
      </c>
      <c r="T2646" s="59">
        <v>18</v>
      </c>
      <c r="U2646" s="82">
        <v>197.175</v>
      </c>
      <c r="V2646" s="83">
        <v>64.53</v>
      </c>
      <c r="W2646" s="83">
        <v>46.605</v>
      </c>
      <c r="X2646" s="83">
        <v>17.925</v>
      </c>
      <c r="Y2646" s="82">
        <f t="shared" si="281"/>
        <v>132.645</v>
      </c>
      <c r="Z2646" s="82"/>
      <c r="AA2646" s="91"/>
      <c r="AB2646" s="91"/>
      <c r="AC2646" s="82"/>
      <c r="AD2646" s="82"/>
      <c r="AE2646" s="82"/>
      <c r="AF2646" s="82"/>
      <c r="AG2646" s="59" t="s">
        <v>8560</v>
      </c>
      <c r="AH2646" s="59">
        <v>1</v>
      </c>
      <c r="AI2646" s="58"/>
      <c r="AJ2646" s="27"/>
    </row>
    <row r="2647" ht="20.15" customHeight="1" outlineLevel="4" spans="1:36">
      <c r="A2647" s="55">
        <v>55</v>
      </c>
      <c r="B2647" s="60" t="s">
        <v>259</v>
      </c>
      <c r="C2647" s="56" t="s">
        <v>268</v>
      </c>
      <c r="D2647" s="57" t="s">
        <v>8556</v>
      </c>
      <c r="E2647" s="58" t="s">
        <v>8729</v>
      </c>
      <c r="F2647" s="59" t="s">
        <v>554</v>
      </c>
      <c r="G2647" s="59" t="s">
        <v>110</v>
      </c>
      <c r="H2647" s="59">
        <v>431224</v>
      </c>
      <c r="I2647" s="59" t="str">
        <f t="shared" si="279"/>
        <v>431224</v>
      </c>
      <c r="J2647" s="59">
        <f t="shared" si="280"/>
        <v>0</v>
      </c>
      <c r="K2647" s="70">
        <v>4.524</v>
      </c>
      <c r="L2647" s="55" t="s">
        <v>8730</v>
      </c>
      <c r="M2647" s="71" t="s">
        <v>8731</v>
      </c>
      <c r="N2647" s="59"/>
      <c r="O2647" s="70"/>
      <c r="P2647" s="59"/>
      <c r="Q2647" s="70"/>
      <c r="R2647" s="73" t="s">
        <v>8731</v>
      </c>
      <c r="S2647" s="70">
        <v>4.524</v>
      </c>
      <c r="T2647" s="59">
        <v>18</v>
      </c>
      <c r="U2647" s="82">
        <v>289.536</v>
      </c>
      <c r="V2647" s="83">
        <v>81.432</v>
      </c>
      <c r="W2647" s="83">
        <v>58.812</v>
      </c>
      <c r="X2647" s="83">
        <v>22.62</v>
      </c>
      <c r="Y2647" s="82">
        <f t="shared" si="281"/>
        <v>208.104</v>
      </c>
      <c r="Z2647" s="82"/>
      <c r="AA2647" s="91"/>
      <c r="AB2647" s="91"/>
      <c r="AC2647" s="82"/>
      <c r="AD2647" s="82"/>
      <c r="AE2647" s="82"/>
      <c r="AF2647" s="82"/>
      <c r="AG2647" s="59" t="s">
        <v>8560</v>
      </c>
      <c r="AH2647" s="59">
        <v>1</v>
      </c>
      <c r="AI2647" s="58"/>
      <c r="AJ2647" s="27"/>
    </row>
    <row r="2648" ht="20.15" customHeight="1" outlineLevel="4" spans="1:36">
      <c r="A2648" s="55">
        <v>56</v>
      </c>
      <c r="B2648" s="60" t="s">
        <v>259</v>
      </c>
      <c r="C2648" s="56" t="s">
        <v>268</v>
      </c>
      <c r="D2648" s="57" t="s">
        <v>8561</v>
      </c>
      <c r="E2648" s="58" t="s">
        <v>8732</v>
      </c>
      <c r="F2648" s="59" t="s">
        <v>554</v>
      </c>
      <c r="G2648" s="59" t="s">
        <v>110</v>
      </c>
      <c r="H2648" s="59">
        <v>431224</v>
      </c>
      <c r="I2648" s="59" t="str">
        <f t="shared" si="279"/>
        <v>431224</v>
      </c>
      <c r="J2648" s="59">
        <f t="shared" si="280"/>
        <v>0</v>
      </c>
      <c r="K2648" s="70">
        <v>5.541</v>
      </c>
      <c r="L2648" s="55" t="s">
        <v>8733</v>
      </c>
      <c r="M2648" s="71" t="s">
        <v>8734</v>
      </c>
      <c r="N2648" s="59"/>
      <c r="O2648" s="70"/>
      <c r="P2648" s="59"/>
      <c r="Q2648" s="70"/>
      <c r="R2648" s="73" t="s">
        <v>8734</v>
      </c>
      <c r="S2648" s="70">
        <v>5.541</v>
      </c>
      <c r="T2648" s="59">
        <v>18</v>
      </c>
      <c r="U2648" s="82">
        <v>332.46</v>
      </c>
      <c r="V2648" s="83">
        <v>99.738</v>
      </c>
      <c r="W2648" s="83">
        <v>72.033</v>
      </c>
      <c r="X2648" s="83">
        <v>27.705</v>
      </c>
      <c r="Y2648" s="82">
        <f t="shared" si="281"/>
        <v>232.722</v>
      </c>
      <c r="Z2648" s="82"/>
      <c r="AA2648" s="91"/>
      <c r="AB2648" s="91"/>
      <c r="AC2648" s="82"/>
      <c r="AD2648" s="82"/>
      <c r="AE2648" s="82"/>
      <c r="AF2648" s="82"/>
      <c r="AG2648" s="59" t="s">
        <v>8560</v>
      </c>
      <c r="AH2648" s="59">
        <v>1</v>
      </c>
      <c r="AI2648" s="58"/>
      <c r="AJ2648" s="27"/>
    </row>
    <row r="2649" ht="20.15" customHeight="1" outlineLevel="4" spans="1:36">
      <c r="A2649" s="55">
        <v>57</v>
      </c>
      <c r="B2649" s="60" t="s">
        <v>259</v>
      </c>
      <c r="C2649" s="56" t="s">
        <v>268</v>
      </c>
      <c r="D2649" s="57" t="s">
        <v>8634</v>
      </c>
      <c r="E2649" s="58" t="s">
        <v>8735</v>
      </c>
      <c r="F2649" s="59" t="s">
        <v>554</v>
      </c>
      <c r="G2649" s="59" t="s">
        <v>110</v>
      </c>
      <c r="H2649" s="59">
        <v>431224</v>
      </c>
      <c r="I2649" s="59" t="str">
        <f t="shared" si="279"/>
        <v>431224</v>
      </c>
      <c r="J2649" s="59">
        <f t="shared" si="280"/>
        <v>0</v>
      </c>
      <c r="K2649" s="70">
        <v>3.989</v>
      </c>
      <c r="L2649" s="55" t="s">
        <v>8736</v>
      </c>
      <c r="M2649" s="71" t="s">
        <v>8737</v>
      </c>
      <c r="N2649" s="59"/>
      <c r="O2649" s="70"/>
      <c r="P2649" s="59"/>
      <c r="Q2649" s="70"/>
      <c r="R2649" s="73" t="s">
        <v>8737</v>
      </c>
      <c r="S2649" s="70">
        <v>3.989</v>
      </c>
      <c r="T2649" s="59">
        <v>18</v>
      </c>
      <c r="U2649" s="82">
        <v>215.406</v>
      </c>
      <c r="V2649" s="83">
        <v>71.802</v>
      </c>
      <c r="W2649" s="83">
        <v>51.857</v>
      </c>
      <c r="X2649" s="83">
        <v>19.945</v>
      </c>
      <c r="Y2649" s="82">
        <f t="shared" si="281"/>
        <v>143.604</v>
      </c>
      <c r="Z2649" s="82"/>
      <c r="AA2649" s="91"/>
      <c r="AB2649" s="91"/>
      <c r="AC2649" s="82"/>
      <c r="AD2649" s="82"/>
      <c r="AE2649" s="82"/>
      <c r="AF2649" s="82"/>
      <c r="AG2649" s="59" t="s">
        <v>8560</v>
      </c>
      <c r="AH2649" s="59">
        <v>1</v>
      </c>
      <c r="AI2649" s="58"/>
      <c r="AJ2649" s="27"/>
    </row>
    <row r="2650" ht="20.15" customHeight="1" outlineLevel="4" spans="1:36">
      <c r="A2650" s="55">
        <v>58</v>
      </c>
      <c r="B2650" s="60" t="s">
        <v>259</v>
      </c>
      <c r="C2650" s="56" t="s">
        <v>268</v>
      </c>
      <c r="D2650" s="57" t="s">
        <v>8602</v>
      </c>
      <c r="E2650" s="58" t="s">
        <v>8738</v>
      </c>
      <c r="F2650" s="59" t="s">
        <v>554</v>
      </c>
      <c r="G2650" s="59" t="s">
        <v>110</v>
      </c>
      <c r="H2650" s="59">
        <v>431224</v>
      </c>
      <c r="I2650" s="59" t="str">
        <f t="shared" si="279"/>
        <v>431224</v>
      </c>
      <c r="J2650" s="59">
        <f t="shared" si="280"/>
        <v>0</v>
      </c>
      <c r="K2650" s="70">
        <v>3.018</v>
      </c>
      <c r="L2650" s="55" t="s">
        <v>8739</v>
      </c>
      <c r="M2650" s="71" t="s">
        <v>8740</v>
      </c>
      <c r="N2650" s="59"/>
      <c r="O2650" s="70"/>
      <c r="P2650" s="59"/>
      <c r="Q2650" s="70"/>
      <c r="R2650" s="73" t="s">
        <v>8740</v>
      </c>
      <c r="S2650" s="70">
        <v>3.018</v>
      </c>
      <c r="T2650" s="59">
        <v>18</v>
      </c>
      <c r="U2650" s="82">
        <v>162.972</v>
      </c>
      <c r="V2650" s="83">
        <v>54.324</v>
      </c>
      <c r="W2650" s="83">
        <v>39.234</v>
      </c>
      <c r="X2650" s="83">
        <v>15.09</v>
      </c>
      <c r="Y2650" s="82">
        <f t="shared" si="281"/>
        <v>108.648</v>
      </c>
      <c r="Z2650" s="82"/>
      <c r="AA2650" s="91"/>
      <c r="AB2650" s="91"/>
      <c r="AC2650" s="82"/>
      <c r="AD2650" s="82"/>
      <c r="AE2650" s="82"/>
      <c r="AF2650" s="82"/>
      <c r="AG2650" s="59" t="s">
        <v>8560</v>
      </c>
      <c r="AH2650" s="59">
        <v>1</v>
      </c>
      <c r="AI2650" s="58"/>
      <c r="AJ2650" s="27"/>
    </row>
    <row r="2651" ht="20.15" customHeight="1" outlineLevel="3" spans="1:36">
      <c r="A2651" s="55"/>
      <c r="B2651" s="60"/>
      <c r="C2651" s="51" t="s">
        <v>271</v>
      </c>
      <c r="D2651" s="57"/>
      <c r="E2651" s="58"/>
      <c r="F2651" s="59"/>
      <c r="G2651" s="59"/>
      <c r="H2651" s="59"/>
      <c r="I2651" s="59"/>
      <c r="J2651" s="59"/>
      <c r="K2651" s="70">
        <f>SUBTOTAL(9,K2652:K2719)</f>
        <v>373.642</v>
      </c>
      <c r="L2651" s="55"/>
      <c r="M2651" s="71"/>
      <c r="N2651" s="59"/>
      <c r="O2651" s="70"/>
      <c r="P2651" s="59"/>
      <c r="Q2651" s="70"/>
      <c r="R2651" s="73"/>
      <c r="S2651" s="70"/>
      <c r="T2651" s="59"/>
      <c r="U2651" s="82">
        <f>SUBTOTAL(9,U2652:U2719)</f>
        <v>22363.5465</v>
      </c>
      <c r="V2651" s="83">
        <f>SUBTOTAL(9,V2652:V2719)</f>
        <v>6725.556</v>
      </c>
      <c r="W2651" s="83">
        <f>SUBTOTAL(9,W2652:W2719)</f>
        <v>4857.346</v>
      </c>
      <c r="X2651" s="83">
        <f>SUBTOTAL(9,X2652:X2719)</f>
        <v>1868.21</v>
      </c>
      <c r="Y2651" s="82">
        <f>SUBTOTAL(9,Y2652:Y2719)</f>
        <v>15637.9905</v>
      </c>
      <c r="Z2651" s="82">
        <v>200</v>
      </c>
      <c r="AA2651" s="91">
        <v>18957</v>
      </c>
      <c r="AB2651" s="82">
        <f>U2651-AA2651</f>
        <v>3406.5465</v>
      </c>
      <c r="AC2651" s="82">
        <v>6726</v>
      </c>
      <c r="AD2651" s="82">
        <v>0</v>
      </c>
      <c r="AE2651" s="82">
        <v>12231</v>
      </c>
      <c r="AF2651" s="82">
        <v>12231</v>
      </c>
      <c r="AG2651" s="59"/>
      <c r="AH2651" s="59"/>
      <c r="AI2651" s="58" t="s">
        <v>2458</v>
      </c>
      <c r="AJ2651" s="27" t="s">
        <v>119</v>
      </c>
    </row>
    <row r="2652" ht="20.15" customHeight="1" outlineLevel="4" spans="1:36">
      <c r="A2652" s="55">
        <v>68</v>
      </c>
      <c r="B2652" s="60" t="s">
        <v>259</v>
      </c>
      <c r="C2652" s="56" t="s">
        <v>270</v>
      </c>
      <c r="D2652" s="57" t="s">
        <v>8741</v>
      </c>
      <c r="E2652" s="58" t="s">
        <v>8742</v>
      </c>
      <c r="F2652" s="59" t="s">
        <v>554</v>
      </c>
      <c r="G2652" s="59" t="s">
        <v>2461</v>
      </c>
      <c r="H2652" s="59">
        <v>431225</v>
      </c>
      <c r="I2652" s="59" t="str">
        <f t="shared" ref="I2652:I2715" si="282">RIGHT(M2652,6)</f>
        <v>431225</v>
      </c>
      <c r="J2652" s="59">
        <f t="shared" ref="J2652:J2715" si="283">H2652-I2652</f>
        <v>0</v>
      </c>
      <c r="K2652" s="70">
        <v>5.298</v>
      </c>
      <c r="L2652" s="55" t="s">
        <v>8743</v>
      </c>
      <c r="M2652" s="71" t="s">
        <v>8744</v>
      </c>
      <c r="N2652" s="59"/>
      <c r="O2652" s="70"/>
      <c r="P2652" s="59"/>
      <c r="Q2652" s="70"/>
      <c r="R2652" s="73" t="s">
        <v>8744</v>
      </c>
      <c r="S2652" s="70">
        <v>5.298</v>
      </c>
      <c r="T2652" s="59">
        <v>18</v>
      </c>
      <c r="U2652" s="82">
        <v>264.9</v>
      </c>
      <c r="V2652" s="83">
        <v>95.364</v>
      </c>
      <c r="W2652" s="83">
        <v>68.874</v>
      </c>
      <c r="X2652" s="83">
        <v>26.49</v>
      </c>
      <c r="Y2652" s="82">
        <f t="shared" ref="Y2652:Y2715" si="284">U2652-V2652</f>
        <v>169.536</v>
      </c>
      <c r="Z2652" s="82"/>
      <c r="AA2652" s="91"/>
      <c r="AB2652" s="91"/>
      <c r="AC2652" s="82"/>
      <c r="AD2652" s="82"/>
      <c r="AE2652" s="82"/>
      <c r="AF2652" s="82"/>
      <c r="AG2652" s="59" t="s">
        <v>8560</v>
      </c>
      <c r="AH2652" s="59">
        <v>1</v>
      </c>
      <c r="AI2652" s="58"/>
      <c r="AJ2652" s="27"/>
    </row>
    <row r="2653" ht="20.15" customHeight="1" outlineLevel="4" spans="1:36">
      <c r="A2653" s="55">
        <v>7</v>
      </c>
      <c r="B2653" s="60" t="s">
        <v>259</v>
      </c>
      <c r="C2653" s="56" t="s">
        <v>270</v>
      </c>
      <c r="D2653" s="57" t="s">
        <v>8741</v>
      </c>
      <c r="E2653" s="58" t="s">
        <v>8745</v>
      </c>
      <c r="F2653" s="59" t="s">
        <v>554</v>
      </c>
      <c r="G2653" s="59" t="s">
        <v>2461</v>
      </c>
      <c r="H2653" s="59">
        <v>431225</v>
      </c>
      <c r="I2653" s="59" t="str">
        <f t="shared" si="282"/>
        <v>431225</v>
      </c>
      <c r="J2653" s="59">
        <f t="shared" si="283"/>
        <v>0</v>
      </c>
      <c r="K2653" s="70">
        <v>6.873</v>
      </c>
      <c r="L2653" s="55" t="s">
        <v>8746</v>
      </c>
      <c r="M2653" s="71" t="s">
        <v>8747</v>
      </c>
      <c r="N2653" s="59"/>
      <c r="O2653" s="70"/>
      <c r="P2653" s="59"/>
      <c r="Q2653" s="70"/>
      <c r="R2653" s="73" t="s">
        <v>8747</v>
      </c>
      <c r="S2653" s="70">
        <v>6.873</v>
      </c>
      <c r="T2653" s="59">
        <v>18</v>
      </c>
      <c r="U2653" s="82">
        <v>329.904</v>
      </c>
      <c r="V2653" s="83">
        <v>123.714</v>
      </c>
      <c r="W2653" s="83">
        <v>89.349</v>
      </c>
      <c r="X2653" s="83">
        <v>34.365</v>
      </c>
      <c r="Y2653" s="82">
        <f t="shared" si="284"/>
        <v>206.19</v>
      </c>
      <c r="Z2653" s="82"/>
      <c r="AA2653" s="91"/>
      <c r="AB2653" s="91"/>
      <c r="AC2653" s="82"/>
      <c r="AD2653" s="82"/>
      <c r="AE2653" s="82"/>
      <c r="AF2653" s="82"/>
      <c r="AG2653" s="59" t="s">
        <v>8560</v>
      </c>
      <c r="AH2653" s="59">
        <v>1</v>
      </c>
      <c r="AI2653" s="58"/>
      <c r="AJ2653" s="27"/>
    </row>
    <row r="2654" ht="20.15" customHeight="1" outlineLevel="4" spans="1:36">
      <c r="A2654" s="55">
        <v>11</v>
      </c>
      <c r="B2654" s="60" t="s">
        <v>259</v>
      </c>
      <c r="C2654" s="56" t="s">
        <v>270</v>
      </c>
      <c r="D2654" s="57" t="s">
        <v>8741</v>
      </c>
      <c r="E2654" s="58" t="s">
        <v>8748</v>
      </c>
      <c r="F2654" s="59" t="s">
        <v>554</v>
      </c>
      <c r="G2654" s="59" t="s">
        <v>2461</v>
      </c>
      <c r="H2654" s="59">
        <v>431225</v>
      </c>
      <c r="I2654" s="59" t="str">
        <f t="shared" si="282"/>
        <v>431225</v>
      </c>
      <c r="J2654" s="59">
        <f t="shared" si="283"/>
        <v>0</v>
      </c>
      <c r="K2654" s="70">
        <v>1.796</v>
      </c>
      <c r="L2654" s="55" t="s">
        <v>8749</v>
      </c>
      <c r="M2654" s="71" t="s">
        <v>8750</v>
      </c>
      <c r="N2654" s="59"/>
      <c r="O2654" s="70"/>
      <c r="P2654" s="59"/>
      <c r="Q2654" s="70"/>
      <c r="R2654" s="73" t="s">
        <v>8750</v>
      </c>
      <c r="S2654" s="70">
        <v>1.796</v>
      </c>
      <c r="T2654" s="59">
        <v>18</v>
      </c>
      <c r="U2654" s="82">
        <v>86.208</v>
      </c>
      <c r="V2654" s="83">
        <v>32.328</v>
      </c>
      <c r="W2654" s="83">
        <v>23.348</v>
      </c>
      <c r="X2654" s="83">
        <v>8.98</v>
      </c>
      <c r="Y2654" s="82">
        <f t="shared" si="284"/>
        <v>53.88</v>
      </c>
      <c r="Z2654" s="82"/>
      <c r="AA2654" s="91"/>
      <c r="AB2654" s="91"/>
      <c r="AC2654" s="82"/>
      <c r="AD2654" s="82"/>
      <c r="AE2654" s="82"/>
      <c r="AF2654" s="82"/>
      <c r="AG2654" s="59" t="s">
        <v>8560</v>
      </c>
      <c r="AH2654" s="59">
        <v>1</v>
      </c>
      <c r="AI2654" s="58"/>
      <c r="AJ2654" s="27"/>
    </row>
    <row r="2655" ht="20.15" customHeight="1" outlineLevel="4" spans="1:36">
      <c r="A2655" s="55">
        <v>12</v>
      </c>
      <c r="B2655" s="60" t="s">
        <v>259</v>
      </c>
      <c r="C2655" s="56" t="s">
        <v>270</v>
      </c>
      <c r="D2655" s="57" t="s">
        <v>8751</v>
      </c>
      <c r="E2655" s="58" t="s">
        <v>8752</v>
      </c>
      <c r="F2655" s="59" t="s">
        <v>554</v>
      </c>
      <c r="G2655" s="59" t="s">
        <v>2461</v>
      </c>
      <c r="H2655" s="59">
        <v>431225</v>
      </c>
      <c r="I2655" s="59" t="str">
        <f t="shared" si="282"/>
        <v>431225</v>
      </c>
      <c r="J2655" s="59">
        <f t="shared" si="283"/>
        <v>0</v>
      </c>
      <c r="K2655" s="70">
        <v>4.418</v>
      </c>
      <c r="L2655" s="55" t="s">
        <v>8753</v>
      </c>
      <c r="M2655" s="71" t="s">
        <v>8754</v>
      </c>
      <c r="N2655" s="59"/>
      <c r="O2655" s="70"/>
      <c r="P2655" s="59"/>
      <c r="Q2655" s="70"/>
      <c r="R2655" s="73" t="s">
        <v>8754</v>
      </c>
      <c r="S2655" s="70">
        <v>4.418</v>
      </c>
      <c r="T2655" s="59">
        <v>18</v>
      </c>
      <c r="U2655" s="82">
        <v>207.646</v>
      </c>
      <c r="V2655" s="83">
        <v>79.524</v>
      </c>
      <c r="W2655" s="83">
        <v>57.434</v>
      </c>
      <c r="X2655" s="83">
        <v>22.09</v>
      </c>
      <c r="Y2655" s="82">
        <f t="shared" si="284"/>
        <v>128.122</v>
      </c>
      <c r="Z2655" s="82"/>
      <c r="AA2655" s="91"/>
      <c r="AB2655" s="91"/>
      <c r="AC2655" s="82"/>
      <c r="AD2655" s="82"/>
      <c r="AE2655" s="82"/>
      <c r="AF2655" s="82"/>
      <c r="AG2655" s="59" t="s">
        <v>8560</v>
      </c>
      <c r="AH2655" s="59">
        <v>1</v>
      </c>
      <c r="AI2655" s="58"/>
      <c r="AJ2655" s="27"/>
    </row>
    <row r="2656" ht="20.15" customHeight="1" outlineLevel="4" spans="1:36">
      <c r="A2656" s="55">
        <v>13</v>
      </c>
      <c r="B2656" s="60" t="s">
        <v>259</v>
      </c>
      <c r="C2656" s="56" t="s">
        <v>270</v>
      </c>
      <c r="D2656" s="57" t="s">
        <v>8755</v>
      </c>
      <c r="E2656" s="58" t="s">
        <v>8756</v>
      </c>
      <c r="F2656" s="59" t="s">
        <v>554</v>
      </c>
      <c r="G2656" s="59" t="s">
        <v>2461</v>
      </c>
      <c r="H2656" s="59">
        <v>431225</v>
      </c>
      <c r="I2656" s="59" t="str">
        <f t="shared" si="282"/>
        <v>431225</v>
      </c>
      <c r="J2656" s="59">
        <f t="shared" si="283"/>
        <v>0</v>
      </c>
      <c r="K2656" s="70">
        <v>3.599</v>
      </c>
      <c r="L2656" s="55" t="s">
        <v>8757</v>
      </c>
      <c r="M2656" s="71" t="s">
        <v>8758</v>
      </c>
      <c r="N2656" s="59"/>
      <c r="O2656" s="70"/>
      <c r="P2656" s="59"/>
      <c r="Q2656" s="70"/>
      <c r="R2656" s="73" t="s">
        <v>8758</v>
      </c>
      <c r="S2656" s="70">
        <v>3.599</v>
      </c>
      <c r="T2656" s="59">
        <v>18</v>
      </c>
      <c r="U2656" s="82">
        <v>172.752</v>
      </c>
      <c r="V2656" s="83">
        <v>64.782</v>
      </c>
      <c r="W2656" s="83">
        <v>46.787</v>
      </c>
      <c r="X2656" s="83">
        <v>17.995</v>
      </c>
      <c r="Y2656" s="82">
        <f t="shared" si="284"/>
        <v>107.97</v>
      </c>
      <c r="Z2656" s="82"/>
      <c r="AA2656" s="91"/>
      <c r="AB2656" s="91"/>
      <c r="AC2656" s="82"/>
      <c r="AD2656" s="82"/>
      <c r="AE2656" s="82"/>
      <c r="AF2656" s="82"/>
      <c r="AG2656" s="59" t="s">
        <v>8560</v>
      </c>
      <c r="AH2656" s="59">
        <v>1</v>
      </c>
      <c r="AI2656" s="58"/>
      <c r="AJ2656" s="27"/>
    </row>
    <row r="2657" ht="20.15" customHeight="1" outlineLevel="4" spans="1:36">
      <c r="A2657" s="55">
        <v>35</v>
      </c>
      <c r="B2657" s="60" t="s">
        <v>259</v>
      </c>
      <c r="C2657" s="56" t="s">
        <v>270</v>
      </c>
      <c r="D2657" s="57" t="s">
        <v>8759</v>
      </c>
      <c r="E2657" s="58" t="s">
        <v>8760</v>
      </c>
      <c r="F2657" s="59" t="s">
        <v>554</v>
      </c>
      <c r="G2657" s="59" t="s">
        <v>2461</v>
      </c>
      <c r="H2657" s="59">
        <v>431225</v>
      </c>
      <c r="I2657" s="59" t="str">
        <f t="shared" si="282"/>
        <v>431225</v>
      </c>
      <c r="J2657" s="59">
        <f t="shared" si="283"/>
        <v>0</v>
      </c>
      <c r="K2657" s="70">
        <v>3.706</v>
      </c>
      <c r="L2657" s="55" t="s">
        <v>8761</v>
      </c>
      <c r="M2657" s="71" t="s">
        <v>8762</v>
      </c>
      <c r="N2657" s="59"/>
      <c r="O2657" s="70"/>
      <c r="P2657" s="59"/>
      <c r="Q2657" s="70"/>
      <c r="R2657" s="73" t="s">
        <v>8762</v>
      </c>
      <c r="S2657" s="70">
        <v>3.706</v>
      </c>
      <c r="T2657" s="59">
        <v>18</v>
      </c>
      <c r="U2657" s="82">
        <v>177.888</v>
      </c>
      <c r="V2657" s="83">
        <v>66.708</v>
      </c>
      <c r="W2657" s="83">
        <v>48.178</v>
      </c>
      <c r="X2657" s="83">
        <v>18.53</v>
      </c>
      <c r="Y2657" s="82">
        <f t="shared" si="284"/>
        <v>111.18</v>
      </c>
      <c r="Z2657" s="82"/>
      <c r="AA2657" s="91"/>
      <c r="AB2657" s="91"/>
      <c r="AC2657" s="82"/>
      <c r="AD2657" s="82"/>
      <c r="AE2657" s="82"/>
      <c r="AF2657" s="82"/>
      <c r="AG2657" s="59" t="s">
        <v>8560</v>
      </c>
      <c r="AH2657" s="59">
        <v>1</v>
      </c>
      <c r="AI2657" s="58"/>
      <c r="AJ2657" s="27"/>
    </row>
    <row r="2658" ht="20.15" customHeight="1" outlineLevel="4" spans="1:36">
      <c r="A2658" s="55">
        <v>37</v>
      </c>
      <c r="B2658" s="60" t="s">
        <v>259</v>
      </c>
      <c r="C2658" s="56" t="s">
        <v>270</v>
      </c>
      <c r="D2658" s="57" t="s">
        <v>8763</v>
      </c>
      <c r="E2658" s="58" t="s">
        <v>8764</v>
      </c>
      <c r="F2658" s="59" t="s">
        <v>554</v>
      </c>
      <c r="G2658" s="59" t="s">
        <v>2461</v>
      </c>
      <c r="H2658" s="59">
        <v>431225</v>
      </c>
      <c r="I2658" s="59" t="str">
        <f t="shared" si="282"/>
        <v>431225</v>
      </c>
      <c r="J2658" s="59">
        <f t="shared" si="283"/>
        <v>0</v>
      </c>
      <c r="K2658" s="70">
        <v>4.483</v>
      </c>
      <c r="L2658" s="55" t="s">
        <v>8765</v>
      </c>
      <c r="M2658" s="71" t="s">
        <v>8766</v>
      </c>
      <c r="N2658" s="59"/>
      <c r="O2658" s="70"/>
      <c r="P2658" s="59"/>
      <c r="Q2658" s="70"/>
      <c r="R2658" s="73" t="s">
        <v>8766</v>
      </c>
      <c r="S2658" s="70">
        <v>4.483</v>
      </c>
      <c r="T2658" s="59">
        <v>18</v>
      </c>
      <c r="U2658" s="82">
        <v>224.15</v>
      </c>
      <c r="V2658" s="83">
        <v>80.694</v>
      </c>
      <c r="W2658" s="83">
        <v>58.279</v>
      </c>
      <c r="X2658" s="83">
        <v>22.415</v>
      </c>
      <c r="Y2658" s="82">
        <f t="shared" si="284"/>
        <v>143.456</v>
      </c>
      <c r="Z2658" s="82"/>
      <c r="AA2658" s="91"/>
      <c r="AB2658" s="91"/>
      <c r="AC2658" s="82"/>
      <c r="AD2658" s="82"/>
      <c r="AE2658" s="82"/>
      <c r="AF2658" s="82"/>
      <c r="AG2658" s="59" t="s">
        <v>8560</v>
      </c>
      <c r="AH2658" s="59">
        <v>1</v>
      </c>
      <c r="AI2658" s="58"/>
      <c r="AJ2658" s="27"/>
    </row>
    <row r="2659" ht="20.15" customHeight="1" outlineLevel="4" spans="1:36">
      <c r="A2659" s="55">
        <v>38</v>
      </c>
      <c r="B2659" s="60" t="s">
        <v>259</v>
      </c>
      <c r="C2659" s="56" t="s">
        <v>270</v>
      </c>
      <c r="D2659" s="57" t="s">
        <v>8767</v>
      </c>
      <c r="E2659" s="58" t="s">
        <v>8768</v>
      </c>
      <c r="F2659" s="59" t="s">
        <v>554</v>
      </c>
      <c r="G2659" s="59" t="s">
        <v>2461</v>
      </c>
      <c r="H2659" s="59">
        <v>431225</v>
      </c>
      <c r="I2659" s="59" t="str">
        <f t="shared" si="282"/>
        <v>431225</v>
      </c>
      <c r="J2659" s="59">
        <f t="shared" si="283"/>
        <v>0</v>
      </c>
      <c r="K2659" s="70">
        <v>4.738</v>
      </c>
      <c r="L2659" s="55" t="s">
        <v>8769</v>
      </c>
      <c r="M2659" s="71" t="s">
        <v>8770</v>
      </c>
      <c r="N2659" s="59"/>
      <c r="O2659" s="70"/>
      <c r="P2659" s="59"/>
      <c r="Q2659" s="70"/>
      <c r="R2659" s="73" t="s">
        <v>8770</v>
      </c>
      <c r="S2659" s="70">
        <v>4.738</v>
      </c>
      <c r="T2659" s="59">
        <v>18</v>
      </c>
      <c r="U2659" s="82">
        <v>227.424</v>
      </c>
      <c r="V2659" s="83">
        <v>85.284</v>
      </c>
      <c r="W2659" s="83">
        <v>61.594</v>
      </c>
      <c r="X2659" s="83">
        <v>23.69</v>
      </c>
      <c r="Y2659" s="82">
        <f t="shared" si="284"/>
        <v>142.14</v>
      </c>
      <c r="Z2659" s="82"/>
      <c r="AA2659" s="91"/>
      <c r="AB2659" s="91"/>
      <c r="AC2659" s="82"/>
      <c r="AD2659" s="82"/>
      <c r="AE2659" s="82"/>
      <c r="AF2659" s="82"/>
      <c r="AG2659" s="59" t="s">
        <v>8560</v>
      </c>
      <c r="AH2659" s="59">
        <v>1</v>
      </c>
      <c r="AI2659" s="58"/>
      <c r="AJ2659" s="27"/>
    </row>
    <row r="2660" ht="20.15" customHeight="1" outlineLevel="4" spans="1:36">
      <c r="A2660" s="55">
        <v>39</v>
      </c>
      <c r="B2660" s="60" t="s">
        <v>259</v>
      </c>
      <c r="C2660" s="56" t="s">
        <v>270</v>
      </c>
      <c r="D2660" s="57" t="s">
        <v>8771</v>
      </c>
      <c r="E2660" s="58" t="s">
        <v>6271</v>
      </c>
      <c r="F2660" s="59" t="s">
        <v>554</v>
      </c>
      <c r="G2660" s="59" t="s">
        <v>2461</v>
      </c>
      <c r="H2660" s="59">
        <v>431225</v>
      </c>
      <c r="I2660" s="59" t="str">
        <f t="shared" si="282"/>
        <v>431225</v>
      </c>
      <c r="J2660" s="59">
        <f t="shared" si="283"/>
        <v>0</v>
      </c>
      <c r="K2660" s="70">
        <v>2.07</v>
      </c>
      <c r="L2660" s="55" t="s">
        <v>8772</v>
      </c>
      <c r="M2660" s="71" t="s">
        <v>8773</v>
      </c>
      <c r="N2660" s="59"/>
      <c r="O2660" s="70"/>
      <c r="P2660" s="59"/>
      <c r="Q2660" s="70"/>
      <c r="R2660" s="73" t="s">
        <v>8773</v>
      </c>
      <c r="S2660" s="70">
        <v>2.07</v>
      </c>
      <c r="T2660" s="59">
        <v>18</v>
      </c>
      <c r="U2660" s="82">
        <v>109.71</v>
      </c>
      <c r="V2660" s="83">
        <v>37.26</v>
      </c>
      <c r="W2660" s="83">
        <v>26.91</v>
      </c>
      <c r="X2660" s="83">
        <v>10.35</v>
      </c>
      <c r="Y2660" s="82">
        <f t="shared" si="284"/>
        <v>72.45</v>
      </c>
      <c r="Z2660" s="82"/>
      <c r="AA2660" s="91"/>
      <c r="AB2660" s="91"/>
      <c r="AC2660" s="82"/>
      <c r="AD2660" s="82"/>
      <c r="AE2660" s="82"/>
      <c r="AF2660" s="82"/>
      <c r="AG2660" s="59" t="s">
        <v>8560</v>
      </c>
      <c r="AH2660" s="59">
        <v>1</v>
      </c>
      <c r="AI2660" s="58"/>
      <c r="AJ2660" s="27"/>
    </row>
    <row r="2661" ht="20.15" customHeight="1" outlineLevel="4" spans="1:36">
      <c r="A2661" s="55">
        <v>14</v>
      </c>
      <c r="B2661" s="60" t="s">
        <v>259</v>
      </c>
      <c r="C2661" s="56" t="s">
        <v>270</v>
      </c>
      <c r="D2661" s="57" t="s">
        <v>8774</v>
      </c>
      <c r="E2661" s="58" t="s">
        <v>8775</v>
      </c>
      <c r="F2661" s="59" t="s">
        <v>554</v>
      </c>
      <c r="G2661" s="59" t="s">
        <v>2461</v>
      </c>
      <c r="H2661" s="59">
        <v>431225</v>
      </c>
      <c r="I2661" s="59" t="str">
        <f t="shared" si="282"/>
        <v>431225</v>
      </c>
      <c r="J2661" s="59">
        <f t="shared" si="283"/>
        <v>0</v>
      </c>
      <c r="K2661" s="70">
        <v>4.372</v>
      </c>
      <c r="L2661" s="55" t="s">
        <v>8776</v>
      </c>
      <c r="M2661" s="71" t="s">
        <v>8777</v>
      </c>
      <c r="N2661" s="59"/>
      <c r="O2661" s="70"/>
      <c r="P2661" s="59"/>
      <c r="Q2661" s="70"/>
      <c r="R2661" s="73" t="s">
        <v>8777</v>
      </c>
      <c r="S2661" s="70">
        <v>4.372</v>
      </c>
      <c r="T2661" s="59">
        <v>18</v>
      </c>
      <c r="U2661" s="82">
        <v>209.856</v>
      </c>
      <c r="V2661" s="83">
        <v>78.696</v>
      </c>
      <c r="W2661" s="83">
        <v>56.836</v>
      </c>
      <c r="X2661" s="83">
        <v>21.86</v>
      </c>
      <c r="Y2661" s="82">
        <f t="shared" si="284"/>
        <v>131.16</v>
      </c>
      <c r="Z2661" s="82"/>
      <c r="AA2661" s="91"/>
      <c r="AB2661" s="91"/>
      <c r="AC2661" s="82"/>
      <c r="AD2661" s="82"/>
      <c r="AE2661" s="82"/>
      <c r="AF2661" s="82"/>
      <c r="AG2661" s="59" t="s">
        <v>8560</v>
      </c>
      <c r="AH2661" s="59">
        <v>1</v>
      </c>
      <c r="AI2661" s="58"/>
      <c r="AJ2661" s="27"/>
    </row>
    <row r="2662" ht="20.15" customHeight="1" outlineLevel="4" spans="1:36">
      <c r="A2662" s="55">
        <v>15</v>
      </c>
      <c r="B2662" s="60" t="s">
        <v>259</v>
      </c>
      <c r="C2662" s="56" t="s">
        <v>270</v>
      </c>
      <c r="D2662" s="57" t="s">
        <v>8774</v>
      </c>
      <c r="E2662" s="58" t="s">
        <v>8778</v>
      </c>
      <c r="F2662" s="59" t="s">
        <v>554</v>
      </c>
      <c r="G2662" s="59" t="s">
        <v>2461</v>
      </c>
      <c r="H2662" s="59">
        <v>431225</v>
      </c>
      <c r="I2662" s="59" t="str">
        <f t="shared" si="282"/>
        <v>431225</v>
      </c>
      <c r="J2662" s="59">
        <f t="shared" si="283"/>
        <v>0</v>
      </c>
      <c r="K2662" s="70">
        <v>3.895</v>
      </c>
      <c r="L2662" s="55" t="s">
        <v>8779</v>
      </c>
      <c r="M2662" s="71" t="s">
        <v>8780</v>
      </c>
      <c r="N2662" s="59"/>
      <c r="O2662" s="70"/>
      <c r="P2662" s="59"/>
      <c r="Q2662" s="70"/>
      <c r="R2662" s="73" t="s">
        <v>8780</v>
      </c>
      <c r="S2662" s="70">
        <v>3.895</v>
      </c>
      <c r="T2662" s="59">
        <v>18</v>
      </c>
      <c r="U2662" s="82">
        <v>202.54</v>
      </c>
      <c r="V2662" s="83">
        <v>70.11</v>
      </c>
      <c r="W2662" s="83">
        <v>50.635</v>
      </c>
      <c r="X2662" s="83">
        <v>19.475</v>
      </c>
      <c r="Y2662" s="82">
        <f t="shared" si="284"/>
        <v>132.43</v>
      </c>
      <c r="Z2662" s="82"/>
      <c r="AA2662" s="91"/>
      <c r="AB2662" s="91"/>
      <c r="AC2662" s="82"/>
      <c r="AD2662" s="82"/>
      <c r="AE2662" s="82"/>
      <c r="AF2662" s="82"/>
      <c r="AG2662" s="59" t="s">
        <v>8781</v>
      </c>
      <c r="AH2662" s="59">
        <v>1</v>
      </c>
      <c r="AI2662" s="58"/>
      <c r="AJ2662" s="27"/>
    </row>
    <row r="2663" ht="20.15" customHeight="1" outlineLevel="4" spans="1:36">
      <c r="A2663" s="55">
        <v>40</v>
      </c>
      <c r="B2663" s="60" t="s">
        <v>259</v>
      </c>
      <c r="C2663" s="56" t="s">
        <v>270</v>
      </c>
      <c r="D2663" s="57" t="s">
        <v>8771</v>
      </c>
      <c r="E2663" s="58" t="s">
        <v>8782</v>
      </c>
      <c r="F2663" s="59" t="s">
        <v>554</v>
      </c>
      <c r="G2663" s="59" t="s">
        <v>2461</v>
      </c>
      <c r="H2663" s="59">
        <v>431225</v>
      </c>
      <c r="I2663" s="59" t="str">
        <f t="shared" si="282"/>
        <v>431225</v>
      </c>
      <c r="J2663" s="59">
        <f t="shared" si="283"/>
        <v>0</v>
      </c>
      <c r="K2663" s="70">
        <v>6.065</v>
      </c>
      <c r="L2663" s="55" t="s">
        <v>8783</v>
      </c>
      <c r="M2663" s="71" t="s">
        <v>8784</v>
      </c>
      <c r="N2663" s="59"/>
      <c r="O2663" s="70"/>
      <c r="P2663" s="59"/>
      <c r="Q2663" s="70"/>
      <c r="R2663" s="73" t="s">
        <v>8784</v>
      </c>
      <c r="S2663" s="70">
        <v>6.065</v>
      </c>
      <c r="T2663" s="59">
        <v>18</v>
      </c>
      <c r="U2663" s="82">
        <v>297.185</v>
      </c>
      <c r="V2663" s="83">
        <v>109.17</v>
      </c>
      <c r="W2663" s="83">
        <v>78.845</v>
      </c>
      <c r="X2663" s="83">
        <v>30.325</v>
      </c>
      <c r="Y2663" s="82">
        <f t="shared" si="284"/>
        <v>188.015</v>
      </c>
      <c r="Z2663" s="82"/>
      <c r="AA2663" s="91"/>
      <c r="AB2663" s="91"/>
      <c r="AC2663" s="82"/>
      <c r="AD2663" s="82"/>
      <c r="AE2663" s="82"/>
      <c r="AF2663" s="82"/>
      <c r="AG2663" s="59" t="s">
        <v>8781</v>
      </c>
      <c r="AH2663" s="59">
        <v>1</v>
      </c>
      <c r="AI2663" s="58"/>
      <c r="AJ2663" s="27"/>
    </row>
    <row r="2664" ht="20.15" customHeight="1" outlineLevel="4" spans="1:36">
      <c r="A2664" s="55">
        <v>41</v>
      </c>
      <c r="B2664" s="60" t="s">
        <v>259</v>
      </c>
      <c r="C2664" s="56" t="s">
        <v>270</v>
      </c>
      <c r="D2664" s="57" t="s">
        <v>8785</v>
      </c>
      <c r="E2664" s="58" t="s">
        <v>2519</v>
      </c>
      <c r="F2664" s="59" t="s">
        <v>554</v>
      </c>
      <c r="G2664" s="59" t="s">
        <v>2461</v>
      </c>
      <c r="H2664" s="59">
        <v>431225</v>
      </c>
      <c r="I2664" s="59" t="str">
        <f t="shared" si="282"/>
        <v>431225</v>
      </c>
      <c r="J2664" s="59">
        <f t="shared" si="283"/>
        <v>0</v>
      </c>
      <c r="K2664" s="70">
        <v>5.178</v>
      </c>
      <c r="L2664" s="55" t="s">
        <v>8786</v>
      </c>
      <c r="M2664" s="71" t="s">
        <v>8787</v>
      </c>
      <c r="N2664" s="59"/>
      <c r="O2664" s="70"/>
      <c r="P2664" s="59"/>
      <c r="Q2664" s="70"/>
      <c r="R2664" s="73" t="s">
        <v>8787</v>
      </c>
      <c r="S2664" s="70">
        <v>5.178</v>
      </c>
      <c r="T2664" s="59">
        <v>18</v>
      </c>
      <c r="U2664" s="82">
        <v>274.434</v>
      </c>
      <c r="V2664" s="83">
        <v>93.204</v>
      </c>
      <c r="W2664" s="83">
        <v>67.314</v>
      </c>
      <c r="X2664" s="83">
        <v>25.89</v>
      </c>
      <c r="Y2664" s="82">
        <f t="shared" si="284"/>
        <v>181.23</v>
      </c>
      <c r="Z2664" s="82"/>
      <c r="AA2664" s="91"/>
      <c r="AB2664" s="91"/>
      <c r="AC2664" s="82"/>
      <c r="AD2664" s="82"/>
      <c r="AE2664" s="82"/>
      <c r="AF2664" s="82"/>
      <c r="AG2664" s="59" t="s">
        <v>8781</v>
      </c>
      <c r="AH2664" s="59">
        <v>1</v>
      </c>
      <c r="AI2664" s="58"/>
      <c r="AJ2664" s="27"/>
    </row>
    <row r="2665" ht="20.15" customHeight="1" outlineLevel="4" spans="1:36">
      <c r="A2665" s="55">
        <v>6</v>
      </c>
      <c r="B2665" s="60" t="s">
        <v>259</v>
      </c>
      <c r="C2665" s="56" t="s">
        <v>270</v>
      </c>
      <c r="D2665" s="57" t="s">
        <v>8751</v>
      </c>
      <c r="E2665" s="58" t="s">
        <v>8788</v>
      </c>
      <c r="F2665" s="59" t="s">
        <v>554</v>
      </c>
      <c r="G2665" s="59" t="s">
        <v>2461</v>
      </c>
      <c r="H2665" s="59">
        <v>431225</v>
      </c>
      <c r="I2665" s="59" t="str">
        <f t="shared" si="282"/>
        <v>431225</v>
      </c>
      <c r="J2665" s="59">
        <f t="shared" si="283"/>
        <v>0</v>
      </c>
      <c r="K2665" s="70">
        <v>2.228</v>
      </c>
      <c r="L2665" s="55" t="s">
        <v>8789</v>
      </c>
      <c r="M2665" s="71" t="s">
        <v>8790</v>
      </c>
      <c r="N2665" s="59"/>
      <c r="O2665" s="70"/>
      <c r="P2665" s="59"/>
      <c r="Q2665" s="70"/>
      <c r="R2665" s="73" t="s">
        <v>8790</v>
      </c>
      <c r="S2665" s="70">
        <v>2.228</v>
      </c>
      <c r="T2665" s="59">
        <v>18</v>
      </c>
      <c r="U2665" s="82">
        <v>102.488</v>
      </c>
      <c r="V2665" s="83">
        <v>40.104</v>
      </c>
      <c r="W2665" s="83">
        <v>28.964</v>
      </c>
      <c r="X2665" s="83">
        <v>11.14</v>
      </c>
      <c r="Y2665" s="82">
        <f t="shared" si="284"/>
        <v>62.384</v>
      </c>
      <c r="Z2665" s="82"/>
      <c r="AA2665" s="91"/>
      <c r="AB2665" s="91"/>
      <c r="AC2665" s="82"/>
      <c r="AD2665" s="82"/>
      <c r="AE2665" s="82"/>
      <c r="AF2665" s="82"/>
      <c r="AG2665" s="59" t="s">
        <v>8781</v>
      </c>
      <c r="AH2665" s="59">
        <v>1</v>
      </c>
      <c r="AI2665" s="58"/>
      <c r="AJ2665" s="27"/>
    </row>
    <row r="2666" ht="20.15" customHeight="1" outlineLevel="4" spans="1:36">
      <c r="A2666" s="55">
        <v>16</v>
      </c>
      <c r="B2666" s="60" t="s">
        <v>259</v>
      </c>
      <c r="C2666" s="56" t="s">
        <v>270</v>
      </c>
      <c r="D2666" s="57" t="s">
        <v>8741</v>
      </c>
      <c r="E2666" s="58" t="s">
        <v>8791</v>
      </c>
      <c r="F2666" s="59" t="s">
        <v>554</v>
      </c>
      <c r="G2666" s="59" t="s">
        <v>2461</v>
      </c>
      <c r="H2666" s="59">
        <v>431225</v>
      </c>
      <c r="I2666" s="59" t="str">
        <f t="shared" si="282"/>
        <v>431225</v>
      </c>
      <c r="J2666" s="59">
        <f t="shared" si="283"/>
        <v>0</v>
      </c>
      <c r="K2666" s="70">
        <v>8.008</v>
      </c>
      <c r="L2666" s="55" t="s">
        <v>8792</v>
      </c>
      <c r="M2666" s="71" t="s">
        <v>8793</v>
      </c>
      <c r="N2666" s="59"/>
      <c r="O2666" s="70"/>
      <c r="P2666" s="59"/>
      <c r="Q2666" s="70"/>
      <c r="R2666" s="73" t="s">
        <v>8793</v>
      </c>
      <c r="S2666" s="70">
        <v>8.008</v>
      </c>
      <c r="T2666" s="59">
        <v>18</v>
      </c>
      <c r="U2666" s="82">
        <v>416.416</v>
      </c>
      <c r="V2666" s="83">
        <v>144.144</v>
      </c>
      <c r="W2666" s="83">
        <v>104.104</v>
      </c>
      <c r="X2666" s="83">
        <v>40.04</v>
      </c>
      <c r="Y2666" s="82">
        <f t="shared" si="284"/>
        <v>272.272</v>
      </c>
      <c r="Z2666" s="82"/>
      <c r="AA2666" s="91"/>
      <c r="AB2666" s="91"/>
      <c r="AC2666" s="82"/>
      <c r="AD2666" s="82"/>
      <c r="AE2666" s="82"/>
      <c r="AF2666" s="82"/>
      <c r="AG2666" s="59" t="s">
        <v>8781</v>
      </c>
      <c r="AH2666" s="59">
        <v>1</v>
      </c>
      <c r="AI2666" s="58"/>
      <c r="AJ2666" s="27"/>
    </row>
    <row r="2667" ht="20.15" customHeight="1" outlineLevel="4" spans="1:36">
      <c r="A2667" s="55">
        <v>17</v>
      </c>
      <c r="B2667" s="60" t="s">
        <v>259</v>
      </c>
      <c r="C2667" s="56" t="s">
        <v>270</v>
      </c>
      <c r="D2667" s="57" t="s">
        <v>8741</v>
      </c>
      <c r="E2667" s="58" t="s">
        <v>8794</v>
      </c>
      <c r="F2667" s="59" t="s">
        <v>554</v>
      </c>
      <c r="G2667" s="59" t="s">
        <v>2461</v>
      </c>
      <c r="H2667" s="59">
        <v>431225</v>
      </c>
      <c r="I2667" s="59" t="str">
        <f t="shared" si="282"/>
        <v>431225</v>
      </c>
      <c r="J2667" s="59">
        <f t="shared" si="283"/>
        <v>0</v>
      </c>
      <c r="K2667" s="70">
        <v>1.781</v>
      </c>
      <c r="L2667" s="55" t="s">
        <v>8795</v>
      </c>
      <c r="M2667" s="71" t="s">
        <v>8796</v>
      </c>
      <c r="N2667" s="59"/>
      <c r="O2667" s="70"/>
      <c r="P2667" s="59"/>
      <c r="Q2667" s="70"/>
      <c r="R2667" s="73" t="s">
        <v>8796</v>
      </c>
      <c r="S2667" s="70">
        <v>1.781</v>
      </c>
      <c r="T2667" s="59">
        <v>18</v>
      </c>
      <c r="U2667" s="82">
        <v>88.1595</v>
      </c>
      <c r="V2667" s="83">
        <v>32.058</v>
      </c>
      <c r="W2667" s="83">
        <v>23.153</v>
      </c>
      <c r="X2667" s="83">
        <v>8.905</v>
      </c>
      <c r="Y2667" s="82">
        <f t="shared" si="284"/>
        <v>56.1015</v>
      </c>
      <c r="Z2667" s="82"/>
      <c r="AA2667" s="91"/>
      <c r="AB2667" s="91"/>
      <c r="AC2667" s="82"/>
      <c r="AD2667" s="82"/>
      <c r="AE2667" s="82"/>
      <c r="AF2667" s="82"/>
      <c r="AG2667" s="59" t="s">
        <v>8781</v>
      </c>
      <c r="AH2667" s="59">
        <v>1</v>
      </c>
      <c r="AI2667" s="58"/>
      <c r="AJ2667" s="27"/>
    </row>
    <row r="2668" ht="20.15" customHeight="1" outlineLevel="4" spans="1:36">
      <c r="A2668" s="55">
        <v>18</v>
      </c>
      <c r="B2668" s="60" t="s">
        <v>259</v>
      </c>
      <c r="C2668" s="56" t="s">
        <v>270</v>
      </c>
      <c r="D2668" s="57" t="s">
        <v>8741</v>
      </c>
      <c r="E2668" s="58" t="s">
        <v>8797</v>
      </c>
      <c r="F2668" s="59" t="s">
        <v>554</v>
      </c>
      <c r="G2668" s="59" t="s">
        <v>2461</v>
      </c>
      <c r="H2668" s="59">
        <v>431225</v>
      </c>
      <c r="I2668" s="59" t="str">
        <f t="shared" si="282"/>
        <v>431225</v>
      </c>
      <c r="J2668" s="59">
        <f t="shared" si="283"/>
        <v>0</v>
      </c>
      <c r="K2668" s="70">
        <v>1.707</v>
      </c>
      <c r="L2668" s="55" t="s">
        <v>8798</v>
      </c>
      <c r="M2668" s="71" t="s">
        <v>8799</v>
      </c>
      <c r="N2668" s="59"/>
      <c r="O2668" s="70"/>
      <c r="P2668" s="59"/>
      <c r="Q2668" s="70"/>
      <c r="R2668" s="73" t="s">
        <v>8799</v>
      </c>
      <c r="S2668" s="70">
        <v>1.707</v>
      </c>
      <c r="T2668" s="59">
        <v>18</v>
      </c>
      <c r="U2668" s="82">
        <v>78.522</v>
      </c>
      <c r="V2668" s="83">
        <v>30.726</v>
      </c>
      <c r="W2668" s="83">
        <v>22.191</v>
      </c>
      <c r="X2668" s="83">
        <v>8.535</v>
      </c>
      <c r="Y2668" s="82">
        <f t="shared" si="284"/>
        <v>47.796</v>
      </c>
      <c r="Z2668" s="82"/>
      <c r="AA2668" s="91"/>
      <c r="AB2668" s="91"/>
      <c r="AC2668" s="82"/>
      <c r="AD2668" s="82"/>
      <c r="AE2668" s="82"/>
      <c r="AF2668" s="82"/>
      <c r="AG2668" s="59" t="s">
        <v>8781</v>
      </c>
      <c r="AH2668" s="59">
        <v>1</v>
      </c>
      <c r="AI2668" s="58"/>
      <c r="AJ2668" s="27"/>
    </row>
    <row r="2669" ht="20.15" customHeight="1" outlineLevel="4" spans="1:36">
      <c r="A2669" s="55">
        <v>42</v>
      </c>
      <c r="B2669" s="60" t="s">
        <v>259</v>
      </c>
      <c r="C2669" s="56" t="s">
        <v>270</v>
      </c>
      <c r="D2669" s="57" t="s">
        <v>8800</v>
      </c>
      <c r="E2669" s="58" t="s">
        <v>6154</v>
      </c>
      <c r="F2669" s="59" t="s">
        <v>554</v>
      </c>
      <c r="G2669" s="59" t="s">
        <v>2461</v>
      </c>
      <c r="H2669" s="59">
        <v>431225</v>
      </c>
      <c r="I2669" s="59" t="str">
        <f t="shared" si="282"/>
        <v>431225</v>
      </c>
      <c r="J2669" s="59">
        <f t="shared" si="283"/>
        <v>0</v>
      </c>
      <c r="K2669" s="70">
        <v>2.744</v>
      </c>
      <c r="L2669" s="55" t="s">
        <v>8801</v>
      </c>
      <c r="M2669" s="71" t="s">
        <v>8802</v>
      </c>
      <c r="N2669" s="59"/>
      <c r="O2669" s="70"/>
      <c r="P2669" s="59"/>
      <c r="Q2669" s="70"/>
      <c r="R2669" s="73" t="s">
        <v>8802</v>
      </c>
      <c r="S2669" s="70">
        <v>2.744</v>
      </c>
      <c r="T2669" s="59">
        <v>18</v>
      </c>
      <c r="U2669" s="82">
        <v>126.224</v>
      </c>
      <c r="V2669" s="83">
        <v>49.392</v>
      </c>
      <c r="W2669" s="83">
        <v>35.672</v>
      </c>
      <c r="X2669" s="83">
        <v>13.72</v>
      </c>
      <c r="Y2669" s="82">
        <f t="shared" si="284"/>
        <v>76.832</v>
      </c>
      <c r="Z2669" s="82"/>
      <c r="AA2669" s="91"/>
      <c r="AB2669" s="91"/>
      <c r="AC2669" s="82"/>
      <c r="AD2669" s="82"/>
      <c r="AE2669" s="82"/>
      <c r="AF2669" s="82"/>
      <c r="AG2669" s="59" t="s">
        <v>8781</v>
      </c>
      <c r="AH2669" s="59">
        <v>1</v>
      </c>
      <c r="AI2669" s="58"/>
      <c r="AJ2669" s="27"/>
    </row>
    <row r="2670" ht="20.15" customHeight="1" outlineLevel="4" spans="1:36">
      <c r="A2670" s="55">
        <v>43</v>
      </c>
      <c r="B2670" s="60" t="s">
        <v>259</v>
      </c>
      <c r="C2670" s="56" t="s">
        <v>270</v>
      </c>
      <c r="D2670" s="57" t="s">
        <v>8800</v>
      </c>
      <c r="E2670" s="58" t="s">
        <v>6154</v>
      </c>
      <c r="F2670" s="59" t="s">
        <v>554</v>
      </c>
      <c r="G2670" s="59" t="s">
        <v>2461</v>
      </c>
      <c r="H2670" s="59">
        <v>431225</v>
      </c>
      <c r="I2670" s="59" t="str">
        <f t="shared" si="282"/>
        <v>431225</v>
      </c>
      <c r="J2670" s="59">
        <f t="shared" si="283"/>
        <v>0</v>
      </c>
      <c r="K2670" s="70">
        <v>4.708</v>
      </c>
      <c r="L2670" s="55" t="s">
        <v>8803</v>
      </c>
      <c r="M2670" s="71" t="s">
        <v>8804</v>
      </c>
      <c r="N2670" s="59"/>
      <c r="O2670" s="70"/>
      <c r="P2670" s="59"/>
      <c r="Q2670" s="70"/>
      <c r="R2670" s="73" t="s">
        <v>8804</v>
      </c>
      <c r="S2670" s="70">
        <v>4.708</v>
      </c>
      <c r="T2670" s="59">
        <v>18</v>
      </c>
      <c r="U2670" s="82">
        <v>216.568</v>
      </c>
      <c r="V2670" s="83">
        <v>84.744</v>
      </c>
      <c r="W2670" s="83">
        <v>61.204</v>
      </c>
      <c r="X2670" s="83">
        <v>23.54</v>
      </c>
      <c r="Y2670" s="82">
        <f t="shared" si="284"/>
        <v>131.824</v>
      </c>
      <c r="Z2670" s="82"/>
      <c r="AA2670" s="91"/>
      <c r="AB2670" s="91"/>
      <c r="AC2670" s="82"/>
      <c r="AD2670" s="82"/>
      <c r="AE2670" s="82"/>
      <c r="AF2670" s="82"/>
      <c r="AG2670" s="59" t="s">
        <v>8781</v>
      </c>
      <c r="AH2670" s="59">
        <v>1</v>
      </c>
      <c r="AI2670" s="58"/>
      <c r="AJ2670" s="27"/>
    </row>
    <row r="2671" ht="20.15" customHeight="1" outlineLevel="4" spans="1:36">
      <c r="A2671" s="55">
        <v>44</v>
      </c>
      <c r="B2671" s="60" t="s">
        <v>259</v>
      </c>
      <c r="C2671" s="56" t="s">
        <v>270</v>
      </c>
      <c r="D2671" s="57" t="s">
        <v>8800</v>
      </c>
      <c r="E2671" s="58" t="s">
        <v>8805</v>
      </c>
      <c r="F2671" s="59" t="s">
        <v>554</v>
      </c>
      <c r="G2671" s="59" t="s">
        <v>2461</v>
      </c>
      <c r="H2671" s="59">
        <v>431225</v>
      </c>
      <c r="I2671" s="59" t="str">
        <f t="shared" si="282"/>
        <v>431225</v>
      </c>
      <c r="J2671" s="59">
        <f t="shared" si="283"/>
        <v>0</v>
      </c>
      <c r="K2671" s="70">
        <v>6.507</v>
      </c>
      <c r="L2671" s="55" t="s">
        <v>8806</v>
      </c>
      <c r="M2671" s="71" t="s">
        <v>8807</v>
      </c>
      <c r="N2671" s="59"/>
      <c r="O2671" s="70"/>
      <c r="P2671" s="59"/>
      <c r="Q2671" s="70"/>
      <c r="R2671" s="73" t="s">
        <v>8807</v>
      </c>
      <c r="S2671" s="70">
        <v>6.507</v>
      </c>
      <c r="T2671" s="59">
        <v>18</v>
      </c>
      <c r="U2671" s="82">
        <v>325.35</v>
      </c>
      <c r="V2671" s="83">
        <v>117.126</v>
      </c>
      <c r="W2671" s="83">
        <v>84.591</v>
      </c>
      <c r="X2671" s="83">
        <v>32.535</v>
      </c>
      <c r="Y2671" s="82">
        <f t="shared" si="284"/>
        <v>208.224</v>
      </c>
      <c r="Z2671" s="82"/>
      <c r="AA2671" s="91"/>
      <c r="AB2671" s="91"/>
      <c r="AC2671" s="82"/>
      <c r="AD2671" s="82"/>
      <c r="AE2671" s="82"/>
      <c r="AF2671" s="82"/>
      <c r="AG2671" s="59" t="s">
        <v>8781</v>
      </c>
      <c r="AH2671" s="59">
        <v>1</v>
      </c>
      <c r="AI2671" s="58"/>
      <c r="AJ2671" s="27"/>
    </row>
    <row r="2672" ht="20.15" customHeight="1" outlineLevel="4" spans="1:36">
      <c r="A2672" s="55">
        <v>45</v>
      </c>
      <c r="B2672" s="60" t="s">
        <v>259</v>
      </c>
      <c r="C2672" s="56" t="s">
        <v>270</v>
      </c>
      <c r="D2672" s="57" t="s">
        <v>8808</v>
      </c>
      <c r="E2672" s="58" t="s">
        <v>8809</v>
      </c>
      <c r="F2672" s="59" t="s">
        <v>554</v>
      </c>
      <c r="G2672" s="59" t="s">
        <v>2461</v>
      </c>
      <c r="H2672" s="59">
        <v>431225</v>
      </c>
      <c r="I2672" s="59" t="str">
        <f t="shared" si="282"/>
        <v>431225</v>
      </c>
      <c r="J2672" s="59">
        <f t="shared" si="283"/>
        <v>0</v>
      </c>
      <c r="K2672" s="70">
        <v>2.488</v>
      </c>
      <c r="L2672" s="55" t="s">
        <v>8810</v>
      </c>
      <c r="M2672" s="71" t="s">
        <v>8811</v>
      </c>
      <c r="N2672" s="59"/>
      <c r="O2672" s="70"/>
      <c r="P2672" s="59"/>
      <c r="Q2672" s="70"/>
      <c r="R2672" s="73" t="s">
        <v>8811</v>
      </c>
      <c r="S2672" s="70">
        <v>2.488</v>
      </c>
      <c r="T2672" s="59">
        <v>18</v>
      </c>
      <c r="U2672" s="82">
        <v>124.4</v>
      </c>
      <c r="V2672" s="83">
        <v>44.784</v>
      </c>
      <c r="W2672" s="83">
        <v>32.344</v>
      </c>
      <c r="X2672" s="83">
        <v>12.44</v>
      </c>
      <c r="Y2672" s="82">
        <f t="shared" si="284"/>
        <v>79.616</v>
      </c>
      <c r="Z2672" s="82"/>
      <c r="AA2672" s="91"/>
      <c r="AB2672" s="91"/>
      <c r="AC2672" s="82"/>
      <c r="AD2672" s="82"/>
      <c r="AE2672" s="82"/>
      <c r="AF2672" s="82"/>
      <c r="AG2672" s="59" t="s">
        <v>8781</v>
      </c>
      <c r="AH2672" s="59">
        <v>1</v>
      </c>
      <c r="AI2672" s="58"/>
      <c r="AJ2672" s="27"/>
    </row>
    <row r="2673" ht="20.15" customHeight="1" outlineLevel="4" spans="1:36">
      <c r="A2673" s="55">
        <v>19</v>
      </c>
      <c r="B2673" s="60" t="s">
        <v>259</v>
      </c>
      <c r="C2673" s="56" t="s">
        <v>270</v>
      </c>
      <c r="D2673" s="57" t="s">
        <v>8812</v>
      </c>
      <c r="E2673" s="58" t="s">
        <v>8813</v>
      </c>
      <c r="F2673" s="59" t="s">
        <v>554</v>
      </c>
      <c r="G2673" s="59" t="s">
        <v>2461</v>
      </c>
      <c r="H2673" s="59">
        <v>431225</v>
      </c>
      <c r="I2673" s="59" t="str">
        <f t="shared" si="282"/>
        <v>431225</v>
      </c>
      <c r="J2673" s="59">
        <f t="shared" si="283"/>
        <v>0</v>
      </c>
      <c r="K2673" s="70">
        <v>2.897</v>
      </c>
      <c r="L2673" s="55" t="s">
        <v>8814</v>
      </c>
      <c r="M2673" s="71" t="s">
        <v>8815</v>
      </c>
      <c r="N2673" s="59"/>
      <c r="O2673" s="70"/>
      <c r="P2673" s="59"/>
      <c r="Q2673" s="70"/>
      <c r="R2673" s="73" t="s">
        <v>8815</v>
      </c>
      <c r="S2673" s="70">
        <v>2.897</v>
      </c>
      <c r="T2673" s="59">
        <v>18</v>
      </c>
      <c r="U2673" s="82">
        <v>136.159</v>
      </c>
      <c r="V2673" s="83">
        <v>52.146</v>
      </c>
      <c r="W2673" s="83">
        <v>37.661</v>
      </c>
      <c r="X2673" s="83">
        <v>14.485</v>
      </c>
      <c r="Y2673" s="82">
        <f t="shared" si="284"/>
        <v>84.013</v>
      </c>
      <c r="Z2673" s="82"/>
      <c r="AA2673" s="91"/>
      <c r="AB2673" s="91"/>
      <c r="AC2673" s="82"/>
      <c r="AD2673" s="82"/>
      <c r="AE2673" s="82"/>
      <c r="AF2673" s="82"/>
      <c r="AG2673" s="59" t="s">
        <v>8781</v>
      </c>
      <c r="AH2673" s="59">
        <v>1</v>
      </c>
      <c r="AI2673" s="58"/>
      <c r="AJ2673" s="27"/>
    </row>
    <row r="2674" ht="20.15" customHeight="1" outlineLevel="4" spans="1:36">
      <c r="A2674" s="55">
        <v>20</v>
      </c>
      <c r="B2674" s="60" t="s">
        <v>259</v>
      </c>
      <c r="C2674" s="56" t="s">
        <v>270</v>
      </c>
      <c r="D2674" s="57" t="s">
        <v>8751</v>
      </c>
      <c r="E2674" s="58" t="s">
        <v>8816</v>
      </c>
      <c r="F2674" s="59" t="s">
        <v>554</v>
      </c>
      <c r="G2674" s="59" t="s">
        <v>2461</v>
      </c>
      <c r="H2674" s="59">
        <v>431225</v>
      </c>
      <c r="I2674" s="59" t="str">
        <f t="shared" si="282"/>
        <v>431225</v>
      </c>
      <c r="J2674" s="59">
        <f t="shared" si="283"/>
        <v>0</v>
      </c>
      <c r="K2674" s="70">
        <v>2.705</v>
      </c>
      <c r="L2674" s="55" t="s">
        <v>8817</v>
      </c>
      <c r="M2674" s="71" t="s">
        <v>8818</v>
      </c>
      <c r="N2674" s="59"/>
      <c r="O2674" s="70"/>
      <c r="P2674" s="59"/>
      <c r="Q2674" s="70"/>
      <c r="R2674" s="73" t="s">
        <v>8818</v>
      </c>
      <c r="S2674" s="70">
        <v>2.705</v>
      </c>
      <c r="T2674" s="59">
        <v>18</v>
      </c>
      <c r="U2674" s="82">
        <v>132.545</v>
      </c>
      <c r="V2674" s="83">
        <v>48.69</v>
      </c>
      <c r="W2674" s="83">
        <v>35.165</v>
      </c>
      <c r="X2674" s="83">
        <v>13.525</v>
      </c>
      <c r="Y2674" s="82">
        <f t="shared" si="284"/>
        <v>83.855</v>
      </c>
      <c r="Z2674" s="82"/>
      <c r="AA2674" s="91"/>
      <c r="AB2674" s="91"/>
      <c r="AC2674" s="82"/>
      <c r="AD2674" s="82"/>
      <c r="AE2674" s="82"/>
      <c r="AF2674" s="82"/>
      <c r="AG2674" s="59" t="s">
        <v>8819</v>
      </c>
      <c r="AH2674" s="59">
        <v>1</v>
      </c>
      <c r="AI2674" s="58"/>
      <c r="AJ2674" s="27"/>
    </row>
    <row r="2675" ht="20.15" customHeight="1" outlineLevel="4" spans="1:36">
      <c r="A2675" s="55">
        <v>21</v>
      </c>
      <c r="B2675" s="60" t="s">
        <v>259</v>
      </c>
      <c r="C2675" s="56" t="s">
        <v>270</v>
      </c>
      <c r="D2675" s="57" t="s">
        <v>8774</v>
      </c>
      <c r="E2675" s="58" t="s">
        <v>8820</v>
      </c>
      <c r="F2675" s="59" t="s">
        <v>554</v>
      </c>
      <c r="G2675" s="59" t="s">
        <v>2461</v>
      </c>
      <c r="H2675" s="59">
        <v>431225</v>
      </c>
      <c r="I2675" s="59" t="str">
        <f t="shared" si="282"/>
        <v>431225</v>
      </c>
      <c r="J2675" s="59">
        <f t="shared" si="283"/>
        <v>0</v>
      </c>
      <c r="K2675" s="70">
        <v>0.755</v>
      </c>
      <c r="L2675" s="55" t="s">
        <v>8821</v>
      </c>
      <c r="M2675" s="71" t="s">
        <v>8822</v>
      </c>
      <c r="N2675" s="59"/>
      <c r="O2675" s="70"/>
      <c r="P2675" s="59"/>
      <c r="Q2675" s="70"/>
      <c r="R2675" s="73" t="s">
        <v>8822</v>
      </c>
      <c r="S2675" s="70">
        <v>0.755</v>
      </c>
      <c r="T2675" s="59">
        <v>18</v>
      </c>
      <c r="U2675" s="82">
        <v>37.75</v>
      </c>
      <c r="V2675" s="83">
        <v>13.59</v>
      </c>
      <c r="W2675" s="83">
        <v>9.815</v>
      </c>
      <c r="X2675" s="83">
        <v>3.775</v>
      </c>
      <c r="Y2675" s="82">
        <f t="shared" si="284"/>
        <v>24.16</v>
      </c>
      <c r="Z2675" s="82"/>
      <c r="AA2675" s="91"/>
      <c r="AB2675" s="91"/>
      <c r="AC2675" s="82"/>
      <c r="AD2675" s="82"/>
      <c r="AE2675" s="82"/>
      <c r="AF2675" s="82"/>
      <c r="AG2675" s="59" t="s">
        <v>8823</v>
      </c>
      <c r="AH2675" s="59">
        <v>1</v>
      </c>
      <c r="AI2675" s="58"/>
      <c r="AJ2675" s="27"/>
    </row>
    <row r="2676" ht="20.15" customHeight="1" outlineLevel="4" spans="1:36">
      <c r="A2676" s="55">
        <v>22</v>
      </c>
      <c r="B2676" s="60" t="s">
        <v>259</v>
      </c>
      <c r="C2676" s="56" t="s">
        <v>270</v>
      </c>
      <c r="D2676" s="57" t="s">
        <v>8741</v>
      </c>
      <c r="E2676" s="58" t="s">
        <v>8824</v>
      </c>
      <c r="F2676" s="59" t="s">
        <v>554</v>
      </c>
      <c r="G2676" s="59" t="s">
        <v>2461</v>
      </c>
      <c r="H2676" s="59">
        <v>431225</v>
      </c>
      <c r="I2676" s="59" t="str">
        <f t="shared" si="282"/>
        <v>431225</v>
      </c>
      <c r="J2676" s="59">
        <f t="shared" si="283"/>
        <v>0</v>
      </c>
      <c r="K2676" s="70">
        <v>5.11</v>
      </c>
      <c r="L2676" s="55" t="s">
        <v>8825</v>
      </c>
      <c r="M2676" s="71" t="s">
        <v>8826</v>
      </c>
      <c r="N2676" s="59"/>
      <c r="O2676" s="70"/>
      <c r="P2676" s="59"/>
      <c r="Q2676" s="70"/>
      <c r="R2676" s="73" t="s">
        <v>8826</v>
      </c>
      <c r="S2676" s="70">
        <v>5.11</v>
      </c>
      <c r="T2676" s="59">
        <v>18</v>
      </c>
      <c r="U2676" s="82">
        <v>250.39</v>
      </c>
      <c r="V2676" s="83">
        <v>91.98</v>
      </c>
      <c r="W2676" s="83">
        <v>66.43</v>
      </c>
      <c r="X2676" s="83">
        <v>25.55</v>
      </c>
      <c r="Y2676" s="82">
        <f t="shared" si="284"/>
        <v>158.41</v>
      </c>
      <c r="Z2676" s="82"/>
      <c r="AA2676" s="91"/>
      <c r="AB2676" s="91"/>
      <c r="AC2676" s="82"/>
      <c r="AD2676" s="82"/>
      <c r="AE2676" s="82"/>
      <c r="AF2676" s="82"/>
      <c r="AG2676" s="59" t="s">
        <v>8823</v>
      </c>
      <c r="AH2676" s="59">
        <v>1</v>
      </c>
      <c r="AI2676" s="58"/>
      <c r="AJ2676" s="27"/>
    </row>
    <row r="2677" ht="20.15" customHeight="1" outlineLevel="4" spans="1:36">
      <c r="A2677" s="55">
        <v>46</v>
      </c>
      <c r="B2677" s="60" t="s">
        <v>259</v>
      </c>
      <c r="C2677" s="56" t="s">
        <v>270</v>
      </c>
      <c r="D2677" s="57" t="s">
        <v>8759</v>
      </c>
      <c r="E2677" s="58" t="s">
        <v>8827</v>
      </c>
      <c r="F2677" s="59" t="s">
        <v>554</v>
      </c>
      <c r="G2677" s="59" t="s">
        <v>2461</v>
      </c>
      <c r="H2677" s="59">
        <v>431225</v>
      </c>
      <c r="I2677" s="59" t="str">
        <f t="shared" si="282"/>
        <v>431225</v>
      </c>
      <c r="J2677" s="59">
        <f t="shared" si="283"/>
        <v>0</v>
      </c>
      <c r="K2677" s="70">
        <v>3.65</v>
      </c>
      <c r="L2677" s="55" t="s">
        <v>8828</v>
      </c>
      <c r="M2677" s="71" t="s">
        <v>8829</v>
      </c>
      <c r="N2677" s="59"/>
      <c r="O2677" s="70"/>
      <c r="P2677" s="59"/>
      <c r="Q2677" s="70"/>
      <c r="R2677" s="73" t="s">
        <v>8829</v>
      </c>
      <c r="S2677" s="70">
        <v>3.65</v>
      </c>
      <c r="T2677" s="59">
        <v>18</v>
      </c>
      <c r="U2677" s="82">
        <v>200.75</v>
      </c>
      <c r="V2677" s="83">
        <v>65.7</v>
      </c>
      <c r="W2677" s="83">
        <v>47.45</v>
      </c>
      <c r="X2677" s="83">
        <v>18.25</v>
      </c>
      <c r="Y2677" s="82">
        <f t="shared" si="284"/>
        <v>135.05</v>
      </c>
      <c r="Z2677" s="82"/>
      <c r="AA2677" s="91"/>
      <c r="AB2677" s="91"/>
      <c r="AC2677" s="82"/>
      <c r="AD2677" s="82"/>
      <c r="AE2677" s="82"/>
      <c r="AF2677" s="82"/>
      <c r="AG2677" s="59" t="s">
        <v>8823</v>
      </c>
      <c r="AH2677" s="59">
        <v>1</v>
      </c>
      <c r="AI2677" s="58"/>
      <c r="AJ2677" s="27"/>
    </row>
    <row r="2678" ht="20.15" customHeight="1" outlineLevel="4" spans="1:36">
      <c r="A2678" s="55">
        <v>47</v>
      </c>
      <c r="B2678" s="60" t="s">
        <v>259</v>
      </c>
      <c r="C2678" s="56" t="s">
        <v>270</v>
      </c>
      <c r="D2678" s="57" t="s">
        <v>8830</v>
      </c>
      <c r="E2678" s="58" t="s">
        <v>8831</v>
      </c>
      <c r="F2678" s="59" t="s">
        <v>554</v>
      </c>
      <c r="G2678" s="59" t="s">
        <v>2461</v>
      </c>
      <c r="H2678" s="59">
        <v>431225</v>
      </c>
      <c r="I2678" s="59" t="str">
        <f t="shared" si="282"/>
        <v>431225</v>
      </c>
      <c r="J2678" s="59">
        <f t="shared" si="283"/>
        <v>0</v>
      </c>
      <c r="K2678" s="70">
        <v>2.725</v>
      </c>
      <c r="L2678" s="55" t="s">
        <v>8832</v>
      </c>
      <c r="M2678" s="71" t="s">
        <v>8833</v>
      </c>
      <c r="N2678" s="59"/>
      <c r="O2678" s="70"/>
      <c r="P2678" s="59"/>
      <c r="Q2678" s="70"/>
      <c r="R2678" s="73" t="s">
        <v>8833</v>
      </c>
      <c r="S2678" s="70">
        <v>2.725</v>
      </c>
      <c r="T2678" s="59">
        <v>18</v>
      </c>
      <c r="U2678" s="82">
        <v>125.35</v>
      </c>
      <c r="V2678" s="83">
        <v>49.05</v>
      </c>
      <c r="W2678" s="83">
        <v>35.425</v>
      </c>
      <c r="X2678" s="83">
        <v>13.625</v>
      </c>
      <c r="Y2678" s="82">
        <f t="shared" si="284"/>
        <v>76.3</v>
      </c>
      <c r="Z2678" s="82"/>
      <c r="AA2678" s="91"/>
      <c r="AB2678" s="91"/>
      <c r="AC2678" s="82"/>
      <c r="AD2678" s="82"/>
      <c r="AE2678" s="82"/>
      <c r="AF2678" s="82"/>
      <c r="AG2678" s="59" t="s">
        <v>8823</v>
      </c>
      <c r="AH2678" s="59">
        <v>1</v>
      </c>
      <c r="AI2678" s="58"/>
      <c r="AJ2678" s="27"/>
    </row>
    <row r="2679" ht="20.15" customHeight="1" outlineLevel="4" spans="1:36">
      <c r="A2679" s="55">
        <v>48</v>
      </c>
      <c r="B2679" s="60" t="s">
        <v>259</v>
      </c>
      <c r="C2679" s="56" t="s">
        <v>270</v>
      </c>
      <c r="D2679" s="57" t="s">
        <v>8830</v>
      </c>
      <c r="E2679" s="58" t="s">
        <v>8834</v>
      </c>
      <c r="F2679" s="59" t="s">
        <v>554</v>
      </c>
      <c r="G2679" s="59" t="s">
        <v>2461</v>
      </c>
      <c r="H2679" s="59">
        <v>431225</v>
      </c>
      <c r="I2679" s="59" t="str">
        <f t="shared" si="282"/>
        <v>431225</v>
      </c>
      <c r="J2679" s="59">
        <f t="shared" si="283"/>
        <v>0</v>
      </c>
      <c r="K2679" s="70">
        <v>1.584</v>
      </c>
      <c r="L2679" s="55" t="s">
        <v>8835</v>
      </c>
      <c r="M2679" s="71" t="s">
        <v>8836</v>
      </c>
      <c r="N2679" s="59"/>
      <c r="O2679" s="70"/>
      <c r="P2679" s="59"/>
      <c r="Q2679" s="70"/>
      <c r="R2679" s="73" t="s">
        <v>8836</v>
      </c>
      <c r="S2679" s="70">
        <v>1.584</v>
      </c>
      <c r="T2679" s="59">
        <v>18</v>
      </c>
      <c r="U2679" s="82">
        <v>71.28</v>
      </c>
      <c r="V2679" s="83">
        <v>28.512</v>
      </c>
      <c r="W2679" s="83">
        <v>20.592</v>
      </c>
      <c r="X2679" s="83">
        <v>7.92</v>
      </c>
      <c r="Y2679" s="82">
        <f t="shared" si="284"/>
        <v>42.768</v>
      </c>
      <c r="Z2679" s="82"/>
      <c r="AA2679" s="91"/>
      <c r="AB2679" s="91"/>
      <c r="AC2679" s="82"/>
      <c r="AD2679" s="82"/>
      <c r="AE2679" s="82"/>
      <c r="AF2679" s="82"/>
      <c r="AG2679" s="59" t="s">
        <v>8823</v>
      </c>
      <c r="AH2679" s="59">
        <v>1</v>
      </c>
      <c r="AI2679" s="58"/>
      <c r="AJ2679" s="27"/>
    </row>
    <row r="2680" ht="20.15" customHeight="1" outlineLevel="4" spans="1:36">
      <c r="A2680" s="55">
        <v>49</v>
      </c>
      <c r="B2680" s="60" t="s">
        <v>259</v>
      </c>
      <c r="C2680" s="56" t="s">
        <v>270</v>
      </c>
      <c r="D2680" s="57" t="s">
        <v>8771</v>
      </c>
      <c r="E2680" s="58" t="s">
        <v>8837</v>
      </c>
      <c r="F2680" s="59" t="s">
        <v>554</v>
      </c>
      <c r="G2680" s="59" t="s">
        <v>2461</v>
      </c>
      <c r="H2680" s="59">
        <v>431225</v>
      </c>
      <c r="I2680" s="59" t="str">
        <f t="shared" si="282"/>
        <v>431225</v>
      </c>
      <c r="J2680" s="59">
        <f t="shared" si="283"/>
        <v>0</v>
      </c>
      <c r="K2680" s="70">
        <v>1.096</v>
      </c>
      <c r="L2680" s="55" t="s">
        <v>8838</v>
      </c>
      <c r="M2680" s="71" t="s">
        <v>8839</v>
      </c>
      <c r="N2680" s="59"/>
      <c r="O2680" s="70"/>
      <c r="P2680" s="59"/>
      <c r="Q2680" s="70"/>
      <c r="R2680" s="73" t="s">
        <v>8839</v>
      </c>
      <c r="S2680" s="70">
        <v>1.096</v>
      </c>
      <c r="T2680" s="59">
        <v>18</v>
      </c>
      <c r="U2680" s="82">
        <v>60.28</v>
      </c>
      <c r="V2680" s="83">
        <v>19.728</v>
      </c>
      <c r="W2680" s="83">
        <v>14.248</v>
      </c>
      <c r="X2680" s="83">
        <v>5.48</v>
      </c>
      <c r="Y2680" s="82">
        <f t="shared" si="284"/>
        <v>40.552</v>
      </c>
      <c r="Z2680" s="82"/>
      <c r="AA2680" s="91"/>
      <c r="AB2680" s="91"/>
      <c r="AC2680" s="82"/>
      <c r="AD2680" s="82"/>
      <c r="AE2680" s="82"/>
      <c r="AF2680" s="82"/>
      <c r="AG2680" s="59" t="s">
        <v>8823</v>
      </c>
      <c r="AH2680" s="59">
        <v>1</v>
      </c>
      <c r="AI2680" s="58"/>
      <c r="AJ2680" s="27"/>
    </row>
    <row r="2681" ht="20.15" customHeight="1" outlineLevel="4" spans="1:36">
      <c r="A2681" s="55">
        <v>23</v>
      </c>
      <c r="B2681" s="60" t="s">
        <v>259</v>
      </c>
      <c r="C2681" s="56" t="s">
        <v>270</v>
      </c>
      <c r="D2681" s="57" t="s">
        <v>8741</v>
      </c>
      <c r="E2681" s="58" t="s">
        <v>8840</v>
      </c>
      <c r="F2681" s="59" t="s">
        <v>554</v>
      </c>
      <c r="G2681" s="59" t="s">
        <v>2461</v>
      </c>
      <c r="H2681" s="59">
        <v>431225</v>
      </c>
      <c r="I2681" s="59" t="str">
        <f t="shared" si="282"/>
        <v>431225</v>
      </c>
      <c r="J2681" s="59">
        <f t="shared" si="283"/>
        <v>0</v>
      </c>
      <c r="K2681" s="70">
        <v>7.627</v>
      </c>
      <c r="L2681" s="55" t="s">
        <v>8841</v>
      </c>
      <c r="M2681" s="71" t="s">
        <v>8842</v>
      </c>
      <c r="N2681" s="59"/>
      <c r="O2681" s="70"/>
      <c r="P2681" s="59"/>
      <c r="Q2681" s="70"/>
      <c r="R2681" s="73" t="s">
        <v>8842</v>
      </c>
      <c r="S2681" s="70">
        <v>7.627</v>
      </c>
      <c r="T2681" s="59">
        <v>18</v>
      </c>
      <c r="U2681" s="82">
        <v>381.35</v>
      </c>
      <c r="V2681" s="83">
        <v>137.286</v>
      </c>
      <c r="W2681" s="83">
        <v>99.151</v>
      </c>
      <c r="X2681" s="83">
        <v>38.135</v>
      </c>
      <c r="Y2681" s="82">
        <f t="shared" si="284"/>
        <v>244.064</v>
      </c>
      <c r="Z2681" s="82"/>
      <c r="AA2681" s="91"/>
      <c r="AB2681" s="91"/>
      <c r="AC2681" s="82"/>
      <c r="AD2681" s="82"/>
      <c r="AE2681" s="82"/>
      <c r="AF2681" s="82"/>
      <c r="AG2681" s="59" t="s">
        <v>8823</v>
      </c>
      <c r="AH2681" s="59">
        <v>1</v>
      </c>
      <c r="AI2681" s="58"/>
      <c r="AJ2681" s="27"/>
    </row>
    <row r="2682" ht="20.15" customHeight="1" outlineLevel="4" spans="1:36">
      <c r="A2682" s="55">
        <v>50</v>
      </c>
      <c r="B2682" s="60" t="s">
        <v>259</v>
      </c>
      <c r="C2682" s="56" t="s">
        <v>270</v>
      </c>
      <c r="D2682" s="57" t="s">
        <v>8800</v>
      </c>
      <c r="E2682" s="58" t="s">
        <v>8843</v>
      </c>
      <c r="F2682" s="59" t="s">
        <v>554</v>
      </c>
      <c r="G2682" s="59" t="s">
        <v>2461</v>
      </c>
      <c r="H2682" s="59">
        <v>431225</v>
      </c>
      <c r="I2682" s="59" t="str">
        <f t="shared" si="282"/>
        <v>431225</v>
      </c>
      <c r="J2682" s="59">
        <f t="shared" si="283"/>
        <v>0</v>
      </c>
      <c r="K2682" s="70">
        <v>8.88</v>
      </c>
      <c r="L2682" s="55" t="s">
        <v>8844</v>
      </c>
      <c r="M2682" s="71" t="s">
        <v>8845</v>
      </c>
      <c r="N2682" s="59"/>
      <c r="O2682" s="70"/>
      <c r="P2682" s="59"/>
      <c r="Q2682" s="70"/>
      <c r="R2682" s="73" t="s">
        <v>8845</v>
      </c>
      <c r="S2682" s="70">
        <v>8.88</v>
      </c>
      <c r="T2682" s="59">
        <v>18</v>
      </c>
      <c r="U2682" s="82">
        <v>488.4</v>
      </c>
      <c r="V2682" s="83">
        <v>159.84</v>
      </c>
      <c r="W2682" s="83">
        <v>115.44</v>
      </c>
      <c r="X2682" s="83">
        <v>44.4</v>
      </c>
      <c r="Y2682" s="82">
        <f t="shared" si="284"/>
        <v>328.56</v>
      </c>
      <c r="Z2682" s="82"/>
      <c r="AA2682" s="91"/>
      <c r="AB2682" s="91"/>
      <c r="AC2682" s="82"/>
      <c r="AD2682" s="82"/>
      <c r="AE2682" s="82"/>
      <c r="AF2682" s="82"/>
      <c r="AG2682" s="59" t="s">
        <v>8823</v>
      </c>
      <c r="AH2682" s="59">
        <v>1</v>
      </c>
      <c r="AI2682" s="58"/>
      <c r="AJ2682" s="27"/>
    </row>
    <row r="2683" ht="20.15" customHeight="1" outlineLevel="4" spans="1:36">
      <c r="A2683" s="55">
        <v>51</v>
      </c>
      <c r="B2683" s="60" t="s">
        <v>259</v>
      </c>
      <c r="C2683" s="56" t="s">
        <v>270</v>
      </c>
      <c r="D2683" s="57" t="s">
        <v>8771</v>
      </c>
      <c r="E2683" s="58" t="s">
        <v>8846</v>
      </c>
      <c r="F2683" s="59" t="s">
        <v>554</v>
      </c>
      <c r="G2683" s="59" t="s">
        <v>2461</v>
      </c>
      <c r="H2683" s="59">
        <v>431225</v>
      </c>
      <c r="I2683" s="59" t="str">
        <f t="shared" si="282"/>
        <v>431225</v>
      </c>
      <c r="J2683" s="59">
        <f t="shared" si="283"/>
        <v>0</v>
      </c>
      <c r="K2683" s="70">
        <v>1.338</v>
      </c>
      <c r="L2683" s="55" t="s">
        <v>8847</v>
      </c>
      <c r="M2683" s="71" t="s">
        <v>8848</v>
      </c>
      <c r="N2683" s="59"/>
      <c r="O2683" s="70"/>
      <c r="P2683" s="59"/>
      <c r="Q2683" s="70"/>
      <c r="R2683" s="73" t="s">
        <v>8848</v>
      </c>
      <c r="S2683" s="70">
        <v>1.338</v>
      </c>
      <c r="T2683" s="59">
        <v>18</v>
      </c>
      <c r="U2683" s="82">
        <v>66.9</v>
      </c>
      <c r="V2683" s="83">
        <v>24.084</v>
      </c>
      <c r="W2683" s="83">
        <v>17.394</v>
      </c>
      <c r="X2683" s="83">
        <v>6.69</v>
      </c>
      <c r="Y2683" s="82">
        <f t="shared" si="284"/>
        <v>42.816</v>
      </c>
      <c r="Z2683" s="82"/>
      <c r="AA2683" s="91"/>
      <c r="AB2683" s="91"/>
      <c r="AC2683" s="82"/>
      <c r="AD2683" s="82"/>
      <c r="AE2683" s="82"/>
      <c r="AF2683" s="82"/>
      <c r="AG2683" s="59" t="s">
        <v>8823</v>
      </c>
      <c r="AH2683" s="59">
        <v>1</v>
      </c>
      <c r="AI2683" s="58"/>
      <c r="AJ2683" s="27"/>
    </row>
    <row r="2684" ht="20.15" customHeight="1" outlineLevel="4" spans="1:36">
      <c r="A2684" s="55">
        <v>52</v>
      </c>
      <c r="B2684" s="60" t="s">
        <v>259</v>
      </c>
      <c r="C2684" s="56" t="s">
        <v>270</v>
      </c>
      <c r="D2684" s="57" t="s">
        <v>8771</v>
      </c>
      <c r="E2684" s="58" t="s">
        <v>8846</v>
      </c>
      <c r="F2684" s="59" t="s">
        <v>554</v>
      </c>
      <c r="G2684" s="59" t="s">
        <v>2461</v>
      </c>
      <c r="H2684" s="59">
        <v>431225</v>
      </c>
      <c r="I2684" s="59" t="str">
        <f t="shared" si="282"/>
        <v>431225</v>
      </c>
      <c r="J2684" s="59">
        <f t="shared" si="283"/>
        <v>0</v>
      </c>
      <c r="K2684" s="70">
        <v>1.164</v>
      </c>
      <c r="L2684" s="55" t="s">
        <v>8849</v>
      </c>
      <c r="M2684" s="71" t="s">
        <v>8850</v>
      </c>
      <c r="N2684" s="59"/>
      <c r="O2684" s="70"/>
      <c r="P2684" s="59"/>
      <c r="Q2684" s="70"/>
      <c r="R2684" s="73" t="s">
        <v>8850</v>
      </c>
      <c r="S2684" s="70">
        <v>1.164</v>
      </c>
      <c r="T2684" s="59">
        <v>18</v>
      </c>
      <c r="U2684" s="82">
        <v>61.692</v>
      </c>
      <c r="V2684" s="83">
        <v>20.952</v>
      </c>
      <c r="W2684" s="83">
        <v>15.132</v>
      </c>
      <c r="X2684" s="83">
        <v>5.82</v>
      </c>
      <c r="Y2684" s="82">
        <f t="shared" si="284"/>
        <v>40.74</v>
      </c>
      <c r="Z2684" s="82"/>
      <c r="AA2684" s="91"/>
      <c r="AB2684" s="91"/>
      <c r="AC2684" s="82"/>
      <c r="AD2684" s="82"/>
      <c r="AE2684" s="82"/>
      <c r="AF2684" s="82"/>
      <c r="AG2684" s="59" t="s">
        <v>8823</v>
      </c>
      <c r="AH2684" s="59">
        <v>1</v>
      </c>
      <c r="AI2684" s="58"/>
      <c r="AJ2684" s="27"/>
    </row>
    <row r="2685" ht="20.15" customHeight="1" outlineLevel="4" spans="1:36">
      <c r="A2685" s="55">
        <v>53</v>
      </c>
      <c r="B2685" s="60" t="s">
        <v>259</v>
      </c>
      <c r="C2685" s="56" t="s">
        <v>270</v>
      </c>
      <c r="D2685" s="57" t="s">
        <v>8851</v>
      </c>
      <c r="E2685" s="58" t="s">
        <v>8852</v>
      </c>
      <c r="F2685" s="59" t="s">
        <v>554</v>
      </c>
      <c r="G2685" s="59" t="s">
        <v>2461</v>
      </c>
      <c r="H2685" s="59">
        <v>431225</v>
      </c>
      <c r="I2685" s="59" t="str">
        <f t="shared" si="282"/>
        <v>431225</v>
      </c>
      <c r="J2685" s="59">
        <f t="shared" si="283"/>
        <v>0</v>
      </c>
      <c r="K2685" s="70">
        <v>0.844</v>
      </c>
      <c r="L2685" s="55" t="s">
        <v>8853</v>
      </c>
      <c r="M2685" s="71" t="s">
        <v>8854</v>
      </c>
      <c r="N2685" s="59"/>
      <c r="O2685" s="70"/>
      <c r="P2685" s="59"/>
      <c r="Q2685" s="70"/>
      <c r="R2685" s="73" t="s">
        <v>8854</v>
      </c>
      <c r="S2685" s="70">
        <v>0.844</v>
      </c>
      <c r="T2685" s="59">
        <v>18</v>
      </c>
      <c r="U2685" s="82">
        <v>42.2</v>
      </c>
      <c r="V2685" s="83">
        <v>15.192</v>
      </c>
      <c r="W2685" s="83">
        <v>10.972</v>
      </c>
      <c r="X2685" s="83">
        <v>4.22</v>
      </c>
      <c r="Y2685" s="82">
        <f t="shared" si="284"/>
        <v>27.008</v>
      </c>
      <c r="Z2685" s="82"/>
      <c r="AA2685" s="91"/>
      <c r="AB2685" s="91"/>
      <c r="AC2685" s="82"/>
      <c r="AD2685" s="82"/>
      <c r="AE2685" s="82"/>
      <c r="AF2685" s="82"/>
      <c r="AG2685" s="59" t="s">
        <v>8823</v>
      </c>
      <c r="AH2685" s="59">
        <v>1</v>
      </c>
      <c r="AI2685" s="58"/>
      <c r="AJ2685" s="27"/>
    </row>
    <row r="2686" ht="20.15" customHeight="1" outlineLevel="4" spans="1:36">
      <c r="A2686" s="55">
        <v>54</v>
      </c>
      <c r="B2686" s="60" t="s">
        <v>259</v>
      </c>
      <c r="C2686" s="56" t="s">
        <v>270</v>
      </c>
      <c r="D2686" s="57" t="s">
        <v>8855</v>
      </c>
      <c r="E2686" s="58" t="s">
        <v>8856</v>
      </c>
      <c r="F2686" s="59" t="s">
        <v>554</v>
      </c>
      <c r="G2686" s="59" t="s">
        <v>2461</v>
      </c>
      <c r="H2686" s="59">
        <v>431225</v>
      </c>
      <c r="I2686" s="59" t="str">
        <f t="shared" si="282"/>
        <v>431225</v>
      </c>
      <c r="J2686" s="59">
        <f t="shared" si="283"/>
        <v>0</v>
      </c>
      <c r="K2686" s="70">
        <v>5.353</v>
      </c>
      <c r="L2686" s="55" t="s">
        <v>8857</v>
      </c>
      <c r="M2686" s="71" t="s">
        <v>8858</v>
      </c>
      <c r="N2686" s="59"/>
      <c r="O2686" s="70"/>
      <c r="P2686" s="59"/>
      <c r="Q2686" s="70"/>
      <c r="R2686" s="73" t="s">
        <v>8858</v>
      </c>
      <c r="S2686" s="70">
        <v>5.353</v>
      </c>
      <c r="T2686" s="59">
        <v>18</v>
      </c>
      <c r="U2686" s="82">
        <v>273.003</v>
      </c>
      <c r="V2686" s="83">
        <v>96.354</v>
      </c>
      <c r="W2686" s="83">
        <v>69.589</v>
      </c>
      <c r="X2686" s="83">
        <v>26.765</v>
      </c>
      <c r="Y2686" s="82">
        <f t="shared" si="284"/>
        <v>176.649</v>
      </c>
      <c r="Z2686" s="82"/>
      <c r="AA2686" s="91"/>
      <c r="AB2686" s="91"/>
      <c r="AC2686" s="82"/>
      <c r="AD2686" s="82"/>
      <c r="AE2686" s="82"/>
      <c r="AF2686" s="82"/>
      <c r="AG2686" s="59" t="s">
        <v>8823</v>
      </c>
      <c r="AH2686" s="59">
        <v>1</v>
      </c>
      <c r="AI2686" s="58"/>
      <c r="AJ2686" s="27"/>
    </row>
    <row r="2687" ht="20.15" customHeight="1" outlineLevel="4" spans="1:36">
      <c r="A2687" s="55">
        <v>55</v>
      </c>
      <c r="B2687" s="60" t="s">
        <v>259</v>
      </c>
      <c r="C2687" s="56" t="s">
        <v>270</v>
      </c>
      <c r="D2687" s="57" t="s">
        <v>8830</v>
      </c>
      <c r="E2687" s="58" t="s">
        <v>8831</v>
      </c>
      <c r="F2687" s="59" t="s">
        <v>554</v>
      </c>
      <c r="G2687" s="59" t="s">
        <v>2461</v>
      </c>
      <c r="H2687" s="59">
        <v>431225</v>
      </c>
      <c r="I2687" s="59" t="str">
        <f t="shared" si="282"/>
        <v>431225</v>
      </c>
      <c r="J2687" s="59">
        <f t="shared" si="283"/>
        <v>0</v>
      </c>
      <c r="K2687" s="70">
        <v>1.291</v>
      </c>
      <c r="L2687" s="55" t="s">
        <v>8859</v>
      </c>
      <c r="M2687" s="71" t="s">
        <v>8860</v>
      </c>
      <c r="N2687" s="59"/>
      <c r="O2687" s="70"/>
      <c r="P2687" s="59"/>
      <c r="Q2687" s="70"/>
      <c r="R2687" s="73" t="s">
        <v>8860</v>
      </c>
      <c r="S2687" s="70">
        <v>1.291</v>
      </c>
      <c r="T2687" s="59">
        <v>18</v>
      </c>
      <c r="U2687" s="82">
        <v>64.55</v>
      </c>
      <c r="V2687" s="83">
        <v>23.238</v>
      </c>
      <c r="W2687" s="83">
        <v>16.783</v>
      </c>
      <c r="X2687" s="83">
        <v>6.455</v>
      </c>
      <c r="Y2687" s="82">
        <f t="shared" si="284"/>
        <v>41.312</v>
      </c>
      <c r="Z2687" s="82"/>
      <c r="AA2687" s="91"/>
      <c r="AB2687" s="91"/>
      <c r="AC2687" s="82"/>
      <c r="AD2687" s="82"/>
      <c r="AE2687" s="82"/>
      <c r="AF2687" s="82"/>
      <c r="AG2687" s="59" t="s">
        <v>8823</v>
      </c>
      <c r="AH2687" s="59">
        <v>1</v>
      </c>
      <c r="AI2687" s="58"/>
      <c r="AJ2687" s="27"/>
    </row>
    <row r="2688" ht="20.15" customHeight="1" outlineLevel="4" spans="1:36">
      <c r="A2688" s="55">
        <v>24</v>
      </c>
      <c r="B2688" s="60" t="s">
        <v>259</v>
      </c>
      <c r="C2688" s="56" t="s">
        <v>270</v>
      </c>
      <c r="D2688" s="57" t="s">
        <v>8774</v>
      </c>
      <c r="E2688" s="58" t="s">
        <v>8861</v>
      </c>
      <c r="F2688" s="59" t="s">
        <v>554</v>
      </c>
      <c r="G2688" s="59" t="s">
        <v>2461</v>
      </c>
      <c r="H2688" s="59">
        <v>431225</v>
      </c>
      <c r="I2688" s="59" t="str">
        <f t="shared" si="282"/>
        <v>431225</v>
      </c>
      <c r="J2688" s="59">
        <f t="shared" si="283"/>
        <v>0</v>
      </c>
      <c r="K2688" s="70">
        <v>3.264</v>
      </c>
      <c r="L2688" s="55" t="s">
        <v>8862</v>
      </c>
      <c r="M2688" s="71" t="s">
        <v>8863</v>
      </c>
      <c r="N2688" s="59"/>
      <c r="O2688" s="70"/>
      <c r="P2688" s="59"/>
      <c r="Q2688" s="70"/>
      <c r="R2688" s="73" t="s">
        <v>8863</v>
      </c>
      <c r="S2688" s="70">
        <v>3.264</v>
      </c>
      <c r="T2688" s="59">
        <v>18</v>
      </c>
      <c r="U2688" s="82">
        <v>172.992</v>
      </c>
      <c r="V2688" s="83">
        <v>58.752</v>
      </c>
      <c r="W2688" s="83">
        <v>42.432</v>
      </c>
      <c r="X2688" s="83">
        <v>16.32</v>
      </c>
      <c r="Y2688" s="82">
        <f t="shared" si="284"/>
        <v>114.24</v>
      </c>
      <c r="Z2688" s="82"/>
      <c r="AA2688" s="91"/>
      <c r="AB2688" s="91"/>
      <c r="AC2688" s="82"/>
      <c r="AD2688" s="82"/>
      <c r="AE2688" s="82"/>
      <c r="AF2688" s="82"/>
      <c r="AG2688" s="59" t="s">
        <v>8823</v>
      </c>
      <c r="AH2688" s="59">
        <v>1</v>
      </c>
      <c r="AI2688" s="58"/>
      <c r="AJ2688" s="27"/>
    </row>
    <row r="2689" ht="20.15" customHeight="1" outlineLevel="4" spans="1:36">
      <c r="A2689" s="55">
        <v>1</v>
      </c>
      <c r="B2689" s="60" t="s">
        <v>259</v>
      </c>
      <c r="C2689" s="56" t="s">
        <v>270</v>
      </c>
      <c r="D2689" s="57" t="s">
        <v>8741</v>
      </c>
      <c r="E2689" s="58" t="s">
        <v>8864</v>
      </c>
      <c r="F2689" s="59" t="s">
        <v>554</v>
      </c>
      <c r="G2689" s="59" t="s">
        <v>2461</v>
      </c>
      <c r="H2689" s="59">
        <v>431225</v>
      </c>
      <c r="I2689" s="59" t="str">
        <f t="shared" si="282"/>
        <v>431225</v>
      </c>
      <c r="J2689" s="59">
        <f t="shared" si="283"/>
        <v>0</v>
      </c>
      <c r="K2689" s="70">
        <v>6.239</v>
      </c>
      <c r="L2689" s="55" t="s">
        <v>8865</v>
      </c>
      <c r="M2689" s="71" t="s">
        <v>8866</v>
      </c>
      <c r="N2689" s="59"/>
      <c r="O2689" s="70"/>
      <c r="P2689" s="59"/>
      <c r="Q2689" s="70"/>
      <c r="R2689" s="73" t="s">
        <v>8866</v>
      </c>
      <c r="S2689" s="70">
        <v>6.239</v>
      </c>
      <c r="T2689" s="59">
        <v>18</v>
      </c>
      <c r="U2689" s="82">
        <v>330.667</v>
      </c>
      <c r="V2689" s="83">
        <v>112.302</v>
      </c>
      <c r="W2689" s="83">
        <v>81.107</v>
      </c>
      <c r="X2689" s="83">
        <v>31.195</v>
      </c>
      <c r="Y2689" s="82">
        <f t="shared" si="284"/>
        <v>218.365</v>
      </c>
      <c r="Z2689" s="82"/>
      <c r="AA2689" s="91"/>
      <c r="AB2689" s="91"/>
      <c r="AC2689" s="82"/>
      <c r="AD2689" s="82"/>
      <c r="AE2689" s="82"/>
      <c r="AF2689" s="82"/>
      <c r="AG2689" s="59" t="s">
        <v>8867</v>
      </c>
      <c r="AH2689" s="59">
        <v>1</v>
      </c>
      <c r="AI2689" s="58"/>
      <c r="AJ2689" s="27"/>
    </row>
    <row r="2690" ht="20.15" customHeight="1" outlineLevel="4" spans="1:36">
      <c r="A2690" s="55">
        <v>25</v>
      </c>
      <c r="B2690" s="60" t="s">
        <v>259</v>
      </c>
      <c r="C2690" s="56" t="s">
        <v>270</v>
      </c>
      <c r="D2690" s="57" t="s">
        <v>8868</v>
      </c>
      <c r="E2690" s="58" t="s">
        <v>8869</v>
      </c>
      <c r="F2690" s="59" t="s">
        <v>554</v>
      </c>
      <c r="G2690" s="59" t="s">
        <v>2461</v>
      </c>
      <c r="H2690" s="59">
        <v>431225</v>
      </c>
      <c r="I2690" s="59" t="str">
        <f t="shared" si="282"/>
        <v>431225</v>
      </c>
      <c r="J2690" s="59">
        <f t="shared" si="283"/>
        <v>0</v>
      </c>
      <c r="K2690" s="70">
        <v>30.37</v>
      </c>
      <c r="L2690" s="55" t="s">
        <v>8870</v>
      </c>
      <c r="M2690" s="71" t="s">
        <v>8871</v>
      </c>
      <c r="N2690" s="73" t="s">
        <v>8871</v>
      </c>
      <c r="O2690" s="70">
        <v>30.37</v>
      </c>
      <c r="P2690" s="59"/>
      <c r="Q2690" s="70"/>
      <c r="R2690" s="59"/>
      <c r="S2690" s="70"/>
      <c r="T2690" s="59">
        <v>18</v>
      </c>
      <c r="U2690" s="82">
        <v>2368.86</v>
      </c>
      <c r="V2690" s="83">
        <v>546.66</v>
      </c>
      <c r="W2690" s="83">
        <v>394.81</v>
      </c>
      <c r="X2690" s="83">
        <v>151.85</v>
      </c>
      <c r="Y2690" s="82">
        <f t="shared" si="284"/>
        <v>1822.2</v>
      </c>
      <c r="Z2690" s="82"/>
      <c r="AA2690" s="91"/>
      <c r="AB2690" s="91"/>
      <c r="AC2690" s="82"/>
      <c r="AD2690" s="82"/>
      <c r="AE2690" s="82"/>
      <c r="AF2690" s="82"/>
      <c r="AG2690" s="59" t="s">
        <v>8867</v>
      </c>
      <c r="AH2690" s="59">
        <v>1</v>
      </c>
      <c r="AI2690" s="58"/>
      <c r="AJ2690" s="27"/>
    </row>
    <row r="2691" ht="20.15" customHeight="1" outlineLevel="4" spans="1:36">
      <c r="A2691" s="55">
        <v>56</v>
      </c>
      <c r="B2691" s="60" t="s">
        <v>259</v>
      </c>
      <c r="C2691" s="56" t="s">
        <v>270</v>
      </c>
      <c r="D2691" s="57" t="s">
        <v>8763</v>
      </c>
      <c r="E2691" s="58" t="s">
        <v>7185</v>
      </c>
      <c r="F2691" s="59" t="s">
        <v>554</v>
      </c>
      <c r="G2691" s="59" t="s">
        <v>2461</v>
      </c>
      <c r="H2691" s="59">
        <v>431225</v>
      </c>
      <c r="I2691" s="59" t="str">
        <f t="shared" si="282"/>
        <v>431225</v>
      </c>
      <c r="J2691" s="59">
        <f t="shared" si="283"/>
        <v>0</v>
      </c>
      <c r="K2691" s="70">
        <v>18.644</v>
      </c>
      <c r="L2691" s="55" t="s">
        <v>8872</v>
      </c>
      <c r="M2691" s="71" t="s">
        <v>8873</v>
      </c>
      <c r="N2691" s="73" t="s">
        <v>8873</v>
      </c>
      <c r="O2691" s="70">
        <v>18.644</v>
      </c>
      <c r="P2691" s="59"/>
      <c r="Q2691" s="70"/>
      <c r="R2691" s="59"/>
      <c r="S2691" s="70"/>
      <c r="T2691" s="59">
        <v>18</v>
      </c>
      <c r="U2691" s="82">
        <v>1398.3</v>
      </c>
      <c r="V2691" s="83">
        <v>335.592</v>
      </c>
      <c r="W2691" s="83">
        <v>242.372</v>
      </c>
      <c r="X2691" s="83">
        <v>93.22</v>
      </c>
      <c r="Y2691" s="82">
        <f t="shared" si="284"/>
        <v>1062.708</v>
      </c>
      <c r="Z2691" s="82"/>
      <c r="AA2691" s="91"/>
      <c r="AB2691" s="91"/>
      <c r="AC2691" s="82"/>
      <c r="AD2691" s="82"/>
      <c r="AE2691" s="82"/>
      <c r="AF2691" s="82"/>
      <c r="AG2691" s="59" t="s">
        <v>8867</v>
      </c>
      <c r="AH2691" s="59">
        <v>1</v>
      </c>
      <c r="AI2691" s="58"/>
      <c r="AJ2691" s="27"/>
    </row>
    <row r="2692" ht="20.15" customHeight="1" outlineLevel="4" spans="1:36">
      <c r="A2692" s="55">
        <v>57</v>
      </c>
      <c r="B2692" s="60" t="s">
        <v>259</v>
      </c>
      <c r="C2692" s="56" t="s">
        <v>270</v>
      </c>
      <c r="D2692" s="57" t="s">
        <v>8771</v>
      </c>
      <c r="E2692" s="58" t="s">
        <v>8874</v>
      </c>
      <c r="F2692" s="59" t="s">
        <v>554</v>
      </c>
      <c r="G2692" s="59" t="s">
        <v>2461</v>
      </c>
      <c r="H2692" s="59">
        <v>431225</v>
      </c>
      <c r="I2692" s="59" t="str">
        <f t="shared" si="282"/>
        <v>431225</v>
      </c>
      <c r="J2692" s="59">
        <f t="shared" si="283"/>
        <v>0</v>
      </c>
      <c r="K2692" s="70">
        <v>3.139</v>
      </c>
      <c r="L2692" s="55" t="s">
        <v>8875</v>
      </c>
      <c r="M2692" s="71" t="s">
        <v>8876</v>
      </c>
      <c r="N2692" s="73" t="s">
        <v>8876</v>
      </c>
      <c r="O2692" s="70">
        <v>3.139</v>
      </c>
      <c r="P2692" s="59"/>
      <c r="Q2692" s="70"/>
      <c r="R2692" s="59"/>
      <c r="S2692" s="70"/>
      <c r="T2692" s="59">
        <v>18</v>
      </c>
      <c r="U2692" s="82">
        <v>229.147</v>
      </c>
      <c r="V2692" s="83">
        <v>56.502</v>
      </c>
      <c r="W2692" s="83">
        <v>40.807</v>
      </c>
      <c r="X2692" s="83">
        <v>15.695</v>
      </c>
      <c r="Y2692" s="82">
        <f t="shared" si="284"/>
        <v>172.645</v>
      </c>
      <c r="Z2692" s="82"/>
      <c r="AA2692" s="91"/>
      <c r="AB2692" s="91"/>
      <c r="AC2692" s="82"/>
      <c r="AD2692" s="82"/>
      <c r="AE2692" s="82"/>
      <c r="AF2692" s="82"/>
      <c r="AG2692" s="59" t="s">
        <v>8867</v>
      </c>
      <c r="AH2692" s="59">
        <v>1</v>
      </c>
      <c r="AI2692" s="58"/>
      <c r="AJ2692" s="27"/>
    </row>
    <row r="2693" ht="20.15" customHeight="1" outlineLevel="4" spans="1:36">
      <c r="A2693" s="55">
        <v>26</v>
      </c>
      <c r="B2693" s="60" t="s">
        <v>259</v>
      </c>
      <c r="C2693" s="56" t="s">
        <v>270</v>
      </c>
      <c r="D2693" s="57" t="s">
        <v>8774</v>
      </c>
      <c r="E2693" s="58" t="s">
        <v>8877</v>
      </c>
      <c r="F2693" s="59" t="s">
        <v>554</v>
      </c>
      <c r="G2693" s="59" t="s">
        <v>2461</v>
      </c>
      <c r="H2693" s="59">
        <v>431225</v>
      </c>
      <c r="I2693" s="59" t="str">
        <f t="shared" si="282"/>
        <v>431225</v>
      </c>
      <c r="J2693" s="59">
        <f t="shared" si="283"/>
        <v>0</v>
      </c>
      <c r="K2693" s="70">
        <v>1.716</v>
      </c>
      <c r="L2693" s="55" t="s">
        <v>8878</v>
      </c>
      <c r="M2693" s="71" t="s">
        <v>8879</v>
      </c>
      <c r="N2693" s="59"/>
      <c r="O2693" s="70"/>
      <c r="P2693" s="73" t="s">
        <v>8879</v>
      </c>
      <c r="Q2693" s="70">
        <v>1.716</v>
      </c>
      <c r="R2693" s="59"/>
      <c r="S2693" s="70"/>
      <c r="T2693" s="59">
        <v>18</v>
      </c>
      <c r="U2693" s="82">
        <v>102.96</v>
      </c>
      <c r="V2693" s="83">
        <v>30.888</v>
      </c>
      <c r="W2693" s="83">
        <v>22.308</v>
      </c>
      <c r="X2693" s="83">
        <v>8.58</v>
      </c>
      <c r="Y2693" s="82">
        <f t="shared" si="284"/>
        <v>72.072</v>
      </c>
      <c r="Z2693" s="82"/>
      <c r="AA2693" s="91"/>
      <c r="AB2693" s="91"/>
      <c r="AC2693" s="82"/>
      <c r="AD2693" s="82"/>
      <c r="AE2693" s="82"/>
      <c r="AF2693" s="82"/>
      <c r="AG2693" s="59" t="s">
        <v>8867</v>
      </c>
      <c r="AH2693" s="59">
        <v>1</v>
      </c>
      <c r="AI2693" s="58"/>
      <c r="AJ2693" s="27"/>
    </row>
    <row r="2694" ht="20.15" customHeight="1" outlineLevel="4" spans="1:36">
      <c r="A2694" s="55">
        <v>27</v>
      </c>
      <c r="B2694" s="60" t="s">
        <v>259</v>
      </c>
      <c r="C2694" s="56" t="s">
        <v>270</v>
      </c>
      <c r="D2694" s="57" t="s">
        <v>8812</v>
      </c>
      <c r="E2694" s="58" t="s">
        <v>8880</v>
      </c>
      <c r="F2694" s="59" t="s">
        <v>554</v>
      </c>
      <c r="G2694" s="59" t="s">
        <v>2461</v>
      </c>
      <c r="H2694" s="59">
        <v>431225</v>
      </c>
      <c r="I2694" s="59" t="str">
        <f t="shared" si="282"/>
        <v>431225</v>
      </c>
      <c r="J2694" s="59">
        <f t="shared" si="283"/>
        <v>0</v>
      </c>
      <c r="K2694" s="70">
        <v>4.311</v>
      </c>
      <c r="L2694" s="55" t="s">
        <v>8881</v>
      </c>
      <c r="M2694" s="71" t="s">
        <v>8882</v>
      </c>
      <c r="N2694" s="59"/>
      <c r="O2694" s="70"/>
      <c r="P2694" s="73" t="s">
        <v>8882</v>
      </c>
      <c r="Q2694" s="70">
        <v>4.311</v>
      </c>
      <c r="R2694" s="59"/>
      <c r="S2694" s="70"/>
      <c r="T2694" s="59">
        <v>18</v>
      </c>
      <c r="U2694" s="82">
        <v>258.66</v>
      </c>
      <c r="V2694" s="83">
        <v>77.598</v>
      </c>
      <c r="W2694" s="83">
        <v>56.043</v>
      </c>
      <c r="X2694" s="83">
        <v>21.555</v>
      </c>
      <c r="Y2694" s="82">
        <f t="shared" si="284"/>
        <v>181.062</v>
      </c>
      <c r="Z2694" s="82"/>
      <c r="AA2694" s="91"/>
      <c r="AB2694" s="91"/>
      <c r="AC2694" s="82"/>
      <c r="AD2694" s="82"/>
      <c r="AE2694" s="82"/>
      <c r="AF2694" s="82"/>
      <c r="AG2694" s="59" t="s">
        <v>8867</v>
      </c>
      <c r="AH2694" s="59">
        <v>1</v>
      </c>
      <c r="AI2694" s="58"/>
      <c r="AJ2694" s="27"/>
    </row>
    <row r="2695" ht="20.15" customHeight="1" outlineLevel="4" spans="1:36">
      <c r="A2695" s="55">
        <v>58</v>
      </c>
      <c r="B2695" s="60" t="s">
        <v>259</v>
      </c>
      <c r="C2695" s="56" t="s">
        <v>270</v>
      </c>
      <c r="D2695" s="57" t="s">
        <v>8851</v>
      </c>
      <c r="E2695" s="58" t="s">
        <v>8852</v>
      </c>
      <c r="F2695" s="59" t="s">
        <v>554</v>
      </c>
      <c r="G2695" s="59" t="s">
        <v>2461</v>
      </c>
      <c r="H2695" s="59">
        <v>431225</v>
      </c>
      <c r="I2695" s="59" t="str">
        <f t="shared" si="282"/>
        <v>431225</v>
      </c>
      <c r="J2695" s="59">
        <f t="shared" si="283"/>
        <v>0</v>
      </c>
      <c r="K2695" s="70">
        <v>14.525</v>
      </c>
      <c r="L2695" s="55" t="s">
        <v>8883</v>
      </c>
      <c r="M2695" s="71" t="s">
        <v>8884</v>
      </c>
      <c r="N2695" s="59"/>
      <c r="O2695" s="70"/>
      <c r="P2695" s="73" t="s">
        <v>8884</v>
      </c>
      <c r="Q2695" s="70">
        <v>14.525</v>
      </c>
      <c r="R2695" s="59"/>
      <c r="S2695" s="70"/>
      <c r="T2695" s="59">
        <v>18</v>
      </c>
      <c r="U2695" s="82">
        <v>900.55</v>
      </c>
      <c r="V2695" s="83">
        <v>261.45</v>
      </c>
      <c r="W2695" s="83">
        <v>188.825</v>
      </c>
      <c r="X2695" s="83">
        <v>72.625</v>
      </c>
      <c r="Y2695" s="82">
        <f t="shared" si="284"/>
        <v>639.1</v>
      </c>
      <c r="Z2695" s="82"/>
      <c r="AA2695" s="91"/>
      <c r="AB2695" s="91"/>
      <c r="AC2695" s="82"/>
      <c r="AD2695" s="82"/>
      <c r="AE2695" s="82"/>
      <c r="AF2695" s="82"/>
      <c r="AG2695" s="59" t="s">
        <v>8867</v>
      </c>
      <c r="AH2695" s="59">
        <v>1</v>
      </c>
      <c r="AI2695" s="58"/>
      <c r="AJ2695" s="27"/>
    </row>
    <row r="2696" ht="20.15" customHeight="1" outlineLevel="4" spans="1:36">
      <c r="A2696" s="55">
        <v>59</v>
      </c>
      <c r="B2696" s="60" t="s">
        <v>259</v>
      </c>
      <c r="C2696" s="56" t="s">
        <v>270</v>
      </c>
      <c r="D2696" s="57" t="s">
        <v>8851</v>
      </c>
      <c r="E2696" s="58" t="s">
        <v>8885</v>
      </c>
      <c r="F2696" s="59" t="s">
        <v>554</v>
      </c>
      <c r="G2696" s="59" t="s">
        <v>2461</v>
      </c>
      <c r="H2696" s="59">
        <v>431225</v>
      </c>
      <c r="I2696" s="59" t="str">
        <f t="shared" si="282"/>
        <v>431225</v>
      </c>
      <c r="J2696" s="59">
        <f t="shared" si="283"/>
        <v>0</v>
      </c>
      <c r="K2696" s="70">
        <v>8.954</v>
      </c>
      <c r="L2696" s="55" t="s">
        <v>8886</v>
      </c>
      <c r="M2696" s="71" t="s">
        <v>8887</v>
      </c>
      <c r="N2696" s="59"/>
      <c r="O2696" s="70"/>
      <c r="P2696" s="73" t="s">
        <v>8887</v>
      </c>
      <c r="Q2696" s="70">
        <v>8.954</v>
      </c>
      <c r="R2696" s="59"/>
      <c r="S2696" s="70"/>
      <c r="T2696" s="59">
        <v>18</v>
      </c>
      <c r="U2696" s="82">
        <v>546.194</v>
      </c>
      <c r="V2696" s="83">
        <v>161.172</v>
      </c>
      <c r="W2696" s="83">
        <v>116.402</v>
      </c>
      <c r="X2696" s="83">
        <v>44.77</v>
      </c>
      <c r="Y2696" s="82">
        <f t="shared" si="284"/>
        <v>385.022</v>
      </c>
      <c r="Z2696" s="82"/>
      <c r="AA2696" s="91"/>
      <c r="AB2696" s="91"/>
      <c r="AC2696" s="82"/>
      <c r="AD2696" s="82"/>
      <c r="AE2696" s="82"/>
      <c r="AF2696" s="82"/>
      <c r="AG2696" s="59" t="s">
        <v>8867</v>
      </c>
      <c r="AH2696" s="59">
        <v>1</v>
      </c>
      <c r="AI2696" s="58"/>
      <c r="AJ2696" s="27"/>
    </row>
    <row r="2697" ht="20.15" customHeight="1" outlineLevel="4" spans="1:36">
      <c r="A2697" s="55">
        <v>60</v>
      </c>
      <c r="B2697" s="60" t="s">
        <v>259</v>
      </c>
      <c r="C2697" s="56" t="s">
        <v>270</v>
      </c>
      <c r="D2697" s="57" t="s">
        <v>8851</v>
      </c>
      <c r="E2697" s="58" t="s">
        <v>8888</v>
      </c>
      <c r="F2697" s="59" t="s">
        <v>554</v>
      </c>
      <c r="G2697" s="59" t="s">
        <v>2461</v>
      </c>
      <c r="H2697" s="59">
        <v>431225</v>
      </c>
      <c r="I2697" s="59" t="str">
        <f t="shared" si="282"/>
        <v>431225</v>
      </c>
      <c r="J2697" s="59">
        <f t="shared" si="283"/>
        <v>0</v>
      </c>
      <c r="K2697" s="70">
        <v>3.788</v>
      </c>
      <c r="L2697" s="55" t="s">
        <v>8889</v>
      </c>
      <c r="M2697" s="71" t="s">
        <v>8890</v>
      </c>
      <c r="N2697" s="59"/>
      <c r="O2697" s="70"/>
      <c r="P2697" s="73" t="s">
        <v>8890</v>
      </c>
      <c r="Q2697" s="70">
        <v>3.788</v>
      </c>
      <c r="R2697" s="59"/>
      <c r="S2697" s="70"/>
      <c r="T2697" s="59">
        <v>18</v>
      </c>
      <c r="U2697" s="82">
        <v>234.856</v>
      </c>
      <c r="V2697" s="83">
        <v>68.184</v>
      </c>
      <c r="W2697" s="83">
        <v>49.244</v>
      </c>
      <c r="X2697" s="83">
        <v>18.94</v>
      </c>
      <c r="Y2697" s="82">
        <f t="shared" si="284"/>
        <v>166.672</v>
      </c>
      <c r="Z2697" s="82"/>
      <c r="AA2697" s="91"/>
      <c r="AB2697" s="91"/>
      <c r="AC2697" s="82"/>
      <c r="AD2697" s="82"/>
      <c r="AE2697" s="82"/>
      <c r="AF2697" s="82"/>
      <c r="AG2697" s="59" t="s">
        <v>8867</v>
      </c>
      <c r="AH2697" s="59">
        <v>1</v>
      </c>
      <c r="AI2697" s="58"/>
      <c r="AJ2697" s="27"/>
    </row>
    <row r="2698" ht="20.15" customHeight="1" outlineLevel="4" spans="1:36">
      <c r="A2698" s="55">
        <v>61</v>
      </c>
      <c r="B2698" s="60" t="s">
        <v>259</v>
      </c>
      <c r="C2698" s="56" t="s">
        <v>270</v>
      </c>
      <c r="D2698" s="57" t="s">
        <v>8763</v>
      </c>
      <c r="E2698" s="58" t="s">
        <v>8816</v>
      </c>
      <c r="F2698" s="59" t="s">
        <v>554</v>
      </c>
      <c r="G2698" s="59" t="s">
        <v>2461</v>
      </c>
      <c r="H2698" s="59">
        <v>431225</v>
      </c>
      <c r="I2698" s="59" t="str">
        <f t="shared" si="282"/>
        <v>431225</v>
      </c>
      <c r="J2698" s="59">
        <f t="shared" si="283"/>
        <v>0</v>
      </c>
      <c r="K2698" s="70">
        <v>3.883</v>
      </c>
      <c r="L2698" s="55" t="s">
        <v>8891</v>
      </c>
      <c r="M2698" s="71" t="s">
        <v>8892</v>
      </c>
      <c r="N2698" s="59"/>
      <c r="O2698" s="70"/>
      <c r="P2698" s="73" t="s">
        <v>8892</v>
      </c>
      <c r="Q2698" s="70">
        <v>3.883</v>
      </c>
      <c r="R2698" s="59"/>
      <c r="S2698" s="70"/>
      <c r="T2698" s="59">
        <v>18</v>
      </c>
      <c r="U2698" s="82">
        <v>244.629</v>
      </c>
      <c r="V2698" s="83">
        <v>69.894</v>
      </c>
      <c r="W2698" s="83">
        <v>50.479</v>
      </c>
      <c r="X2698" s="83">
        <v>19.415</v>
      </c>
      <c r="Y2698" s="82">
        <f t="shared" si="284"/>
        <v>174.735</v>
      </c>
      <c r="Z2698" s="82"/>
      <c r="AA2698" s="91"/>
      <c r="AB2698" s="91"/>
      <c r="AC2698" s="82"/>
      <c r="AD2698" s="82"/>
      <c r="AE2698" s="82"/>
      <c r="AF2698" s="82"/>
      <c r="AG2698" s="59" t="s">
        <v>8867</v>
      </c>
      <c r="AH2698" s="59">
        <v>1</v>
      </c>
      <c r="AI2698" s="58"/>
      <c r="AJ2698" s="27"/>
    </row>
    <row r="2699" ht="20.15" customHeight="1" outlineLevel="4" spans="1:36">
      <c r="A2699" s="55">
        <v>28</v>
      </c>
      <c r="B2699" s="60" t="s">
        <v>259</v>
      </c>
      <c r="C2699" s="56" t="s">
        <v>270</v>
      </c>
      <c r="D2699" s="57" t="s">
        <v>8741</v>
      </c>
      <c r="E2699" s="58" t="s">
        <v>8893</v>
      </c>
      <c r="F2699" s="59" t="s">
        <v>554</v>
      </c>
      <c r="G2699" s="59" t="s">
        <v>2461</v>
      </c>
      <c r="H2699" s="59">
        <v>431225</v>
      </c>
      <c r="I2699" s="59" t="str">
        <f t="shared" si="282"/>
        <v>431225</v>
      </c>
      <c r="J2699" s="59">
        <f t="shared" si="283"/>
        <v>0</v>
      </c>
      <c r="K2699" s="70">
        <v>4.309</v>
      </c>
      <c r="L2699" s="55" t="s">
        <v>8894</v>
      </c>
      <c r="M2699" s="71" t="s">
        <v>8895</v>
      </c>
      <c r="N2699" s="59"/>
      <c r="O2699" s="70"/>
      <c r="P2699" s="73" t="s">
        <v>8895</v>
      </c>
      <c r="Q2699" s="70">
        <v>4.309</v>
      </c>
      <c r="R2699" s="59"/>
      <c r="S2699" s="70"/>
      <c r="T2699" s="59">
        <v>18</v>
      </c>
      <c r="U2699" s="82">
        <v>254.231</v>
      </c>
      <c r="V2699" s="83">
        <v>77.562</v>
      </c>
      <c r="W2699" s="83">
        <v>56.017</v>
      </c>
      <c r="X2699" s="83">
        <v>21.545</v>
      </c>
      <c r="Y2699" s="82">
        <f t="shared" si="284"/>
        <v>176.669</v>
      </c>
      <c r="Z2699" s="82"/>
      <c r="AA2699" s="91"/>
      <c r="AB2699" s="91"/>
      <c r="AC2699" s="82"/>
      <c r="AD2699" s="82"/>
      <c r="AE2699" s="82"/>
      <c r="AF2699" s="82"/>
      <c r="AG2699" s="59" t="s">
        <v>8867</v>
      </c>
      <c r="AH2699" s="59">
        <v>1</v>
      </c>
      <c r="AI2699" s="58"/>
      <c r="AJ2699" s="27"/>
    </row>
    <row r="2700" ht="20.15" customHeight="1" outlineLevel="4" spans="1:36">
      <c r="A2700" s="55">
        <v>29</v>
      </c>
      <c r="B2700" s="60" t="s">
        <v>259</v>
      </c>
      <c r="C2700" s="56" t="s">
        <v>270</v>
      </c>
      <c r="D2700" s="57" t="s">
        <v>8896</v>
      </c>
      <c r="E2700" s="58" t="s">
        <v>8897</v>
      </c>
      <c r="F2700" s="59" t="s">
        <v>554</v>
      </c>
      <c r="G2700" s="59" t="s">
        <v>2461</v>
      </c>
      <c r="H2700" s="59">
        <v>431225</v>
      </c>
      <c r="I2700" s="59" t="str">
        <f t="shared" si="282"/>
        <v>431225</v>
      </c>
      <c r="J2700" s="59">
        <f t="shared" si="283"/>
        <v>0</v>
      </c>
      <c r="K2700" s="70">
        <v>6.214</v>
      </c>
      <c r="L2700" s="55" t="s">
        <v>8898</v>
      </c>
      <c r="M2700" s="71" t="s">
        <v>8899</v>
      </c>
      <c r="N2700" s="59"/>
      <c r="O2700" s="70"/>
      <c r="P2700" s="73" t="s">
        <v>8899</v>
      </c>
      <c r="Q2700" s="70">
        <v>6.214</v>
      </c>
      <c r="R2700" s="59"/>
      <c r="S2700" s="70"/>
      <c r="T2700" s="59">
        <v>18</v>
      </c>
      <c r="U2700" s="82">
        <v>372.84</v>
      </c>
      <c r="V2700" s="83">
        <v>111.852</v>
      </c>
      <c r="W2700" s="83">
        <v>80.782</v>
      </c>
      <c r="X2700" s="83">
        <v>31.07</v>
      </c>
      <c r="Y2700" s="82">
        <f t="shared" si="284"/>
        <v>260.988</v>
      </c>
      <c r="Z2700" s="82"/>
      <c r="AA2700" s="91"/>
      <c r="AB2700" s="91"/>
      <c r="AC2700" s="82"/>
      <c r="AD2700" s="82"/>
      <c r="AE2700" s="82"/>
      <c r="AF2700" s="82"/>
      <c r="AG2700" s="59" t="s">
        <v>8867</v>
      </c>
      <c r="AH2700" s="59">
        <v>1</v>
      </c>
      <c r="AI2700" s="58"/>
      <c r="AJ2700" s="27"/>
    </row>
    <row r="2701" ht="20.15" customHeight="1" outlineLevel="4" spans="1:36">
      <c r="A2701" s="55">
        <v>30</v>
      </c>
      <c r="B2701" s="60" t="s">
        <v>259</v>
      </c>
      <c r="C2701" s="56" t="s">
        <v>270</v>
      </c>
      <c r="D2701" s="57" t="s">
        <v>8774</v>
      </c>
      <c r="E2701" s="58" t="s">
        <v>8900</v>
      </c>
      <c r="F2701" s="59" t="s">
        <v>554</v>
      </c>
      <c r="G2701" s="59" t="s">
        <v>2461</v>
      </c>
      <c r="H2701" s="59">
        <v>431225</v>
      </c>
      <c r="I2701" s="59" t="str">
        <f t="shared" si="282"/>
        <v>431225</v>
      </c>
      <c r="J2701" s="59">
        <f t="shared" si="283"/>
        <v>0</v>
      </c>
      <c r="K2701" s="70">
        <v>5.991</v>
      </c>
      <c r="L2701" s="55" t="s">
        <v>8901</v>
      </c>
      <c r="M2701" s="71" t="s">
        <v>8902</v>
      </c>
      <c r="N2701" s="59"/>
      <c r="O2701" s="70"/>
      <c r="P2701" s="73" t="s">
        <v>8902</v>
      </c>
      <c r="Q2701" s="70">
        <v>5.991</v>
      </c>
      <c r="R2701" s="59"/>
      <c r="S2701" s="70"/>
      <c r="T2701" s="59">
        <v>18</v>
      </c>
      <c r="U2701" s="82">
        <v>371.442</v>
      </c>
      <c r="V2701" s="83">
        <v>107.838</v>
      </c>
      <c r="W2701" s="83">
        <v>77.883</v>
      </c>
      <c r="X2701" s="83">
        <v>29.955</v>
      </c>
      <c r="Y2701" s="82">
        <f t="shared" si="284"/>
        <v>263.604</v>
      </c>
      <c r="Z2701" s="82"/>
      <c r="AA2701" s="91"/>
      <c r="AB2701" s="91"/>
      <c r="AC2701" s="82"/>
      <c r="AD2701" s="82"/>
      <c r="AE2701" s="82"/>
      <c r="AF2701" s="82"/>
      <c r="AG2701" s="59" t="s">
        <v>8867</v>
      </c>
      <c r="AH2701" s="59">
        <v>1</v>
      </c>
      <c r="AI2701" s="58"/>
      <c r="AJ2701" s="27"/>
    </row>
    <row r="2702" ht="20.15" customHeight="1" outlineLevel="4" spans="1:36">
      <c r="A2702" s="55">
        <v>62</v>
      </c>
      <c r="B2702" s="60" t="s">
        <v>259</v>
      </c>
      <c r="C2702" s="56" t="s">
        <v>270</v>
      </c>
      <c r="D2702" s="57" t="s">
        <v>8771</v>
      </c>
      <c r="E2702" s="58" t="s">
        <v>8903</v>
      </c>
      <c r="F2702" s="59" t="s">
        <v>554</v>
      </c>
      <c r="G2702" s="59" t="s">
        <v>2461</v>
      </c>
      <c r="H2702" s="59">
        <v>431225</v>
      </c>
      <c r="I2702" s="59" t="str">
        <f t="shared" si="282"/>
        <v>431225</v>
      </c>
      <c r="J2702" s="59">
        <f t="shared" si="283"/>
        <v>0</v>
      </c>
      <c r="K2702" s="70">
        <v>9.032</v>
      </c>
      <c r="L2702" s="55" t="s">
        <v>8904</v>
      </c>
      <c r="M2702" s="71" t="s">
        <v>8905</v>
      </c>
      <c r="N2702" s="59"/>
      <c r="O2702" s="70"/>
      <c r="P2702" s="73" t="s">
        <v>8905</v>
      </c>
      <c r="Q2702" s="70">
        <v>9.032</v>
      </c>
      <c r="R2702" s="59"/>
      <c r="S2702" s="70"/>
      <c r="T2702" s="59">
        <v>18</v>
      </c>
      <c r="U2702" s="82">
        <v>569.016</v>
      </c>
      <c r="V2702" s="83">
        <v>162.576</v>
      </c>
      <c r="W2702" s="83">
        <v>117.416</v>
      </c>
      <c r="X2702" s="83">
        <v>45.16</v>
      </c>
      <c r="Y2702" s="82">
        <f t="shared" si="284"/>
        <v>406.44</v>
      </c>
      <c r="Z2702" s="82"/>
      <c r="AA2702" s="91"/>
      <c r="AB2702" s="91"/>
      <c r="AC2702" s="82"/>
      <c r="AD2702" s="82"/>
      <c r="AE2702" s="82"/>
      <c r="AF2702" s="82"/>
      <c r="AG2702" s="59" t="s">
        <v>8867</v>
      </c>
      <c r="AH2702" s="59">
        <v>1</v>
      </c>
      <c r="AI2702" s="58"/>
      <c r="AJ2702" s="27"/>
    </row>
    <row r="2703" ht="20.15" customHeight="1" outlineLevel="4" spans="1:36">
      <c r="A2703" s="55">
        <v>31</v>
      </c>
      <c r="B2703" s="60" t="s">
        <v>259</v>
      </c>
      <c r="C2703" s="56" t="s">
        <v>270</v>
      </c>
      <c r="D2703" s="57" t="s">
        <v>8741</v>
      </c>
      <c r="E2703" s="58" t="s">
        <v>8906</v>
      </c>
      <c r="F2703" s="59" t="s">
        <v>554</v>
      </c>
      <c r="G2703" s="59" t="s">
        <v>2461</v>
      </c>
      <c r="H2703" s="59">
        <v>431225</v>
      </c>
      <c r="I2703" s="59" t="str">
        <f t="shared" si="282"/>
        <v>431225</v>
      </c>
      <c r="J2703" s="59">
        <f t="shared" si="283"/>
        <v>0</v>
      </c>
      <c r="K2703" s="70">
        <v>2.995</v>
      </c>
      <c r="L2703" s="55" t="s">
        <v>8907</v>
      </c>
      <c r="M2703" s="71" t="s">
        <v>8908</v>
      </c>
      <c r="N2703" s="59"/>
      <c r="O2703" s="70"/>
      <c r="P2703" s="73" t="s">
        <v>8908</v>
      </c>
      <c r="Q2703" s="70">
        <v>2.995</v>
      </c>
      <c r="R2703" s="59"/>
      <c r="S2703" s="70"/>
      <c r="T2703" s="59">
        <v>18</v>
      </c>
      <c r="U2703" s="82">
        <v>194.675</v>
      </c>
      <c r="V2703" s="83">
        <v>53.91</v>
      </c>
      <c r="W2703" s="83">
        <v>38.935</v>
      </c>
      <c r="X2703" s="83">
        <v>14.975</v>
      </c>
      <c r="Y2703" s="82">
        <f t="shared" si="284"/>
        <v>140.765</v>
      </c>
      <c r="Z2703" s="82"/>
      <c r="AA2703" s="91"/>
      <c r="AB2703" s="91"/>
      <c r="AC2703" s="82"/>
      <c r="AD2703" s="82"/>
      <c r="AE2703" s="82"/>
      <c r="AF2703" s="82"/>
      <c r="AG2703" s="59" t="s">
        <v>8867</v>
      </c>
      <c r="AH2703" s="59">
        <v>1</v>
      </c>
      <c r="AI2703" s="58"/>
      <c r="AJ2703" s="27"/>
    </row>
    <row r="2704" ht="20.15" customHeight="1" outlineLevel="4" spans="1:36">
      <c r="A2704" s="55">
        <v>32</v>
      </c>
      <c r="B2704" s="60" t="s">
        <v>259</v>
      </c>
      <c r="C2704" s="56" t="s">
        <v>270</v>
      </c>
      <c r="D2704" s="57" t="s">
        <v>8812</v>
      </c>
      <c r="E2704" s="58" t="s">
        <v>8909</v>
      </c>
      <c r="F2704" s="59" t="s">
        <v>554</v>
      </c>
      <c r="G2704" s="59" t="s">
        <v>2461</v>
      </c>
      <c r="H2704" s="59">
        <v>431225</v>
      </c>
      <c r="I2704" s="59" t="str">
        <f t="shared" si="282"/>
        <v>431225</v>
      </c>
      <c r="J2704" s="59">
        <f t="shared" si="283"/>
        <v>0</v>
      </c>
      <c r="K2704" s="70">
        <v>5.45</v>
      </c>
      <c r="L2704" s="55" t="s">
        <v>8910</v>
      </c>
      <c r="M2704" s="71" t="s">
        <v>8911</v>
      </c>
      <c r="N2704" s="59"/>
      <c r="O2704" s="70"/>
      <c r="P2704" s="73" t="s">
        <v>8911</v>
      </c>
      <c r="Q2704" s="70">
        <v>5.45</v>
      </c>
      <c r="R2704" s="59"/>
      <c r="S2704" s="70"/>
      <c r="T2704" s="59">
        <v>18</v>
      </c>
      <c r="U2704" s="82">
        <v>332.45</v>
      </c>
      <c r="V2704" s="83">
        <v>98.1</v>
      </c>
      <c r="W2704" s="83">
        <v>70.85</v>
      </c>
      <c r="X2704" s="83">
        <v>27.25</v>
      </c>
      <c r="Y2704" s="82">
        <f t="shared" si="284"/>
        <v>234.35</v>
      </c>
      <c r="Z2704" s="82"/>
      <c r="AA2704" s="91"/>
      <c r="AB2704" s="91"/>
      <c r="AC2704" s="82"/>
      <c r="AD2704" s="82"/>
      <c r="AE2704" s="82"/>
      <c r="AF2704" s="82"/>
      <c r="AG2704" s="59" t="s">
        <v>8867</v>
      </c>
      <c r="AH2704" s="59">
        <v>1</v>
      </c>
      <c r="AI2704" s="58"/>
      <c r="AJ2704" s="27"/>
    </row>
    <row r="2705" ht="20.15" customHeight="1" outlineLevel="4" spans="1:36">
      <c r="A2705" s="55">
        <v>4</v>
      </c>
      <c r="B2705" s="60" t="s">
        <v>259</v>
      </c>
      <c r="C2705" s="56" t="s">
        <v>270</v>
      </c>
      <c r="D2705" s="57" t="s">
        <v>8855</v>
      </c>
      <c r="E2705" s="58" t="s">
        <v>8912</v>
      </c>
      <c r="F2705" s="59" t="s">
        <v>554</v>
      </c>
      <c r="G2705" s="59" t="s">
        <v>2461</v>
      </c>
      <c r="H2705" s="59">
        <v>431225</v>
      </c>
      <c r="I2705" s="59" t="str">
        <f t="shared" si="282"/>
        <v>431225</v>
      </c>
      <c r="J2705" s="59">
        <f t="shared" si="283"/>
        <v>0</v>
      </c>
      <c r="K2705" s="70">
        <v>13.145</v>
      </c>
      <c r="L2705" s="55" t="s">
        <v>8913</v>
      </c>
      <c r="M2705" s="71" t="s">
        <v>8914</v>
      </c>
      <c r="N2705" s="59"/>
      <c r="O2705" s="70"/>
      <c r="P2705" s="73" t="s">
        <v>8914</v>
      </c>
      <c r="Q2705" s="70">
        <v>13.145</v>
      </c>
      <c r="R2705" s="59"/>
      <c r="S2705" s="70"/>
      <c r="T2705" s="59">
        <v>18</v>
      </c>
      <c r="U2705" s="82">
        <v>867.57</v>
      </c>
      <c r="V2705" s="83">
        <v>236.61</v>
      </c>
      <c r="W2705" s="83">
        <v>170.885</v>
      </c>
      <c r="X2705" s="83">
        <v>65.725</v>
      </c>
      <c r="Y2705" s="82">
        <f t="shared" si="284"/>
        <v>630.96</v>
      </c>
      <c r="Z2705" s="82"/>
      <c r="AA2705" s="91"/>
      <c r="AB2705" s="91"/>
      <c r="AC2705" s="82"/>
      <c r="AD2705" s="82"/>
      <c r="AE2705" s="82"/>
      <c r="AF2705" s="82"/>
      <c r="AG2705" s="59" t="s">
        <v>8867</v>
      </c>
      <c r="AH2705" s="59">
        <v>1</v>
      </c>
      <c r="AI2705" s="58"/>
      <c r="AJ2705" s="27"/>
    </row>
    <row r="2706" ht="20.15" customHeight="1" outlineLevel="4" spans="1:36">
      <c r="A2706" s="55">
        <v>3</v>
      </c>
      <c r="B2706" s="60" t="s">
        <v>259</v>
      </c>
      <c r="C2706" s="56" t="s">
        <v>270</v>
      </c>
      <c r="D2706" s="57" t="s">
        <v>8751</v>
      </c>
      <c r="E2706" s="58" t="s">
        <v>8915</v>
      </c>
      <c r="F2706" s="59" t="s">
        <v>554</v>
      </c>
      <c r="G2706" s="59" t="s">
        <v>2461</v>
      </c>
      <c r="H2706" s="59">
        <v>431225</v>
      </c>
      <c r="I2706" s="59" t="str">
        <f t="shared" si="282"/>
        <v>431225</v>
      </c>
      <c r="J2706" s="59">
        <f t="shared" si="283"/>
        <v>0</v>
      </c>
      <c r="K2706" s="70">
        <v>6.816</v>
      </c>
      <c r="L2706" s="55" t="s">
        <v>8916</v>
      </c>
      <c r="M2706" s="71" t="s">
        <v>8917</v>
      </c>
      <c r="N2706" s="59"/>
      <c r="O2706" s="70"/>
      <c r="P2706" s="73" t="s">
        <v>8917</v>
      </c>
      <c r="Q2706" s="70">
        <v>6.816</v>
      </c>
      <c r="R2706" s="59"/>
      <c r="S2706" s="70"/>
      <c r="T2706" s="59">
        <v>18</v>
      </c>
      <c r="U2706" s="82">
        <v>456.672</v>
      </c>
      <c r="V2706" s="83">
        <v>122.688</v>
      </c>
      <c r="W2706" s="83">
        <v>88.608</v>
      </c>
      <c r="X2706" s="83">
        <v>34.08</v>
      </c>
      <c r="Y2706" s="82">
        <f t="shared" si="284"/>
        <v>333.984</v>
      </c>
      <c r="Z2706" s="82"/>
      <c r="AA2706" s="91"/>
      <c r="AB2706" s="91"/>
      <c r="AC2706" s="82"/>
      <c r="AD2706" s="82"/>
      <c r="AE2706" s="82"/>
      <c r="AF2706" s="82"/>
      <c r="AG2706" s="59" t="s">
        <v>8867</v>
      </c>
      <c r="AH2706" s="59">
        <v>1</v>
      </c>
      <c r="AI2706" s="58"/>
      <c r="AJ2706" s="27"/>
    </row>
    <row r="2707" ht="20.15" customHeight="1" outlineLevel="4" spans="1:36">
      <c r="A2707" s="55">
        <v>5</v>
      </c>
      <c r="B2707" s="60" t="s">
        <v>259</v>
      </c>
      <c r="C2707" s="56" t="s">
        <v>270</v>
      </c>
      <c r="D2707" s="57" t="s">
        <v>8767</v>
      </c>
      <c r="E2707" s="58" t="s">
        <v>8918</v>
      </c>
      <c r="F2707" s="59" t="s">
        <v>554</v>
      </c>
      <c r="G2707" s="59" t="s">
        <v>2461</v>
      </c>
      <c r="H2707" s="59">
        <v>431225</v>
      </c>
      <c r="I2707" s="59" t="str">
        <f t="shared" si="282"/>
        <v>431225</v>
      </c>
      <c r="J2707" s="59">
        <f t="shared" si="283"/>
        <v>0</v>
      </c>
      <c r="K2707" s="70">
        <v>7.806</v>
      </c>
      <c r="L2707" s="55" t="s">
        <v>8919</v>
      </c>
      <c r="M2707" s="71" t="s">
        <v>8920</v>
      </c>
      <c r="N2707" s="59"/>
      <c r="O2707" s="70"/>
      <c r="P2707" s="73" t="s">
        <v>8920</v>
      </c>
      <c r="Q2707" s="70">
        <v>7.806</v>
      </c>
      <c r="R2707" s="59"/>
      <c r="S2707" s="70"/>
      <c r="T2707" s="59">
        <v>18</v>
      </c>
      <c r="U2707" s="82">
        <v>491.778</v>
      </c>
      <c r="V2707" s="83">
        <v>140.508</v>
      </c>
      <c r="W2707" s="83">
        <v>101.478</v>
      </c>
      <c r="X2707" s="83">
        <v>39.03</v>
      </c>
      <c r="Y2707" s="82">
        <f t="shared" si="284"/>
        <v>351.27</v>
      </c>
      <c r="Z2707" s="82"/>
      <c r="AA2707" s="91"/>
      <c r="AB2707" s="91"/>
      <c r="AC2707" s="82"/>
      <c r="AD2707" s="82"/>
      <c r="AE2707" s="82"/>
      <c r="AF2707" s="82"/>
      <c r="AG2707" s="59" t="s">
        <v>8867</v>
      </c>
      <c r="AH2707" s="59">
        <v>1</v>
      </c>
      <c r="AI2707" s="58"/>
      <c r="AJ2707" s="27"/>
    </row>
    <row r="2708" ht="20.15" customHeight="1" outlineLevel="4" spans="1:36">
      <c r="A2708" s="55">
        <v>8</v>
      </c>
      <c r="B2708" s="60" t="s">
        <v>259</v>
      </c>
      <c r="C2708" s="56" t="s">
        <v>270</v>
      </c>
      <c r="D2708" s="57" t="s">
        <v>8830</v>
      </c>
      <c r="E2708" s="58" t="s">
        <v>8921</v>
      </c>
      <c r="F2708" s="59" t="s">
        <v>554</v>
      </c>
      <c r="G2708" s="59" t="s">
        <v>2461</v>
      </c>
      <c r="H2708" s="59">
        <v>431225</v>
      </c>
      <c r="I2708" s="59" t="str">
        <f t="shared" si="282"/>
        <v>431225</v>
      </c>
      <c r="J2708" s="59">
        <f t="shared" si="283"/>
        <v>0</v>
      </c>
      <c r="K2708" s="70">
        <v>6.378</v>
      </c>
      <c r="L2708" s="55" t="s">
        <v>8922</v>
      </c>
      <c r="M2708" s="71" t="s">
        <v>8923</v>
      </c>
      <c r="N2708" s="59"/>
      <c r="O2708" s="70"/>
      <c r="P2708" s="73" t="s">
        <v>8923</v>
      </c>
      <c r="Q2708" s="70">
        <v>6.378</v>
      </c>
      <c r="R2708" s="59"/>
      <c r="S2708" s="70"/>
      <c r="T2708" s="59">
        <v>18</v>
      </c>
      <c r="U2708" s="82">
        <v>382.68</v>
      </c>
      <c r="V2708" s="83">
        <v>114.804</v>
      </c>
      <c r="W2708" s="83">
        <v>82.914</v>
      </c>
      <c r="X2708" s="83">
        <v>31.89</v>
      </c>
      <c r="Y2708" s="82">
        <f t="shared" si="284"/>
        <v>267.876</v>
      </c>
      <c r="Z2708" s="82"/>
      <c r="AA2708" s="91"/>
      <c r="AB2708" s="91"/>
      <c r="AC2708" s="82"/>
      <c r="AD2708" s="82"/>
      <c r="AE2708" s="82"/>
      <c r="AF2708" s="82"/>
      <c r="AG2708" s="59" t="s">
        <v>8867</v>
      </c>
      <c r="AH2708" s="59">
        <v>1</v>
      </c>
      <c r="AI2708" s="58"/>
      <c r="AJ2708" s="27"/>
    </row>
    <row r="2709" ht="20.15" customHeight="1" outlineLevel="4" spans="1:36">
      <c r="A2709" s="55">
        <v>33</v>
      </c>
      <c r="B2709" s="60" t="s">
        <v>259</v>
      </c>
      <c r="C2709" s="56" t="s">
        <v>270</v>
      </c>
      <c r="D2709" s="57" t="s">
        <v>8751</v>
      </c>
      <c r="E2709" s="58" t="s">
        <v>2878</v>
      </c>
      <c r="F2709" s="59" t="s">
        <v>554</v>
      </c>
      <c r="G2709" s="59" t="s">
        <v>2461</v>
      </c>
      <c r="H2709" s="59">
        <v>431225</v>
      </c>
      <c r="I2709" s="59" t="str">
        <f t="shared" si="282"/>
        <v>431225</v>
      </c>
      <c r="J2709" s="59">
        <f t="shared" si="283"/>
        <v>0</v>
      </c>
      <c r="K2709" s="70">
        <v>6.073</v>
      </c>
      <c r="L2709" s="55" t="s">
        <v>8924</v>
      </c>
      <c r="M2709" s="71" t="s">
        <v>8925</v>
      </c>
      <c r="N2709" s="59"/>
      <c r="O2709" s="70"/>
      <c r="P2709" s="73" t="s">
        <v>8925</v>
      </c>
      <c r="Q2709" s="70">
        <v>6.073</v>
      </c>
      <c r="R2709" s="59"/>
      <c r="S2709" s="70"/>
      <c r="T2709" s="59">
        <v>18</v>
      </c>
      <c r="U2709" s="82">
        <v>376.526</v>
      </c>
      <c r="V2709" s="83">
        <v>109.314</v>
      </c>
      <c r="W2709" s="83">
        <v>78.949</v>
      </c>
      <c r="X2709" s="83">
        <v>30.365</v>
      </c>
      <c r="Y2709" s="82">
        <f t="shared" si="284"/>
        <v>267.212</v>
      </c>
      <c r="Z2709" s="82"/>
      <c r="AA2709" s="91"/>
      <c r="AB2709" s="91"/>
      <c r="AC2709" s="82"/>
      <c r="AD2709" s="82"/>
      <c r="AE2709" s="82"/>
      <c r="AF2709" s="82"/>
      <c r="AG2709" s="59" t="s">
        <v>8867</v>
      </c>
      <c r="AH2709" s="59">
        <v>1</v>
      </c>
      <c r="AI2709" s="58"/>
      <c r="AJ2709" s="27"/>
    </row>
    <row r="2710" ht="20.15" customHeight="1" outlineLevel="4" spans="1:36">
      <c r="A2710" s="55">
        <v>63</v>
      </c>
      <c r="B2710" s="60" t="s">
        <v>259</v>
      </c>
      <c r="C2710" s="56" t="s">
        <v>270</v>
      </c>
      <c r="D2710" s="57" t="s">
        <v>8830</v>
      </c>
      <c r="E2710" s="58" t="s">
        <v>8926</v>
      </c>
      <c r="F2710" s="59" t="s">
        <v>554</v>
      </c>
      <c r="G2710" s="59" t="s">
        <v>2461</v>
      </c>
      <c r="H2710" s="59">
        <v>431225</v>
      </c>
      <c r="I2710" s="59" t="str">
        <f t="shared" si="282"/>
        <v>431225</v>
      </c>
      <c r="J2710" s="59">
        <f t="shared" si="283"/>
        <v>0</v>
      </c>
      <c r="K2710" s="70">
        <v>11.079</v>
      </c>
      <c r="L2710" s="55" t="s">
        <v>8927</v>
      </c>
      <c r="M2710" s="71" t="s">
        <v>8928</v>
      </c>
      <c r="N2710" s="59"/>
      <c r="O2710" s="70"/>
      <c r="P2710" s="73" t="s">
        <v>8928</v>
      </c>
      <c r="Q2710" s="70">
        <v>11.079</v>
      </c>
      <c r="R2710" s="59"/>
      <c r="S2710" s="70"/>
      <c r="T2710" s="59">
        <v>18</v>
      </c>
      <c r="U2710" s="82">
        <v>709.056</v>
      </c>
      <c r="V2710" s="83">
        <v>199.422</v>
      </c>
      <c r="W2710" s="83">
        <v>144.027</v>
      </c>
      <c r="X2710" s="83">
        <v>55.395</v>
      </c>
      <c r="Y2710" s="82">
        <f t="shared" si="284"/>
        <v>509.634</v>
      </c>
      <c r="Z2710" s="82"/>
      <c r="AA2710" s="91"/>
      <c r="AB2710" s="91"/>
      <c r="AC2710" s="82"/>
      <c r="AD2710" s="82"/>
      <c r="AE2710" s="82"/>
      <c r="AF2710" s="82"/>
      <c r="AG2710" s="59" t="s">
        <v>8867</v>
      </c>
      <c r="AH2710" s="59">
        <v>1</v>
      </c>
      <c r="AI2710" s="58"/>
      <c r="AJ2710" s="27"/>
    </row>
    <row r="2711" ht="20.15" customHeight="1" outlineLevel="4" spans="1:36">
      <c r="A2711" s="55">
        <v>9</v>
      </c>
      <c r="B2711" s="60" t="s">
        <v>259</v>
      </c>
      <c r="C2711" s="56" t="s">
        <v>270</v>
      </c>
      <c r="D2711" s="57" t="s">
        <v>8741</v>
      </c>
      <c r="E2711" s="58" t="s">
        <v>8893</v>
      </c>
      <c r="F2711" s="59" t="s">
        <v>554</v>
      </c>
      <c r="G2711" s="59" t="s">
        <v>2461</v>
      </c>
      <c r="H2711" s="59">
        <v>431225</v>
      </c>
      <c r="I2711" s="59" t="str">
        <f t="shared" si="282"/>
        <v>431225</v>
      </c>
      <c r="J2711" s="59">
        <f t="shared" si="283"/>
        <v>0</v>
      </c>
      <c r="K2711" s="70">
        <v>4.705</v>
      </c>
      <c r="L2711" s="55" t="s">
        <v>8929</v>
      </c>
      <c r="M2711" s="71" t="s">
        <v>8930</v>
      </c>
      <c r="N2711" s="59"/>
      <c r="O2711" s="70"/>
      <c r="P2711" s="73" t="s">
        <v>8930</v>
      </c>
      <c r="Q2711" s="70">
        <v>4.705</v>
      </c>
      <c r="R2711" s="59"/>
      <c r="S2711" s="70"/>
      <c r="T2711" s="59">
        <v>18</v>
      </c>
      <c r="U2711" s="82">
        <v>291.71</v>
      </c>
      <c r="V2711" s="83">
        <v>84.69</v>
      </c>
      <c r="W2711" s="83">
        <v>61.165</v>
      </c>
      <c r="X2711" s="83">
        <v>23.525</v>
      </c>
      <c r="Y2711" s="82">
        <f t="shared" si="284"/>
        <v>207.02</v>
      </c>
      <c r="Z2711" s="82"/>
      <c r="AA2711" s="91"/>
      <c r="AB2711" s="91"/>
      <c r="AC2711" s="82"/>
      <c r="AD2711" s="82"/>
      <c r="AE2711" s="82"/>
      <c r="AF2711" s="82"/>
      <c r="AG2711" s="59" t="s">
        <v>8867</v>
      </c>
      <c r="AH2711" s="59">
        <v>1</v>
      </c>
      <c r="AI2711" s="58"/>
      <c r="AJ2711" s="27"/>
    </row>
    <row r="2712" ht="20.15" customHeight="1" outlineLevel="4" spans="1:36">
      <c r="A2712" s="55">
        <v>34</v>
      </c>
      <c r="B2712" s="60" t="s">
        <v>259</v>
      </c>
      <c r="C2712" s="56" t="s">
        <v>270</v>
      </c>
      <c r="D2712" s="57" t="s">
        <v>8741</v>
      </c>
      <c r="E2712" s="58" t="s">
        <v>8931</v>
      </c>
      <c r="F2712" s="59" t="s">
        <v>554</v>
      </c>
      <c r="G2712" s="59" t="s">
        <v>2461</v>
      </c>
      <c r="H2712" s="59">
        <v>431225</v>
      </c>
      <c r="I2712" s="59" t="str">
        <f t="shared" si="282"/>
        <v>431225</v>
      </c>
      <c r="J2712" s="59">
        <f t="shared" si="283"/>
        <v>0</v>
      </c>
      <c r="K2712" s="70">
        <v>7.583</v>
      </c>
      <c r="L2712" s="55" t="s">
        <v>8932</v>
      </c>
      <c r="M2712" s="71" t="s">
        <v>8933</v>
      </c>
      <c r="N2712" s="59"/>
      <c r="O2712" s="70"/>
      <c r="P2712" s="73" t="s">
        <v>8933</v>
      </c>
      <c r="Q2712" s="70">
        <v>7.583</v>
      </c>
      <c r="R2712" s="59"/>
      <c r="S2712" s="70"/>
      <c r="T2712" s="59">
        <v>18</v>
      </c>
      <c r="U2712" s="82">
        <v>470.146</v>
      </c>
      <c r="V2712" s="83">
        <v>136.494</v>
      </c>
      <c r="W2712" s="83">
        <v>98.579</v>
      </c>
      <c r="X2712" s="83">
        <v>37.915</v>
      </c>
      <c r="Y2712" s="82">
        <f t="shared" si="284"/>
        <v>333.652</v>
      </c>
      <c r="Z2712" s="82"/>
      <c r="AA2712" s="91"/>
      <c r="AB2712" s="91"/>
      <c r="AC2712" s="82"/>
      <c r="AD2712" s="82"/>
      <c r="AE2712" s="82"/>
      <c r="AF2712" s="82"/>
      <c r="AG2712" s="59" t="s">
        <v>8867</v>
      </c>
      <c r="AH2712" s="59">
        <v>1</v>
      </c>
      <c r="AI2712" s="58"/>
      <c r="AJ2712" s="27"/>
    </row>
    <row r="2713" ht="20.15" customHeight="1" outlineLevel="4" spans="1:36">
      <c r="A2713" s="55">
        <v>64</v>
      </c>
      <c r="B2713" s="60" t="s">
        <v>259</v>
      </c>
      <c r="C2713" s="56" t="s">
        <v>270</v>
      </c>
      <c r="D2713" s="57" t="s">
        <v>8851</v>
      </c>
      <c r="E2713" s="58" t="s">
        <v>8934</v>
      </c>
      <c r="F2713" s="59" t="s">
        <v>554</v>
      </c>
      <c r="G2713" s="59" t="s">
        <v>2461</v>
      </c>
      <c r="H2713" s="59">
        <v>431225</v>
      </c>
      <c r="I2713" s="59" t="str">
        <f t="shared" si="282"/>
        <v>431225</v>
      </c>
      <c r="J2713" s="59">
        <f t="shared" si="283"/>
        <v>0</v>
      </c>
      <c r="K2713" s="70">
        <v>5.018</v>
      </c>
      <c r="L2713" s="55" t="s">
        <v>8935</v>
      </c>
      <c r="M2713" s="71" t="s">
        <v>8936</v>
      </c>
      <c r="N2713" s="59"/>
      <c r="O2713" s="70"/>
      <c r="P2713" s="73" t="s">
        <v>8936</v>
      </c>
      <c r="Q2713" s="70">
        <v>5.018</v>
      </c>
      <c r="R2713" s="59"/>
      <c r="S2713" s="70"/>
      <c r="T2713" s="59">
        <v>18</v>
      </c>
      <c r="U2713" s="82">
        <v>326.17</v>
      </c>
      <c r="V2713" s="83">
        <v>90.324</v>
      </c>
      <c r="W2713" s="83">
        <v>65.234</v>
      </c>
      <c r="X2713" s="83">
        <v>25.09</v>
      </c>
      <c r="Y2713" s="82">
        <f t="shared" si="284"/>
        <v>235.846</v>
      </c>
      <c r="Z2713" s="82"/>
      <c r="AA2713" s="91"/>
      <c r="AB2713" s="91"/>
      <c r="AC2713" s="82"/>
      <c r="AD2713" s="82"/>
      <c r="AE2713" s="82"/>
      <c r="AF2713" s="82"/>
      <c r="AG2713" s="59" t="s">
        <v>8867</v>
      </c>
      <c r="AH2713" s="59">
        <v>1</v>
      </c>
      <c r="AI2713" s="58"/>
      <c r="AJ2713" s="27"/>
    </row>
    <row r="2714" ht="20.15" customHeight="1" outlineLevel="4" spans="1:36">
      <c r="A2714" s="55">
        <v>65</v>
      </c>
      <c r="B2714" s="60" t="s">
        <v>259</v>
      </c>
      <c r="C2714" s="56" t="s">
        <v>270</v>
      </c>
      <c r="D2714" s="57" t="s">
        <v>8785</v>
      </c>
      <c r="E2714" s="58" t="s">
        <v>8937</v>
      </c>
      <c r="F2714" s="59" t="s">
        <v>554</v>
      </c>
      <c r="G2714" s="59" t="s">
        <v>2461</v>
      </c>
      <c r="H2714" s="59">
        <v>431225</v>
      </c>
      <c r="I2714" s="59" t="str">
        <f t="shared" si="282"/>
        <v>431225</v>
      </c>
      <c r="J2714" s="59">
        <f t="shared" si="283"/>
        <v>0</v>
      </c>
      <c r="K2714" s="70">
        <v>6.538</v>
      </c>
      <c r="L2714" s="55" t="s">
        <v>8938</v>
      </c>
      <c r="M2714" s="71" t="s">
        <v>8939</v>
      </c>
      <c r="N2714" s="59"/>
      <c r="O2714" s="70"/>
      <c r="P2714" s="73" t="s">
        <v>8939</v>
      </c>
      <c r="Q2714" s="70">
        <v>6.538</v>
      </c>
      <c r="R2714" s="59"/>
      <c r="S2714" s="70"/>
      <c r="T2714" s="59">
        <v>18</v>
      </c>
      <c r="U2714" s="82">
        <v>418.432</v>
      </c>
      <c r="V2714" s="83">
        <v>117.684</v>
      </c>
      <c r="W2714" s="83">
        <v>84.994</v>
      </c>
      <c r="X2714" s="83">
        <v>32.69</v>
      </c>
      <c r="Y2714" s="82">
        <f t="shared" si="284"/>
        <v>300.748</v>
      </c>
      <c r="Z2714" s="82"/>
      <c r="AA2714" s="91"/>
      <c r="AB2714" s="91"/>
      <c r="AC2714" s="82"/>
      <c r="AD2714" s="82"/>
      <c r="AE2714" s="82"/>
      <c r="AF2714" s="82"/>
      <c r="AG2714" s="59" t="s">
        <v>8867</v>
      </c>
      <c r="AH2714" s="59">
        <v>1</v>
      </c>
      <c r="AI2714" s="58"/>
      <c r="AJ2714" s="27"/>
    </row>
    <row r="2715" ht="20.15" customHeight="1" outlineLevel="4" spans="1:36">
      <c r="A2715" s="55">
        <v>66</v>
      </c>
      <c r="B2715" s="60" t="s">
        <v>259</v>
      </c>
      <c r="C2715" s="56" t="s">
        <v>270</v>
      </c>
      <c r="D2715" s="57" t="s">
        <v>8763</v>
      </c>
      <c r="E2715" s="58" t="s">
        <v>8940</v>
      </c>
      <c r="F2715" s="59" t="s">
        <v>554</v>
      </c>
      <c r="G2715" s="59" t="s">
        <v>2461</v>
      </c>
      <c r="H2715" s="59">
        <v>431225</v>
      </c>
      <c r="I2715" s="59" t="str">
        <f t="shared" si="282"/>
        <v>431225</v>
      </c>
      <c r="J2715" s="59">
        <f t="shared" si="283"/>
        <v>0</v>
      </c>
      <c r="K2715" s="70">
        <v>11.001</v>
      </c>
      <c r="L2715" s="55" t="s">
        <v>8941</v>
      </c>
      <c r="M2715" s="71" t="s">
        <v>8942</v>
      </c>
      <c r="N2715" s="59"/>
      <c r="O2715" s="70"/>
      <c r="P2715" s="73" t="s">
        <v>8942</v>
      </c>
      <c r="Q2715" s="70">
        <v>11.001</v>
      </c>
      <c r="R2715" s="59"/>
      <c r="S2715" s="70"/>
      <c r="T2715" s="59">
        <v>18</v>
      </c>
      <c r="U2715" s="82">
        <v>682.062</v>
      </c>
      <c r="V2715" s="83">
        <v>198.018</v>
      </c>
      <c r="W2715" s="83">
        <v>143.013</v>
      </c>
      <c r="X2715" s="83">
        <v>55.005</v>
      </c>
      <c r="Y2715" s="82">
        <f t="shared" si="284"/>
        <v>484.044</v>
      </c>
      <c r="Z2715" s="82"/>
      <c r="AA2715" s="91"/>
      <c r="AB2715" s="91"/>
      <c r="AC2715" s="82"/>
      <c r="AD2715" s="82"/>
      <c r="AE2715" s="82"/>
      <c r="AF2715" s="82"/>
      <c r="AG2715" s="59" t="s">
        <v>8867</v>
      </c>
      <c r="AH2715" s="59">
        <v>1</v>
      </c>
      <c r="AI2715" s="58"/>
      <c r="AJ2715" s="27"/>
    </row>
    <row r="2716" ht="20.15" customHeight="1" outlineLevel="4" spans="1:36">
      <c r="A2716" s="55">
        <v>10</v>
      </c>
      <c r="B2716" s="60" t="s">
        <v>259</v>
      </c>
      <c r="C2716" s="56" t="s">
        <v>270</v>
      </c>
      <c r="D2716" s="57" t="s">
        <v>8800</v>
      </c>
      <c r="E2716" s="58" t="s">
        <v>8943</v>
      </c>
      <c r="F2716" s="59" t="s">
        <v>554</v>
      </c>
      <c r="G2716" s="59" t="s">
        <v>2461</v>
      </c>
      <c r="H2716" s="59">
        <v>431225</v>
      </c>
      <c r="I2716" s="59" t="str">
        <f t="shared" ref="I2716:I2719" si="285">RIGHT(M2716,6)</f>
        <v>431225</v>
      </c>
      <c r="J2716" s="59">
        <f t="shared" ref="J2716:J2719" si="286">H2716-I2716</f>
        <v>0</v>
      </c>
      <c r="K2716" s="70">
        <v>5.582</v>
      </c>
      <c r="L2716" s="55" t="s">
        <v>8944</v>
      </c>
      <c r="M2716" s="71" t="s">
        <v>8945</v>
      </c>
      <c r="N2716" s="59"/>
      <c r="O2716" s="70"/>
      <c r="P2716" s="73" t="s">
        <v>8945</v>
      </c>
      <c r="Q2716" s="70">
        <v>5.582</v>
      </c>
      <c r="R2716" s="59"/>
      <c r="S2716" s="70"/>
      <c r="T2716" s="59">
        <v>18</v>
      </c>
      <c r="U2716" s="82">
        <v>368.412</v>
      </c>
      <c r="V2716" s="83">
        <v>100.476</v>
      </c>
      <c r="W2716" s="83">
        <v>72.566</v>
      </c>
      <c r="X2716" s="83">
        <v>27.91</v>
      </c>
      <c r="Y2716" s="82">
        <f t="shared" ref="Y2716:Y2719" si="287">U2716-V2716</f>
        <v>267.936</v>
      </c>
      <c r="Z2716" s="82"/>
      <c r="AA2716" s="91"/>
      <c r="AB2716" s="91"/>
      <c r="AC2716" s="82"/>
      <c r="AD2716" s="82"/>
      <c r="AE2716" s="82"/>
      <c r="AF2716" s="82"/>
      <c r="AG2716" s="59" t="s">
        <v>8867</v>
      </c>
      <c r="AH2716" s="59">
        <v>1</v>
      </c>
      <c r="AI2716" s="58"/>
      <c r="AJ2716" s="27"/>
    </row>
    <row r="2717" ht="20.15" customHeight="1" outlineLevel="4" spans="1:36">
      <c r="A2717" s="55">
        <v>67</v>
      </c>
      <c r="B2717" s="60" t="s">
        <v>259</v>
      </c>
      <c r="C2717" s="56" t="s">
        <v>270</v>
      </c>
      <c r="D2717" s="57" t="s">
        <v>8767</v>
      </c>
      <c r="E2717" s="58" t="s">
        <v>8946</v>
      </c>
      <c r="F2717" s="59" t="s">
        <v>554</v>
      </c>
      <c r="G2717" s="59" t="s">
        <v>2461</v>
      </c>
      <c r="H2717" s="59">
        <v>431225</v>
      </c>
      <c r="I2717" s="59" t="str">
        <f t="shared" si="285"/>
        <v>431225</v>
      </c>
      <c r="J2717" s="59">
        <f t="shared" si="286"/>
        <v>0</v>
      </c>
      <c r="K2717" s="70">
        <v>5.213</v>
      </c>
      <c r="L2717" s="55" t="s">
        <v>8947</v>
      </c>
      <c r="M2717" s="71" t="s">
        <v>8948</v>
      </c>
      <c r="N2717" s="59"/>
      <c r="O2717" s="70"/>
      <c r="P2717" s="73" t="s">
        <v>8948</v>
      </c>
      <c r="Q2717" s="70">
        <v>5.213</v>
      </c>
      <c r="R2717" s="59"/>
      <c r="S2717" s="70"/>
      <c r="T2717" s="59">
        <v>18</v>
      </c>
      <c r="U2717" s="82">
        <v>328.419</v>
      </c>
      <c r="V2717" s="83">
        <v>93.834</v>
      </c>
      <c r="W2717" s="83">
        <v>67.769</v>
      </c>
      <c r="X2717" s="83">
        <v>26.065</v>
      </c>
      <c r="Y2717" s="82">
        <f t="shared" si="287"/>
        <v>234.585</v>
      </c>
      <c r="Z2717" s="82"/>
      <c r="AA2717" s="91"/>
      <c r="AB2717" s="91"/>
      <c r="AC2717" s="82"/>
      <c r="AD2717" s="82"/>
      <c r="AE2717" s="82"/>
      <c r="AF2717" s="82"/>
      <c r="AG2717" s="59" t="s">
        <v>8867</v>
      </c>
      <c r="AH2717" s="59">
        <v>1</v>
      </c>
      <c r="AI2717" s="58"/>
      <c r="AJ2717" s="27"/>
    </row>
    <row r="2718" ht="20.15" customHeight="1" outlineLevel="4" spans="1:36">
      <c r="A2718" s="55">
        <v>2</v>
      </c>
      <c r="B2718" s="60" t="s">
        <v>259</v>
      </c>
      <c r="C2718" s="56" t="s">
        <v>270</v>
      </c>
      <c r="D2718" s="57" t="s">
        <v>8949</v>
      </c>
      <c r="E2718" s="58" t="s">
        <v>8950</v>
      </c>
      <c r="F2718" s="59" t="s">
        <v>554</v>
      </c>
      <c r="G2718" s="59" t="s">
        <v>2461</v>
      </c>
      <c r="H2718" s="59">
        <v>431225</v>
      </c>
      <c r="I2718" s="59" t="str">
        <f t="shared" si="285"/>
        <v>431225</v>
      </c>
      <c r="J2718" s="59">
        <f t="shared" si="286"/>
        <v>0</v>
      </c>
      <c r="K2718" s="70">
        <v>2.293</v>
      </c>
      <c r="L2718" s="55" t="s">
        <v>8951</v>
      </c>
      <c r="M2718" s="71" t="s">
        <v>8952</v>
      </c>
      <c r="N2718" s="59"/>
      <c r="O2718" s="70"/>
      <c r="P2718" s="73" t="s">
        <v>8952</v>
      </c>
      <c r="Q2718" s="70">
        <v>2.293</v>
      </c>
      <c r="R2718" s="59"/>
      <c r="S2718" s="70"/>
      <c r="T2718" s="59">
        <v>18</v>
      </c>
      <c r="U2718" s="82">
        <v>142.166</v>
      </c>
      <c r="V2718" s="83">
        <v>41.274</v>
      </c>
      <c r="W2718" s="83">
        <v>29.809</v>
      </c>
      <c r="X2718" s="83">
        <v>11.465</v>
      </c>
      <c r="Y2718" s="82">
        <f t="shared" si="287"/>
        <v>100.892</v>
      </c>
      <c r="Z2718" s="82"/>
      <c r="AA2718" s="91"/>
      <c r="AB2718" s="91"/>
      <c r="AC2718" s="82"/>
      <c r="AD2718" s="82"/>
      <c r="AE2718" s="82"/>
      <c r="AF2718" s="82"/>
      <c r="AG2718" s="59" t="s">
        <v>8867</v>
      </c>
      <c r="AH2718" s="59">
        <v>1</v>
      </c>
      <c r="AI2718" s="58"/>
      <c r="AJ2718" s="27"/>
    </row>
    <row r="2719" ht="20.15" customHeight="1" outlineLevel="4" spans="1:36">
      <c r="A2719" s="55">
        <v>36</v>
      </c>
      <c r="B2719" s="60" t="s">
        <v>259</v>
      </c>
      <c r="C2719" s="56" t="s">
        <v>270</v>
      </c>
      <c r="D2719" s="57" t="s">
        <v>8774</v>
      </c>
      <c r="E2719" s="58" t="s">
        <v>8953</v>
      </c>
      <c r="F2719" s="59" t="s">
        <v>554</v>
      </c>
      <c r="G2719" s="59" t="s">
        <v>2461</v>
      </c>
      <c r="H2719" s="59">
        <v>431225</v>
      </c>
      <c r="I2719" s="59" t="str">
        <f t="shared" si="285"/>
        <v>431225</v>
      </c>
      <c r="J2719" s="59">
        <f t="shared" si="286"/>
        <v>0</v>
      </c>
      <c r="K2719" s="70">
        <v>7.907</v>
      </c>
      <c r="L2719" s="55" t="s">
        <v>8954</v>
      </c>
      <c r="M2719" s="71" t="s">
        <v>8955</v>
      </c>
      <c r="N2719" s="59"/>
      <c r="O2719" s="70"/>
      <c r="P2719" s="73" t="s">
        <v>8955</v>
      </c>
      <c r="Q2719" s="70">
        <v>7.907</v>
      </c>
      <c r="R2719" s="59"/>
      <c r="S2719" s="70"/>
      <c r="T2719" s="59">
        <v>18</v>
      </c>
      <c r="U2719" s="82">
        <v>513.955</v>
      </c>
      <c r="V2719" s="83">
        <v>142.326</v>
      </c>
      <c r="W2719" s="83">
        <v>102.791</v>
      </c>
      <c r="X2719" s="83">
        <v>39.535</v>
      </c>
      <c r="Y2719" s="82">
        <f t="shared" si="287"/>
        <v>371.629</v>
      </c>
      <c r="Z2719" s="82"/>
      <c r="AA2719" s="91"/>
      <c r="AB2719" s="91"/>
      <c r="AC2719" s="82"/>
      <c r="AD2719" s="82"/>
      <c r="AE2719" s="82"/>
      <c r="AF2719" s="82"/>
      <c r="AG2719" s="59" t="s">
        <v>8867</v>
      </c>
      <c r="AH2719" s="59">
        <v>1</v>
      </c>
      <c r="AI2719" s="58"/>
      <c r="AJ2719" s="27"/>
    </row>
    <row r="2720" ht="20.15" customHeight="1" outlineLevel="3" collapsed="1" spans="1:36">
      <c r="A2720" s="55"/>
      <c r="B2720" s="60"/>
      <c r="C2720" s="51" t="s">
        <v>273</v>
      </c>
      <c r="D2720" s="57"/>
      <c r="E2720" s="58"/>
      <c r="F2720" s="59"/>
      <c r="G2720" s="59"/>
      <c r="H2720" s="59"/>
      <c r="I2720" s="59"/>
      <c r="J2720" s="59"/>
      <c r="K2720" s="70">
        <f>SUBTOTAL(9,K2721:K2732)</f>
        <v>65.895</v>
      </c>
      <c r="L2720" s="55"/>
      <c r="M2720" s="71"/>
      <c r="N2720" s="59"/>
      <c r="O2720" s="70"/>
      <c r="P2720" s="73"/>
      <c r="Q2720" s="70"/>
      <c r="R2720" s="59"/>
      <c r="S2720" s="70"/>
      <c r="T2720" s="59"/>
      <c r="U2720" s="82">
        <f>SUBTOTAL(9,U2721:U2732)</f>
        <v>3937.8</v>
      </c>
      <c r="V2720" s="83">
        <f>SUBTOTAL(9,V2721:V2732)</f>
        <v>1186.11</v>
      </c>
      <c r="W2720" s="83">
        <f>SUBTOTAL(9,W2721:W2732)</f>
        <v>856.635</v>
      </c>
      <c r="X2720" s="83">
        <f>SUBTOTAL(9,X2721:X2732)</f>
        <v>329.475</v>
      </c>
      <c r="Y2720" s="82">
        <f>SUBTOTAL(9,Y2721:Y2732)</f>
        <v>2751.69</v>
      </c>
      <c r="Z2720" s="82">
        <v>150</v>
      </c>
      <c r="AA2720" s="91">
        <v>3338</v>
      </c>
      <c r="AB2720" s="82">
        <f>U2720-AA2720</f>
        <v>599.799999999999</v>
      </c>
      <c r="AC2720" s="82">
        <v>206</v>
      </c>
      <c r="AD2720" s="82">
        <f>V2720-AC2720</f>
        <v>980.11</v>
      </c>
      <c r="AE2720" s="82">
        <v>3132</v>
      </c>
      <c r="AF2720" s="82">
        <v>3132</v>
      </c>
      <c r="AG2720" s="59"/>
      <c r="AH2720" s="59"/>
      <c r="AI2720" s="58"/>
      <c r="AJ2720" s="27" t="s">
        <v>124</v>
      </c>
    </row>
    <row r="2721" ht="20.15" customHeight="1" outlineLevel="4" spans="1:36">
      <c r="A2721" s="55">
        <v>1</v>
      </c>
      <c r="B2721" s="60" t="s">
        <v>259</v>
      </c>
      <c r="C2721" s="56" t="s">
        <v>272</v>
      </c>
      <c r="D2721" s="57" t="s">
        <v>8956</v>
      </c>
      <c r="E2721" s="58" t="s">
        <v>4401</v>
      </c>
      <c r="F2721" s="59" t="s">
        <v>554</v>
      </c>
      <c r="G2721" s="59" t="s">
        <v>110</v>
      </c>
      <c r="H2721" s="59">
        <v>431226</v>
      </c>
      <c r="I2721" s="59" t="str">
        <f t="shared" ref="I2721:I2732" si="288">RIGHT(M2721,6)</f>
        <v>431226</v>
      </c>
      <c r="J2721" s="59">
        <f t="shared" ref="J2721:J2732" si="289">H2721-I2721</f>
        <v>0</v>
      </c>
      <c r="K2721" s="70">
        <v>2.296</v>
      </c>
      <c r="L2721" s="55" t="s">
        <v>8957</v>
      </c>
      <c r="M2721" s="71" t="s">
        <v>8958</v>
      </c>
      <c r="N2721" s="59"/>
      <c r="O2721" s="70"/>
      <c r="P2721" s="73" t="s">
        <v>8958</v>
      </c>
      <c r="Q2721" s="70">
        <v>2.296</v>
      </c>
      <c r="R2721" s="59"/>
      <c r="S2721" s="70"/>
      <c r="T2721" s="59">
        <v>18</v>
      </c>
      <c r="U2721" s="82">
        <v>137.76</v>
      </c>
      <c r="V2721" s="83">
        <v>41.328</v>
      </c>
      <c r="W2721" s="83">
        <v>29.848</v>
      </c>
      <c r="X2721" s="83">
        <v>11.48</v>
      </c>
      <c r="Y2721" s="82">
        <f t="shared" ref="Y2721:Y2732" si="290">U2721-V2721</f>
        <v>96.432</v>
      </c>
      <c r="Z2721" s="82"/>
      <c r="AA2721" s="91"/>
      <c r="AB2721" s="91"/>
      <c r="AC2721" s="82"/>
      <c r="AD2721" s="82"/>
      <c r="AE2721" s="82"/>
      <c r="AF2721" s="82"/>
      <c r="AG2721" s="59" t="s">
        <v>8867</v>
      </c>
      <c r="AH2721" s="59">
        <v>1</v>
      </c>
      <c r="AI2721" s="58"/>
      <c r="AJ2721" s="27"/>
    </row>
    <row r="2722" ht="20.15" customHeight="1" outlineLevel="4" spans="1:36">
      <c r="A2722" s="55">
        <v>2</v>
      </c>
      <c r="B2722" s="60" t="s">
        <v>259</v>
      </c>
      <c r="C2722" s="56" t="s">
        <v>272</v>
      </c>
      <c r="D2722" s="57" t="s">
        <v>8959</v>
      </c>
      <c r="E2722" s="58" t="s">
        <v>8960</v>
      </c>
      <c r="F2722" s="59" t="s">
        <v>554</v>
      </c>
      <c r="G2722" s="59" t="s">
        <v>110</v>
      </c>
      <c r="H2722" s="59">
        <v>431226</v>
      </c>
      <c r="I2722" s="59" t="str">
        <f t="shared" si="288"/>
        <v>431226</v>
      </c>
      <c r="J2722" s="59">
        <f t="shared" si="289"/>
        <v>0</v>
      </c>
      <c r="K2722" s="70">
        <v>3.437</v>
      </c>
      <c r="L2722" s="55" t="s">
        <v>8961</v>
      </c>
      <c r="M2722" s="71" t="s">
        <v>8962</v>
      </c>
      <c r="N2722" s="59"/>
      <c r="O2722" s="70"/>
      <c r="P2722" s="59"/>
      <c r="Q2722" s="70"/>
      <c r="R2722" s="73" t="s">
        <v>8962</v>
      </c>
      <c r="S2722" s="70">
        <v>3.437</v>
      </c>
      <c r="T2722" s="59">
        <v>18</v>
      </c>
      <c r="U2722" s="82">
        <v>171.85</v>
      </c>
      <c r="V2722" s="83">
        <v>61.866</v>
      </c>
      <c r="W2722" s="83">
        <v>44.681</v>
      </c>
      <c r="X2722" s="83">
        <v>17.185</v>
      </c>
      <c r="Y2722" s="82">
        <f t="shared" si="290"/>
        <v>109.984</v>
      </c>
      <c r="Z2722" s="82"/>
      <c r="AA2722" s="91"/>
      <c r="AB2722" s="91"/>
      <c r="AC2722" s="82"/>
      <c r="AD2722" s="82"/>
      <c r="AE2722" s="82"/>
      <c r="AF2722" s="82"/>
      <c r="AG2722" s="59" t="s">
        <v>8867</v>
      </c>
      <c r="AH2722" s="59">
        <v>1</v>
      </c>
      <c r="AI2722" s="58"/>
      <c r="AJ2722" s="27"/>
    </row>
    <row r="2723" ht="20.15" customHeight="1" outlineLevel="4" spans="1:36">
      <c r="A2723" s="55">
        <v>3</v>
      </c>
      <c r="B2723" s="60" t="s">
        <v>259</v>
      </c>
      <c r="C2723" s="56" t="s">
        <v>272</v>
      </c>
      <c r="D2723" s="57" t="s">
        <v>8959</v>
      </c>
      <c r="E2723" s="58" t="s">
        <v>8963</v>
      </c>
      <c r="F2723" s="59" t="s">
        <v>554</v>
      </c>
      <c r="G2723" s="59" t="s">
        <v>110</v>
      </c>
      <c r="H2723" s="59">
        <v>431226</v>
      </c>
      <c r="I2723" s="59" t="str">
        <f t="shared" si="288"/>
        <v>431226</v>
      </c>
      <c r="J2723" s="59">
        <f t="shared" si="289"/>
        <v>0</v>
      </c>
      <c r="K2723" s="70">
        <v>5.123</v>
      </c>
      <c r="L2723" s="55" t="s">
        <v>8964</v>
      </c>
      <c r="M2723" s="71" t="s">
        <v>8965</v>
      </c>
      <c r="N2723" s="59"/>
      <c r="O2723" s="70"/>
      <c r="P2723" s="59"/>
      <c r="Q2723" s="70"/>
      <c r="R2723" s="73" t="s">
        <v>8965</v>
      </c>
      <c r="S2723" s="70">
        <v>5.123</v>
      </c>
      <c r="T2723" s="59">
        <v>18</v>
      </c>
      <c r="U2723" s="82">
        <v>256.15</v>
      </c>
      <c r="V2723" s="83">
        <v>92.214</v>
      </c>
      <c r="W2723" s="83">
        <v>66.599</v>
      </c>
      <c r="X2723" s="83">
        <v>25.615</v>
      </c>
      <c r="Y2723" s="82">
        <f t="shared" si="290"/>
        <v>163.936</v>
      </c>
      <c r="Z2723" s="82"/>
      <c r="AA2723" s="91"/>
      <c r="AB2723" s="91"/>
      <c r="AC2723" s="82"/>
      <c r="AD2723" s="82"/>
      <c r="AE2723" s="82"/>
      <c r="AF2723" s="82"/>
      <c r="AG2723" s="59" t="s">
        <v>8867</v>
      </c>
      <c r="AH2723" s="59">
        <v>1</v>
      </c>
      <c r="AI2723" s="58"/>
      <c r="AJ2723" s="27"/>
    </row>
    <row r="2724" ht="20.15" customHeight="1" outlineLevel="4" spans="1:36">
      <c r="A2724" s="55">
        <v>4</v>
      </c>
      <c r="B2724" s="60" t="s">
        <v>259</v>
      </c>
      <c r="C2724" s="56" t="s">
        <v>272</v>
      </c>
      <c r="D2724" s="57" t="s">
        <v>8959</v>
      </c>
      <c r="E2724" s="58" t="s">
        <v>8966</v>
      </c>
      <c r="F2724" s="59" t="s">
        <v>554</v>
      </c>
      <c r="G2724" s="59" t="s">
        <v>110</v>
      </c>
      <c r="H2724" s="59">
        <v>431226</v>
      </c>
      <c r="I2724" s="59" t="str">
        <f t="shared" si="288"/>
        <v>431226</v>
      </c>
      <c r="J2724" s="59">
        <f t="shared" si="289"/>
        <v>0</v>
      </c>
      <c r="K2724" s="70">
        <v>3.918</v>
      </c>
      <c r="L2724" s="55" t="s">
        <v>8967</v>
      </c>
      <c r="M2724" s="71" t="s">
        <v>8968</v>
      </c>
      <c r="N2724" s="59"/>
      <c r="O2724" s="70"/>
      <c r="P2724" s="59"/>
      <c r="Q2724" s="70"/>
      <c r="R2724" s="73" t="s">
        <v>8968</v>
      </c>
      <c r="S2724" s="70">
        <v>3.918</v>
      </c>
      <c r="T2724" s="59">
        <v>18</v>
      </c>
      <c r="U2724" s="82">
        <v>195.9</v>
      </c>
      <c r="V2724" s="83">
        <v>70.524</v>
      </c>
      <c r="W2724" s="83">
        <v>50.934</v>
      </c>
      <c r="X2724" s="83">
        <v>19.59</v>
      </c>
      <c r="Y2724" s="82">
        <f t="shared" si="290"/>
        <v>125.376</v>
      </c>
      <c r="Z2724" s="82"/>
      <c r="AA2724" s="91"/>
      <c r="AB2724" s="91"/>
      <c r="AC2724" s="82"/>
      <c r="AD2724" s="82"/>
      <c r="AE2724" s="82"/>
      <c r="AF2724" s="82"/>
      <c r="AG2724" s="59" t="s">
        <v>8867</v>
      </c>
      <c r="AH2724" s="59">
        <v>1</v>
      </c>
      <c r="AI2724" s="58"/>
      <c r="AJ2724" s="27"/>
    </row>
    <row r="2725" ht="20.15" customHeight="1" outlineLevel="4" spans="1:36">
      <c r="A2725" s="55">
        <v>5</v>
      </c>
      <c r="B2725" s="60" t="s">
        <v>259</v>
      </c>
      <c r="C2725" s="56" t="s">
        <v>272</v>
      </c>
      <c r="D2725" s="57" t="s">
        <v>8959</v>
      </c>
      <c r="E2725" s="58" t="s">
        <v>8969</v>
      </c>
      <c r="F2725" s="59" t="s">
        <v>554</v>
      </c>
      <c r="G2725" s="59" t="s">
        <v>110</v>
      </c>
      <c r="H2725" s="59">
        <v>431226</v>
      </c>
      <c r="I2725" s="59" t="str">
        <f t="shared" si="288"/>
        <v>431226</v>
      </c>
      <c r="J2725" s="59">
        <f t="shared" si="289"/>
        <v>0</v>
      </c>
      <c r="K2725" s="70">
        <v>5.444</v>
      </c>
      <c r="L2725" s="55" t="s">
        <v>8970</v>
      </c>
      <c r="M2725" s="71" t="s">
        <v>8971</v>
      </c>
      <c r="N2725" s="73" t="s">
        <v>8971</v>
      </c>
      <c r="O2725" s="70">
        <v>5.444</v>
      </c>
      <c r="P2725" s="59"/>
      <c r="Q2725" s="70"/>
      <c r="R2725" s="59"/>
      <c r="S2725" s="70"/>
      <c r="T2725" s="59">
        <v>18</v>
      </c>
      <c r="U2725" s="82">
        <v>435.52</v>
      </c>
      <c r="V2725" s="83">
        <v>97.992</v>
      </c>
      <c r="W2725" s="83">
        <v>70.772</v>
      </c>
      <c r="X2725" s="83">
        <v>27.22</v>
      </c>
      <c r="Y2725" s="82">
        <f t="shared" si="290"/>
        <v>337.528</v>
      </c>
      <c r="Z2725" s="82"/>
      <c r="AA2725" s="91"/>
      <c r="AB2725" s="91"/>
      <c r="AC2725" s="82"/>
      <c r="AD2725" s="82"/>
      <c r="AE2725" s="82"/>
      <c r="AF2725" s="82"/>
      <c r="AG2725" s="59" t="s">
        <v>8867</v>
      </c>
      <c r="AH2725" s="59">
        <v>1</v>
      </c>
      <c r="AI2725" s="58"/>
      <c r="AJ2725" s="27"/>
    </row>
    <row r="2726" ht="20.15" customHeight="1" outlineLevel="4" spans="1:36">
      <c r="A2726" s="55">
        <v>6</v>
      </c>
      <c r="B2726" s="60" t="s">
        <v>259</v>
      </c>
      <c r="C2726" s="56" t="s">
        <v>272</v>
      </c>
      <c r="D2726" s="57" t="s">
        <v>8972</v>
      </c>
      <c r="E2726" s="58" t="s">
        <v>8973</v>
      </c>
      <c r="F2726" s="59" t="s">
        <v>554</v>
      </c>
      <c r="G2726" s="59" t="s">
        <v>110</v>
      </c>
      <c r="H2726" s="59">
        <v>431226</v>
      </c>
      <c r="I2726" s="59" t="str">
        <f t="shared" si="288"/>
        <v>431226</v>
      </c>
      <c r="J2726" s="59">
        <f t="shared" si="289"/>
        <v>0</v>
      </c>
      <c r="K2726" s="70">
        <v>7.993</v>
      </c>
      <c r="L2726" s="55" t="s">
        <v>8974</v>
      </c>
      <c r="M2726" s="71" t="s">
        <v>8975</v>
      </c>
      <c r="N2726" s="59"/>
      <c r="O2726" s="70"/>
      <c r="P2726" s="73" t="s">
        <v>8975</v>
      </c>
      <c r="Q2726" s="70">
        <v>7.993</v>
      </c>
      <c r="R2726" s="59"/>
      <c r="S2726" s="70"/>
      <c r="T2726" s="59">
        <v>18</v>
      </c>
      <c r="U2726" s="82">
        <v>479.58</v>
      </c>
      <c r="V2726" s="83">
        <v>143.874</v>
      </c>
      <c r="W2726" s="83">
        <v>103.909</v>
      </c>
      <c r="X2726" s="83">
        <v>39.965</v>
      </c>
      <c r="Y2726" s="82">
        <f t="shared" si="290"/>
        <v>335.706</v>
      </c>
      <c r="Z2726" s="82"/>
      <c r="AA2726" s="91"/>
      <c r="AB2726" s="91"/>
      <c r="AC2726" s="82"/>
      <c r="AD2726" s="82"/>
      <c r="AE2726" s="82"/>
      <c r="AF2726" s="82"/>
      <c r="AG2726" s="59" t="s">
        <v>8867</v>
      </c>
      <c r="AH2726" s="59">
        <v>1</v>
      </c>
      <c r="AI2726" s="58"/>
      <c r="AJ2726" s="27"/>
    </row>
    <row r="2727" ht="20.15" customHeight="1" outlineLevel="4" spans="1:36">
      <c r="A2727" s="55">
        <v>7</v>
      </c>
      <c r="B2727" s="60" t="s">
        <v>259</v>
      </c>
      <c r="C2727" s="56" t="s">
        <v>272</v>
      </c>
      <c r="D2727" s="57" t="s">
        <v>8976</v>
      </c>
      <c r="E2727" s="58" t="s">
        <v>8977</v>
      </c>
      <c r="F2727" s="59" t="s">
        <v>554</v>
      </c>
      <c r="G2727" s="59" t="s">
        <v>110</v>
      </c>
      <c r="H2727" s="59">
        <v>431226</v>
      </c>
      <c r="I2727" s="59" t="str">
        <f t="shared" si="288"/>
        <v>431226</v>
      </c>
      <c r="J2727" s="59">
        <f t="shared" si="289"/>
        <v>0</v>
      </c>
      <c r="K2727" s="70">
        <v>3.057</v>
      </c>
      <c r="L2727" s="55" t="s">
        <v>8978</v>
      </c>
      <c r="M2727" s="71" t="s">
        <v>8979</v>
      </c>
      <c r="N2727" s="59"/>
      <c r="O2727" s="70"/>
      <c r="P2727" s="73" t="s">
        <v>8979</v>
      </c>
      <c r="Q2727" s="70">
        <v>3.057</v>
      </c>
      <c r="R2727" s="59"/>
      <c r="S2727" s="70"/>
      <c r="T2727" s="59">
        <v>18</v>
      </c>
      <c r="U2727" s="82">
        <v>183.42</v>
      </c>
      <c r="V2727" s="83">
        <v>55.026</v>
      </c>
      <c r="W2727" s="83">
        <v>39.741</v>
      </c>
      <c r="X2727" s="83">
        <v>15.285</v>
      </c>
      <c r="Y2727" s="82">
        <f t="shared" si="290"/>
        <v>128.394</v>
      </c>
      <c r="Z2727" s="82"/>
      <c r="AA2727" s="91"/>
      <c r="AB2727" s="91"/>
      <c r="AC2727" s="82"/>
      <c r="AD2727" s="82"/>
      <c r="AE2727" s="82"/>
      <c r="AF2727" s="82"/>
      <c r="AG2727" s="59" t="s">
        <v>8867</v>
      </c>
      <c r="AH2727" s="59">
        <v>1</v>
      </c>
      <c r="AI2727" s="58"/>
      <c r="AJ2727" s="27"/>
    </row>
    <row r="2728" ht="20.15" customHeight="1" outlineLevel="4" spans="1:36">
      <c r="A2728" s="55">
        <v>8</v>
      </c>
      <c r="B2728" s="60" t="s">
        <v>259</v>
      </c>
      <c r="C2728" s="56" t="s">
        <v>272</v>
      </c>
      <c r="D2728" s="57" t="s">
        <v>8980</v>
      </c>
      <c r="E2728" s="58" t="s">
        <v>8981</v>
      </c>
      <c r="F2728" s="59" t="s">
        <v>554</v>
      </c>
      <c r="G2728" s="59" t="s">
        <v>110</v>
      </c>
      <c r="H2728" s="59">
        <v>431226</v>
      </c>
      <c r="I2728" s="59" t="str">
        <f t="shared" si="288"/>
        <v>431226</v>
      </c>
      <c r="J2728" s="59">
        <f t="shared" si="289"/>
        <v>0</v>
      </c>
      <c r="K2728" s="70">
        <v>6.907</v>
      </c>
      <c r="L2728" s="55" t="s">
        <v>8982</v>
      </c>
      <c r="M2728" s="71" t="s">
        <v>8983</v>
      </c>
      <c r="N2728" s="59"/>
      <c r="O2728" s="70"/>
      <c r="P2728" s="73" t="s">
        <v>8983</v>
      </c>
      <c r="Q2728" s="70">
        <v>6.907</v>
      </c>
      <c r="R2728" s="59"/>
      <c r="S2728" s="70"/>
      <c r="T2728" s="59">
        <v>18</v>
      </c>
      <c r="U2728" s="82">
        <v>414.42</v>
      </c>
      <c r="V2728" s="83">
        <v>124.326</v>
      </c>
      <c r="W2728" s="83">
        <v>89.791</v>
      </c>
      <c r="X2728" s="83">
        <v>34.535</v>
      </c>
      <c r="Y2728" s="82">
        <f t="shared" si="290"/>
        <v>290.094</v>
      </c>
      <c r="Z2728" s="82"/>
      <c r="AA2728" s="91"/>
      <c r="AB2728" s="91"/>
      <c r="AC2728" s="82"/>
      <c r="AD2728" s="82"/>
      <c r="AE2728" s="82"/>
      <c r="AF2728" s="82"/>
      <c r="AG2728" s="59" t="s">
        <v>8867</v>
      </c>
      <c r="AH2728" s="59">
        <v>1</v>
      </c>
      <c r="AI2728" s="58"/>
      <c r="AJ2728" s="27"/>
    </row>
    <row r="2729" ht="20.15" customHeight="1" outlineLevel="4" spans="1:36">
      <c r="A2729" s="55">
        <v>9</v>
      </c>
      <c r="B2729" s="60" t="s">
        <v>259</v>
      </c>
      <c r="C2729" s="56" t="s">
        <v>272</v>
      </c>
      <c r="D2729" s="57" t="s">
        <v>8980</v>
      </c>
      <c r="E2729" s="58" t="s">
        <v>8984</v>
      </c>
      <c r="F2729" s="59" t="s">
        <v>554</v>
      </c>
      <c r="G2729" s="59" t="s">
        <v>110</v>
      </c>
      <c r="H2729" s="59">
        <v>431226</v>
      </c>
      <c r="I2729" s="59" t="str">
        <f t="shared" si="288"/>
        <v>431226</v>
      </c>
      <c r="J2729" s="59">
        <f t="shared" si="289"/>
        <v>0</v>
      </c>
      <c r="K2729" s="70">
        <v>8.035</v>
      </c>
      <c r="L2729" s="55" t="s">
        <v>8985</v>
      </c>
      <c r="M2729" s="71" t="s">
        <v>8986</v>
      </c>
      <c r="N2729" s="59"/>
      <c r="O2729" s="70"/>
      <c r="P2729" s="73" t="s">
        <v>8986</v>
      </c>
      <c r="Q2729" s="70">
        <v>8.035</v>
      </c>
      <c r="R2729" s="59"/>
      <c r="S2729" s="70"/>
      <c r="T2729" s="59">
        <v>18</v>
      </c>
      <c r="U2729" s="82">
        <v>482.1</v>
      </c>
      <c r="V2729" s="83">
        <v>144.63</v>
      </c>
      <c r="W2729" s="83">
        <v>104.455</v>
      </c>
      <c r="X2729" s="83">
        <v>40.175</v>
      </c>
      <c r="Y2729" s="82">
        <f t="shared" si="290"/>
        <v>337.47</v>
      </c>
      <c r="Z2729" s="82"/>
      <c r="AA2729" s="91"/>
      <c r="AB2729" s="91"/>
      <c r="AC2729" s="82"/>
      <c r="AD2729" s="82"/>
      <c r="AE2729" s="82"/>
      <c r="AF2729" s="82"/>
      <c r="AG2729" s="59" t="s">
        <v>8867</v>
      </c>
      <c r="AH2729" s="59">
        <v>1</v>
      </c>
      <c r="AI2729" s="58"/>
      <c r="AJ2729" s="27"/>
    </row>
    <row r="2730" ht="20.15" customHeight="1" outlineLevel="4" spans="1:36">
      <c r="A2730" s="55">
        <v>10</v>
      </c>
      <c r="B2730" s="60" t="s">
        <v>259</v>
      </c>
      <c r="C2730" s="56" t="s">
        <v>272</v>
      </c>
      <c r="D2730" s="57" t="s">
        <v>8987</v>
      </c>
      <c r="E2730" s="58" t="s">
        <v>8988</v>
      </c>
      <c r="F2730" s="59" t="s">
        <v>554</v>
      </c>
      <c r="G2730" s="59" t="s">
        <v>110</v>
      </c>
      <c r="H2730" s="59">
        <v>431226</v>
      </c>
      <c r="I2730" s="59" t="str">
        <f t="shared" si="288"/>
        <v>431226</v>
      </c>
      <c r="J2730" s="59">
        <f t="shared" si="289"/>
        <v>0</v>
      </c>
      <c r="K2730" s="70">
        <v>9.653</v>
      </c>
      <c r="L2730" s="55" t="s">
        <v>8989</v>
      </c>
      <c r="M2730" s="71" t="s">
        <v>8990</v>
      </c>
      <c r="N2730" s="59"/>
      <c r="O2730" s="70"/>
      <c r="P2730" s="73" t="s">
        <v>8990</v>
      </c>
      <c r="Q2730" s="70">
        <v>9.653</v>
      </c>
      <c r="R2730" s="59"/>
      <c r="S2730" s="70"/>
      <c r="T2730" s="59">
        <v>18</v>
      </c>
      <c r="U2730" s="82">
        <v>579.18</v>
      </c>
      <c r="V2730" s="83">
        <v>173.754</v>
      </c>
      <c r="W2730" s="83">
        <v>125.489</v>
      </c>
      <c r="X2730" s="83">
        <v>48.265</v>
      </c>
      <c r="Y2730" s="82">
        <f t="shared" si="290"/>
        <v>405.426</v>
      </c>
      <c r="Z2730" s="82"/>
      <c r="AA2730" s="91"/>
      <c r="AB2730" s="91"/>
      <c r="AC2730" s="82"/>
      <c r="AD2730" s="82"/>
      <c r="AE2730" s="82"/>
      <c r="AF2730" s="82"/>
      <c r="AG2730" s="59" t="s">
        <v>8867</v>
      </c>
      <c r="AH2730" s="59">
        <v>1</v>
      </c>
      <c r="AI2730" s="58"/>
      <c r="AJ2730" s="27"/>
    </row>
    <row r="2731" ht="20.15" customHeight="1" outlineLevel="4" spans="1:36">
      <c r="A2731" s="55">
        <v>11</v>
      </c>
      <c r="B2731" s="60" t="s">
        <v>259</v>
      </c>
      <c r="C2731" s="56" t="s">
        <v>272</v>
      </c>
      <c r="D2731" s="57" t="s">
        <v>8991</v>
      </c>
      <c r="E2731" s="58" t="s">
        <v>8992</v>
      </c>
      <c r="F2731" s="59" t="s">
        <v>554</v>
      </c>
      <c r="G2731" s="59" t="s">
        <v>110</v>
      </c>
      <c r="H2731" s="59">
        <v>431226</v>
      </c>
      <c r="I2731" s="59" t="str">
        <f t="shared" si="288"/>
        <v>431226</v>
      </c>
      <c r="J2731" s="59">
        <f t="shared" si="289"/>
        <v>0</v>
      </c>
      <c r="K2731" s="70">
        <v>5.837</v>
      </c>
      <c r="L2731" s="55" t="s">
        <v>8993</v>
      </c>
      <c r="M2731" s="71" t="s">
        <v>8994</v>
      </c>
      <c r="N2731" s="59"/>
      <c r="O2731" s="70"/>
      <c r="P2731" s="73" t="s">
        <v>8994</v>
      </c>
      <c r="Q2731" s="70">
        <v>5.837</v>
      </c>
      <c r="R2731" s="59"/>
      <c r="S2731" s="70"/>
      <c r="T2731" s="59">
        <v>18</v>
      </c>
      <c r="U2731" s="82">
        <v>350.22</v>
      </c>
      <c r="V2731" s="83">
        <v>105.066</v>
      </c>
      <c r="W2731" s="83">
        <v>75.881</v>
      </c>
      <c r="X2731" s="83">
        <v>29.185</v>
      </c>
      <c r="Y2731" s="82">
        <f t="shared" si="290"/>
        <v>245.154</v>
      </c>
      <c r="Z2731" s="82"/>
      <c r="AA2731" s="91"/>
      <c r="AB2731" s="91"/>
      <c r="AC2731" s="82"/>
      <c r="AD2731" s="82"/>
      <c r="AE2731" s="82"/>
      <c r="AF2731" s="82"/>
      <c r="AG2731" s="59" t="s">
        <v>8867</v>
      </c>
      <c r="AH2731" s="59">
        <v>1</v>
      </c>
      <c r="AI2731" s="58"/>
      <c r="AJ2731" s="27"/>
    </row>
    <row r="2732" ht="20.15" customHeight="1" outlineLevel="4" spans="1:36">
      <c r="A2732" s="55">
        <v>12</v>
      </c>
      <c r="B2732" s="60" t="s">
        <v>259</v>
      </c>
      <c r="C2732" s="56" t="s">
        <v>272</v>
      </c>
      <c r="D2732" s="57" t="s">
        <v>8995</v>
      </c>
      <c r="E2732" s="58" t="s">
        <v>8996</v>
      </c>
      <c r="F2732" s="59" t="s">
        <v>554</v>
      </c>
      <c r="G2732" s="59" t="s">
        <v>110</v>
      </c>
      <c r="H2732" s="59">
        <v>431226</v>
      </c>
      <c r="I2732" s="59" t="str">
        <f t="shared" si="288"/>
        <v>431226</v>
      </c>
      <c r="J2732" s="59">
        <f t="shared" si="289"/>
        <v>0</v>
      </c>
      <c r="K2732" s="70">
        <v>4.195</v>
      </c>
      <c r="L2732" s="55" t="s">
        <v>8997</v>
      </c>
      <c r="M2732" s="71" t="s">
        <v>8998</v>
      </c>
      <c r="N2732" s="59"/>
      <c r="O2732" s="70"/>
      <c r="P2732" s="73" t="s">
        <v>8998</v>
      </c>
      <c r="Q2732" s="70">
        <v>4.195</v>
      </c>
      <c r="R2732" s="59"/>
      <c r="S2732" s="70"/>
      <c r="T2732" s="59">
        <v>18</v>
      </c>
      <c r="U2732" s="82">
        <v>251.7</v>
      </c>
      <c r="V2732" s="83">
        <v>75.51</v>
      </c>
      <c r="W2732" s="83">
        <v>54.535</v>
      </c>
      <c r="X2732" s="83">
        <v>20.975</v>
      </c>
      <c r="Y2732" s="82">
        <f t="shared" si="290"/>
        <v>176.19</v>
      </c>
      <c r="Z2732" s="82"/>
      <c r="AA2732" s="91"/>
      <c r="AB2732" s="91"/>
      <c r="AC2732" s="82"/>
      <c r="AD2732" s="82"/>
      <c r="AE2732" s="82"/>
      <c r="AF2732" s="82"/>
      <c r="AG2732" s="59" t="s">
        <v>8867</v>
      </c>
      <c r="AH2732" s="59">
        <v>1</v>
      </c>
      <c r="AI2732" s="58"/>
      <c r="AJ2732" s="27"/>
    </row>
    <row r="2733" ht="20.15" customHeight="1" outlineLevel="3" collapsed="1" spans="1:36">
      <c r="A2733" s="55"/>
      <c r="B2733" s="60"/>
      <c r="C2733" s="51" t="s">
        <v>275</v>
      </c>
      <c r="D2733" s="57"/>
      <c r="E2733" s="58"/>
      <c r="F2733" s="59"/>
      <c r="G2733" s="59"/>
      <c r="H2733" s="59"/>
      <c r="I2733" s="59"/>
      <c r="J2733" s="59"/>
      <c r="K2733" s="70">
        <f>SUBTOTAL(9,K2734:K2748)</f>
        <v>69.364</v>
      </c>
      <c r="L2733" s="55"/>
      <c r="M2733" s="71"/>
      <c r="N2733" s="59"/>
      <c r="O2733" s="70"/>
      <c r="P2733" s="73"/>
      <c r="Q2733" s="70"/>
      <c r="R2733" s="59"/>
      <c r="S2733" s="70"/>
      <c r="T2733" s="59"/>
      <c r="U2733" s="82">
        <f>SUBTOTAL(9,U2734:U2748)</f>
        <v>2774.52</v>
      </c>
      <c r="V2733" s="83">
        <f>SUBTOTAL(9,V2734:V2748)</f>
        <v>1248.552</v>
      </c>
      <c r="W2733" s="83">
        <f>SUBTOTAL(9,W2734:W2748)</f>
        <v>901.732</v>
      </c>
      <c r="X2733" s="83">
        <f>SUBTOTAL(9,X2734:X2748)</f>
        <v>346.82</v>
      </c>
      <c r="Y2733" s="82">
        <f>SUBTOTAL(9,Y2734:Y2748)</f>
        <v>1525.968</v>
      </c>
      <c r="Z2733" s="82">
        <v>100</v>
      </c>
      <c r="AA2733" s="91">
        <v>2352</v>
      </c>
      <c r="AB2733" s="82">
        <f>U2733-AA2733</f>
        <v>422.52</v>
      </c>
      <c r="AC2733" s="82">
        <v>182</v>
      </c>
      <c r="AD2733" s="82">
        <f>V2733-AC2733</f>
        <v>1066.552</v>
      </c>
      <c r="AE2733" s="82">
        <v>2170</v>
      </c>
      <c r="AF2733" s="82">
        <v>2170</v>
      </c>
      <c r="AG2733" s="59"/>
      <c r="AH2733" s="59"/>
      <c r="AI2733" s="58"/>
      <c r="AJ2733" s="27" t="s">
        <v>110</v>
      </c>
    </row>
    <row r="2734" ht="20.15" customHeight="1" outlineLevel="4" spans="1:36">
      <c r="A2734" s="55">
        <v>11</v>
      </c>
      <c r="B2734" s="60" t="s">
        <v>259</v>
      </c>
      <c r="C2734" s="56" t="s">
        <v>274</v>
      </c>
      <c r="D2734" s="57" t="s">
        <v>8999</v>
      </c>
      <c r="E2734" s="58" t="s">
        <v>9000</v>
      </c>
      <c r="F2734" s="59" t="s">
        <v>554</v>
      </c>
      <c r="G2734" s="59" t="s">
        <v>110</v>
      </c>
      <c r="H2734" s="59">
        <v>431227</v>
      </c>
      <c r="I2734" s="59" t="str">
        <f t="shared" ref="I2734:I2748" si="291">RIGHT(M2734,6)</f>
        <v>431227</v>
      </c>
      <c r="J2734" s="59">
        <f t="shared" ref="J2734:J2748" si="292">H2734-I2734</f>
        <v>0</v>
      </c>
      <c r="K2734" s="70">
        <v>2.309</v>
      </c>
      <c r="L2734" s="55" t="s">
        <v>9001</v>
      </c>
      <c r="M2734" s="71" t="s">
        <v>9002</v>
      </c>
      <c r="N2734" s="59"/>
      <c r="O2734" s="70"/>
      <c r="P2734" s="73" t="s">
        <v>9002</v>
      </c>
      <c r="Q2734" s="70">
        <v>2.309</v>
      </c>
      <c r="R2734" s="59"/>
      <c r="S2734" s="70"/>
      <c r="T2734" s="59">
        <v>18</v>
      </c>
      <c r="U2734" s="82">
        <v>92.36</v>
      </c>
      <c r="V2734" s="83">
        <v>41.562</v>
      </c>
      <c r="W2734" s="83">
        <v>30.017</v>
      </c>
      <c r="X2734" s="83">
        <v>11.545</v>
      </c>
      <c r="Y2734" s="82">
        <f t="shared" ref="Y2734:Y2748" si="293">U2734-V2734</f>
        <v>50.798</v>
      </c>
      <c r="Z2734" s="82"/>
      <c r="AA2734" s="91"/>
      <c r="AB2734" s="91"/>
      <c r="AC2734" s="82"/>
      <c r="AD2734" s="82"/>
      <c r="AE2734" s="82"/>
      <c r="AF2734" s="82"/>
      <c r="AG2734" s="59" t="s">
        <v>8867</v>
      </c>
      <c r="AH2734" s="59">
        <v>1</v>
      </c>
      <c r="AI2734" s="58"/>
      <c r="AJ2734" s="27"/>
    </row>
    <row r="2735" ht="20.15" customHeight="1" outlineLevel="4" spans="1:36">
      <c r="A2735" s="55">
        <v>5</v>
      </c>
      <c r="B2735" s="60" t="s">
        <v>259</v>
      </c>
      <c r="C2735" s="56" t="s">
        <v>274</v>
      </c>
      <c r="D2735" s="57" t="s">
        <v>9003</v>
      </c>
      <c r="E2735" s="58" t="s">
        <v>9004</v>
      </c>
      <c r="F2735" s="59" t="s">
        <v>554</v>
      </c>
      <c r="G2735" s="59" t="s">
        <v>110</v>
      </c>
      <c r="H2735" s="59">
        <v>431227</v>
      </c>
      <c r="I2735" s="59" t="str">
        <f t="shared" si="291"/>
        <v>431227</v>
      </c>
      <c r="J2735" s="59">
        <f t="shared" si="292"/>
        <v>0</v>
      </c>
      <c r="K2735" s="70">
        <v>7.5</v>
      </c>
      <c r="L2735" s="55" t="s">
        <v>9005</v>
      </c>
      <c r="M2735" s="71" t="s">
        <v>9006</v>
      </c>
      <c r="N2735" s="59"/>
      <c r="O2735" s="70"/>
      <c r="P2735" s="73" t="s">
        <v>9006</v>
      </c>
      <c r="Q2735" s="70">
        <v>7.5</v>
      </c>
      <c r="R2735" s="59"/>
      <c r="S2735" s="70"/>
      <c r="T2735" s="59">
        <v>18</v>
      </c>
      <c r="U2735" s="82">
        <v>300</v>
      </c>
      <c r="V2735" s="83">
        <v>135</v>
      </c>
      <c r="W2735" s="83">
        <v>97.5</v>
      </c>
      <c r="X2735" s="83">
        <v>37.5</v>
      </c>
      <c r="Y2735" s="82">
        <f t="shared" si="293"/>
        <v>165</v>
      </c>
      <c r="Z2735" s="82"/>
      <c r="AA2735" s="91"/>
      <c r="AB2735" s="91"/>
      <c r="AC2735" s="82"/>
      <c r="AD2735" s="82"/>
      <c r="AE2735" s="82"/>
      <c r="AF2735" s="82"/>
      <c r="AG2735" s="59" t="s">
        <v>8867</v>
      </c>
      <c r="AH2735" s="59">
        <v>1</v>
      </c>
      <c r="AI2735" s="58"/>
      <c r="AJ2735" s="27"/>
    </row>
    <row r="2736" ht="20.15" customHeight="1" outlineLevel="4" spans="1:36">
      <c r="A2736" s="55">
        <v>6</v>
      </c>
      <c r="B2736" s="60" t="s">
        <v>259</v>
      </c>
      <c r="C2736" s="56" t="s">
        <v>274</v>
      </c>
      <c r="D2736" s="57" t="s">
        <v>9007</v>
      </c>
      <c r="E2736" s="58" t="s">
        <v>9008</v>
      </c>
      <c r="F2736" s="59" t="s">
        <v>554</v>
      </c>
      <c r="G2736" s="59" t="s">
        <v>110</v>
      </c>
      <c r="H2736" s="59">
        <v>431227</v>
      </c>
      <c r="I2736" s="59" t="str">
        <f t="shared" si="291"/>
        <v>431227</v>
      </c>
      <c r="J2736" s="59">
        <f t="shared" si="292"/>
        <v>0</v>
      </c>
      <c r="K2736" s="70">
        <v>9.182</v>
      </c>
      <c r="L2736" s="55" t="s">
        <v>9009</v>
      </c>
      <c r="M2736" s="71" t="s">
        <v>9010</v>
      </c>
      <c r="N2736" s="59"/>
      <c r="O2736" s="70"/>
      <c r="P2736" s="73" t="s">
        <v>9010</v>
      </c>
      <c r="Q2736" s="70">
        <v>9.182</v>
      </c>
      <c r="R2736" s="59"/>
      <c r="S2736" s="70"/>
      <c r="T2736" s="59">
        <v>18</v>
      </c>
      <c r="U2736" s="82">
        <v>367.28</v>
      </c>
      <c r="V2736" s="83">
        <v>165.276</v>
      </c>
      <c r="W2736" s="83">
        <v>119.366</v>
      </c>
      <c r="X2736" s="83">
        <v>45.91</v>
      </c>
      <c r="Y2736" s="82">
        <f t="shared" si="293"/>
        <v>202.004</v>
      </c>
      <c r="Z2736" s="82"/>
      <c r="AA2736" s="91"/>
      <c r="AB2736" s="91"/>
      <c r="AC2736" s="82"/>
      <c r="AD2736" s="82"/>
      <c r="AE2736" s="82"/>
      <c r="AF2736" s="82"/>
      <c r="AG2736" s="59" t="s">
        <v>8867</v>
      </c>
      <c r="AH2736" s="59">
        <v>1</v>
      </c>
      <c r="AI2736" s="58"/>
      <c r="AJ2736" s="27"/>
    </row>
    <row r="2737" ht="20.15" customHeight="1" outlineLevel="4" spans="1:36">
      <c r="A2737" s="55">
        <v>10</v>
      </c>
      <c r="B2737" s="60" t="s">
        <v>259</v>
      </c>
      <c r="C2737" s="56" t="s">
        <v>274</v>
      </c>
      <c r="D2737" s="57" t="s">
        <v>9011</v>
      </c>
      <c r="E2737" s="58" t="s">
        <v>9012</v>
      </c>
      <c r="F2737" s="59" t="s">
        <v>554</v>
      </c>
      <c r="G2737" s="59" t="s">
        <v>110</v>
      </c>
      <c r="H2737" s="59">
        <v>431227</v>
      </c>
      <c r="I2737" s="59" t="str">
        <f t="shared" si="291"/>
        <v>431227</v>
      </c>
      <c r="J2737" s="59">
        <f t="shared" si="292"/>
        <v>0</v>
      </c>
      <c r="K2737" s="70">
        <v>11.935</v>
      </c>
      <c r="L2737" s="55" t="s">
        <v>9013</v>
      </c>
      <c r="M2737" s="71" t="s">
        <v>9014</v>
      </c>
      <c r="N2737" s="59"/>
      <c r="O2737" s="70"/>
      <c r="P2737" s="73" t="s">
        <v>9014</v>
      </c>
      <c r="Q2737" s="70">
        <v>11.935</v>
      </c>
      <c r="R2737" s="59"/>
      <c r="S2737" s="70"/>
      <c r="T2737" s="59">
        <v>18</v>
      </c>
      <c r="U2737" s="82">
        <v>477.4</v>
      </c>
      <c r="V2737" s="83">
        <v>214.83</v>
      </c>
      <c r="W2737" s="83">
        <v>155.155</v>
      </c>
      <c r="X2737" s="83">
        <v>59.675</v>
      </c>
      <c r="Y2737" s="82">
        <f t="shared" si="293"/>
        <v>262.57</v>
      </c>
      <c r="Z2737" s="82"/>
      <c r="AA2737" s="91"/>
      <c r="AB2737" s="91"/>
      <c r="AC2737" s="82"/>
      <c r="AD2737" s="82"/>
      <c r="AE2737" s="82"/>
      <c r="AF2737" s="82"/>
      <c r="AG2737" s="59" t="s">
        <v>8867</v>
      </c>
      <c r="AH2737" s="59">
        <v>1</v>
      </c>
      <c r="AI2737" s="58"/>
      <c r="AJ2737" s="27"/>
    </row>
    <row r="2738" ht="20.15" customHeight="1" outlineLevel="4" spans="1:36">
      <c r="A2738" s="55">
        <v>2</v>
      </c>
      <c r="B2738" s="60" t="s">
        <v>259</v>
      </c>
      <c r="C2738" s="56" t="s">
        <v>274</v>
      </c>
      <c r="D2738" s="57" t="s">
        <v>9007</v>
      </c>
      <c r="E2738" s="58" t="s">
        <v>9015</v>
      </c>
      <c r="F2738" s="59" t="s">
        <v>554</v>
      </c>
      <c r="G2738" s="59" t="s">
        <v>110</v>
      </c>
      <c r="H2738" s="59">
        <v>431227</v>
      </c>
      <c r="I2738" s="59" t="str">
        <f t="shared" si="291"/>
        <v>431227</v>
      </c>
      <c r="J2738" s="59">
        <f t="shared" si="292"/>
        <v>0</v>
      </c>
      <c r="K2738" s="70">
        <v>3.456</v>
      </c>
      <c r="L2738" s="55" t="s">
        <v>9016</v>
      </c>
      <c r="M2738" s="71" t="s">
        <v>9017</v>
      </c>
      <c r="N2738" s="59"/>
      <c r="O2738" s="70"/>
      <c r="P2738" s="59"/>
      <c r="Q2738" s="70"/>
      <c r="R2738" s="73" t="s">
        <v>9017</v>
      </c>
      <c r="S2738" s="70">
        <v>3.456</v>
      </c>
      <c r="T2738" s="59">
        <v>18</v>
      </c>
      <c r="U2738" s="82">
        <v>138.2</v>
      </c>
      <c r="V2738" s="83">
        <v>62.208</v>
      </c>
      <c r="W2738" s="83">
        <v>44.928</v>
      </c>
      <c r="X2738" s="83">
        <v>17.28</v>
      </c>
      <c r="Y2738" s="82">
        <f t="shared" si="293"/>
        <v>75.992</v>
      </c>
      <c r="Z2738" s="82"/>
      <c r="AA2738" s="91"/>
      <c r="AB2738" s="91"/>
      <c r="AC2738" s="82"/>
      <c r="AD2738" s="82"/>
      <c r="AE2738" s="82"/>
      <c r="AF2738" s="82"/>
      <c r="AG2738" s="59" t="s">
        <v>8867</v>
      </c>
      <c r="AH2738" s="59">
        <v>1</v>
      </c>
      <c r="AI2738" s="58"/>
      <c r="AJ2738" s="27"/>
    </row>
    <row r="2739" ht="20.15" customHeight="1" outlineLevel="4" spans="1:36">
      <c r="A2739" s="55">
        <v>1</v>
      </c>
      <c r="B2739" s="60" t="s">
        <v>259</v>
      </c>
      <c r="C2739" s="56" t="s">
        <v>274</v>
      </c>
      <c r="D2739" s="57" t="s">
        <v>9007</v>
      </c>
      <c r="E2739" s="58" t="s">
        <v>9018</v>
      </c>
      <c r="F2739" s="59" t="s">
        <v>554</v>
      </c>
      <c r="G2739" s="59" t="s">
        <v>110</v>
      </c>
      <c r="H2739" s="59">
        <v>431227</v>
      </c>
      <c r="I2739" s="59" t="str">
        <f t="shared" si="291"/>
        <v>431227</v>
      </c>
      <c r="J2739" s="59">
        <f t="shared" si="292"/>
        <v>0</v>
      </c>
      <c r="K2739" s="70">
        <v>2.496</v>
      </c>
      <c r="L2739" s="55" t="s">
        <v>9019</v>
      </c>
      <c r="M2739" s="71" t="s">
        <v>9020</v>
      </c>
      <c r="N2739" s="59"/>
      <c r="O2739" s="70"/>
      <c r="P2739" s="59"/>
      <c r="Q2739" s="70"/>
      <c r="R2739" s="73" t="s">
        <v>9020</v>
      </c>
      <c r="S2739" s="70">
        <v>2.496</v>
      </c>
      <c r="T2739" s="59">
        <v>18</v>
      </c>
      <c r="U2739" s="82">
        <v>99.84</v>
      </c>
      <c r="V2739" s="83">
        <v>44.928</v>
      </c>
      <c r="W2739" s="83">
        <v>32.448</v>
      </c>
      <c r="X2739" s="83">
        <v>12.48</v>
      </c>
      <c r="Y2739" s="82">
        <f t="shared" si="293"/>
        <v>54.912</v>
      </c>
      <c r="Z2739" s="82"/>
      <c r="AA2739" s="91"/>
      <c r="AB2739" s="91"/>
      <c r="AC2739" s="82"/>
      <c r="AD2739" s="82"/>
      <c r="AE2739" s="82"/>
      <c r="AF2739" s="82"/>
      <c r="AG2739" s="59" t="s">
        <v>8867</v>
      </c>
      <c r="AH2739" s="59">
        <v>1</v>
      </c>
      <c r="AI2739" s="58"/>
      <c r="AJ2739" s="27"/>
    </row>
    <row r="2740" ht="20.15" customHeight="1" outlineLevel="4" spans="1:36">
      <c r="A2740" s="55">
        <v>3</v>
      </c>
      <c r="B2740" s="60" t="s">
        <v>259</v>
      </c>
      <c r="C2740" s="56" t="s">
        <v>274</v>
      </c>
      <c r="D2740" s="57" t="s">
        <v>9021</v>
      </c>
      <c r="E2740" s="58" t="s">
        <v>9022</v>
      </c>
      <c r="F2740" s="59" t="s">
        <v>554</v>
      </c>
      <c r="G2740" s="59" t="s">
        <v>110</v>
      </c>
      <c r="H2740" s="59">
        <v>431227</v>
      </c>
      <c r="I2740" s="59" t="str">
        <f t="shared" si="291"/>
        <v>431227</v>
      </c>
      <c r="J2740" s="59">
        <f t="shared" si="292"/>
        <v>0</v>
      </c>
      <c r="K2740" s="70">
        <v>8.702</v>
      </c>
      <c r="L2740" s="55" t="s">
        <v>9023</v>
      </c>
      <c r="M2740" s="71" t="s">
        <v>9024</v>
      </c>
      <c r="N2740" s="59"/>
      <c r="O2740" s="70"/>
      <c r="P2740" s="59"/>
      <c r="Q2740" s="70"/>
      <c r="R2740" s="73" t="s">
        <v>9024</v>
      </c>
      <c r="S2740" s="70">
        <v>8.702</v>
      </c>
      <c r="T2740" s="59">
        <v>18</v>
      </c>
      <c r="U2740" s="82">
        <v>348.08</v>
      </c>
      <c r="V2740" s="83">
        <v>156.636</v>
      </c>
      <c r="W2740" s="83">
        <v>113.126</v>
      </c>
      <c r="X2740" s="83">
        <v>43.51</v>
      </c>
      <c r="Y2740" s="82">
        <f t="shared" si="293"/>
        <v>191.444</v>
      </c>
      <c r="Z2740" s="82"/>
      <c r="AA2740" s="91"/>
      <c r="AB2740" s="91"/>
      <c r="AC2740" s="82"/>
      <c r="AD2740" s="82"/>
      <c r="AE2740" s="82"/>
      <c r="AF2740" s="82"/>
      <c r="AG2740" s="59" t="s">
        <v>8867</v>
      </c>
      <c r="AH2740" s="59">
        <v>1</v>
      </c>
      <c r="AI2740" s="58"/>
      <c r="AJ2740" s="27"/>
    </row>
    <row r="2741" ht="20.15" customHeight="1" outlineLevel="4" spans="1:36">
      <c r="A2741" s="55">
        <v>9</v>
      </c>
      <c r="B2741" s="60" t="s">
        <v>259</v>
      </c>
      <c r="C2741" s="56" t="s">
        <v>274</v>
      </c>
      <c r="D2741" s="57" t="s">
        <v>9025</v>
      </c>
      <c r="E2741" s="58" t="s">
        <v>9026</v>
      </c>
      <c r="F2741" s="59" t="s">
        <v>554</v>
      </c>
      <c r="G2741" s="59" t="s">
        <v>110</v>
      </c>
      <c r="H2741" s="59">
        <v>431227</v>
      </c>
      <c r="I2741" s="59" t="str">
        <f t="shared" si="291"/>
        <v>431227</v>
      </c>
      <c r="J2741" s="59">
        <f t="shared" si="292"/>
        <v>0</v>
      </c>
      <c r="K2741" s="70">
        <v>2.992</v>
      </c>
      <c r="L2741" s="55" t="s">
        <v>9027</v>
      </c>
      <c r="M2741" s="71" t="s">
        <v>9028</v>
      </c>
      <c r="N2741" s="59"/>
      <c r="O2741" s="70"/>
      <c r="P2741" s="59"/>
      <c r="Q2741" s="70"/>
      <c r="R2741" s="73" t="s">
        <v>9028</v>
      </c>
      <c r="S2741" s="70">
        <v>2.992</v>
      </c>
      <c r="T2741" s="59">
        <v>18</v>
      </c>
      <c r="U2741" s="82">
        <v>119.68</v>
      </c>
      <c r="V2741" s="83">
        <v>53.856</v>
      </c>
      <c r="W2741" s="83">
        <v>38.896</v>
      </c>
      <c r="X2741" s="83">
        <v>14.96</v>
      </c>
      <c r="Y2741" s="82">
        <f t="shared" si="293"/>
        <v>65.824</v>
      </c>
      <c r="Z2741" s="82"/>
      <c r="AA2741" s="91"/>
      <c r="AB2741" s="91"/>
      <c r="AC2741" s="82"/>
      <c r="AD2741" s="82"/>
      <c r="AE2741" s="82"/>
      <c r="AF2741" s="82"/>
      <c r="AG2741" s="59" t="s">
        <v>8867</v>
      </c>
      <c r="AH2741" s="59">
        <v>1</v>
      </c>
      <c r="AI2741" s="58"/>
      <c r="AJ2741" s="27"/>
    </row>
    <row r="2742" ht="20.15" customHeight="1" outlineLevel="4" spans="1:36">
      <c r="A2742" s="55">
        <v>12</v>
      </c>
      <c r="B2742" s="60" t="s">
        <v>259</v>
      </c>
      <c r="C2742" s="56" t="s">
        <v>274</v>
      </c>
      <c r="D2742" s="57" t="s">
        <v>9011</v>
      </c>
      <c r="E2742" s="58" t="s">
        <v>9029</v>
      </c>
      <c r="F2742" s="59" t="s">
        <v>554</v>
      </c>
      <c r="G2742" s="59" t="s">
        <v>110</v>
      </c>
      <c r="H2742" s="59">
        <v>431227</v>
      </c>
      <c r="I2742" s="59" t="str">
        <f t="shared" si="291"/>
        <v>431227</v>
      </c>
      <c r="J2742" s="59">
        <f t="shared" si="292"/>
        <v>0</v>
      </c>
      <c r="K2742" s="70">
        <v>2.846</v>
      </c>
      <c r="L2742" s="55" t="s">
        <v>9030</v>
      </c>
      <c r="M2742" s="71" t="s">
        <v>9031</v>
      </c>
      <c r="N2742" s="59"/>
      <c r="O2742" s="70"/>
      <c r="P2742" s="59"/>
      <c r="Q2742" s="70"/>
      <c r="R2742" s="73" t="s">
        <v>9031</v>
      </c>
      <c r="S2742" s="70">
        <v>2.846</v>
      </c>
      <c r="T2742" s="59">
        <v>18</v>
      </c>
      <c r="U2742" s="82">
        <v>113.84</v>
      </c>
      <c r="V2742" s="83">
        <v>51.228</v>
      </c>
      <c r="W2742" s="83">
        <v>36.998</v>
      </c>
      <c r="X2742" s="83">
        <v>14.23</v>
      </c>
      <c r="Y2742" s="82">
        <f t="shared" si="293"/>
        <v>62.612</v>
      </c>
      <c r="Z2742" s="82"/>
      <c r="AA2742" s="91"/>
      <c r="AB2742" s="91"/>
      <c r="AC2742" s="82"/>
      <c r="AD2742" s="82"/>
      <c r="AE2742" s="82"/>
      <c r="AF2742" s="82"/>
      <c r="AG2742" s="59" t="s">
        <v>8867</v>
      </c>
      <c r="AH2742" s="59">
        <v>1</v>
      </c>
      <c r="AI2742" s="58"/>
      <c r="AJ2742" s="27"/>
    </row>
    <row r="2743" ht="20.15" customHeight="1" outlineLevel="4" spans="1:36">
      <c r="A2743" s="55">
        <v>4</v>
      </c>
      <c r="B2743" s="60" t="s">
        <v>259</v>
      </c>
      <c r="C2743" s="56" t="s">
        <v>274</v>
      </c>
      <c r="D2743" s="57" t="s">
        <v>8999</v>
      </c>
      <c r="E2743" s="58" t="s">
        <v>9032</v>
      </c>
      <c r="F2743" s="59" t="s">
        <v>554</v>
      </c>
      <c r="G2743" s="59" t="s">
        <v>110</v>
      </c>
      <c r="H2743" s="59">
        <v>431227</v>
      </c>
      <c r="I2743" s="59" t="str">
        <f t="shared" si="291"/>
        <v>431227</v>
      </c>
      <c r="J2743" s="59">
        <f t="shared" si="292"/>
        <v>0</v>
      </c>
      <c r="K2743" s="70">
        <v>1.597</v>
      </c>
      <c r="L2743" s="55" t="s">
        <v>9033</v>
      </c>
      <c r="M2743" s="71" t="s">
        <v>9034</v>
      </c>
      <c r="N2743" s="59"/>
      <c r="O2743" s="70"/>
      <c r="P2743" s="59"/>
      <c r="Q2743" s="70"/>
      <c r="R2743" s="73" t="s">
        <v>9034</v>
      </c>
      <c r="S2743" s="70">
        <v>1.597</v>
      </c>
      <c r="T2743" s="59">
        <v>18</v>
      </c>
      <c r="U2743" s="82">
        <v>63.88</v>
      </c>
      <c r="V2743" s="83">
        <v>28.746</v>
      </c>
      <c r="W2743" s="83">
        <v>20.761</v>
      </c>
      <c r="X2743" s="83">
        <v>7.985</v>
      </c>
      <c r="Y2743" s="82">
        <f t="shared" si="293"/>
        <v>35.134</v>
      </c>
      <c r="Z2743" s="82"/>
      <c r="AA2743" s="91"/>
      <c r="AB2743" s="91"/>
      <c r="AC2743" s="82"/>
      <c r="AD2743" s="82"/>
      <c r="AE2743" s="82"/>
      <c r="AF2743" s="82"/>
      <c r="AG2743" s="59" t="s">
        <v>8867</v>
      </c>
      <c r="AH2743" s="59">
        <v>1</v>
      </c>
      <c r="AI2743" s="58"/>
      <c r="AJ2743" s="27"/>
    </row>
    <row r="2744" ht="20.15" customHeight="1" outlineLevel="4" spans="1:36">
      <c r="A2744" s="55">
        <v>13</v>
      </c>
      <c r="B2744" s="60" t="s">
        <v>259</v>
      </c>
      <c r="C2744" s="56" t="s">
        <v>274</v>
      </c>
      <c r="D2744" s="57" t="s">
        <v>9025</v>
      </c>
      <c r="E2744" s="58" t="s">
        <v>9035</v>
      </c>
      <c r="F2744" s="59" t="s">
        <v>554</v>
      </c>
      <c r="G2744" s="59" t="s">
        <v>110</v>
      </c>
      <c r="H2744" s="59">
        <v>431227</v>
      </c>
      <c r="I2744" s="59" t="str">
        <f t="shared" si="291"/>
        <v>431227</v>
      </c>
      <c r="J2744" s="59">
        <f t="shared" si="292"/>
        <v>0</v>
      </c>
      <c r="K2744" s="70">
        <v>2.226</v>
      </c>
      <c r="L2744" s="55" t="s">
        <v>9036</v>
      </c>
      <c r="M2744" s="71" t="s">
        <v>9037</v>
      </c>
      <c r="N2744" s="59"/>
      <c r="O2744" s="70"/>
      <c r="P2744" s="59"/>
      <c r="Q2744" s="70"/>
      <c r="R2744" s="73" t="s">
        <v>9037</v>
      </c>
      <c r="S2744" s="70">
        <v>2.226</v>
      </c>
      <c r="T2744" s="59">
        <v>18</v>
      </c>
      <c r="U2744" s="82">
        <v>89.04</v>
      </c>
      <c r="V2744" s="83">
        <v>40.068</v>
      </c>
      <c r="W2744" s="83">
        <v>28.938</v>
      </c>
      <c r="X2744" s="83">
        <v>11.13</v>
      </c>
      <c r="Y2744" s="82">
        <f t="shared" si="293"/>
        <v>48.972</v>
      </c>
      <c r="Z2744" s="82"/>
      <c r="AA2744" s="91"/>
      <c r="AB2744" s="91"/>
      <c r="AC2744" s="82"/>
      <c r="AD2744" s="82"/>
      <c r="AE2744" s="82"/>
      <c r="AF2744" s="82"/>
      <c r="AG2744" s="59" t="s">
        <v>8867</v>
      </c>
      <c r="AH2744" s="59">
        <v>1</v>
      </c>
      <c r="AI2744" s="58"/>
      <c r="AJ2744" s="27"/>
    </row>
    <row r="2745" ht="20.15" customHeight="1" outlineLevel="4" spans="1:36">
      <c r="A2745" s="55">
        <v>14</v>
      </c>
      <c r="B2745" s="60" t="s">
        <v>259</v>
      </c>
      <c r="C2745" s="56" t="s">
        <v>274</v>
      </c>
      <c r="D2745" s="57" t="s">
        <v>9038</v>
      </c>
      <c r="E2745" s="58" t="s">
        <v>9039</v>
      </c>
      <c r="F2745" s="59" t="s">
        <v>554</v>
      </c>
      <c r="G2745" s="59" t="s">
        <v>110</v>
      </c>
      <c r="H2745" s="59">
        <v>431227</v>
      </c>
      <c r="I2745" s="59" t="str">
        <f t="shared" si="291"/>
        <v>431227</v>
      </c>
      <c r="J2745" s="59">
        <f t="shared" si="292"/>
        <v>0</v>
      </c>
      <c r="K2745" s="70">
        <v>0.311</v>
      </c>
      <c r="L2745" s="55" t="s">
        <v>9040</v>
      </c>
      <c r="M2745" s="71" t="s">
        <v>9041</v>
      </c>
      <c r="N2745" s="59"/>
      <c r="O2745" s="70"/>
      <c r="P2745" s="73" t="s">
        <v>9041</v>
      </c>
      <c r="Q2745" s="70">
        <v>0.311</v>
      </c>
      <c r="R2745" s="59"/>
      <c r="S2745" s="70"/>
      <c r="T2745" s="59">
        <v>18</v>
      </c>
      <c r="U2745" s="82">
        <v>12.44</v>
      </c>
      <c r="V2745" s="83">
        <v>5.598</v>
      </c>
      <c r="W2745" s="83">
        <v>4.043</v>
      </c>
      <c r="X2745" s="83">
        <v>1.555</v>
      </c>
      <c r="Y2745" s="82">
        <f t="shared" si="293"/>
        <v>6.842</v>
      </c>
      <c r="Z2745" s="82"/>
      <c r="AA2745" s="91"/>
      <c r="AB2745" s="91"/>
      <c r="AC2745" s="82"/>
      <c r="AD2745" s="82"/>
      <c r="AE2745" s="82"/>
      <c r="AF2745" s="82"/>
      <c r="AG2745" s="59" t="s">
        <v>8867</v>
      </c>
      <c r="AH2745" s="59">
        <v>1</v>
      </c>
      <c r="AI2745" s="58"/>
      <c r="AJ2745" s="27"/>
    </row>
    <row r="2746" ht="20.15" customHeight="1" outlineLevel="4" spans="1:36">
      <c r="A2746" s="55">
        <v>15</v>
      </c>
      <c r="B2746" s="60" t="s">
        <v>259</v>
      </c>
      <c r="C2746" s="56" t="s">
        <v>274</v>
      </c>
      <c r="D2746" s="57" t="s">
        <v>9042</v>
      </c>
      <c r="E2746" s="58" t="s">
        <v>9043</v>
      </c>
      <c r="F2746" s="59" t="s">
        <v>554</v>
      </c>
      <c r="G2746" s="59" t="s">
        <v>110</v>
      </c>
      <c r="H2746" s="59">
        <v>431227</v>
      </c>
      <c r="I2746" s="59" t="str">
        <f t="shared" si="291"/>
        <v>431227</v>
      </c>
      <c r="J2746" s="59">
        <f t="shared" si="292"/>
        <v>0</v>
      </c>
      <c r="K2746" s="70">
        <v>3.903</v>
      </c>
      <c r="L2746" s="55" t="s">
        <v>9044</v>
      </c>
      <c r="M2746" s="71" t="s">
        <v>9045</v>
      </c>
      <c r="N2746" s="59"/>
      <c r="O2746" s="70"/>
      <c r="P2746" s="59"/>
      <c r="Q2746" s="70"/>
      <c r="R2746" s="73" t="s">
        <v>9045</v>
      </c>
      <c r="S2746" s="70">
        <v>3.903</v>
      </c>
      <c r="T2746" s="59">
        <v>18</v>
      </c>
      <c r="U2746" s="82">
        <v>156.12</v>
      </c>
      <c r="V2746" s="83">
        <v>70.254</v>
      </c>
      <c r="W2746" s="83">
        <v>50.739</v>
      </c>
      <c r="X2746" s="83">
        <v>19.515</v>
      </c>
      <c r="Y2746" s="82">
        <f t="shared" si="293"/>
        <v>85.866</v>
      </c>
      <c r="Z2746" s="82"/>
      <c r="AA2746" s="91"/>
      <c r="AB2746" s="91"/>
      <c r="AC2746" s="82"/>
      <c r="AD2746" s="82"/>
      <c r="AE2746" s="82"/>
      <c r="AF2746" s="82"/>
      <c r="AG2746" s="59" t="s">
        <v>8867</v>
      </c>
      <c r="AH2746" s="59">
        <v>1</v>
      </c>
      <c r="AI2746" s="58"/>
      <c r="AJ2746" s="27"/>
    </row>
    <row r="2747" ht="20.15" customHeight="1" outlineLevel="4" spans="1:36">
      <c r="A2747" s="55">
        <v>8</v>
      </c>
      <c r="B2747" s="60" t="s">
        <v>259</v>
      </c>
      <c r="C2747" s="56" t="s">
        <v>274</v>
      </c>
      <c r="D2747" s="57" t="s">
        <v>9021</v>
      </c>
      <c r="E2747" s="58" t="s">
        <v>9022</v>
      </c>
      <c r="F2747" s="59" t="s">
        <v>554</v>
      </c>
      <c r="G2747" s="59" t="s">
        <v>110</v>
      </c>
      <c r="H2747" s="59">
        <v>431227</v>
      </c>
      <c r="I2747" s="59" t="str">
        <f t="shared" si="291"/>
        <v>431227</v>
      </c>
      <c r="J2747" s="59">
        <f t="shared" si="292"/>
        <v>0</v>
      </c>
      <c r="K2747" s="70">
        <v>5.919</v>
      </c>
      <c r="L2747" s="55" t="s">
        <v>9046</v>
      </c>
      <c r="M2747" s="71" t="s">
        <v>9047</v>
      </c>
      <c r="N2747" s="59"/>
      <c r="O2747" s="70"/>
      <c r="P2747" s="59"/>
      <c r="Q2747" s="70"/>
      <c r="R2747" s="73" t="s">
        <v>9047</v>
      </c>
      <c r="S2747" s="70">
        <v>5.919</v>
      </c>
      <c r="T2747" s="59">
        <v>18</v>
      </c>
      <c r="U2747" s="82">
        <v>236.76</v>
      </c>
      <c r="V2747" s="83">
        <v>106.542</v>
      </c>
      <c r="W2747" s="83">
        <v>76.947</v>
      </c>
      <c r="X2747" s="83">
        <v>29.595</v>
      </c>
      <c r="Y2747" s="82">
        <f t="shared" si="293"/>
        <v>130.218</v>
      </c>
      <c r="Z2747" s="82"/>
      <c r="AA2747" s="91"/>
      <c r="AB2747" s="91"/>
      <c r="AC2747" s="82"/>
      <c r="AD2747" s="82"/>
      <c r="AE2747" s="82"/>
      <c r="AF2747" s="82"/>
      <c r="AG2747" s="59" t="s">
        <v>8867</v>
      </c>
      <c r="AH2747" s="59">
        <v>1</v>
      </c>
      <c r="AI2747" s="58"/>
      <c r="AJ2747" s="27"/>
    </row>
    <row r="2748" ht="20.15" customHeight="1" outlineLevel="4" spans="1:36">
      <c r="A2748" s="55">
        <v>7</v>
      </c>
      <c r="B2748" s="60" t="s">
        <v>259</v>
      </c>
      <c r="C2748" s="56" t="s">
        <v>274</v>
      </c>
      <c r="D2748" s="57" t="s">
        <v>9011</v>
      </c>
      <c r="E2748" s="58" t="s">
        <v>9048</v>
      </c>
      <c r="F2748" s="59" t="s">
        <v>554</v>
      </c>
      <c r="G2748" s="59" t="s">
        <v>110</v>
      </c>
      <c r="H2748" s="59">
        <v>431227</v>
      </c>
      <c r="I2748" s="59" t="str">
        <f t="shared" si="291"/>
        <v>431227</v>
      </c>
      <c r="J2748" s="59">
        <f t="shared" si="292"/>
        <v>0</v>
      </c>
      <c r="K2748" s="70">
        <v>3.99</v>
      </c>
      <c r="L2748" s="55" t="s">
        <v>9049</v>
      </c>
      <c r="M2748" s="71" t="s">
        <v>9050</v>
      </c>
      <c r="N2748" s="59"/>
      <c r="O2748" s="70"/>
      <c r="P2748" s="59"/>
      <c r="Q2748" s="70"/>
      <c r="R2748" s="73" t="s">
        <v>9050</v>
      </c>
      <c r="S2748" s="70">
        <v>3.99</v>
      </c>
      <c r="T2748" s="59">
        <v>18</v>
      </c>
      <c r="U2748" s="82">
        <v>159.6</v>
      </c>
      <c r="V2748" s="83">
        <v>71.82</v>
      </c>
      <c r="W2748" s="83">
        <v>51.87</v>
      </c>
      <c r="X2748" s="83">
        <v>19.95</v>
      </c>
      <c r="Y2748" s="82">
        <f t="shared" si="293"/>
        <v>87.78</v>
      </c>
      <c r="Z2748" s="82"/>
      <c r="AA2748" s="91"/>
      <c r="AB2748" s="91"/>
      <c r="AC2748" s="82"/>
      <c r="AD2748" s="82"/>
      <c r="AE2748" s="82"/>
      <c r="AF2748" s="82"/>
      <c r="AG2748" s="59" t="s">
        <v>8867</v>
      </c>
      <c r="AH2748" s="59">
        <v>1</v>
      </c>
      <c r="AI2748" s="58"/>
      <c r="AJ2748" s="27"/>
    </row>
    <row r="2749" ht="20.15" customHeight="1" outlineLevel="3" collapsed="1" spans="1:36">
      <c r="A2749" s="55"/>
      <c r="B2749" s="60"/>
      <c r="C2749" s="51" t="s">
        <v>277</v>
      </c>
      <c r="D2749" s="57"/>
      <c r="E2749" s="58"/>
      <c r="F2749" s="59"/>
      <c r="G2749" s="59"/>
      <c r="H2749" s="59"/>
      <c r="I2749" s="59"/>
      <c r="J2749" s="59"/>
      <c r="K2749" s="70">
        <f>SUBTOTAL(9,K2750:K2811)</f>
        <v>237.514</v>
      </c>
      <c r="L2749" s="55"/>
      <c r="M2749" s="71"/>
      <c r="N2749" s="59"/>
      <c r="O2749" s="70"/>
      <c r="P2749" s="59"/>
      <c r="Q2749" s="70"/>
      <c r="R2749" s="73"/>
      <c r="S2749" s="70"/>
      <c r="T2749" s="59"/>
      <c r="U2749" s="82">
        <f>SUBTOTAL(9,U2750:U2811)</f>
        <v>12593.68</v>
      </c>
      <c r="V2749" s="83">
        <f>SUBTOTAL(9,V2750:V2811)</f>
        <v>4275.252</v>
      </c>
      <c r="W2749" s="83">
        <f>SUBTOTAL(9,W2750:W2811)</f>
        <v>3087.682</v>
      </c>
      <c r="X2749" s="83">
        <f>SUBTOTAL(9,X2750:X2811)</f>
        <v>1187.57</v>
      </c>
      <c r="Y2749" s="82">
        <f>SUBTOTAL(9,Y2750:Y2811)</f>
        <v>8318.428</v>
      </c>
      <c r="Z2749" s="82">
        <v>150</v>
      </c>
      <c r="AA2749" s="91">
        <v>10676</v>
      </c>
      <c r="AB2749" s="82">
        <f>U2749-AA2749</f>
        <v>1917.68</v>
      </c>
      <c r="AC2749" s="82">
        <v>4275</v>
      </c>
      <c r="AD2749" s="82">
        <v>0</v>
      </c>
      <c r="AE2749" s="82">
        <v>6401</v>
      </c>
      <c r="AF2749" s="82">
        <v>6401</v>
      </c>
      <c r="AG2749" s="59"/>
      <c r="AH2749" s="59"/>
      <c r="AI2749" s="58" t="s">
        <v>2458</v>
      </c>
      <c r="AJ2749" s="27" t="s">
        <v>119</v>
      </c>
    </row>
    <row r="2750" ht="20.15" customHeight="1" outlineLevel="4" spans="1:36">
      <c r="A2750" s="55">
        <v>37</v>
      </c>
      <c r="B2750" s="60" t="s">
        <v>259</v>
      </c>
      <c r="C2750" s="56" t="s">
        <v>276</v>
      </c>
      <c r="D2750" s="57" t="s">
        <v>9051</v>
      </c>
      <c r="E2750" s="58" t="s">
        <v>9052</v>
      </c>
      <c r="F2750" s="59" t="s">
        <v>554</v>
      </c>
      <c r="G2750" s="59" t="s">
        <v>2461</v>
      </c>
      <c r="H2750" s="59">
        <v>431228</v>
      </c>
      <c r="I2750" s="59" t="str">
        <f t="shared" ref="I2750:I2811" si="294">RIGHT(M2750,6)</f>
        <v>431228</v>
      </c>
      <c r="J2750" s="59">
        <f t="shared" ref="J2750:J2811" si="295">H2750-I2750</f>
        <v>0</v>
      </c>
      <c r="K2750" s="70">
        <v>0.344</v>
      </c>
      <c r="L2750" s="55" t="s">
        <v>9053</v>
      </c>
      <c r="M2750" s="71" t="s">
        <v>9054</v>
      </c>
      <c r="N2750" s="59"/>
      <c r="O2750" s="70"/>
      <c r="P2750" s="59"/>
      <c r="Q2750" s="70"/>
      <c r="R2750" s="73" t="s">
        <v>9054</v>
      </c>
      <c r="S2750" s="70">
        <v>0.344</v>
      </c>
      <c r="T2750" s="59">
        <v>18</v>
      </c>
      <c r="U2750" s="82">
        <v>15.77</v>
      </c>
      <c r="V2750" s="83">
        <v>6.192</v>
      </c>
      <c r="W2750" s="83">
        <v>4.472</v>
      </c>
      <c r="X2750" s="83">
        <v>1.72</v>
      </c>
      <c r="Y2750" s="82">
        <f t="shared" ref="Y2750:Y2811" si="296">U2750-V2750</f>
        <v>9.578</v>
      </c>
      <c r="Z2750" s="82"/>
      <c r="AA2750" s="91"/>
      <c r="AB2750" s="91"/>
      <c r="AC2750" s="82"/>
      <c r="AD2750" s="82"/>
      <c r="AE2750" s="82"/>
      <c r="AF2750" s="82"/>
      <c r="AG2750" s="59" t="s">
        <v>8867</v>
      </c>
      <c r="AH2750" s="59">
        <v>1</v>
      </c>
      <c r="AI2750" s="58"/>
      <c r="AJ2750" s="27"/>
    </row>
    <row r="2751" ht="20.15" customHeight="1" outlineLevel="4" spans="1:36">
      <c r="A2751" s="55">
        <v>20</v>
      </c>
      <c r="B2751" s="60" t="s">
        <v>259</v>
      </c>
      <c r="C2751" s="56" t="s">
        <v>276</v>
      </c>
      <c r="D2751" s="57" t="s">
        <v>9055</v>
      </c>
      <c r="E2751" s="58" t="s">
        <v>6346</v>
      </c>
      <c r="F2751" s="59" t="s">
        <v>554</v>
      </c>
      <c r="G2751" s="59" t="s">
        <v>2461</v>
      </c>
      <c r="H2751" s="59">
        <v>431228</v>
      </c>
      <c r="I2751" s="59" t="str">
        <f t="shared" si="294"/>
        <v>431228</v>
      </c>
      <c r="J2751" s="59">
        <f t="shared" si="295"/>
        <v>0</v>
      </c>
      <c r="K2751" s="70">
        <v>2.22</v>
      </c>
      <c r="L2751" s="55" t="s">
        <v>9056</v>
      </c>
      <c r="M2751" s="71" t="s">
        <v>9057</v>
      </c>
      <c r="N2751" s="59"/>
      <c r="O2751" s="70"/>
      <c r="P2751" s="59"/>
      <c r="Q2751" s="70"/>
      <c r="R2751" s="73" t="s">
        <v>9057</v>
      </c>
      <c r="S2751" s="70">
        <v>2.22</v>
      </c>
      <c r="T2751" s="59">
        <v>18</v>
      </c>
      <c r="U2751" s="82">
        <v>101.94</v>
      </c>
      <c r="V2751" s="83">
        <v>39.96</v>
      </c>
      <c r="W2751" s="83">
        <v>28.86</v>
      </c>
      <c r="X2751" s="83">
        <v>11.1</v>
      </c>
      <c r="Y2751" s="82">
        <f t="shared" si="296"/>
        <v>61.98</v>
      </c>
      <c r="Z2751" s="82"/>
      <c r="AA2751" s="91"/>
      <c r="AB2751" s="91"/>
      <c r="AC2751" s="82"/>
      <c r="AD2751" s="82"/>
      <c r="AE2751" s="82"/>
      <c r="AF2751" s="82"/>
      <c r="AG2751" s="59" t="s">
        <v>8867</v>
      </c>
      <c r="AH2751" s="59">
        <v>1</v>
      </c>
      <c r="AI2751" s="58"/>
      <c r="AJ2751" s="27"/>
    </row>
    <row r="2752" ht="20.15" customHeight="1" outlineLevel="4" spans="1:36">
      <c r="A2752" s="55">
        <v>21</v>
      </c>
      <c r="B2752" s="60" t="s">
        <v>259</v>
      </c>
      <c r="C2752" s="56" t="s">
        <v>276</v>
      </c>
      <c r="D2752" s="57" t="s">
        <v>6518</v>
      </c>
      <c r="E2752" s="58" t="s">
        <v>9058</v>
      </c>
      <c r="F2752" s="59" t="s">
        <v>554</v>
      </c>
      <c r="G2752" s="59" t="s">
        <v>2461</v>
      </c>
      <c r="H2752" s="59">
        <v>431228</v>
      </c>
      <c r="I2752" s="59" t="str">
        <f t="shared" si="294"/>
        <v>431228</v>
      </c>
      <c r="J2752" s="59">
        <f t="shared" si="295"/>
        <v>0</v>
      </c>
      <c r="K2752" s="70">
        <v>4.454</v>
      </c>
      <c r="L2752" s="55" t="s">
        <v>9059</v>
      </c>
      <c r="M2752" s="71" t="s">
        <v>9060</v>
      </c>
      <c r="N2752" s="59"/>
      <c r="O2752" s="70"/>
      <c r="P2752" s="59"/>
      <c r="Q2752" s="70"/>
      <c r="R2752" s="73" t="s">
        <v>9060</v>
      </c>
      <c r="S2752" s="70">
        <v>4.454</v>
      </c>
      <c r="T2752" s="59">
        <v>18</v>
      </c>
      <c r="U2752" s="82">
        <v>206.73</v>
      </c>
      <c r="V2752" s="83">
        <v>80.172</v>
      </c>
      <c r="W2752" s="83">
        <v>57.902</v>
      </c>
      <c r="X2752" s="83">
        <v>22.27</v>
      </c>
      <c r="Y2752" s="82">
        <f t="shared" si="296"/>
        <v>126.558</v>
      </c>
      <c r="Z2752" s="82"/>
      <c r="AA2752" s="91"/>
      <c r="AB2752" s="91"/>
      <c r="AC2752" s="82"/>
      <c r="AD2752" s="82"/>
      <c r="AE2752" s="82"/>
      <c r="AF2752" s="82"/>
      <c r="AG2752" s="59" t="s">
        <v>8867</v>
      </c>
      <c r="AH2752" s="59">
        <v>1</v>
      </c>
      <c r="AI2752" s="58"/>
      <c r="AJ2752" s="27"/>
    </row>
    <row r="2753" ht="20.15" customHeight="1" outlineLevel="4" spans="1:36">
      <c r="A2753" s="55">
        <v>38</v>
      </c>
      <c r="B2753" s="60" t="s">
        <v>259</v>
      </c>
      <c r="C2753" s="56" t="s">
        <v>276</v>
      </c>
      <c r="D2753" s="57" t="s">
        <v>9061</v>
      </c>
      <c r="E2753" s="58" t="s">
        <v>370</v>
      </c>
      <c r="F2753" s="59" t="s">
        <v>554</v>
      </c>
      <c r="G2753" s="59" t="s">
        <v>2461</v>
      </c>
      <c r="H2753" s="59">
        <v>431228</v>
      </c>
      <c r="I2753" s="59" t="str">
        <f t="shared" si="294"/>
        <v>431228</v>
      </c>
      <c r="J2753" s="59">
        <f t="shared" si="295"/>
        <v>0</v>
      </c>
      <c r="K2753" s="70">
        <v>4.278</v>
      </c>
      <c r="L2753" s="55" t="s">
        <v>9062</v>
      </c>
      <c r="M2753" s="71" t="s">
        <v>9063</v>
      </c>
      <c r="N2753" s="59"/>
      <c r="O2753" s="70"/>
      <c r="P2753" s="59"/>
      <c r="Q2753" s="70"/>
      <c r="R2753" s="73" t="s">
        <v>9063</v>
      </c>
      <c r="S2753" s="70">
        <v>4.278</v>
      </c>
      <c r="T2753" s="59">
        <v>18</v>
      </c>
      <c r="U2753" s="82">
        <v>204.31</v>
      </c>
      <c r="V2753" s="83">
        <v>77.004</v>
      </c>
      <c r="W2753" s="83">
        <v>55.614</v>
      </c>
      <c r="X2753" s="83">
        <v>21.39</v>
      </c>
      <c r="Y2753" s="82">
        <f t="shared" si="296"/>
        <v>127.306</v>
      </c>
      <c r="Z2753" s="82"/>
      <c r="AA2753" s="91"/>
      <c r="AB2753" s="91"/>
      <c r="AC2753" s="82"/>
      <c r="AD2753" s="82"/>
      <c r="AE2753" s="82"/>
      <c r="AF2753" s="82"/>
      <c r="AG2753" s="59" t="s">
        <v>8867</v>
      </c>
      <c r="AH2753" s="59">
        <v>1</v>
      </c>
      <c r="AI2753" s="58"/>
      <c r="AJ2753" s="27"/>
    </row>
    <row r="2754" ht="20.15" customHeight="1" outlineLevel="4" spans="1:36">
      <c r="A2754" s="55">
        <v>39</v>
      </c>
      <c r="B2754" s="60" t="s">
        <v>259</v>
      </c>
      <c r="C2754" s="56" t="s">
        <v>276</v>
      </c>
      <c r="D2754" s="57" t="s">
        <v>9061</v>
      </c>
      <c r="E2754" s="58" t="s">
        <v>9064</v>
      </c>
      <c r="F2754" s="59" t="s">
        <v>554</v>
      </c>
      <c r="G2754" s="59" t="s">
        <v>2461</v>
      </c>
      <c r="H2754" s="59">
        <v>431228</v>
      </c>
      <c r="I2754" s="59" t="str">
        <f t="shared" si="294"/>
        <v>431228</v>
      </c>
      <c r="J2754" s="59">
        <f t="shared" si="295"/>
        <v>0</v>
      </c>
      <c r="K2754" s="70">
        <v>0.885</v>
      </c>
      <c r="L2754" s="55" t="s">
        <v>9065</v>
      </c>
      <c r="M2754" s="71" t="s">
        <v>9066</v>
      </c>
      <c r="N2754" s="59"/>
      <c r="O2754" s="70"/>
      <c r="P2754" s="59"/>
      <c r="Q2754" s="70"/>
      <c r="R2754" s="73" t="s">
        <v>9066</v>
      </c>
      <c r="S2754" s="70">
        <v>0.885</v>
      </c>
      <c r="T2754" s="59">
        <v>18</v>
      </c>
      <c r="U2754" s="82">
        <v>42.51</v>
      </c>
      <c r="V2754" s="83">
        <v>15.93</v>
      </c>
      <c r="W2754" s="83">
        <v>11.505</v>
      </c>
      <c r="X2754" s="83">
        <v>4.425</v>
      </c>
      <c r="Y2754" s="82">
        <f t="shared" si="296"/>
        <v>26.58</v>
      </c>
      <c r="Z2754" s="82"/>
      <c r="AA2754" s="91"/>
      <c r="AB2754" s="91"/>
      <c r="AC2754" s="82"/>
      <c r="AD2754" s="82"/>
      <c r="AE2754" s="82"/>
      <c r="AF2754" s="82"/>
      <c r="AG2754" s="59" t="s">
        <v>9067</v>
      </c>
      <c r="AH2754" s="59">
        <v>1</v>
      </c>
      <c r="AI2754" s="58"/>
      <c r="AJ2754" s="27"/>
    </row>
    <row r="2755" ht="20.15" customHeight="1" outlineLevel="4" spans="1:36">
      <c r="A2755" s="55">
        <v>22</v>
      </c>
      <c r="B2755" s="60" t="s">
        <v>259</v>
      </c>
      <c r="C2755" s="56" t="s">
        <v>276</v>
      </c>
      <c r="D2755" s="57" t="s">
        <v>9068</v>
      </c>
      <c r="E2755" s="58" t="s">
        <v>9069</v>
      </c>
      <c r="F2755" s="59" t="s">
        <v>554</v>
      </c>
      <c r="G2755" s="59" t="s">
        <v>2461</v>
      </c>
      <c r="H2755" s="59">
        <v>431228</v>
      </c>
      <c r="I2755" s="59" t="str">
        <f t="shared" si="294"/>
        <v>431228</v>
      </c>
      <c r="J2755" s="59">
        <f t="shared" si="295"/>
        <v>0</v>
      </c>
      <c r="K2755" s="70">
        <v>4.023</v>
      </c>
      <c r="L2755" s="55" t="s">
        <v>9070</v>
      </c>
      <c r="M2755" s="71" t="s">
        <v>9071</v>
      </c>
      <c r="N2755" s="59"/>
      <c r="O2755" s="70"/>
      <c r="P2755" s="59"/>
      <c r="Q2755" s="70"/>
      <c r="R2755" s="73" t="s">
        <v>9071</v>
      </c>
      <c r="S2755" s="70">
        <v>4.023</v>
      </c>
      <c r="T2755" s="59">
        <v>18</v>
      </c>
      <c r="U2755" s="82">
        <v>184.12</v>
      </c>
      <c r="V2755" s="83">
        <v>72.414</v>
      </c>
      <c r="W2755" s="83">
        <v>52.299</v>
      </c>
      <c r="X2755" s="83">
        <v>20.115</v>
      </c>
      <c r="Y2755" s="82">
        <f t="shared" si="296"/>
        <v>111.706</v>
      </c>
      <c r="Z2755" s="82"/>
      <c r="AA2755" s="91"/>
      <c r="AB2755" s="91"/>
      <c r="AC2755" s="82"/>
      <c r="AD2755" s="82"/>
      <c r="AE2755" s="82"/>
      <c r="AF2755" s="82"/>
      <c r="AG2755" s="59" t="s">
        <v>9067</v>
      </c>
      <c r="AH2755" s="59">
        <v>1</v>
      </c>
      <c r="AI2755" s="58"/>
      <c r="AJ2755" s="27"/>
    </row>
    <row r="2756" ht="20.15" customHeight="1" outlineLevel="4" spans="1:36">
      <c r="A2756" s="55">
        <v>23</v>
      </c>
      <c r="B2756" s="60" t="s">
        <v>259</v>
      </c>
      <c r="C2756" s="56" t="s">
        <v>276</v>
      </c>
      <c r="D2756" s="57" t="s">
        <v>6518</v>
      </c>
      <c r="E2756" s="58" t="s">
        <v>9072</v>
      </c>
      <c r="F2756" s="59" t="s">
        <v>554</v>
      </c>
      <c r="G2756" s="59" t="s">
        <v>2461</v>
      </c>
      <c r="H2756" s="59">
        <v>431228</v>
      </c>
      <c r="I2756" s="59" t="str">
        <f t="shared" si="294"/>
        <v>431228</v>
      </c>
      <c r="J2756" s="59">
        <f t="shared" si="295"/>
        <v>0</v>
      </c>
      <c r="K2756" s="70">
        <v>5.978</v>
      </c>
      <c r="L2756" s="55" t="s">
        <v>9073</v>
      </c>
      <c r="M2756" s="71" t="s">
        <v>9074</v>
      </c>
      <c r="N2756" s="59"/>
      <c r="O2756" s="70"/>
      <c r="P2756" s="59"/>
      <c r="Q2756" s="70"/>
      <c r="R2756" s="73" t="s">
        <v>9074</v>
      </c>
      <c r="S2756" s="70">
        <v>5.978</v>
      </c>
      <c r="T2756" s="59">
        <v>18</v>
      </c>
      <c r="U2756" s="82">
        <v>227.42</v>
      </c>
      <c r="V2756" s="83">
        <v>107.604</v>
      </c>
      <c r="W2756" s="83">
        <v>77.714</v>
      </c>
      <c r="X2756" s="83">
        <v>29.89</v>
      </c>
      <c r="Y2756" s="82">
        <f t="shared" si="296"/>
        <v>119.816</v>
      </c>
      <c r="Z2756" s="82"/>
      <c r="AA2756" s="91"/>
      <c r="AB2756" s="91"/>
      <c r="AC2756" s="82"/>
      <c r="AD2756" s="82"/>
      <c r="AE2756" s="82"/>
      <c r="AF2756" s="82"/>
      <c r="AG2756" s="59" t="s">
        <v>9067</v>
      </c>
      <c r="AH2756" s="59">
        <v>1</v>
      </c>
      <c r="AI2756" s="58"/>
      <c r="AJ2756" s="27"/>
    </row>
    <row r="2757" ht="20.15" customHeight="1" outlineLevel="4" spans="1:36">
      <c r="A2757" s="55">
        <v>24</v>
      </c>
      <c r="B2757" s="60" t="s">
        <v>259</v>
      </c>
      <c r="C2757" s="56" t="s">
        <v>276</v>
      </c>
      <c r="D2757" s="57" t="s">
        <v>9051</v>
      </c>
      <c r="E2757" s="58" t="s">
        <v>9075</v>
      </c>
      <c r="F2757" s="59" t="s">
        <v>554</v>
      </c>
      <c r="G2757" s="59" t="s">
        <v>2461</v>
      </c>
      <c r="H2757" s="59">
        <v>431228</v>
      </c>
      <c r="I2757" s="59" t="str">
        <f t="shared" si="294"/>
        <v>431228</v>
      </c>
      <c r="J2757" s="59">
        <f t="shared" si="295"/>
        <v>0</v>
      </c>
      <c r="K2757" s="70">
        <v>4.455</v>
      </c>
      <c r="L2757" s="55" t="s">
        <v>9076</v>
      </c>
      <c r="M2757" s="71" t="s">
        <v>9077</v>
      </c>
      <c r="N2757" s="59"/>
      <c r="O2757" s="70"/>
      <c r="P2757" s="59"/>
      <c r="Q2757" s="70"/>
      <c r="R2757" s="73" t="s">
        <v>9077</v>
      </c>
      <c r="S2757" s="70">
        <v>4.455</v>
      </c>
      <c r="T2757" s="59">
        <v>18</v>
      </c>
      <c r="U2757" s="82">
        <v>206.74</v>
      </c>
      <c r="V2757" s="83">
        <v>80.19</v>
      </c>
      <c r="W2757" s="83">
        <v>57.915</v>
      </c>
      <c r="X2757" s="83">
        <v>22.275</v>
      </c>
      <c r="Y2757" s="82">
        <f t="shared" si="296"/>
        <v>126.55</v>
      </c>
      <c r="Z2757" s="82"/>
      <c r="AA2757" s="91"/>
      <c r="AB2757" s="91"/>
      <c r="AC2757" s="82"/>
      <c r="AD2757" s="82"/>
      <c r="AE2757" s="82"/>
      <c r="AF2757" s="82"/>
      <c r="AG2757" s="59" t="s">
        <v>9067</v>
      </c>
      <c r="AH2757" s="59">
        <v>1</v>
      </c>
      <c r="AI2757" s="58"/>
      <c r="AJ2757" s="27"/>
    </row>
    <row r="2758" ht="20.15" customHeight="1" outlineLevel="4" spans="1:36">
      <c r="A2758" s="55">
        <v>25</v>
      </c>
      <c r="B2758" s="60" t="s">
        <v>259</v>
      </c>
      <c r="C2758" s="56" t="s">
        <v>276</v>
      </c>
      <c r="D2758" s="57" t="s">
        <v>9078</v>
      </c>
      <c r="E2758" s="58" t="s">
        <v>9079</v>
      </c>
      <c r="F2758" s="59" t="s">
        <v>554</v>
      </c>
      <c r="G2758" s="59" t="s">
        <v>2461</v>
      </c>
      <c r="H2758" s="59">
        <v>431228</v>
      </c>
      <c r="I2758" s="59" t="str">
        <f t="shared" si="294"/>
        <v>431228</v>
      </c>
      <c r="J2758" s="59">
        <f t="shared" si="295"/>
        <v>0</v>
      </c>
      <c r="K2758" s="70">
        <v>2.134</v>
      </c>
      <c r="L2758" s="55" t="s">
        <v>9080</v>
      </c>
      <c r="M2758" s="71" t="s">
        <v>9081</v>
      </c>
      <c r="N2758" s="59"/>
      <c r="O2758" s="70"/>
      <c r="P2758" s="59"/>
      <c r="Q2758" s="70"/>
      <c r="R2758" s="73" t="s">
        <v>9081</v>
      </c>
      <c r="S2758" s="70">
        <v>2.134</v>
      </c>
      <c r="T2758" s="59">
        <v>18</v>
      </c>
      <c r="U2758" s="82">
        <v>97.7</v>
      </c>
      <c r="V2758" s="83">
        <v>38.412</v>
      </c>
      <c r="W2758" s="83">
        <v>27.742</v>
      </c>
      <c r="X2758" s="83">
        <v>10.67</v>
      </c>
      <c r="Y2758" s="82">
        <f t="shared" si="296"/>
        <v>59.288</v>
      </c>
      <c r="Z2758" s="82"/>
      <c r="AA2758" s="91"/>
      <c r="AB2758" s="91"/>
      <c r="AC2758" s="82"/>
      <c r="AD2758" s="82"/>
      <c r="AE2758" s="82"/>
      <c r="AF2758" s="82"/>
      <c r="AG2758" s="59" t="s">
        <v>9067</v>
      </c>
      <c r="AH2758" s="59">
        <v>1</v>
      </c>
      <c r="AI2758" s="58"/>
      <c r="AJ2758" s="27"/>
    </row>
    <row r="2759" ht="20.15" customHeight="1" outlineLevel="4" spans="1:36">
      <c r="A2759" s="55">
        <v>26</v>
      </c>
      <c r="B2759" s="60" t="s">
        <v>259</v>
      </c>
      <c r="C2759" s="56" t="s">
        <v>276</v>
      </c>
      <c r="D2759" s="57" t="s">
        <v>9082</v>
      </c>
      <c r="E2759" s="58" t="s">
        <v>9083</v>
      </c>
      <c r="F2759" s="59" t="s">
        <v>554</v>
      </c>
      <c r="G2759" s="59" t="s">
        <v>2461</v>
      </c>
      <c r="H2759" s="59">
        <v>431228</v>
      </c>
      <c r="I2759" s="59" t="str">
        <f t="shared" si="294"/>
        <v>431228</v>
      </c>
      <c r="J2759" s="59">
        <f t="shared" si="295"/>
        <v>0</v>
      </c>
      <c r="K2759" s="70">
        <v>0.981</v>
      </c>
      <c r="L2759" s="55" t="s">
        <v>9084</v>
      </c>
      <c r="M2759" s="71" t="s">
        <v>9085</v>
      </c>
      <c r="N2759" s="59"/>
      <c r="O2759" s="70"/>
      <c r="P2759" s="59"/>
      <c r="Q2759" s="70"/>
      <c r="R2759" s="73" t="s">
        <v>9085</v>
      </c>
      <c r="S2759" s="70">
        <v>0.981</v>
      </c>
      <c r="T2759" s="59">
        <v>18</v>
      </c>
      <c r="U2759" s="82">
        <v>45.66</v>
      </c>
      <c r="V2759" s="83">
        <v>17.658</v>
      </c>
      <c r="W2759" s="83">
        <v>12.753</v>
      </c>
      <c r="X2759" s="83">
        <v>4.905</v>
      </c>
      <c r="Y2759" s="82">
        <f t="shared" si="296"/>
        <v>28.002</v>
      </c>
      <c r="Z2759" s="82"/>
      <c r="AA2759" s="91"/>
      <c r="AB2759" s="91"/>
      <c r="AC2759" s="82"/>
      <c r="AD2759" s="82"/>
      <c r="AE2759" s="82"/>
      <c r="AF2759" s="82"/>
      <c r="AG2759" s="59" t="s">
        <v>9067</v>
      </c>
      <c r="AH2759" s="59">
        <v>1</v>
      </c>
      <c r="AI2759" s="58"/>
      <c r="AJ2759" s="27"/>
    </row>
    <row r="2760" ht="20.15" customHeight="1" outlineLevel="4" spans="1:36">
      <c r="A2760" s="55">
        <v>40</v>
      </c>
      <c r="B2760" s="60" t="s">
        <v>259</v>
      </c>
      <c r="C2760" s="56" t="s">
        <v>276</v>
      </c>
      <c r="D2760" s="57" t="s">
        <v>6518</v>
      </c>
      <c r="E2760" s="58" t="s">
        <v>9086</v>
      </c>
      <c r="F2760" s="59" t="s">
        <v>554</v>
      </c>
      <c r="G2760" s="59" t="s">
        <v>2461</v>
      </c>
      <c r="H2760" s="59">
        <v>431228</v>
      </c>
      <c r="I2760" s="59" t="str">
        <f t="shared" si="294"/>
        <v>431228</v>
      </c>
      <c r="J2760" s="59">
        <f t="shared" si="295"/>
        <v>0</v>
      </c>
      <c r="K2760" s="70">
        <v>0.355</v>
      </c>
      <c r="L2760" s="55" t="s">
        <v>9087</v>
      </c>
      <c r="M2760" s="71" t="s">
        <v>9088</v>
      </c>
      <c r="N2760" s="59"/>
      <c r="O2760" s="70"/>
      <c r="P2760" s="59"/>
      <c r="Q2760" s="70"/>
      <c r="R2760" s="73" t="s">
        <v>9088</v>
      </c>
      <c r="S2760" s="70">
        <v>0.355</v>
      </c>
      <c r="T2760" s="59">
        <v>18</v>
      </c>
      <c r="U2760" s="82">
        <v>17.3</v>
      </c>
      <c r="V2760" s="83">
        <v>6.39</v>
      </c>
      <c r="W2760" s="83">
        <v>4.615</v>
      </c>
      <c r="X2760" s="83">
        <v>1.775</v>
      </c>
      <c r="Y2760" s="82">
        <f t="shared" si="296"/>
        <v>10.91</v>
      </c>
      <c r="Z2760" s="82"/>
      <c r="AA2760" s="91"/>
      <c r="AB2760" s="91"/>
      <c r="AC2760" s="82"/>
      <c r="AD2760" s="82"/>
      <c r="AE2760" s="82"/>
      <c r="AF2760" s="82"/>
      <c r="AG2760" s="59" t="s">
        <v>9067</v>
      </c>
      <c r="AH2760" s="59">
        <v>1</v>
      </c>
      <c r="AI2760" s="58"/>
      <c r="AJ2760" s="27"/>
    </row>
    <row r="2761" ht="20.15" customHeight="1" outlineLevel="4" spans="1:36">
      <c r="A2761" s="55">
        <v>41</v>
      </c>
      <c r="B2761" s="60" t="s">
        <v>259</v>
      </c>
      <c r="C2761" s="56" t="s">
        <v>276</v>
      </c>
      <c r="D2761" s="57" t="s">
        <v>9089</v>
      </c>
      <c r="E2761" s="58" t="s">
        <v>9090</v>
      </c>
      <c r="F2761" s="59" t="s">
        <v>554</v>
      </c>
      <c r="G2761" s="59" t="s">
        <v>2461</v>
      </c>
      <c r="H2761" s="59">
        <v>431228</v>
      </c>
      <c r="I2761" s="59" t="str">
        <f t="shared" si="294"/>
        <v>431228</v>
      </c>
      <c r="J2761" s="59">
        <f t="shared" si="295"/>
        <v>0</v>
      </c>
      <c r="K2761" s="70">
        <v>1.231</v>
      </c>
      <c r="L2761" s="55" t="s">
        <v>9091</v>
      </c>
      <c r="M2761" s="71" t="s">
        <v>9092</v>
      </c>
      <c r="N2761" s="59"/>
      <c r="O2761" s="70"/>
      <c r="P2761" s="59"/>
      <c r="Q2761" s="70"/>
      <c r="R2761" s="73" t="s">
        <v>9092</v>
      </c>
      <c r="S2761" s="70">
        <v>1.231</v>
      </c>
      <c r="T2761" s="59">
        <v>18</v>
      </c>
      <c r="U2761" s="82">
        <v>56.45</v>
      </c>
      <c r="V2761" s="83">
        <v>22.158</v>
      </c>
      <c r="W2761" s="83">
        <v>16.003</v>
      </c>
      <c r="X2761" s="83">
        <v>6.155</v>
      </c>
      <c r="Y2761" s="82">
        <f t="shared" si="296"/>
        <v>34.292</v>
      </c>
      <c r="Z2761" s="82"/>
      <c r="AA2761" s="91"/>
      <c r="AB2761" s="91"/>
      <c r="AC2761" s="82"/>
      <c r="AD2761" s="82"/>
      <c r="AE2761" s="82"/>
      <c r="AF2761" s="82"/>
      <c r="AG2761" s="59" t="s">
        <v>9067</v>
      </c>
      <c r="AH2761" s="59">
        <v>1</v>
      </c>
      <c r="AI2761" s="58"/>
      <c r="AJ2761" s="27"/>
    </row>
    <row r="2762" ht="20.15" customHeight="1" outlineLevel="4" spans="1:36">
      <c r="A2762" s="55">
        <v>42</v>
      </c>
      <c r="B2762" s="60" t="s">
        <v>259</v>
      </c>
      <c r="C2762" s="56" t="s">
        <v>276</v>
      </c>
      <c r="D2762" s="57" t="s">
        <v>9093</v>
      </c>
      <c r="E2762" s="58" t="s">
        <v>9094</v>
      </c>
      <c r="F2762" s="59" t="s">
        <v>554</v>
      </c>
      <c r="G2762" s="59" t="s">
        <v>2461</v>
      </c>
      <c r="H2762" s="59">
        <v>431228</v>
      </c>
      <c r="I2762" s="59" t="str">
        <f t="shared" si="294"/>
        <v>431228</v>
      </c>
      <c r="J2762" s="59">
        <f t="shared" si="295"/>
        <v>0</v>
      </c>
      <c r="K2762" s="70">
        <v>0.882</v>
      </c>
      <c r="L2762" s="55" t="s">
        <v>9095</v>
      </c>
      <c r="M2762" s="71" t="s">
        <v>9096</v>
      </c>
      <c r="N2762" s="59"/>
      <c r="O2762" s="70"/>
      <c r="P2762" s="59"/>
      <c r="Q2762" s="70"/>
      <c r="R2762" s="73" t="s">
        <v>9096</v>
      </c>
      <c r="S2762" s="70">
        <v>0.882</v>
      </c>
      <c r="T2762" s="59">
        <v>18</v>
      </c>
      <c r="U2762" s="82">
        <v>42.1</v>
      </c>
      <c r="V2762" s="83">
        <v>15.876</v>
      </c>
      <c r="W2762" s="83">
        <v>11.466</v>
      </c>
      <c r="X2762" s="83">
        <v>4.41</v>
      </c>
      <c r="Y2762" s="82">
        <f t="shared" si="296"/>
        <v>26.224</v>
      </c>
      <c r="Z2762" s="82"/>
      <c r="AA2762" s="91"/>
      <c r="AB2762" s="91"/>
      <c r="AC2762" s="82"/>
      <c r="AD2762" s="82"/>
      <c r="AE2762" s="82"/>
      <c r="AF2762" s="82"/>
      <c r="AG2762" s="59" t="s">
        <v>9067</v>
      </c>
      <c r="AH2762" s="59">
        <v>1</v>
      </c>
      <c r="AI2762" s="58"/>
      <c r="AJ2762" s="27"/>
    </row>
    <row r="2763" ht="20.15" customHeight="1" outlineLevel="4" spans="1:36">
      <c r="A2763" s="55">
        <v>28</v>
      </c>
      <c r="B2763" s="60" t="s">
        <v>259</v>
      </c>
      <c r="C2763" s="56" t="s">
        <v>276</v>
      </c>
      <c r="D2763" s="57" t="s">
        <v>9051</v>
      </c>
      <c r="E2763" s="58" t="s">
        <v>9097</v>
      </c>
      <c r="F2763" s="59" t="s">
        <v>554</v>
      </c>
      <c r="G2763" s="59" t="s">
        <v>2461</v>
      </c>
      <c r="H2763" s="59">
        <v>431228</v>
      </c>
      <c r="I2763" s="59" t="str">
        <f t="shared" si="294"/>
        <v>431228</v>
      </c>
      <c r="J2763" s="59">
        <f t="shared" si="295"/>
        <v>0</v>
      </c>
      <c r="K2763" s="70">
        <v>1.985</v>
      </c>
      <c r="L2763" s="55" t="s">
        <v>9098</v>
      </c>
      <c r="M2763" s="71" t="s">
        <v>9099</v>
      </c>
      <c r="N2763" s="59"/>
      <c r="O2763" s="70"/>
      <c r="P2763" s="59"/>
      <c r="Q2763" s="70"/>
      <c r="R2763" s="73" t="s">
        <v>9099</v>
      </c>
      <c r="S2763" s="70">
        <v>1.985</v>
      </c>
      <c r="T2763" s="59">
        <v>18</v>
      </c>
      <c r="U2763" s="82">
        <v>92.34</v>
      </c>
      <c r="V2763" s="83">
        <v>35.73</v>
      </c>
      <c r="W2763" s="83">
        <v>25.805</v>
      </c>
      <c r="X2763" s="83">
        <v>9.925</v>
      </c>
      <c r="Y2763" s="82">
        <f t="shared" si="296"/>
        <v>56.61</v>
      </c>
      <c r="Z2763" s="82"/>
      <c r="AA2763" s="91"/>
      <c r="AB2763" s="91"/>
      <c r="AC2763" s="82"/>
      <c r="AD2763" s="82"/>
      <c r="AE2763" s="82"/>
      <c r="AF2763" s="82"/>
      <c r="AG2763" s="59" t="s">
        <v>9067</v>
      </c>
      <c r="AH2763" s="59">
        <v>1</v>
      </c>
      <c r="AI2763" s="58"/>
      <c r="AJ2763" s="27"/>
    </row>
    <row r="2764" ht="20.15" customHeight="1" outlineLevel="4" spans="1:36">
      <c r="A2764" s="55">
        <v>43</v>
      </c>
      <c r="B2764" s="60" t="s">
        <v>259</v>
      </c>
      <c r="C2764" s="56" t="s">
        <v>276</v>
      </c>
      <c r="D2764" s="57" t="s">
        <v>9093</v>
      </c>
      <c r="E2764" s="58" t="s">
        <v>9100</v>
      </c>
      <c r="F2764" s="59" t="s">
        <v>554</v>
      </c>
      <c r="G2764" s="59" t="s">
        <v>2461</v>
      </c>
      <c r="H2764" s="59">
        <v>431228</v>
      </c>
      <c r="I2764" s="59" t="str">
        <f t="shared" si="294"/>
        <v>431228</v>
      </c>
      <c r="J2764" s="59">
        <f t="shared" si="295"/>
        <v>0</v>
      </c>
      <c r="K2764" s="70">
        <v>5.476</v>
      </c>
      <c r="L2764" s="55" t="s">
        <v>9101</v>
      </c>
      <c r="M2764" s="71" t="s">
        <v>9102</v>
      </c>
      <c r="N2764" s="59"/>
      <c r="O2764" s="70"/>
      <c r="P2764" s="59"/>
      <c r="Q2764" s="70"/>
      <c r="R2764" s="73" t="s">
        <v>9102</v>
      </c>
      <c r="S2764" s="70">
        <v>5.476</v>
      </c>
      <c r="T2764" s="59">
        <v>18</v>
      </c>
      <c r="U2764" s="82">
        <v>253.57</v>
      </c>
      <c r="V2764" s="83">
        <v>98.568</v>
      </c>
      <c r="W2764" s="83">
        <v>71.188</v>
      </c>
      <c r="X2764" s="83">
        <v>27.38</v>
      </c>
      <c r="Y2764" s="82">
        <f t="shared" si="296"/>
        <v>155.002</v>
      </c>
      <c r="Z2764" s="82"/>
      <c r="AA2764" s="91"/>
      <c r="AB2764" s="91"/>
      <c r="AC2764" s="82"/>
      <c r="AD2764" s="82"/>
      <c r="AE2764" s="82"/>
      <c r="AF2764" s="82"/>
      <c r="AG2764" s="59" t="s">
        <v>9067</v>
      </c>
      <c r="AH2764" s="59">
        <v>1</v>
      </c>
      <c r="AI2764" s="58"/>
      <c r="AJ2764" s="27"/>
    </row>
    <row r="2765" ht="20.15" customHeight="1" outlineLevel="4" spans="1:36">
      <c r="A2765" s="55">
        <v>29</v>
      </c>
      <c r="B2765" s="60" t="s">
        <v>259</v>
      </c>
      <c r="C2765" s="56" t="s">
        <v>276</v>
      </c>
      <c r="D2765" s="57" t="s">
        <v>9082</v>
      </c>
      <c r="E2765" s="58" t="s">
        <v>9103</v>
      </c>
      <c r="F2765" s="59" t="s">
        <v>554</v>
      </c>
      <c r="G2765" s="59" t="s">
        <v>2461</v>
      </c>
      <c r="H2765" s="59">
        <v>431228</v>
      </c>
      <c r="I2765" s="59" t="str">
        <f t="shared" si="294"/>
        <v>431228</v>
      </c>
      <c r="J2765" s="59">
        <f t="shared" si="295"/>
        <v>0</v>
      </c>
      <c r="K2765" s="70">
        <v>4.47</v>
      </c>
      <c r="L2765" s="55" t="s">
        <v>9104</v>
      </c>
      <c r="M2765" s="71" t="s">
        <v>9105</v>
      </c>
      <c r="N2765" s="59"/>
      <c r="O2765" s="70"/>
      <c r="P2765" s="59"/>
      <c r="Q2765" s="70"/>
      <c r="R2765" s="73" t="s">
        <v>9105</v>
      </c>
      <c r="S2765" s="70">
        <v>4.47</v>
      </c>
      <c r="T2765" s="59">
        <v>18</v>
      </c>
      <c r="U2765" s="82">
        <v>205.96</v>
      </c>
      <c r="V2765" s="83">
        <v>80.46</v>
      </c>
      <c r="W2765" s="83">
        <v>58.11</v>
      </c>
      <c r="X2765" s="83">
        <v>22.35</v>
      </c>
      <c r="Y2765" s="82">
        <f t="shared" si="296"/>
        <v>125.5</v>
      </c>
      <c r="Z2765" s="82"/>
      <c r="AA2765" s="91"/>
      <c r="AB2765" s="91"/>
      <c r="AC2765" s="82"/>
      <c r="AD2765" s="82"/>
      <c r="AE2765" s="82"/>
      <c r="AF2765" s="82"/>
      <c r="AG2765" s="59" t="s">
        <v>9067</v>
      </c>
      <c r="AH2765" s="59">
        <v>1</v>
      </c>
      <c r="AI2765" s="58"/>
      <c r="AJ2765" s="27"/>
    </row>
    <row r="2766" ht="20.15" customHeight="1" outlineLevel="4" spans="1:36">
      <c r="A2766" s="55">
        <v>30</v>
      </c>
      <c r="B2766" s="60" t="s">
        <v>259</v>
      </c>
      <c r="C2766" s="56" t="s">
        <v>276</v>
      </c>
      <c r="D2766" s="57" t="s">
        <v>9106</v>
      </c>
      <c r="E2766" s="58" t="s">
        <v>9107</v>
      </c>
      <c r="F2766" s="59" t="s">
        <v>554</v>
      </c>
      <c r="G2766" s="59" t="s">
        <v>2461</v>
      </c>
      <c r="H2766" s="59">
        <v>431228</v>
      </c>
      <c r="I2766" s="59" t="str">
        <f t="shared" si="294"/>
        <v>431228</v>
      </c>
      <c r="J2766" s="59">
        <f t="shared" si="295"/>
        <v>0</v>
      </c>
      <c r="K2766" s="70">
        <v>3.136</v>
      </c>
      <c r="L2766" s="55" t="s">
        <v>9108</v>
      </c>
      <c r="M2766" s="71" t="s">
        <v>9109</v>
      </c>
      <c r="N2766" s="59"/>
      <c r="O2766" s="70"/>
      <c r="P2766" s="59"/>
      <c r="Q2766" s="70"/>
      <c r="R2766" s="73" t="s">
        <v>9109</v>
      </c>
      <c r="S2766" s="70">
        <v>3.136</v>
      </c>
      <c r="T2766" s="59">
        <v>18</v>
      </c>
      <c r="U2766" s="82">
        <v>143.64</v>
      </c>
      <c r="V2766" s="83">
        <v>56.448</v>
      </c>
      <c r="W2766" s="83">
        <v>40.768</v>
      </c>
      <c r="X2766" s="83">
        <v>15.68</v>
      </c>
      <c r="Y2766" s="82">
        <f t="shared" si="296"/>
        <v>87.192</v>
      </c>
      <c r="Z2766" s="82"/>
      <c r="AA2766" s="91"/>
      <c r="AB2766" s="91"/>
      <c r="AC2766" s="82"/>
      <c r="AD2766" s="82"/>
      <c r="AE2766" s="82"/>
      <c r="AF2766" s="82"/>
      <c r="AG2766" s="59" t="s">
        <v>9067</v>
      </c>
      <c r="AH2766" s="59">
        <v>1</v>
      </c>
      <c r="AI2766" s="58"/>
      <c r="AJ2766" s="27"/>
    </row>
    <row r="2767" ht="20.15" customHeight="1" outlineLevel="4" spans="1:36">
      <c r="A2767" s="55">
        <v>44</v>
      </c>
      <c r="B2767" s="60" t="s">
        <v>259</v>
      </c>
      <c r="C2767" s="56" t="s">
        <v>276</v>
      </c>
      <c r="D2767" s="57" t="s">
        <v>9055</v>
      </c>
      <c r="E2767" s="58" t="s">
        <v>9110</v>
      </c>
      <c r="F2767" s="59" t="s">
        <v>554</v>
      </c>
      <c r="G2767" s="59" t="s">
        <v>2461</v>
      </c>
      <c r="H2767" s="59">
        <v>431228</v>
      </c>
      <c r="I2767" s="59" t="str">
        <f t="shared" si="294"/>
        <v>431228</v>
      </c>
      <c r="J2767" s="59">
        <f t="shared" si="295"/>
        <v>0</v>
      </c>
      <c r="K2767" s="70">
        <v>0.358</v>
      </c>
      <c r="L2767" s="55" t="s">
        <v>9111</v>
      </c>
      <c r="M2767" s="71" t="s">
        <v>9112</v>
      </c>
      <c r="N2767" s="59"/>
      <c r="O2767" s="70"/>
      <c r="P2767" s="59"/>
      <c r="Q2767" s="70"/>
      <c r="R2767" s="73" t="s">
        <v>9112</v>
      </c>
      <c r="S2767" s="70">
        <v>0.358</v>
      </c>
      <c r="T2767" s="59">
        <v>18</v>
      </c>
      <c r="U2767" s="82">
        <v>18.79</v>
      </c>
      <c r="V2767" s="83">
        <v>6.444</v>
      </c>
      <c r="W2767" s="83">
        <v>4.654</v>
      </c>
      <c r="X2767" s="83">
        <v>1.79</v>
      </c>
      <c r="Y2767" s="82">
        <f t="shared" si="296"/>
        <v>12.346</v>
      </c>
      <c r="Z2767" s="82"/>
      <c r="AA2767" s="91"/>
      <c r="AB2767" s="91"/>
      <c r="AC2767" s="82"/>
      <c r="AD2767" s="82"/>
      <c r="AE2767" s="82"/>
      <c r="AF2767" s="82"/>
      <c r="AG2767" s="59" t="s">
        <v>9067</v>
      </c>
      <c r="AH2767" s="59">
        <v>1</v>
      </c>
      <c r="AI2767" s="58"/>
      <c r="AJ2767" s="27"/>
    </row>
    <row r="2768" ht="20.15" customHeight="1" outlineLevel="4" spans="1:36">
      <c r="A2768" s="55">
        <v>45</v>
      </c>
      <c r="B2768" s="60" t="s">
        <v>259</v>
      </c>
      <c r="C2768" s="56" t="s">
        <v>276</v>
      </c>
      <c r="D2768" s="57" t="s">
        <v>9093</v>
      </c>
      <c r="E2768" s="58" t="s">
        <v>9113</v>
      </c>
      <c r="F2768" s="59" t="s">
        <v>554</v>
      </c>
      <c r="G2768" s="59" t="s">
        <v>2461</v>
      </c>
      <c r="H2768" s="59">
        <v>431228</v>
      </c>
      <c r="I2768" s="59" t="str">
        <f t="shared" si="294"/>
        <v>431228</v>
      </c>
      <c r="J2768" s="59">
        <f t="shared" si="295"/>
        <v>0</v>
      </c>
      <c r="K2768" s="70">
        <v>2.458</v>
      </c>
      <c r="L2768" s="55" t="s">
        <v>9114</v>
      </c>
      <c r="M2768" s="71" t="s">
        <v>9115</v>
      </c>
      <c r="N2768" s="59"/>
      <c r="O2768" s="70"/>
      <c r="P2768" s="59"/>
      <c r="Q2768" s="70"/>
      <c r="R2768" s="73" t="s">
        <v>9115</v>
      </c>
      <c r="S2768" s="70">
        <v>2.458</v>
      </c>
      <c r="T2768" s="59">
        <v>18</v>
      </c>
      <c r="U2768" s="82">
        <v>113.1</v>
      </c>
      <c r="V2768" s="83">
        <v>44.244</v>
      </c>
      <c r="W2768" s="83">
        <v>31.954</v>
      </c>
      <c r="X2768" s="83">
        <v>12.29</v>
      </c>
      <c r="Y2768" s="82">
        <f t="shared" si="296"/>
        <v>68.856</v>
      </c>
      <c r="Z2768" s="82"/>
      <c r="AA2768" s="91"/>
      <c r="AB2768" s="91"/>
      <c r="AC2768" s="82"/>
      <c r="AD2768" s="82"/>
      <c r="AE2768" s="82"/>
      <c r="AF2768" s="82"/>
      <c r="AG2768" s="59" t="s">
        <v>9067</v>
      </c>
      <c r="AH2768" s="59">
        <v>1</v>
      </c>
      <c r="AI2768" s="58"/>
      <c r="AJ2768" s="27"/>
    </row>
    <row r="2769" ht="20.15" customHeight="1" outlineLevel="4" spans="1:36">
      <c r="A2769" s="55">
        <v>46</v>
      </c>
      <c r="B2769" s="60" t="s">
        <v>259</v>
      </c>
      <c r="C2769" s="56" t="s">
        <v>276</v>
      </c>
      <c r="D2769" s="57" t="s">
        <v>9116</v>
      </c>
      <c r="E2769" s="58" t="s">
        <v>9117</v>
      </c>
      <c r="F2769" s="59" t="s">
        <v>554</v>
      </c>
      <c r="G2769" s="59" t="s">
        <v>2461</v>
      </c>
      <c r="H2769" s="59">
        <v>431228</v>
      </c>
      <c r="I2769" s="59" t="str">
        <f t="shared" si="294"/>
        <v>431228</v>
      </c>
      <c r="J2769" s="59">
        <f t="shared" si="295"/>
        <v>0</v>
      </c>
      <c r="K2769" s="70">
        <v>2.979</v>
      </c>
      <c r="L2769" s="55" t="s">
        <v>9118</v>
      </c>
      <c r="M2769" s="71" t="s">
        <v>9119</v>
      </c>
      <c r="N2769" s="59"/>
      <c r="O2769" s="70"/>
      <c r="P2769" s="59"/>
      <c r="Q2769" s="70"/>
      <c r="R2769" s="73" t="s">
        <v>9119</v>
      </c>
      <c r="S2769" s="70">
        <v>2.979</v>
      </c>
      <c r="T2769" s="59">
        <v>18</v>
      </c>
      <c r="U2769" s="82">
        <v>137.38</v>
      </c>
      <c r="V2769" s="83">
        <v>53.622</v>
      </c>
      <c r="W2769" s="83">
        <v>38.727</v>
      </c>
      <c r="X2769" s="83">
        <v>14.895</v>
      </c>
      <c r="Y2769" s="82">
        <f t="shared" si="296"/>
        <v>83.758</v>
      </c>
      <c r="Z2769" s="82"/>
      <c r="AA2769" s="91"/>
      <c r="AB2769" s="91"/>
      <c r="AC2769" s="82"/>
      <c r="AD2769" s="82"/>
      <c r="AE2769" s="82"/>
      <c r="AF2769" s="82"/>
      <c r="AG2769" s="59" t="s">
        <v>9067</v>
      </c>
      <c r="AH2769" s="59">
        <v>1</v>
      </c>
      <c r="AI2769" s="58"/>
      <c r="AJ2769" s="27"/>
    </row>
    <row r="2770" ht="20.15" customHeight="1" outlineLevel="4" spans="1:36">
      <c r="A2770" s="55">
        <v>47</v>
      </c>
      <c r="B2770" s="60" t="s">
        <v>259</v>
      </c>
      <c r="C2770" s="56" t="s">
        <v>276</v>
      </c>
      <c r="D2770" s="57" t="s">
        <v>9082</v>
      </c>
      <c r="E2770" s="58" t="s">
        <v>9120</v>
      </c>
      <c r="F2770" s="59" t="s">
        <v>554</v>
      </c>
      <c r="G2770" s="59" t="s">
        <v>2461</v>
      </c>
      <c r="H2770" s="59">
        <v>431228</v>
      </c>
      <c r="I2770" s="59" t="str">
        <f t="shared" si="294"/>
        <v>431228</v>
      </c>
      <c r="J2770" s="59">
        <f t="shared" si="295"/>
        <v>0</v>
      </c>
      <c r="K2770" s="70">
        <v>2.166</v>
      </c>
      <c r="L2770" s="55" t="s">
        <v>9121</v>
      </c>
      <c r="M2770" s="71" t="s">
        <v>9122</v>
      </c>
      <c r="N2770" s="59"/>
      <c r="O2770" s="70"/>
      <c r="P2770" s="59"/>
      <c r="Q2770" s="70"/>
      <c r="R2770" s="73" t="s">
        <v>9122</v>
      </c>
      <c r="S2770" s="70">
        <v>2.166</v>
      </c>
      <c r="T2770" s="59">
        <v>18</v>
      </c>
      <c r="U2770" s="82">
        <v>99.61</v>
      </c>
      <c r="V2770" s="83">
        <v>38.988</v>
      </c>
      <c r="W2770" s="83">
        <v>28.158</v>
      </c>
      <c r="X2770" s="83">
        <v>10.83</v>
      </c>
      <c r="Y2770" s="82">
        <f t="shared" si="296"/>
        <v>60.622</v>
      </c>
      <c r="Z2770" s="82"/>
      <c r="AA2770" s="91"/>
      <c r="AB2770" s="91"/>
      <c r="AC2770" s="82"/>
      <c r="AD2770" s="82"/>
      <c r="AE2770" s="82"/>
      <c r="AF2770" s="82"/>
      <c r="AG2770" s="59" t="s">
        <v>9067</v>
      </c>
      <c r="AH2770" s="59">
        <v>1</v>
      </c>
      <c r="AI2770" s="58"/>
      <c r="AJ2770" s="27"/>
    </row>
    <row r="2771" ht="20.15" customHeight="1" outlineLevel="4" spans="1:36">
      <c r="A2771" s="55">
        <v>31</v>
      </c>
      <c r="B2771" s="60" t="s">
        <v>259</v>
      </c>
      <c r="C2771" s="56" t="s">
        <v>276</v>
      </c>
      <c r="D2771" s="57" t="s">
        <v>9123</v>
      </c>
      <c r="E2771" s="58" t="s">
        <v>8499</v>
      </c>
      <c r="F2771" s="59" t="s">
        <v>554</v>
      </c>
      <c r="G2771" s="59" t="s">
        <v>2461</v>
      </c>
      <c r="H2771" s="59">
        <v>431228</v>
      </c>
      <c r="I2771" s="59" t="str">
        <f t="shared" si="294"/>
        <v>431228</v>
      </c>
      <c r="J2771" s="59">
        <f t="shared" si="295"/>
        <v>0</v>
      </c>
      <c r="K2771" s="70">
        <v>0.994</v>
      </c>
      <c r="L2771" s="55" t="s">
        <v>9124</v>
      </c>
      <c r="M2771" s="71" t="s">
        <v>9125</v>
      </c>
      <c r="N2771" s="59"/>
      <c r="O2771" s="70"/>
      <c r="P2771" s="59"/>
      <c r="Q2771" s="70"/>
      <c r="R2771" s="73" t="s">
        <v>9125</v>
      </c>
      <c r="S2771" s="70">
        <v>0.994</v>
      </c>
      <c r="T2771" s="59">
        <v>18</v>
      </c>
      <c r="U2771" s="82">
        <v>46.31</v>
      </c>
      <c r="V2771" s="83">
        <v>17.892</v>
      </c>
      <c r="W2771" s="83">
        <v>12.922</v>
      </c>
      <c r="X2771" s="83">
        <v>4.97</v>
      </c>
      <c r="Y2771" s="82">
        <f t="shared" si="296"/>
        <v>28.418</v>
      </c>
      <c r="Z2771" s="82"/>
      <c r="AA2771" s="91"/>
      <c r="AB2771" s="91"/>
      <c r="AC2771" s="82"/>
      <c r="AD2771" s="82"/>
      <c r="AE2771" s="82"/>
      <c r="AF2771" s="82"/>
      <c r="AG2771" s="59" t="s">
        <v>9067</v>
      </c>
      <c r="AH2771" s="59">
        <v>1</v>
      </c>
      <c r="AI2771" s="58"/>
      <c r="AJ2771" s="27"/>
    </row>
    <row r="2772" ht="20.15" customHeight="1" outlineLevel="4" spans="1:36">
      <c r="A2772" s="55">
        <v>48</v>
      </c>
      <c r="B2772" s="60" t="s">
        <v>259</v>
      </c>
      <c r="C2772" s="56" t="s">
        <v>276</v>
      </c>
      <c r="D2772" s="57" t="s">
        <v>9082</v>
      </c>
      <c r="E2772" s="58" t="s">
        <v>9126</v>
      </c>
      <c r="F2772" s="59" t="s">
        <v>554</v>
      </c>
      <c r="G2772" s="59" t="s">
        <v>2461</v>
      </c>
      <c r="H2772" s="59">
        <v>431228</v>
      </c>
      <c r="I2772" s="59" t="str">
        <f t="shared" si="294"/>
        <v>431228</v>
      </c>
      <c r="J2772" s="59">
        <f t="shared" si="295"/>
        <v>0</v>
      </c>
      <c r="K2772" s="70">
        <v>1.248</v>
      </c>
      <c r="L2772" s="55" t="s">
        <v>9127</v>
      </c>
      <c r="M2772" s="71" t="s">
        <v>9128</v>
      </c>
      <c r="N2772" s="59"/>
      <c r="O2772" s="70"/>
      <c r="P2772" s="59"/>
      <c r="Q2772" s="70"/>
      <c r="R2772" s="73" t="s">
        <v>9128</v>
      </c>
      <c r="S2772" s="70">
        <v>1.248</v>
      </c>
      <c r="T2772" s="59">
        <v>18</v>
      </c>
      <c r="U2772" s="82">
        <v>58.94</v>
      </c>
      <c r="V2772" s="83">
        <v>22.464</v>
      </c>
      <c r="W2772" s="83">
        <v>16.224</v>
      </c>
      <c r="X2772" s="83">
        <v>6.24</v>
      </c>
      <c r="Y2772" s="82">
        <f t="shared" si="296"/>
        <v>36.476</v>
      </c>
      <c r="Z2772" s="82"/>
      <c r="AA2772" s="91"/>
      <c r="AB2772" s="91"/>
      <c r="AC2772" s="82"/>
      <c r="AD2772" s="82"/>
      <c r="AE2772" s="82"/>
      <c r="AF2772" s="82"/>
      <c r="AG2772" s="59" t="s">
        <v>9067</v>
      </c>
      <c r="AH2772" s="59">
        <v>1</v>
      </c>
      <c r="AI2772" s="58"/>
      <c r="AJ2772" s="27"/>
    </row>
    <row r="2773" ht="20.15" customHeight="1" outlineLevel="4" spans="1:36">
      <c r="A2773" s="55">
        <v>49</v>
      </c>
      <c r="B2773" s="60" t="s">
        <v>259</v>
      </c>
      <c r="C2773" s="56" t="s">
        <v>276</v>
      </c>
      <c r="D2773" s="57" t="s">
        <v>9129</v>
      </c>
      <c r="E2773" s="58" t="s">
        <v>9130</v>
      </c>
      <c r="F2773" s="59" t="s">
        <v>554</v>
      </c>
      <c r="G2773" s="59" t="s">
        <v>2461</v>
      </c>
      <c r="H2773" s="59">
        <v>431228</v>
      </c>
      <c r="I2773" s="59" t="str">
        <f t="shared" si="294"/>
        <v>431228</v>
      </c>
      <c r="J2773" s="59">
        <f t="shared" si="295"/>
        <v>0</v>
      </c>
      <c r="K2773" s="70">
        <v>4.24</v>
      </c>
      <c r="L2773" s="55" t="s">
        <v>9131</v>
      </c>
      <c r="M2773" s="71" t="s">
        <v>9132</v>
      </c>
      <c r="N2773" s="59"/>
      <c r="O2773" s="70"/>
      <c r="P2773" s="59"/>
      <c r="Q2773" s="70"/>
      <c r="R2773" s="73" t="s">
        <v>9132</v>
      </c>
      <c r="S2773" s="70">
        <v>4.24</v>
      </c>
      <c r="T2773" s="59">
        <v>18</v>
      </c>
      <c r="U2773" s="82">
        <v>192.74</v>
      </c>
      <c r="V2773" s="83">
        <v>76.32</v>
      </c>
      <c r="W2773" s="83">
        <v>55.12</v>
      </c>
      <c r="X2773" s="83">
        <v>21.2</v>
      </c>
      <c r="Y2773" s="82">
        <f t="shared" si="296"/>
        <v>116.42</v>
      </c>
      <c r="Z2773" s="82"/>
      <c r="AA2773" s="91"/>
      <c r="AB2773" s="91"/>
      <c r="AC2773" s="82"/>
      <c r="AD2773" s="82"/>
      <c r="AE2773" s="82"/>
      <c r="AF2773" s="82"/>
      <c r="AG2773" s="59" t="s">
        <v>9067</v>
      </c>
      <c r="AH2773" s="59">
        <v>1</v>
      </c>
      <c r="AI2773" s="58"/>
      <c r="AJ2773" s="27"/>
    </row>
    <row r="2774" ht="20.15" customHeight="1" outlineLevel="4" spans="1:36">
      <c r="A2774" s="55">
        <v>50</v>
      </c>
      <c r="B2774" s="60" t="s">
        <v>259</v>
      </c>
      <c r="C2774" s="56" t="s">
        <v>276</v>
      </c>
      <c r="D2774" s="57" t="s">
        <v>9055</v>
      </c>
      <c r="E2774" s="58" t="s">
        <v>9133</v>
      </c>
      <c r="F2774" s="59" t="s">
        <v>554</v>
      </c>
      <c r="G2774" s="59" t="s">
        <v>2461</v>
      </c>
      <c r="H2774" s="59">
        <v>431228</v>
      </c>
      <c r="I2774" s="59" t="str">
        <f t="shared" si="294"/>
        <v>431228</v>
      </c>
      <c r="J2774" s="59">
        <f t="shared" si="295"/>
        <v>0</v>
      </c>
      <c r="K2774" s="70">
        <v>3.329</v>
      </c>
      <c r="L2774" s="55" t="s">
        <v>9134</v>
      </c>
      <c r="M2774" s="71" t="s">
        <v>9135</v>
      </c>
      <c r="N2774" s="59"/>
      <c r="O2774" s="70"/>
      <c r="P2774" s="59"/>
      <c r="Q2774" s="70"/>
      <c r="R2774" s="73" t="s">
        <v>9135</v>
      </c>
      <c r="S2774" s="70">
        <v>3.329</v>
      </c>
      <c r="T2774" s="59">
        <v>18</v>
      </c>
      <c r="U2774" s="82">
        <v>152.2</v>
      </c>
      <c r="V2774" s="83">
        <v>59.922</v>
      </c>
      <c r="W2774" s="83">
        <v>43.277</v>
      </c>
      <c r="X2774" s="83">
        <v>16.645</v>
      </c>
      <c r="Y2774" s="82">
        <f t="shared" si="296"/>
        <v>92.278</v>
      </c>
      <c r="Z2774" s="82"/>
      <c r="AA2774" s="91"/>
      <c r="AB2774" s="91"/>
      <c r="AC2774" s="82"/>
      <c r="AD2774" s="82"/>
      <c r="AE2774" s="82"/>
      <c r="AF2774" s="82"/>
      <c r="AG2774" s="59" t="s">
        <v>9067</v>
      </c>
      <c r="AH2774" s="59">
        <v>1</v>
      </c>
      <c r="AI2774" s="58"/>
      <c r="AJ2774" s="27"/>
    </row>
    <row r="2775" ht="20.15" customHeight="1" outlineLevel="4" spans="1:36">
      <c r="A2775" s="55">
        <v>27</v>
      </c>
      <c r="B2775" s="60" t="s">
        <v>259</v>
      </c>
      <c r="C2775" s="56" t="s">
        <v>276</v>
      </c>
      <c r="D2775" s="57" t="s">
        <v>9055</v>
      </c>
      <c r="E2775" s="58" t="s">
        <v>9136</v>
      </c>
      <c r="F2775" s="59" t="s">
        <v>554</v>
      </c>
      <c r="G2775" s="59" t="s">
        <v>2461</v>
      </c>
      <c r="H2775" s="59">
        <v>431228</v>
      </c>
      <c r="I2775" s="59" t="str">
        <f t="shared" si="294"/>
        <v>431228</v>
      </c>
      <c r="J2775" s="59">
        <f t="shared" si="295"/>
        <v>0</v>
      </c>
      <c r="K2775" s="70">
        <v>2.46</v>
      </c>
      <c r="L2775" s="55" t="s">
        <v>9137</v>
      </c>
      <c r="M2775" s="71" t="s">
        <v>9138</v>
      </c>
      <c r="N2775" s="59"/>
      <c r="O2775" s="70"/>
      <c r="P2775" s="59"/>
      <c r="Q2775" s="70"/>
      <c r="R2775" s="73" t="s">
        <v>9138</v>
      </c>
      <c r="S2775" s="70">
        <v>2.46</v>
      </c>
      <c r="T2775" s="59">
        <v>18</v>
      </c>
      <c r="U2775" s="82">
        <v>112.8</v>
      </c>
      <c r="V2775" s="83">
        <v>44.28</v>
      </c>
      <c r="W2775" s="83">
        <v>31.98</v>
      </c>
      <c r="X2775" s="83">
        <v>12.3</v>
      </c>
      <c r="Y2775" s="82">
        <f t="shared" si="296"/>
        <v>68.52</v>
      </c>
      <c r="Z2775" s="82"/>
      <c r="AA2775" s="91"/>
      <c r="AB2775" s="91"/>
      <c r="AC2775" s="82"/>
      <c r="AD2775" s="82"/>
      <c r="AE2775" s="82"/>
      <c r="AF2775" s="82"/>
      <c r="AG2775" s="59" t="s">
        <v>9067</v>
      </c>
      <c r="AH2775" s="59">
        <v>1</v>
      </c>
      <c r="AI2775" s="58"/>
      <c r="AJ2775" s="27"/>
    </row>
    <row r="2776" ht="20.15" customHeight="1" outlineLevel="4" spans="1:36">
      <c r="A2776" s="55">
        <v>33</v>
      </c>
      <c r="B2776" s="60" t="s">
        <v>259</v>
      </c>
      <c r="C2776" s="56" t="s">
        <v>276</v>
      </c>
      <c r="D2776" s="57" t="s">
        <v>9093</v>
      </c>
      <c r="E2776" s="58" t="s">
        <v>9139</v>
      </c>
      <c r="F2776" s="59" t="s">
        <v>554</v>
      </c>
      <c r="G2776" s="59" t="s">
        <v>2461</v>
      </c>
      <c r="H2776" s="59">
        <v>431228</v>
      </c>
      <c r="I2776" s="59" t="str">
        <f t="shared" si="294"/>
        <v>431228</v>
      </c>
      <c r="J2776" s="59">
        <f t="shared" si="295"/>
        <v>0</v>
      </c>
      <c r="K2776" s="70">
        <v>4.963</v>
      </c>
      <c r="L2776" s="55" t="s">
        <v>9140</v>
      </c>
      <c r="M2776" s="71" t="s">
        <v>9141</v>
      </c>
      <c r="N2776" s="59"/>
      <c r="O2776" s="70"/>
      <c r="P2776" s="59"/>
      <c r="Q2776" s="70"/>
      <c r="R2776" s="73" t="s">
        <v>9141</v>
      </c>
      <c r="S2776" s="70">
        <v>4.963</v>
      </c>
      <c r="T2776" s="59">
        <v>18</v>
      </c>
      <c r="U2776" s="82">
        <v>228.28</v>
      </c>
      <c r="V2776" s="83">
        <v>89.334</v>
      </c>
      <c r="W2776" s="83">
        <v>64.519</v>
      </c>
      <c r="X2776" s="83">
        <v>24.815</v>
      </c>
      <c r="Y2776" s="82">
        <f t="shared" si="296"/>
        <v>138.946</v>
      </c>
      <c r="Z2776" s="82"/>
      <c r="AA2776" s="91"/>
      <c r="AB2776" s="91"/>
      <c r="AC2776" s="82"/>
      <c r="AD2776" s="82"/>
      <c r="AE2776" s="82"/>
      <c r="AF2776" s="82"/>
      <c r="AG2776" s="59" t="s">
        <v>9067</v>
      </c>
      <c r="AH2776" s="59">
        <v>1</v>
      </c>
      <c r="AI2776" s="58"/>
      <c r="AJ2776" s="27"/>
    </row>
    <row r="2777" ht="20.15" customHeight="1" outlineLevel="4" spans="1:36">
      <c r="A2777" s="55">
        <v>34</v>
      </c>
      <c r="B2777" s="60" t="s">
        <v>259</v>
      </c>
      <c r="C2777" s="56" t="s">
        <v>276</v>
      </c>
      <c r="D2777" s="57" t="s">
        <v>9093</v>
      </c>
      <c r="E2777" s="58" t="s">
        <v>9142</v>
      </c>
      <c r="F2777" s="59" t="s">
        <v>554</v>
      </c>
      <c r="G2777" s="59" t="s">
        <v>2461</v>
      </c>
      <c r="H2777" s="59">
        <v>431228</v>
      </c>
      <c r="I2777" s="59" t="str">
        <f t="shared" si="294"/>
        <v>431228</v>
      </c>
      <c r="J2777" s="59">
        <f t="shared" si="295"/>
        <v>0</v>
      </c>
      <c r="K2777" s="70">
        <v>3.843</v>
      </c>
      <c r="L2777" s="55" t="s">
        <v>9143</v>
      </c>
      <c r="M2777" s="71" t="s">
        <v>9144</v>
      </c>
      <c r="N2777" s="59"/>
      <c r="O2777" s="70"/>
      <c r="P2777" s="59"/>
      <c r="Q2777" s="70"/>
      <c r="R2777" s="73" t="s">
        <v>9144</v>
      </c>
      <c r="S2777" s="70">
        <v>3.843</v>
      </c>
      <c r="T2777" s="59">
        <v>18</v>
      </c>
      <c r="U2777" s="82">
        <v>175.43</v>
      </c>
      <c r="V2777" s="83">
        <v>69.174</v>
      </c>
      <c r="W2777" s="83">
        <v>49.959</v>
      </c>
      <c r="X2777" s="83">
        <v>19.215</v>
      </c>
      <c r="Y2777" s="82">
        <f t="shared" si="296"/>
        <v>106.256</v>
      </c>
      <c r="Z2777" s="82"/>
      <c r="AA2777" s="91"/>
      <c r="AB2777" s="91"/>
      <c r="AC2777" s="82"/>
      <c r="AD2777" s="82"/>
      <c r="AE2777" s="82"/>
      <c r="AF2777" s="82"/>
      <c r="AG2777" s="59" t="s">
        <v>9067</v>
      </c>
      <c r="AH2777" s="59">
        <v>1</v>
      </c>
      <c r="AI2777" s="58"/>
      <c r="AJ2777" s="27"/>
    </row>
    <row r="2778" ht="20.15" customHeight="1" outlineLevel="4" spans="1:36">
      <c r="A2778" s="55">
        <v>51</v>
      </c>
      <c r="B2778" s="60" t="s">
        <v>259</v>
      </c>
      <c r="C2778" s="56" t="s">
        <v>276</v>
      </c>
      <c r="D2778" s="57" t="s">
        <v>6518</v>
      </c>
      <c r="E2778" s="58" t="s">
        <v>2373</v>
      </c>
      <c r="F2778" s="59" t="s">
        <v>554</v>
      </c>
      <c r="G2778" s="59" t="s">
        <v>2461</v>
      </c>
      <c r="H2778" s="59">
        <v>431228</v>
      </c>
      <c r="I2778" s="59" t="str">
        <f t="shared" si="294"/>
        <v>431228</v>
      </c>
      <c r="J2778" s="59">
        <f t="shared" si="295"/>
        <v>0</v>
      </c>
      <c r="K2778" s="70">
        <v>3.265</v>
      </c>
      <c r="L2778" s="55" t="s">
        <v>9145</v>
      </c>
      <c r="M2778" s="71" t="s">
        <v>9146</v>
      </c>
      <c r="N2778" s="59"/>
      <c r="O2778" s="70"/>
      <c r="P2778" s="59"/>
      <c r="Q2778" s="70"/>
      <c r="R2778" s="73" t="s">
        <v>9146</v>
      </c>
      <c r="S2778" s="70">
        <v>3.265</v>
      </c>
      <c r="T2778" s="59">
        <v>18</v>
      </c>
      <c r="U2778" s="82">
        <v>151.39</v>
      </c>
      <c r="V2778" s="83">
        <v>58.77</v>
      </c>
      <c r="W2778" s="83">
        <v>42.445</v>
      </c>
      <c r="X2778" s="83">
        <v>16.325</v>
      </c>
      <c r="Y2778" s="82">
        <f t="shared" si="296"/>
        <v>92.62</v>
      </c>
      <c r="Z2778" s="82"/>
      <c r="AA2778" s="91"/>
      <c r="AB2778" s="91"/>
      <c r="AC2778" s="82"/>
      <c r="AD2778" s="82"/>
      <c r="AE2778" s="82"/>
      <c r="AF2778" s="82"/>
      <c r="AG2778" s="59" t="s">
        <v>9067</v>
      </c>
      <c r="AH2778" s="59">
        <v>1</v>
      </c>
      <c r="AI2778" s="58"/>
      <c r="AJ2778" s="27"/>
    </row>
    <row r="2779" ht="20.15" customHeight="1" outlineLevel="4" spans="1:36">
      <c r="A2779" s="55">
        <v>35</v>
      </c>
      <c r="B2779" s="60" t="s">
        <v>259</v>
      </c>
      <c r="C2779" s="56" t="s">
        <v>276</v>
      </c>
      <c r="D2779" s="57" t="s">
        <v>9147</v>
      </c>
      <c r="E2779" s="58" t="s">
        <v>9148</v>
      </c>
      <c r="F2779" s="59" t="s">
        <v>554</v>
      </c>
      <c r="G2779" s="59" t="s">
        <v>2461</v>
      </c>
      <c r="H2779" s="59">
        <v>431228</v>
      </c>
      <c r="I2779" s="59" t="str">
        <f t="shared" si="294"/>
        <v>431228</v>
      </c>
      <c r="J2779" s="59">
        <f t="shared" si="295"/>
        <v>0</v>
      </c>
      <c r="K2779" s="70">
        <v>3.783</v>
      </c>
      <c r="L2779" s="55" t="s">
        <v>9149</v>
      </c>
      <c r="M2779" s="71" t="s">
        <v>9150</v>
      </c>
      <c r="N2779" s="59"/>
      <c r="O2779" s="70"/>
      <c r="P2779" s="59"/>
      <c r="Q2779" s="70"/>
      <c r="R2779" s="73" t="s">
        <v>9150</v>
      </c>
      <c r="S2779" s="70">
        <v>3.783</v>
      </c>
      <c r="T2779" s="59">
        <v>18</v>
      </c>
      <c r="U2779" s="82">
        <v>174.38</v>
      </c>
      <c r="V2779" s="83">
        <v>68.094</v>
      </c>
      <c r="W2779" s="83">
        <v>49.179</v>
      </c>
      <c r="X2779" s="83">
        <v>18.915</v>
      </c>
      <c r="Y2779" s="82">
        <f t="shared" si="296"/>
        <v>106.286</v>
      </c>
      <c r="Z2779" s="82"/>
      <c r="AA2779" s="91"/>
      <c r="AB2779" s="91"/>
      <c r="AC2779" s="82"/>
      <c r="AD2779" s="82"/>
      <c r="AE2779" s="82"/>
      <c r="AF2779" s="82"/>
      <c r="AG2779" s="59" t="s">
        <v>9067</v>
      </c>
      <c r="AH2779" s="59">
        <v>1</v>
      </c>
      <c r="AI2779" s="58"/>
      <c r="AJ2779" s="27"/>
    </row>
    <row r="2780" ht="20.15" customHeight="1" outlineLevel="4" spans="1:36">
      <c r="A2780" s="55">
        <v>36</v>
      </c>
      <c r="B2780" s="60" t="s">
        <v>259</v>
      </c>
      <c r="C2780" s="56" t="s">
        <v>276</v>
      </c>
      <c r="D2780" s="57" t="s">
        <v>9116</v>
      </c>
      <c r="E2780" s="58" t="s">
        <v>9151</v>
      </c>
      <c r="F2780" s="59" t="s">
        <v>554</v>
      </c>
      <c r="G2780" s="59" t="s">
        <v>2461</v>
      </c>
      <c r="H2780" s="59">
        <v>431228</v>
      </c>
      <c r="I2780" s="59" t="str">
        <f t="shared" si="294"/>
        <v>431228</v>
      </c>
      <c r="J2780" s="59">
        <f t="shared" si="295"/>
        <v>0</v>
      </c>
      <c r="K2780" s="70">
        <v>3.496</v>
      </c>
      <c r="L2780" s="55" t="s">
        <v>9152</v>
      </c>
      <c r="M2780" s="71" t="s">
        <v>9153</v>
      </c>
      <c r="N2780" s="59"/>
      <c r="O2780" s="70"/>
      <c r="P2780" s="59"/>
      <c r="Q2780" s="70"/>
      <c r="R2780" s="73" t="s">
        <v>9153</v>
      </c>
      <c r="S2780" s="70">
        <v>3.496</v>
      </c>
      <c r="T2780" s="59">
        <v>18</v>
      </c>
      <c r="U2780" s="82">
        <v>161.82</v>
      </c>
      <c r="V2780" s="83">
        <v>62.928</v>
      </c>
      <c r="W2780" s="83">
        <v>45.448</v>
      </c>
      <c r="X2780" s="83">
        <v>17.48</v>
      </c>
      <c r="Y2780" s="82">
        <f t="shared" si="296"/>
        <v>98.892</v>
      </c>
      <c r="Z2780" s="82"/>
      <c r="AA2780" s="91"/>
      <c r="AB2780" s="91"/>
      <c r="AC2780" s="82"/>
      <c r="AD2780" s="82"/>
      <c r="AE2780" s="82"/>
      <c r="AF2780" s="82"/>
      <c r="AG2780" s="59" t="s">
        <v>9067</v>
      </c>
      <c r="AH2780" s="59">
        <v>1</v>
      </c>
      <c r="AI2780" s="58"/>
      <c r="AJ2780" s="27"/>
    </row>
    <row r="2781" ht="20.15" customHeight="1" outlineLevel="4" spans="1:36">
      <c r="A2781" s="55">
        <v>52</v>
      </c>
      <c r="B2781" s="60" t="s">
        <v>259</v>
      </c>
      <c r="C2781" s="56" t="s">
        <v>276</v>
      </c>
      <c r="D2781" s="57" t="s">
        <v>9082</v>
      </c>
      <c r="E2781" s="58" t="s">
        <v>9126</v>
      </c>
      <c r="F2781" s="59" t="s">
        <v>554</v>
      </c>
      <c r="G2781" s="59" t="s">
        <v>2461</v>
      </c>
      <c r="H2781" s="59">
        <v>431228</v>
      </c>
      <c r="I2781" s="59" t="str">
        <f t="shared" si="294"/>
        <v>431228</v>
      </c>
      <c r="J2781" s="59">
        <f t="shared" si="295"/>
        <v>0</v>
      </c>
      <c r="K2781" s="70">
        <v>2.46</v>
      </c>
      <c r="L2781" s="55" t="s">
        <v>9154</v>
      </c>
      <c r="M2781" s="71" t="s">
        <v>9155</v>
      </c>
      <c r="N2781" s="59"/>
      <c r="O2781" s="70"/>
      <c r="P2781" s="59"/>
      <c r="Q2781" s="70"/>
      <c r="R2781" s="73" t="s">
        <v>9155</v>
      </c>
      <c r="S2781" s="70">
        <v>2.46</v>
      </c>
      <c r="T2781" s="59">
        <v>18</v>
      </c>
      <c r="U2781" s="82">
        <v>113.58</v>
      </c>
      <c r="V2781" s="83">
        <v>44.28</v>
      </c>
      <c r="W2781" s="83">
        <v>31.98</v>
      </c>
      <c r="X2781" s="83">
        <v>12.3</v>
      </c>
      <c r="Y2781" s="82">
        <f t="shared" si="296"/>
        <v>69.3</v>
      </c>
      <c r="Z2781" s="82"/>
      <c r="AA2781" s="91"/>
      <c r="AB2781" s="91"/>
      <c r="AC2781" s="82"/>
      <c r="AD2781" s="82"/>
      <c r="AE2781" s="82"/>
      <c r="AF2781" s="82"/>
      <c r="AG2781" s="59" t="s">
        <v>9067</v>
      </c>
      <c r="AH2781" s="59">
        <v>1</v>
      </c>
      <c r="AI2781" s="58"/>
      <c r="AJ2781" s="27"/>
    </row>
    <row r="2782" ht="20.15" customHeight="1" outlineLevel="4" spans="1:36">
      <c r="A2782" s="55">
        <v>1</v>
      </c>
      <c r="B2782" s="60" t="s">
        <v>259</v>
      </c>
      <c r="C2782" s="56" t="s">
        <v>276</v>
      </c>
      <c r="D2782" s="57" t="s">
        <v>9078</v>
      </c>
      <c r="E2782" s="58" t="s">
        <v>9156</v>
      </c>
      <c r="F2782" s="59" t="s">
        <v>554</v>
      </c>
      <c r="G2782" s="59" t="s">
        <v>2461</v>
      </c>
      <c r="H2782" s="59">
        <v>431228</v>
      </c>
      <c r="I2782" s="59" t="str">
        <f t="shared" si="294"/>
        <v>431228</v>
      </c>
      <c r="J2782" s="59">
        <f t="shared" si="295"/>
        <v>0</v>
      </c>
      <c r="K2782" s="70">
        <v>11.14</v>
      </c>
      <c r="L2782" s="55" t="s">
        <v>9157</v>
      </c>
      <c r="M2782" s="71" t="s">
        <v>9158</v>
      </c>
      <c r="N2782" s="73" t="s">
        <v>9158</v>
      </c>
      <c r="O2782" s="70">
        <v>11.14</v>
      </c>
      <c r="P2782" s="59"/>
      <c r="Q2782" s="70"/>
      <c r="R2782" s="59"/>
      <c r="S2782" s="70"/>
      <c r="T2782" s="59">
        <v>18</v>
      </c>
      <c r="U2782" s="82">
        <v>724.24</v>
      </c>
      <c r="V2782" s="83">
        <v>200.52</v>
      </c>
      <c r="W2782" s="83">
        <v>144.82</v>
      </c>
      <c r="X2782" s="83">
        <v>55.7</v>
      </c>
      <c r="Y2782" s="82">
        <f t="shared" si="296"/>
        <v>523.72</v>
      </c>
      <c r="Z2782" s="82"/>
      <c r="AA2782" s="91"/>
      <c r="AB2782" s="91"/>
      <c r="AC2782" s="82"/>
      <c r="AD2782" s="82"/>
      <c r="AE2782" s="82"/>
      <c r="AF2782" s="82"/>
      <c r="AG2782" s="59" t="s">
        <v>9067</v>
      </c>
      <c r="AH2782" s="59">
        <v>1</v>
      </c>
      <c r="AI2782" s="58"/>
      <c r="AJ2782" s="27"/>
    </row>
    <row r="2783" ht="20.15" customHeight="1" outlineLevel="4" spans="1:36">
      <c r="A2783" s="55">
        <v>53</v>
      </c>
      <c r="B2783" s="60" t="s">
        <v>259</v>
      </c>
      <c r="C2783" s="56" t="s">
        <v>276</v>
      </c>
      <c r="D2783" s="57" t="s">
        <v>9093</v>
      </c>
      <c r="E2783" s="58" t="s">
        <v>9159</v>
      </c>
      <c r="F2783" s="59" t="s">
        <v>554</v>
      </c>
      <c r="G2783" s="59" t="s">
        <v>2461</v>
      </c>
      <c r="H2783" s="59">
        <v>431228</v>
      </c>
      <c r="I2783" s="59" t="str">
        <f t="shared" si="294"/>
        <v>431228</v>
      </c>
      <c r="J2783" s="59">
        <f t="shared" si="295"/>
        <v>0</v>
      </c>
      <c r="K2783" s="70">
        <v>3.458</v>
      </c>
      <c r="L2783" s="55" t="s">
        <v>9160</v>
      </c>
      <c r="M2783" s="71" t="s">
        <v>9161</v>
      </c>
      <c r="N2783" s="73" t="s">
        <v>9161</v>
      </c>
      <c r="O2783" s="70">
        <v>3.458</v>
      </c>
      <c r="P2783" s="59"/>
      <c r="Q2783" s="70"/>
      <c r="R2783" s="59"/>
      <c r="S2783" s="70"/>
      <c r="T2783" s="59">
        <v>18</v>
      </c>
      <c r="U2783" s="82">
        <v>227.38</v>
      </c>
      <c r="V2783" s="83">
        <v>62.244</v>
      </c>
      <c r="W2783" s="83">
        <v>44.954</v>
      </c>
      <c r="X2783" s="83">
        <v>17.29</v>
      </c>
      <c r="Y2783" s="82">
        <f t="shared" si="296"/>
        <v>165.136</v>
      </c>
      <c r="Z2783" s="82"/>
      <c r="AA2783" s="91"/>
      <c r="AB2783" s="91"/>
      <c r="AC2783" s="82"/>
      <c r="AD2783" s="82"/>
      <c r="AE2783" s="82"/>
      <c r="AF2783" s="82"/>
      <c r="AG2783" s="59" t="s">
        <v>9067</v>
      </c>
      <c r="AH2783" s="59">
        <v>1</v>
      </c>
      <c r="AI2783" s="58"/>
      <c r="AJ2783" s="27"/>
    </row>
    <row r="2784" ht="20.15" customHeight="1" outlineLevel="4" spans="1:36">
      <c r="A2784" s="55">
        <v>54</v>
      </c>
      <c r="B2784" s="60" t="s">
        <v>259</v>
      </c>
      <c r="C2784" s="56" t="s">
        <v>276</v>
      </c>
      <c r="D2784" s="57" t="s">
        <v>9055</v>
      </c>
      <c r="E2784" s="58" t="s">
        <v>9162</v>
      </c>
      <c r="F2784" s="59" t="s">
        <v>554</v>
      </c>
      <c r="G2784" s="59" t="s">
        <v>2461</v>
      </c>
      <c r="H2784" s="59">
        <v>431228</v>
      </c>
      <c r="I2784" s="59" t="str">
        <f t="shared" si="294"/>
        <v>431228</v>
      </c>
      <c r="J2784" s="59">
        <f t="shared" si="295"/>
        <v>0</v>
      </c>
      <c r="K2784" s="70">
        <v>10.874</v>
      </c>
      <c r="L2784" s="55" t="s">
        <v>9163</v>
      </c>
      <c r="M2784" s="71" t="s">
        <v>9164</v>
      </c>
      <c r="N2784" s="73" t="s">
        <v>9164</v>
      </c>
      <c r="O2784" s="70">
        <v>10.874</v>
      </c>
      <c r="P2784" s="59"/>
      <c r="Q2784" s="70"/>
      <c r="R2784" s="59"/>
      <c r="S2784" s="70"/>
      <c r="T2784" s="59">
        <v>18</v>
      </c>
      <c r="U2784" s="82">
        <v>710.97</v>
      </c>
      <c r="V2784" s="83">
        <v>195.732</v>
      </c>
      <c r="W2784" s="83">
        <v>141.362</v>
      </c>
      <c r="X2784" s="83">
        <v>54.37</v>
      </c>
      <c r="Y2784" s="82">
        <f t="shared" si="296"/>
        <v>515.238</v>
      </c>
      <c r="Z2784" s="82"/>
      <c r="AA2784" s="91"/>
      <c r="AB2784" s="91"/>
      <c r="AC2784" s="82"/>
      <c r="AD2784" s="82"/>
      <c r="AE2784" s="82"/>
      <c r="AF2784" s="82"/>
      <c r="AG2784" s="59" t="s">
        <v>9067</v>
      </c>
      <c r="AH2784" s="59">
        <v>1</v>
      </c>
      <c r="AI2784" s="58"/>
      <c r="AJ2784" s="27"/>
    </row>
    <row r="2785" ht="20.15" customHeight="1" outlineLevel="4" spans="1:36">
      <c r="A2785" s="55">
        <v>3</v>
      </c>
      <c r="B2785" s="60" t="s">
        <v>259</v>
      </c>
      <c r="C2785" s="56" t="s">
        <v>276</v>
      </c>
      <c r="D2785" s="57" t="s">
        <v>9055</v>
      </c>
      <c r="E2785" s="58" t="s">
        <v>9165</v>
      </c>
      <c r="F2785" s="59" t="s">
        <v>554</v>
      </c>
      <c r="G2785" s="59" t="s">
        <v>2461</v>
      </c>
      <c r="H2785" s="59">
        <v>431228</v>
      </c>
      <c r="I2785" s="59" t="str">
        <f t="shared" si="294"/>
        <v>431228</v>
      </c>
      <c r="J2785" s="59">
        <f t="shared" si="295"/>
        <v>0</v>
      </c>
      <c r="K2785" s="70">
        <v>2.005</v>
      </c>
      <c r="L2785" s="55" t="s">
        <v>9166</v>
      </c>
      <c r="M2785" s="71" t="s">
        <v>9167</v>
      </c>
      <c r="N2785" s="73" t="s">
        <v>9167</v>
      </c>
      <c r="O2785" s="70">
        <v>2.005</v>
      </c>
      <c r="P2785" s="59"/>
      <c r="Q2785" s="70"/>
      <c r="R2785" s="59"/>
      <c r="S2785" s="70"/>
      <c r="T2785" s="59">
        <v>18</v>
      </c>
      <c r="U2785" s="82">
        <v>131.54</v>
      </c>
      <c r="V2785" s="83">
        <v>36.09</v>
      </c>
      <c r="W2785" s="83">
        <v>26.065</v>
      </c>
      <c r="X2785" s="83">
        <v>10.025</v>
      </c>
      <c r="Y2785" s="82">
        <f t="shared" si="296"/>
        <v>95.45</v>
      </c>
      <c r="Z2785" s="82"/>
      <c r="AA2785" s="91"/>
      <c r="AB2785" s="91"/>
      <c r="AC2785" s="82"/>
      <c r="AD2785" s="82"/>
      <c r="AE2785" s="82"/>
      <c r="AF2785" s="82"/>
      <c r="AG2785" s="59" t="s">
        <v>9067</v>
      </c>
      <c r="AH2785" s="59">
        <v>1</v>
      </c>
      <c r="AI2785" s="58"/>
      <c r="AJ2785" s="27"/>
    </row>
    <row r="2786" ht="20.15" customHeight="1" outlineLevel="4" spans="1:36">
      <c r="A2786" s="55">
        <v>4</v>
      </c>
      <c r="B2786" s="60" t="s">
        <v>259</v>
      </c>
      <c r="C2786" s="56" t="s">
        <v>276</v>
      </c>
      <c r="D2786" s="57" t="s">
        <v>9082</v>
      </c>
      <c r="E2786" s="58" t="s">
        <v>9168</v>
      </c>
      <c r="F2786" s="59" t="s">
        <v>554</v>
      </c>
      <c r="G2786" s="59" t="s">
        <v>2461</v>
      </c>
      <c r="H2786" s="59">
        <v>431228</v>
      </c>
      <c r="I2786" s="59" t="str">
        <f t="shared" si="294"/>
        <v>431228</v>
      </c>
      <c r="J2786" s="59">
        <f t="shared" si="295"/>
        <v>0</v>
      </c>
      <c r="K2786" s="70">
        <v>4.211</v>
      </c>
      <c r="L2786" s="55" t="s">
        <v>9169</v>
      </c>
      <c r="M2786" s="71" t="s">
        <v>9170</v>
      </c>
      <c r="N2786" s="59"/>
      <c r="O2786" s="70"/>
      <c r="P2786" s="73" t="s">
        <v>9170</v>
      </c>
      <c r="Q2786" s="70">
        <v>4.211</v>
      </c>
      <c r="R2786" s="59"/>
      <c r="S2786" s="70"/>
      <c r="T2786" s="59">
        <v>18</v>
      </c>
      <c r="U2786" s="82">
        <v>234.32</v>
      </c>
      <c r="V2786" s="83">
        <v>75.798</v>
      </c>
      <c r="W2786" s="83">
        <v>54.743</v>
      </c>
      <c r="X2786" s="83">
        <v>21.055</v>
      </c>
      <c r="Y2786" s="82">
        <f t="shared" si="296"/>
        <v>158.522</v>
      </c>
      <c r="Z2786" s="82"/>
      <c r="AA2786" s="91"/>
      <c r="AB2786" s="91"/>
      <c r="AC2786" s="82"/>
      <c r="AD2786" s="82"/>
      <c r="AE2786" s="82"/>
      <c r="AF2786" s="82"/>
      <c r="AG2786" s="59" t="s">
        <v>9067</v>
      </c>
      <c r="AH2786" s="59">
        <v>1</v>
      </c>
      <c r="AI2786" s="58"/>
      <c r="AJ2786" s="27"/>
    </row>
    <row r="2787" ht="20.15" customHeight="1" outlineLevel="4" spans="1:36">
      <c r="A2787" s="55">
        <v>5</v>
      </c>
      <c r="B2787" s="60" t="s">
        <v>259</v>
      </c>
      <c r="C2787" s="56" t="s">
        <v>276</v>
      </c>
      <c r="D2787" s="57" t="s">
        <v>9055</v>
      </c>
      <c r="E2787" s="58" t="s">
        <v>9171</v>
      </c>
      <c r="F2787" s="59" t="s">
        <v>554</v>
      </c>
      <c r="G2787" s="59" t="s">
        <v>2461</v>
      </c>
      <c r="H2787" s="59">
        <v>431228</v>
      </c>
      <c r="I2787" s="59" t="str">
        <f t="shared" si="294"/>
        <v>431228</v>
      </c>
      <c r="J2787" s="59">
        <f t="shared" si="295"/>
        <v>0</v>
      </c>
      <c r="K2787" s="70">
        <v>2.801</v>
      </c>
      <c r="L2787" s="55" t="s">
        <v>9172</v>
      </c>
      <c r="M2787" s="71" t="s">
        <v>9173</v>
      </c>
      <c r="N2787" s="59"/>
      <c r="O2787" s="70"/>
      <c r="P2787" s="73" t="s">
        <v>9173</v>
      </c>
      <c r="Q2787" s="70">
        <v>2.801</v>
      </c>
      <c r="R2787" s="59"/>
      <c r="S2787" s="70"/>
      <c r="T2787" s="59">
        <v>18</v>
      </c>
      <c r="U2787" s="82">
        <v>149.2</v>
      </c>
      <c r="V2787" s="83">
        <v>50.418</v>
      </c>
      <c r="W2787" s="83">
        <v>36.413</v>
      </c>
      <c r="X2787" s="83">
        <v>14.005</v>
      </c>
      <c r="Y2787" s="82">
        <f t="shared" si="296"/>
        <v>98.782</v>
      </c>
      <c r="Z2787" s="82"/>
      <c r="AA2787" s="91"/>
      <c r="AB2787" s="91"/>
      <c r="AC2787" s="82"/>
      <c r="AD2787" s="82"/>
      <c r="AE2787" s="82"/>
      <c r="AF2787" s="82"/>
      <c r="AG2787" s="59" t="s">
        <v>9067</v>
      </c>
      <c r="AH2787" s="59">
        <v>1</v>
      </c>
      <c r="AI2787" s="58"/>
      <c r="AJ2787" s="27"/>
    </row>
    <row r="2788" ht="20.15" customHeight="1" outlineLevel="4" spans="1:36">
      <c r="A2788" s="55">
        <v>6</v>
      </c>
      <c r="B2788" s="60" t="s">
        <v>259</v>
      </c>
      <c r="C2788" s="56" t="s">
        <v>276</v>
      </c>
      <c r="D2788" s="57" t="s">
        <v>9129</v>
      </c>
      <c r="E2788" s="58" t="s">
        <v>9174</v>
      </c>
      <c r="F2788" s="59" t="s">
        <v>554</v>
      </c>
      <c r="G2788" s="59" t="s">
        <v>2461</v>
      </c>
      <c r="H2788" s="59">
        <v>431228</v>
      </c>
      <c r="I2788" s="59" t="str">
        <f t="shared" si="294"/>
        <v>431228</v>
      </c>
      <c r="J2788" s="59">
        <f t="shared" si="295"/>
        <v>0</v>
      </c>
      <c r="K2788" s="70">
        <v>18.769</v>
      </c>
      <c r="L2788" s="55" t="s">
        <v>9175</v>
      </c>
      <c r="M2788" s="71" t="s">
        <v>9176</v>
      </c>
      <c r="N2788" s="59"/>
      <c r="O2788" s="70"/>
      <c r="P2788" s="73" t="s">
        <v>9176</v>
      </c>
      <c r="Q2788" s="70">
        <v>18.769</v>
      </c>
      <c r="R2788" s="59"/>
      <c r="S2788" s="70"/>
      <c r="T2788" s="59">
        <v>18</v>
      </c>
      <c r="U2788" s="82">
        <v>1040.41</v>
      </c>
      <c r="V2788" s="83">
        <v>337.842</v>
      </c>
      <c r="W2788" s="83">
        <v>243.997</v>
      </c>
      <c r="X2788" s="83">
        <v>93.845</v>
      </c>
      <c r="Y2788" s="82">
        <f t="shared" si="296"/>
        <v>702.568</v>
      </c>
      <c r="Z2788" s="82"/>
      <c r="AA2788" s="91"/>
      <c r="AB2788" s="91"/>
      <c r="AC2788" s="82"/>
      <c r="AD2788" s="82"/>
      <c r="AE2788" s="82"/>
      <c r="AF2788" s="82"/>
      <c r="AG2788" s="59" t="s">
        <v>9067</v>
      </c>
      <c r="AH2788" s="59">
        <v>1</v>
      </c>
      <c r="AI2788" s="58"/>
      <c r="AJ2788" s="27"/>
    </row>
    <row r="2789" ht="20.15" customHeight="1" outlineLevel="4" spans="1:36">
      <c r="A2789" s="55">
        <v>55</v>
      </c>
      <c r="B2789" s="60" t="s">
        <v>259</v>
      </c>
      <c r="C2789" s="56" t="s">
        <v>276</v>
      </c>
      <c r="D2789" s="57" t="s">
        <v>9055</v>
      </c>
      <c r="E2789" s="58" t="s">
        <v>9177</v>
      </c>
      <c r="F2789" s="59" t="s">
        <v>554</v>
      </c>
      <c r="G2789" s="59" t="s">
        <v>2461</v>
      </c>
      <c r="H2789" s="59">
        <v>431228</v>
      </c>
      <c r="I2789" s="59" t="str">
        <f t="shared" si="294"/>
        <v>431228</v>
      </c>
      <c r="J2789" s="59">
        <f t="shared" si="295"/>
        <v>0</v>
      </c>
      <c r="K2789" s="70">
        <v>1.631</v>
      </c>
      <c r="L2789" s="55" t="s">
        <v>9178</v>
      </c>
      <c r="M2789" s="71" t="s">
        <v>9179</v>
      </c>
      <c r="N2789" s="59"/>
      <c r="O2789" s="70"/>
      <c r="P2789" s="73" t="s">
        <v>9179</v>
      </c>
      <c r="Q2789" s="70">
        <v>1.631</v>
      </c>
      <c r="R2789" s="59"/>
      <c r="S2789" s="70"/>
      <c r="T2789" s="59">
        <v>18</v>
      </c>
      <c r="U2789" s="82">
        <v>90.92</v>
      </c>
      <c r="V2789" s="83">
        <v>29.358</v>
      </c>
      <c r="W2789" s="83">
        <v>21.203</v>
      </c>
      <c r="X2789" s="83">
        <v>8.155</v>
      </c>
      <c r="Y2789" s="82">
        <f t="shared" si="296"/>
        <v>61.562</v>
      </c>
      <c r="Z2789" s="82"/>
      <c r="AA2789" s="91"/>
      <c r="AB2789" s="91"/>
      <c r="AC2789" s="82"/>
      <c r="AD2789" s="82"/>
      <c r="AE2789" s="82"/>
      <c r="AF2789" s="82"/>
      <c r="AG2789" s="59" t="s">
        <v>9067</v>
      </c>
      <c r="AH2789" s="59">
        <v>1</v>
      </c>
      <c r="AI2789" s="58"/>
      <c r="AJ2789" s="27"/>
    </row>
    <row r="2790" ht="20.15" customHeight="1" outlineLevel="4" spans="1:36">
      <c r="A2790" s="55">
        <v>56</v>
      </c>
      <c r="B2790" s="60" t="s">
        <v>259</v>
      </c>
      <c r="C2790" s="56" t="s">
        <v>276</v>
      </c>
      <c r="D2790" s="57" t="s">
        <v>9055</v>
      </c>
      <c r="E2790" s="58" t="s">
        <v>9180</v>
      </c>
      <c r="F2790" s="59" t="s">
        <v>554</v>
      </c>
      <c r="G2790" s="59" t="s">
        <v>2461</v>
      </c>
      <c r="H2790" s="59">
        <v>431228</v>
      </c>
      <c r="I2790" s="59" t="str">
        <f t="shared" si="294"/>
        <v>431228</v>
      </c>
      <c r="J2790" s="59">
        <f t="shared" si="295"/>
        <v>0</v>
      </c>
      <c r="K2790" s="70">
        <v>1.272</v>
      </c>
      <c r="L2790" s="55" t="s">
        <v>9181</v>
      </c>
      <c r="M2790" s="71" t="s">
        <v>9182</v>
      </c>
      <c r="N2790" s="59"/>
      <c r="O2790" s="70"/>
      <c r="P2790" s="73" t="s">
        <v>9182</v>
      </c>
      <c r="Q2790" s="70">
        <v>1.272</v>
      </c>
      <c r="R2790" s="59"/>
      <c r="S2790" s="70"/>
      <c r="T2790" s="59">
        <v>18</v>
      </c>
      <c r="U2790" s="82">
        <v>71.62</v>
      </c>
      <c r="V2790" s="83">
        <v>22.896</v>
      </c>
      <c r="W2790" s="83">
        <v>16.536</v>
      </c>
      <c r="X2790" s="83">
        <v>6.36</v>
      </c>
      <c r="Y2790" s="82">
        <f t="shared" si="296"/>
        <v>48.724</v>
      </c>
      <c r="Z2790" s="82"/>
      <c r="AA2790" s="91"/>
      <c r="AB2790" s="91"/>
      <c r="AC2790" s="82"/>
      <c r="AD2790" s="82"/>
      <c r="AE2790" s="82"/>
      <c r="AF2790" s="82"/>
      <c r="AG2790" s="59" t="s">
        <v>9067</v>
      </c>
      <c r="AH2790" s="59">
        <v>1</v>
      </c>
      <c r="AI2790" s="58"/>
      <c r="AJ2790" s="27"/>
    </row>
    <row r="2791" ht="20.15" customHeight="1" outlineLevel="4" spans="1:36">
      <c r="A2791" s="55">
        <v>7</v>
      </c>
      <c r="B2791" s="60" t="s">
        <v>259</v>
      </c>
      <c r="C2791" s="56" t="s">
        <v>276</v>
      </c>
      <c r="D2791" s="57" t="s">
        <v>9078</v>
      </c>
      <c r="E2791" s="58" t="s">
        <v>9183</v>
      </c>
      <c r="F2791" s="59" t="s">
        <v>554</v>
      </c>
      <c r="G2791" s="59" t="s">
        <v>2461</v>
      </c>
      <c r="H2791" s="59">
        <v>431228</v>
      </c>
      <c r="I2791" s="59" t="str">
        <f t="shared" si="294"/>
        <v>431228</v>
      </c>
      <c r="J2791" s="59">
        <f t="shared" si="295"/>
        <v>0</v>
      </c>
      <c r="K2791" s="70">
        <v>4.989</v>
      </c>
      <c r="L2791" s="55" t="s">
        <v>9184</v>
      </c>
      <c r="M2791" s="71" t="s">
        <v>9185</v>
      </c>
      <c r="N2791" s="59"/>
      <c r="O2791" s="70"/>
      <c r="P2791" s="73" t="s">
        <v>9185</v>
      </c>
      <c r="Q2791" s="70">
        <v>4.989</v>
      </c>
      <c r="R2791" s="59"/>
      <c r="S2791" s="70"/>
      <c r="T2791" s="59">
        <v>18</v>
      </c>
      <c r="U2791" s="82">
        <v>275.44</v>
      </c>
      <c r="V2791" s="83">
        <v>89.802</v>
      </c>
      <c r="W2791" s="83">
        <v>64.857</v>
      </c>
      <c r="X2791" s="83">
        <v>24.945</v>
      </c>
      <c r="Y2791" s="82">
        <f t="shared" si="296"/>
        <v>185.638</v>
      </c>
      <c r="Z2791" s="82"/>
      <c r="AA2791" s="91"/>
      <c r="AB2791" s="91"/>
      <c r="AC2791" s="82"/>
      <c r="AD2791" s="82"/>
      <c r="AE2791" s="82"/>
      <c r="AF2791" s="82"/>
      <c r="AG2791" s="59" t="s">
        <v>9067</v>
      </c>
      <c r="AH2791" s="59">
        <v>1</v>
      </c>
      <c r="AI2791" s="58"/>
      <c r="AJ2791" s="27"/>
    </row>
    <row r="2792" ht="20.15" customHeight="1" outlineLevel="4" spans="1:36">
      <c r="A2792" s="55">
        <v>8</v>
      </c>
      <c r="B2792" s="60" t="s">
        <v>259</v>
      </c>
      <c r="C2792" s="56" t="s">
        <v>276</v>
      </c>
      <c r="D2792" s="57" t="s">
        <v>9068</v>
      </c>
      <c r="E2792" s="58" t="s">
        <v>9186</v>
      </c>
      <c r="F2792" s="59" t="s">
        <v>554</v>
      </c>
      <c r="G2792" s="59" t="s">
        <v>2461</v>
      </c>
      <c r="H2792" s="59">
        <v>431228</v>
      </c>
      <c r="I2792" s="59" t="str">
        <f t="shared" si="294"/>
        <v>431228</v>
      </c>
      <c r="J2792" s="59">
        <f t="shared" si="295"/>
        <v>0</v>
      </c>
      <c r="K2792" s="70">
        <v>5.029</v>
      </c>
      <c r="L2792" s="55" t="s">
        <v>9187</v>
      </c>
      <c r="M2792" s="71" t="s">
        <v>9188</v>
      </c>
      <c r="N2792" s="59"/>
      <c r="O2792" s="70"/>
      <c r="P2792" s="73" t="s">
        <v>9188</v>
      </c>
      <c r="Q2792" s="70">
        <v>5.029</v>
      </c>
      <c r="R2792" s="59"/>
      <c r="S2792" s="70"/>
      <c r="T2792" s="59">
        <v>18</v>
      </c>
      <c r="U2792" s="82">
        <v>279.61</v>
      </c>
      <c r="V2792" s="83">
        <v>90.522</v>
      </c>
      <c r="W2792" s="83">
        <v>65.377</v>
      </c>
      <c r="X2792" s="83">
        <v>25.145</v>
      </c>
      <c r="Y2792" s="82">
        <f t="shared" si="296"/>
        <v>189.088</v>
      </c>
      <c r="Z2792" s="82"/>
      <c r="AA2792" s="91"/>
      <c r="AB2792" s="91"/>
      <c r="AC2792" s="82"/>
      <c r="AD2792" s="82"/>
      <c r="AE2792" s="82"/>
      <c r="AF2792" s="82"/>
      <c r="AG2792" s="59" t="s">
        <v>9067</v>
      </c>
      <c r="AH2792" s="59">
        <v>1</v>
      </c>
      <c r="AI2792" s="58"/>
      <c r="AJ2792" s="27"/>
    </row>
    <row r="2793" ht="20.15" customHeight="1" outlineLevel="4" spans="1:36">
      <c r="A2793" s="55">
        <v>9</v>
      </c>
      <c r="B2793" s="60" t="s">
        <v>259</v>
      </c>
      <c r="C2793" s="56" t="s">
        <v>276</v>
      </c>
      <c r="D2793" s="57" t="s">
        <v>6518</v>
      </c>
      <c r="E2793" s="58" t="s">
        <v>9189</v>
      </c>
      <c r="F2793" s="59" t="s">
        <v>554</v>
      </c>
      <c r="G2793" s="59" t="s">
        <v>2461</v>
      </c>
      <c r="H2793" s="59">
        <v>431228</v>
      </c>
      <c r="I2793" s="59" t="str">
        <f t="shared" si="294"/>
        <v>431228</v>
      </c>
      <c r="J2793" s="59">
        <f t="shared" si="295"/>
        <v>0</v>
      </c>
      <c r="K2793" s="70">
        <v>3.555</v>
      </c>
      <c r="L2793" s="55" t="s">
        <v>9190</v>
      </c>
      <c r="M2793" s="71" t="s">
        <v>9191</v>
      </c>
      <c r="N2793" s="59"/>
      <c r="O2793" s="70"/>
      <c r="P2793" s="73" t="s">
        <v>9191</v>
      </c>
      <c r="Q2793" s="70">
        <v>3.555</v>
      </c>
      <c r="R2793" s="59"/>
      <c r="S2793" s="70"/>
      <c r="T2793" s="59">
        <v>18</v>
      </c>
      <c r="U2793" s="82">
        <v>197.12</v>
      </c>
      <c r="V2793" s="83">
        <v>63.99</v>
      </c>
      <c r="W2793" s="83">
        <v>46.215</v>
      </c>
      <c r="X2793" s="83">
        <v>17.775</v>
      </c>
      <c r="Y2793" s="82">
        <f t="shared" si="296"/>
        <v>133.13</v>
      </c>
      <c r="Z2793" s="82"/>
      <c r="AA2793" s="91"/>
      <c r="AB2793" s="91"/>
      <c r="AC2793" s="82"/>
      <c r="AD2793" s="82"/>
      <c r="AE2793" s="82"/>
      <c r="AF2793" s="82"/>
      <c r="AG2793" s="59" t="s">
        <v>9067</v>
      </c>
      <c r="AH2793" s="59">
        <v>1</v>
      </c>
      <c r="AI2793" s="58"/>
      <c r="AJ2793" s="27"/>
    </row>
    <row r="2794" ht="20.15" customHeight="1" outlineLevel="4" spans="1:36">
      <c r="A2794" s="55">
        <v>57</v>
      </c>
      <c r="B2794" s="60" t="s">
        <v>259</v>
      </c>
      <c r="C2794" s="56" t="s">
        <v>276</v>
      </c>
      <c r="D2794" s="57" t="s">
        <v>9192</v>
      </c>
      <c r="E2794" s="58" t="s">
        <v>9193</v>
      </c>
      <c r="F2794" s="59" t="s">
        <v>554</v>
      </c>
      <c r="G2794" s="59" t="s">
        <v>2461</v>
      </c>
      <c r="H2794" s="59">
        <v>431228</v>
      </c>
      <c r="I2794" s="59" t="str">
        <f t="shared" si="294"/>
        <v>431228</v>
      </c>
      <c r="J2794" s="59">
        <f t="shared" si="295"/>
        <v>0</v>
      </c>
      <c r="K2794" s="70">
        <v>3.366</v>
      </c>
      <c r="L2794" s="55" t="s">
        <v>9194</v>
      </c>
      <c r="M2794" s="71" t="s">
        <v>9195</v>
      </c>
      <c r="N2794" s="59"/>
      <c r="O2794" s="70"/>
      <c r="P2794" s="73" t="s">
        <v>9195</v>
      </c>
      <c r="Q2794" s="70">
        <v>3.366</v>
      </c>
      <c r="R2794" s="59"/>
      <c r="S2794" s="70"/>
      <c r="T2794" s="59">
        <v>18</v>
      </c>
      <c r="U2794" s="82">
        <v>190.04</v>
      </c>
      <c r="V2794" s="83">
        <v>60.588</v>
      </c>
      <c r="W2794" s="83">
        <v>43.758</v>
      </c>
      <c r="X2794" s="83">
        <v>16.83</v>
      </c>
      <c r="Y2794" s="82">
        <f t="shared" si="296"/>
        <v>129.452</v>
      </c>
      <c r="Z2794" s="82"/>
      <c r="AA2794" s="91"/>
      <c r="AB2794" s="91"/>
      <c r="AC2794" s="82"/>
      <c r="AD2794" s="82"/>
      <c r="AE2794" s="82"/>
      <c r="AF2794" s="82"/>
      <c r="AG2794" s="59" t="s">
        <v>9067</v>
      </c>
      <c r="AH2794" s="59">
        <v>1</v>
      </c>
      <c r="AI2794" s="58"/>
      <c r="AJ2794" s="27"/>
    </row>
    <row r="2795" ht="20.15" customHeight="1" outlineLevel="4" spans="1:36">
      <c r="A2795" s="55">
        <v>10</v>
      </c>
      <c r="B2795" s="60" t="s">
        <v>259</v>
      </c>
      <c r="C2795" s="56" t="s">
        <v>276</v>
      </c>
      <c r="D2795" s="57" t="s">
        <v>9051</v>
      </c>
      <c r="E2795" s="58" t="s">
        <v>9196</v>
      </c>
      <c r="F2795" s="59" t="s">
        <v>554</v>
      </c>
      <c r="G2795" s="59" t="s">
        <v>2461</v>
      </c>
      <c r="H2795" s="59">
        <v>431228</v>
      </c>
      <c r="I2795" s="59" t="str">
        <f t="shared" si="294"/>
        <v>431228</v>
      </c>
      <c r="J2795" s="59">
        <f t="shared" si="295"/>
        <v>0</v>
      </c>
      <c r="K2795" s="70">
        <v>3.426</v>
      </c>
      <c r="L2795" s="55" t="s">
        <v>9197</v>
      </c>
      <c r="M2795" s="71" t="s">
        <v>9198</v>
      </c>
      <c r="N2795" s="59"/>
      <c r="O2795" s="70"/>
      <c r="P2795" s="73" t="s">
        <v>9198</v>
      </c>
      <c r="Q2795" s="70">
        <v>3.426</v>
      </c>
      <c r="R2795" s="59"/>
      <c r="S2795" s="70"/>
      <c r="T2795" s="59">
        <v>18</v>
      </c>
      <c r="U2795" s="82">
        <v>190.52</v>
      </c>
      <c r="V2795" s="83">
        <v>61.668</v>
      </c>
      <c r="W2795" s="83">
        <v>44.538</v>
      </c>
      <c r="X2795" s="83">
        <v>17.13</v>
      </c>
      <c r="Y2795" s="82">
        <f t="shared" si="296"/>
        <v>128.852</v>
      </c>
      <c r="Z2795" s="82"/>
      <c r="AA2795" s="91"/>
      <c r="AB2795" s="91"/>
      <c r="AC2795" s="82"/>
      <c r="AD2795" s="82"/>
      <c r="AE2795" s="82"/>
      <c r="AF2795" s="82"/>
      <c r="AG2795" s="59" t="s">
        <v>9067</v>
      </c>
      <c r="AH2795" s="59">
        <v>1</v>
      </c>
      <c r="AI2795" s="58"/>
      <c r="AJ2795" s="27"/>
    </row>
    <row r="2796" ht="20.15" customHeight="1" outlineLevel="4" spans="1:36">
      <c r="A2796" s="55">
        <v>11</v>
      </c>
      <c r="B2796" s="60" t="s">
        <v>259</v>
      </c>
      <c r="C2796" s="56" t="s">
        <v>276</v>
      </c>
      <c r="D2796" s="57" t="s">
        <v>9129</v>
      </c>
      <c r="E2796" s="58" t="s">
        <v>9199</v>
      </c>
      <c r="F2796" s="59" t="s">
        <v>554</v>
      </c>
      <c r="G2796" s="59" t="s">
        <v>2461</v>
      </c>
      <c r="H2796" s="59">
        <v>431228</v>
      </c>
      <c r="I2796" s="59" t="str">
        <f t="shared" si="294"/>
        <v>431228</v>
      </c>
      <c r="J2796" s="59">
        <f t="shared" si="295"/>
        <v>0</v>
      </c>
      <c r="K2796" s="70">
        <v>3.267</v>
      </c>
      <c r="L2796" s="55" t="s">
        <v>9200</v>
      </c>
      <c r="M2796" s="71" t="s">
        <v>9201</v>
      </c>
      <c r="N2796" s="59"/>
      <c r="O2796" s="70"/>
      <c r="P2796" s="73" t="s">
        <v>9201</v>
      </c>
      <c r="Q2796" s="70">
        <v>3.267</v>
      </c>
      <c r="R2796" s="59"/>
      <c r="S2796" s="70"/>
      <c r="T2796" s="59">
        <v>18</v>
      </c>
      <c r="U2796" s="82">
        <v>181.01</v>
      </c>
      <c r="V2796" s="83">
        <v>58.806</v>
      </c>
      <c r="W2796" s="83">
        <v>42.471</v>
      </c>
      <c r="X2796" s="83">
        <v>16.335</v>
      </c>
      <c r="Y2796" s="82">
        <f t="shared" si="296"/>
        <v>122.204</v>
      </c>
      <c r="Z2796" s="82"/>
      <c r="AA2796" s="91"/>
      <c r="AB2796" s="91"/>
      <c r="AC2796" s="82"/>
      <c r="AD2796" s="82"/>
      <c r="AE2796" s="82"/>
      <c r="AF2796" s="82"/>
      <c r="AG2796" s="59" t="s">
        <v>9067</v>
      </c>
      <c r="AH2796" s="59">
        <v>1</v>
      </c>
      <c r="AI2796" s="58"/>
      <c r="AJ2796" s="27"/>
    </row>
    <row r="2797" ht="20.15" customHeight="1" outlineLevel="4" spans="1:36">
      <c r="A2797" s="55">
        <v>58</v>
      </c>
      <c r="B2797" s="60" t="s">
        <v>259</v>
      </c>
      <c r="C2797" s="56" t="s">
        <v>276</v>
      </c>
      <c r="D2797" s="57" t="s">
        <v>9068</v>
      </c>
      <c r="E2797" s="58" t="s">
        <v>9069</v>
      </c>
      <c r="F2797" s="59" t="s">
        <v>554</v>
      </c>
      <c r="G2797" s="59" t="s">
        <v>2461</v>
      </c>
      <c r="H2797" s="59">
        <v>431228</v>
      </c>
      <c r="I2797" s="59" t="str">
        <f t="shared" si="294"/>
        <v>431228</v>
      </c>
      <c r="J2797" s="59">
        <f t="shared" si="295"/>
        <v>0</v>
      </c>
      <c r="K2797" s="70">
        <v>6.467</v>
      </c>
      <c r="L2797" s="55" t="s">
        <v>9202</v>
      </c>
      <c r="M2797" s="71" t="s">
        <v>9203</v>
      </c>
      <c r="N2797" s="59"/>
      <c r="O2797" s="70"/>
      <c r="P2797" s="73" t="s">
        <v>9203</v>
      </c>
      <c r="Q2797" s="70">
        <v>6.467</v>
      </c>
      <c r="R2797" s="59"/>
      <c r="S2797" s="70"/>
      <c r="T2797" s="59">
        <v>18</v>
      </c>
      <c r="U2797" s="82">
        <v>357.72</v>
      </c>
      <c r="V2797" s="83">
        <v>116.406</v>
      </c>
      <c r="W2797" s="83">
        <v>84.071</v>
      </c>
      <c r="X2797" s="83">
        <v>32.335</v>
      </c>
      <c r="Y2797" s="82">
        <f t="shared" si="296"/>
        <v>241.314</v>
      </c>
      <c r="Z2797" s="82"/>
      <c r="AA2797" s="91"/>
      <c r="AB2797" s="91"/>
      <c r="AC2797" s="82"/>
      <c r="AD2797" s="82"/>
      <c r="AE2797" s="82"/>
      <c r="AF2797" s="82"/>
      <c r="AG2797" s="59" t="s">
        <v>9067</v>
      </c>
      <c r="AH2797" s="59">
        <v>1</v>
      </c>
      <c r="AI2797" s="58"/>
      <c r="AJ2797" s="27"/>
    </row>
    <row r="2798" ht="20.15" customHeight="1" outlineLevel="4" spans="1:36">
      <c r="A2798" s="55">
        <v>59</v>
      </c>
      <c r="B2798" s="60" t="s">
        <v>259</v>
      </c>
      <c r="C2798" s="56" t="s">
        <v>276</v>
      </c>
      <c r="D2798" s="57" t="s">
        <v>9051</v>
      </c>
      <c r="E2798" s="58" t="s">
        <v>9204</v>
      </c>
      <c r="F2798" s="59" t="s">
        <v>554</v>
      </c>
      <c r="G2798" s="59" t="s">
        <v>2461</v>
      </c>
      <c r="H2798" s="59">
        <v>431228</v>
      </c>
      <c r="I2798" s="59" t="str">
        <f t="shared" si="294"/>
        <v>431228</v>
      </c>
      <c r="J2798" s="59">
        <f t="shared" si="295"/>
        <v>0</v>
      </c>
      <c r="K2798" s="70">
        <v>5.463</v>
      </c>
      <c r="L2798" s="55" t="s">
        <v>9205</v>
      </c>
      <c r="M2798" s="71" t="s">
        <v>9206</v>
      </c>
      <c r="N2798" s="59"/>
      <c r="O2798" s="70"/>
      <c r="P2798" s="73" t="s">
        <v>9206</v>
      </c>
      <c r="Q2798" s="70">
        <v>5.463</v>
      </c>
      <c r="R2798" s="59"/>
      <c r="S2798" s="70"/>
      <c r="T2798" s="59">
        <v>18</v>
      </c>
      <c r="U2798" s="82">
        <v>299.77</v>
      </c>
      <c r="V2798" s="83">
        <v>98.334</v>
      </c>
      <c r="W2798" s="83">
        <v>71.019</v>
      </c>
      <c r="X2798" s="83">
        <v>27.315</v>
      </c>
      <c r="Y2798" s="82">
        <f t="shared" si="296"/>
        <v>201.436</v>
      </c>
      <c r="Z2798" s="82"/>
      <c r="AA2798" s="91"/>
      <c r="AB2798" s="91"/>
      <c r="AC2798" s="82"/>
      <c r="AD2798" s="82"/>
      <c r="AE2798" s="82"/>
      <c r="AF2798" s="82"/>
      <c r="AG2798" s="59" t="s">
        <v>9067</v>
      </c>
      <c r="AH2798" s="59">
        <v>1</v>
      </c>
      <c r="AI2798" s="58"/>
      <c r="AJ2798" s="27"/>
    </row>
    <row r="2799" ht="20.15" customHeight="1" outlineLevel="4" spans="1:36">
      <c r="A2799" s="55">
        <v>12</v>
      </c>
      <c r="B2799" s="60" t="s">
        <v>259</v>
      </c>
      <c r="C2799" s="56" t="s">
        <v>276</v>
      </c>
      <c r="D2799" s="57" t="s">
        <v>9055</v>
      </c>
      <c r="E2799" s="58" t="s">
        <v>9207</v>
      </c>
      <c r="F2799" s="59" t="s">
        <v>554</v>
      </c>
      <c r="G2799" s="59" t="s">
        <v>2461</v>
      </c>
      <c r="H2799" s="59">
        <v>431228</v>
      </c>
      <c r="I2799" s="59" t="str">
        <f t="shared" si="294"/>
        <v>431228</v>
      </c>
      <c r="J2799" s="59">
        <f t="shared" si="295"/>
        <v>0</v>
      </c>
      <c r="K2799" s="70">
        <v>3.773</v>
      </c>
      <c r="L2799" s="55" t="s">
        <v>9208</v>
      </c>
      <c r="M2799" s="71" t="s">
        <v>9209</v>
      </c>
      <c r="N2799" s="59"/>
      <c r="O2799" s="70"/>
      <c r="P2799" s="73" t="s">
        <v>9209</v>
      </c>
      <c r="Q2799" s="70">
        <v>3.773</v>
      </c>
      <c r="R2799" s="59"/>
      <c r="S2799" s="70"/>
      <c r="T2799" s="59">
        <v>18</v>
      </c>
      <c r="U2799" s="82">
        <v>210.09</v>
      </c>
      <c r="V2799" s="83">
        <v>67.914</v>
      </c>
      <c r="W2799" s="83">
        <v>49.049</v>
      </c>
      <c r="X2799" s="83">
        <v>18.865</v>
      </c>
      <c r="Y2799" s="82">
        <f t="shared" si="296"/>
        <v>142.176</v>
      </c>
      <c r="Z2799" s="82"/>
      <c r="AA2799" s="91"/>
      <c r="AB2799" s="91"/>
      <c r="AC2799" s="82"/>
      <c r="AD2799" s="82"/>
      <c r="AE2799" s="82"/>
      <c r="AF2799" s="82"/>
      <c r="AG2799" s="59" t="s">
        <v>9067</v>
      </c>
      <c r="AH2799" s="59">
        <v>1</v>
      </c>
      <c r="AI2799" s="58"/>
      <c r="AJ2799" s="27"/>
    </row>
    <row r="2800" ht="20.15" customHeight="1" outlineLevel="4" spans="1:36">
      <c r="A2800" s="55">
        <v>60</v>
      </c>
      <c r="B2800" s="60" t="s">
        <v>259</v>
      </c>
      <c r="C2800" s="56" t="s">
        <v>276</v>
      </c>
      <c r="D2800" s="57" t="s">
        <v>9055</v>
      </c>
      <c r="E2800" s="58" t="s">
        <v>9210</v>
      </c>
      <c r="F2800" s="59" t="s">
        <v>554</v>
      </c>
      <c r="G2800" s="59" t="s">
        <v>2461</v>
      </c>
      <c r="H2800" s="59">
        <v>431228</v>
      </c>
      <c r="I2800" s="59" t="str">
        <f t="shared" si="294"/>
        <v>431228</v>
      </c>
      <c r="J2800" s="59">
        <f t="shared" si="295"/>
        <v>0</v>
      </c>
      <c r="K2800" s="70">
        <v>0.704</v>
      </c>
      <c r="L2800" s="55" t="s">
        <v>9211</v>
      </c>
      <c r="M2800" s="71" t="s">
        <v>9212</v>
      </c>
      <c r="N2800" s="59"/>
      <c r="O2800" s="70"/>
      <c r="P2800" s="73" t="s">
        <v>9212</v>
      </c>
      <c r="Q2800" s="70">
        <v>0.704</v>
      </c>
      <c r="R2800" s="59"/>
      <c r="S2800" s="70"/>
      <c r="T2800" s="59">
        <v>18</v>
      </c>
      <c r="U2800" s="82">
        <v>40.17</v>
      </c>
      <c r="V2800" s="83">
        <v>12.672</v>
      </c>
      <c r="W2800" s="83">
        <v>9.152</v>
      </c>
      <c r="X2800" s="83">
        <v>3.52</v>
      </c>
      <c r="Y2800" s="82">
        <f t="shared" si="296"/>
        <v>27.498</v>
      </c>
      <c r="Z2800" s="82"/>
      <c r="AA2800" s="91"/>
      <c r="AB2800" s="91"/>
      <c r="AC2800" s="82"/>
      <c r="AD2800" s="82"/>
      <c r="AE2800" s="82"/>
      <c r="AF2800" s="82"/>
      <c r="AG2800" s="59" t="s">
        <v>9067</v>
      </c>
      <c r="AH2800" s="59">
        <v>1</v>
      </c>
      <c r="AI2800" s="58"/>
      <c r="AJ2800" s="27"/>
    </row>
    <row r="2801" ht="20.15" customHeight="1" outlineLevel="4" spans="1:36">
      <c r="A2801" s="55">
        <v>13</v>
      </c>
      <c r="B2801" s="60" t="s">
        <v>259</v>
      </c>
      <c r="C2801" s="56" t="s">
        <v>276</v>
      </c>
      <c r="D2801" s="57" t="s">
        <v>9061</v>
      </c>
      <c r="E2801" s="58" t="s">
        <v>9213</v>
      </c>
      <c r="F2801" s="59" t="s">
        <v>554</v>
      </c>
      <c r="G2801" s="59" t="s">
        <v>2461</v>
      </c>
      <c r="H2801" s="59">
        <v>431228</v>
      </c>
      <c r="I2801" s="59" t="str">
        <f t="shared" si="294"/>
        <v>431228</v>
      </c>
      <c r="J2801" s="59">
        <f t="shared" si="295"/>
        <v>0</v>
      </c>
      <c r="K2801" s="70">
        <v>4.489</v>
      </c>
      <c r="L2801" s="55" t="s">
        <v>9214</v>
      </c>
      <c r="M2801" s="71" t="s">
        <v>9215</v>
      </c>
      <c r="N2801" s="59"/>
      <c r="O2801" s="70"/>
      <c r="P2801" s="73" t="s">
        <v>9215</v>
      </c>
      <c r="Q2801" s="70">
        <v>4.489</v>
      </c>
      <c r="R2801" s="59"/>
      <c r="S2801" s="70"/>
      <c r="T2801" s="59">
        <v>18</v>
      </c>
      <c r="U2801" s="82">
        <v>247.26</v>
      </c>
      <c r="V2801" s="83">
        <v>80.802</v>
      </c>
      <c r="W2801" s="83">
        <v>58.357</v>
      </c>
      <c r="X2801" s="83">
        <v>22.445</v>
      </c>
      <c r="Y2801" s="82">
        <f t="shared" si="296"/>
        <v>166.458</v>
      </c>
      <c r="Z2801" s="82"/>
      <c r="AA2801" s="91"/>
      <c r="AB2801" s="91"/>
      <c r="AC2801" s="82"/>
      <c r="AD2801" s="82"/>
      <c r="AE2801" s="82"/>
      <c r="AF2801" s="82"/>
      <c r="AG2801" s="59" t="s">
        <v>9067</v>
      </c>
      <c r="AH2801" s="59">
        <v>1</v>
      </c>
      <c r="AI2801" s="58"/>
      <c r="AJ2801" s="27"/>
    </row>
    <row r="2802" ht="20.15" customHeight="1" outlineLevel="4" spans="1:36">
      <c r="A2802" s="55">
        <v>61</v>
      </c>
      <c r="B2802" s="60" t="s">
        <v>259</v>
      </c>
      <c r="C2802" s="56" t="s">
        <v>276</v>
      </c>
      <c r="D2802" s="57" t="s">
        <v>9147</v>
      </c>
      <c r="E2802" s="58" t="s">
        <v>9216</v>
      </c>
      <c r="F2802" s="59" t="s">
        <v>554</v>
      </c>
      <c r="G2802" s="59" t="s">
        <v>2461</v>
      </c>
      <c r="H2802" s="59">
        <v>431228</v>
      </c>
      <c r="I2802" s="59" t="str">
        <f t="shared" si="294"/>
        <v>431228</v>
      </c>
      <c r="J2802" s="59">
        <f t="shared" si="295"/>
        <v>0</v>
      </c>
      <c r="K2802" s="70">
        <v>6.55</v>
      </c>
      <c r="L2802" s="55" t="s">
        <v>9217</v>
      </c>
      <c r="M2802" s="71" t="s">
        <v>9218</v>
      </c>
      <c r="N2802" s="59"/>
      <c r="O2802" s="70"/>
      <c r="P2802" s="73" t="s">
        <v>9218</v>
      </c>
      <c r="Q2802" s="70">
        <v>6.55</v>
      </c>
      <c r="R2802" s="59"/>
      <c r="S2802" s="70"/>
      <c r="T2802" s="59">
        <v>18</v>
      </c>
      <c r="U2802" s="82">
        <v>359.91</v>
      </c>
      <c r="V2802" s="83">
        <v>117.9</v>
      </c>
      <c r="W2802" s="83">
        <v>85.15</v>
      </c>
      <c r="X2802" s="83">
        <v>32.75</v>
      </c>
      <c r="Y2802" s="82">
        <f t="shared" si="296"/>
        <v>242.01</v>
      </c>
      <c r="Z2802" s="82"/>
      <c r="AA2802" s="91"/>
      <c r="AB2802" s="91"/>
      <c r="AC2802" s="82"/>
      <c r="AD2802" s="82"/>
      <c r="AE2802" s="82"/>
      <c r="AF2802" s="82"/>
      <c r="AG2802" s="59" t="s">
        <v>9067</v>
      </c>
      <c r="AH2802" s="59">
        <v>1</v>
      </c>
      <c r="AI2802" s="58"/>
      <c r="AJ2802" s="27"/>
    </row>
    <row r="2803" ht="20.15" customHeight="1" outlineLevel="4" spans="1:36">
      <c r="A2803" s="55">
        <v>14</v>
      </c>
      <c r="B2803" s="60" t="s">
        <v>259</v>
      </c>
      <c r="C2803" s="56" t="s">
        <v>276</v>
      </c>
      <c r="D2803" s="57" t="s">
        <v>6518</v>
      </c>
      <c r="E2803" s="58" t="s">
        <v>9219</v>
      </c>
      <c r="F2803" s="59" t="s">
        <v>554</v>
      </c>
      <c r="G2803" s="59" t="s">
        <v>2461</v>
      </c>
      <c r="H2803" s="59">
        <v>431228</v>
      </c>
      <c r="I2803" s="59" t="str">
        <f t="shared" si="294"/>
        <v>431228</v>
      </c>
      <c r="J2803" s="59">
        <f t="shared" si="295"/>
        <v>0</v>
      </c>
      <c r="K2803" s="70">
        <v>5.331</v>
      </c>
      <c r="L2803" s="55" t="s">
        <v>9220</v>
      </c>
      <c r="M2803" s="71" t="s">
        <v>9221</v>
      </c>
      <c r="N2803" s="59"/>
      <c r="O2803" s="70"/>
      <c r="P2803" s="73" t="s">
        <v>9221</v>
      </c>
      <c r="Q2803" s="70">
        <v>5.331</v>
      </c>
      <c r="R2803" s="59"/>
      <c r="S2803" s="70"/>
      <c r="T2803" s="59">
        <v>18</v>
      </c>
      <c r="U2803" s="82">
        <v>296.32</v>
      </c>
      <c r="V2803" s="83">
        <v>95.958</v>
      </c>
      <c r="W2803" s="83">
        <v>69.303</v>
      </c>
      <c r="X2803" s="83">
        <v>26.655</v>
      </c>
      <c r="Y2803" s="82">
        <f t="shared" si="296"/>
        <v>200.362</v>
      </c>
      <c r="Z2803" s="82"/>
      <c r="AA2803" s="91"/>
      <c r="AB2803" s="91"/>
      <c r="AC2803" s="82"/>
      <c r="AD2803" s="82"/>
      <c r="AE2803" s="82"/>
      <c r="AF2803" s="82"/>
      <c r="AG2803" s="59" t="s">
        <v>9067</v>
      </c>
      <c r="AH2803" s="59">
        <v>1</v>
      </c>
      <c r="AI2803" s="58"/>
      <c r="AJ2803" s="27"/>
    </row>
    <row r="2804" ht="20.15" customHeight="1" outlineLevel="4" spans="1:36">
      <c r="A2804" s="55">
        <v>15</v>
      </c>
      <c r="B2804" s="60" t="s">
        <v>259</v>
      </c>
      <c r="C2804" s="56" t="s">
        <v>276</v>
      </c>
      <c r="D2804" s="57" t="s">
        <v>9116</v>
      </c>
      <c r="E2804" s="58" t="s">
        <v>9222</v>
      </c>
      <c r="F2804" s="59" t="s">
        <v>554</v>
      </c>
      <c r="G2804" s="59" t="s">
        <v>2461</v>
      </c>
      <c r="H2804" s="59">
        <v>431228</v>
      </c>
      <c r="I2804" s="59" t="str">
        <f t="shared" si="294"/>
        <v>431228</v>
      </c>
      <c r="J2804" s="59">
        <f t="shared" si="295"/>
        <v>0</v>
      </c>
      <c r="K2804" s="70">
        <v>4.358</v>
      </c>
      <c r="L2804" s="55" t="s">
        <v>9223</v>
      </c>
      <c r="M2804" s="71" t="s">
        <v>9224</v>
      </c>
      <c r="N2804" s="59"/>
      <c r="O2804" s="70"/>
      <c r="P2804" s="73" t="s">
        <v>9224</v>
      </c>
      <c r="Q2804" s="70">
        <v>4.358</v>
      </c>
      <c r="R2804" s="59"/>
      <c r="S2804" s="70"/>
      <c r="T2804" s="59">
        <v>18</v>
      </c>
      <c r="U2804" s="82">
        <v>241.75</v>
      </c>
      <c r="V2804" s="83">
        <v>78.444</v>
      </c>
      <c r="W2804" s="83">
        <v>56.654</v>
      </c>
      <c r="X2804" s="83">
        <v>21.79</v>
      </c>
      <c r="Y2804" s="82">
        <f t="shared" si="296"/>
        <v>163.306</v>
      </c>
      <c r="Z2804" s="82"/>
      <c r="AA2804" s="91"/>
      <c r="AB2804" s="91"/>
      <c r="AC2804" s="82"/>
      <c r="AD2804" s="82"/>
      <c r="AE2804" s="82"/>
      <c r="AF2804" s="82"/>
      <c r="AG2804" s="59" t="s">
        <v>9067</v>
      </c>
      <c r="AH2804" s="59">
        <v>1</v>
      </c>
      <c r="AI2804" s="58"/>
      <c r="AJ2804" s="27"/>
    </row>
    <row r="2805" ht="20.15" customHeight="1" outlineLevel="4" spans="1:36">
      <c r="A2805" s="55">
        <v>16</v>
      </c>
      <c r="B2805" s="60" t="s">
        <v>259</v>
      </c>
      <c r="C2805" s="56" t="s">
        <v>276</v>
      </c>
      <c r="D2805" s="57" t="s">
        <v>9055</v>
      </c>
      <c r="E2805" s="58" t="s">
        <v>9225</v>
      </c>
      <c r="F2805" s="59" t="s">
        <v>554</v>
      </c>
      <c r="G2805" s="59" t="s">
        <v>2461</v>
      </c>
      <c r="H2805" s="59">
        <v>431228</v>
      </c>
      <c r="I2805" s="59" t="str">
        <f t="shared" si="294"/>
        <v>431228</v>
      </c>
      <c r="J2805" s="59">
        <f t="shared" si="295"/>
        <v>0</v>
      </c>
      <c r="K2805" s="70">
        <v>7.972</v>
      </c>
      <c r="L2805" s="55" t="s">
        <v>9226</v>
      </c>
      <c r="M2805" s="71" t="s">
        <v>9227</v>
      </c>
      <c r="N2805" s="59"/>
      <c r="O2805" s="70"/>
      <c r="P2805" s="73" t="s">
        <v>9227</v>
      </c>
      <c r="Q2805" s="70">
        <v>7.972</v>
      </c>
      <c r="R2805" s="59"/>
      <c r="S2805" s="70"/>
      <c r="T2805" s="59">
        <v>18</v>
      </c>
      <c r="U2805" s="82">
        <v>430.56</v>
      </c>
      <c r="V2805" s="83">
        <v>143.496</v>
      </c>
      <c r="W2805" s="83">
        <v>103.636</v>
      </c>
      <c r="X2805" s="83">
        <v>39.86</v>
      </c>
      <c r="Y2805" s="82">
        <f t="shared" si="296"/>
        <v>287.064</v>
      </c>
      <c r="Z2805" s="82"/>
      <c r="AA2805" s="91"/>
      <c r="AB2805" s="91"/>
      <c r="AC2805" s="82"/>
      <c r="AD2805" s="82"/>
      <c r="AE2805" s="82"/>
      <c r="AF2805" s="82"/>
      <c r="AG2805" s="59" t="s">
        <v>9067</v>
      </c>
      <c r="AH2805" s="59">
        <v>1</v>
      </c>
      <c r="AI2805" s="58"/>
      <c r="AJ2805" s="27"/>
    </row>
    <row r="2806" ht="20.15" customHeight="1" outlineLevel="4" spans="1:36">
      <c r="A2806" s="55">
        <v>17</v>
      </c>
      <c r="B2806" s="60" t="s">
        <v>259</v>
      </c>
      <c r="C2806" s="56" t="s">
        <v>276</v>
      </c>
      <c r="D2806" s="57" t="s">
        <v>9228</v>
      </c>
      <c r="E2806" s="58" t="s">
        <v>9165</v>
      </c>
      <c r="F2806" s="59" t="s">
        <v>554</v>
      </c>
      <c r="G2806" s="59" t="s">
        <v>2461</v>
      </c>
      <c r="H2806" s="59">
        <v>431228</v>
      </c>
      <c r="I2806" s="59" t="str">
        <f t="shared" si="294"/>
        <v>431228</v>
      </c>
      <c r="J2806" s="59">
        <f t="shared" si="295"/>
        <v>0</v>
      </c>
      <c r="K2806" s="70">
        <v>6.34</v>
      </c>
      <c r="L2806" s="55" t="s">
        <v>9229</v>
      </c>
      <c r="M2806" s="71" t="s">
        <v>9230</v>
      </c>
      <c r="N2806" s="59"/>
      <c r="O2806" s="70"/>
      <c r="P2806" s="73" t="s">
        <v>9230</v>
      </c>
      <c r="Q2806" s="70">
        <v>6.34</v>
      </c>
      <c r="R2806" s="59"/>
      <c r="S2806" s="70"/>
      <c r="T2806" s="59">
        <v>18</v>
      </c>
      <c r="U2806" s="82">
        <v>348.78</v>
      </c>
      <c r="V2806" s="83">
        <v>114.12</v>
      </c>
      <c r="W2806" s="83">
        <v>82.42</v>
      </c>
      <c r="X2806" s="83">
        <v>31.7</v>
      </c>
      <c r="Y2806" s="82">
        <f t="shared" si="296"/>
        <v>234.66</v>
      </c>
      <c r="Z2806" s="82"/>
      <c r="AA2806" s="91"/>
      <c r="AB2806" s="91"/>
      <c r="AC2806" s="82"/>
      <c r="AD2806" s="82"/>
      <c r="AE2806" s="82"/>
      <c r="AF2806" s="82"/>
      <c r="AG2806" s="59" t="s">
        <v>9067</v>
      </c>
      <c r="AH2806" s="59">
        <v>1</v>
      </c>
      <c r="AI2806" s="58"/>
      <c r="AJ2806" s="27"/>
    </row>
    <row r="2807" ht="20.15" customHeight="1" outlineLevel="4" spans="1:36">
      <c r="A2807" s="55">
        <v>18</v>
      </c>
      <c r="B2807" s="60" t="s">
        <v>259</v>
      </c>
      <c r="C2807" s="56" t="s">
        <v>276</v>
      </c>
      <c r="D2807" s="57" t="s">
        <v>6518</v>
      </c>
      <c r="E2807" s="58" t="s">
        <v>9189</v>
      </c>
      <c r="F2807" s="59" t="s">
        <v>554</v>
      </c>
      <c r="G2807" s="59" t="s">
        <v>2461</v>
      </c>
      <c r="H2807" s="59">
        <v>431228</v>
      </c>
      <c r="I2807" s="59" t="str">
        <f t="shared" si="294"/>
        <v>431228</v>
      </c>
      <c r="J2807" s="59">
        <f t="shared" si="295"/>
        <v>0</v>
      </c>
      <c r="K2807" s="70">
        <v>3.479</v>
      </c>
      <c r="L2807" s="55" t="s">
        <v>9231</v>
      </c>
      <c r="M2807" s="71" t="s">
        <v>9232</v>
      </c>
      <c r="N2807" s="59"/>
      <c r="O2807" s="70"/>
      <c r="P2807" s="73" t="s">
        <v>9232</v>
      </c>
      <c r="Q2807" s="70">
        <v>3.479</v>
      </c>
      <c r="R2807" s="59"/>
      <c r="S2807" s="70"/>
      <c r="T2807" s="59">
        <v>18</v>
      </c>
      <c r="U2807" s="82">
        <v>190.9</v>
      </c>
      <c r="V2807" s="83">
        <v>62.622</v>
      </c>
      <c r="W2807" s="83">
        <v>45.227</v>
      </c>
      <c r="X2807" s="83">
        <v>17.395</v>
      </c>
      <c r="Y2807" s="82">
        <f t="shared" si="296"/>
        <v>128.278</v>
      </c>
      <c r="Z2807" s="82"/>
      <c r="AA2807" s="91"/>
      <c r="AB2807" s="91"/>
      <c r="AC2807" s="82"/>
      <c r="AD2807" s="82"/>
      <c r="AE2807" s="82"/>
      <c r="AF2807" s="82"/>
      <c r="AG2807" s="59" t="s">
        <v>9067</v>
      </c>
      <c r="AH2807" s="59">
        <v>1</v>
      </c>
      <c r="AI2807" s="58"/>
      <c r="AJ2807" s="27"/>
    </row>
    <row r="2808" ht="20.15" customHeight="1" outlineLevel="4" spans="1:36">
      <c r="A2808" s="55">
        <v>62</v>
      </c>
      <c r="B2808" s="60" t="s">
        <v>259</v>
      </c>
      <c r="C2808" s="56" t="s">
        <v>276</v>
      </c>
      <c r="D2808" s="57" t="s">
        <v>9082</v>
      </c>
      <c r="E2808" s="58" t="s">
        <v>9233</v>
      </c>
      <c r="F2808" s="59" t="s">
        <v>554</v>
      </c>
      <c r="G2808" s="59" t="s">
        <v>2461</v>
      </c>
      <c r="H2808" s="59">
        <v>431228</v>
      </c>
      <c r="I2808" s="59" t="str">
        <f t="shared" si="294"/>
        <v>431228</v>
      </c>
      <c r="J2808" s="59">
        <f t="shared" si="295"/>
        <v>0</v>
      </c>
      <c r="K2808" s="70">
        <v>2.992</v>
      </c>
      <c r="L2808" s="55" t="s">
        <v>9234</v>
      </c>
      <c r="M2808" s="71" t="s">
        <v>9235</v>
      </c>
      <c r="N2808" s="59"/>
      <c r="O2808" s="70"/>
      <c r="P2808" s="73" t="s">
        <v>9235</v>
      </c>
      <c r="Q2808" s="70">
        <v>2.992</v>
      </c>
      <c r="R2808" s="59"/>
      <c r="S2808" s="70"/>
      <c r="T2808" s="59">
        <v>18</v>
      </c>
      <c r="U2808" s="82">
        <v>166.84</v>
      </c>
      <c r="V2808" s="83">
        <v>53.856</v>
      </c>
      <c r="W2808" s="83">
        <v>38.896</v>
      </c>
      <c r="X2808" s="83">
        <v>14.96</v>
      </c>
      <c r="Y2808" s="82">
        <f t="shared" si="296"/>
        <v>112.984</v>
      </c>
      <c r="Z2808" s="82"/>
      <c r="AA2808" s="91"/>
      <c r="AB2808" s="91"/>
      <c r="AC2808" s="82"/>
      <c r="AD2808" s="82"/>
      <c r="AE2808" s="82"/>
      <c r="AF2808" s="82"/>
      <c r="AG2808" s="59" t="s">
        <v>9067</v>
      </c>
      <c r="AH2808" s="59">
        <v>1</v>
      </c>
      <c r="AI2808" s="58"/>
      <c r="AJ2808" s="27"/>
    </row>
    <row r="2809" ht="20.15" customHeight="1" outlineLevel="4" spans="1:36">
      <c r="A2809" s="55">
        <v>19</v>
      </c>
      <c r="B2809" s="60" t="s">
        <v>259</v>
      </c>
      <c r="C2809" s="56" t="s">
        <v>276</v>
      </c>
      <c r="D2809" s="57" t="s">
        <v>9116</v>
      </c>
      <c r="E2809" s="58" t="s">
        <v>9236</v>
      </c>
      <c r="F2809" s="59" t="s">
        <v>554</v>
      </c>
      <c r="G2809" s="59" t="s">
        <v>2461</v>
      </c>
      <c r="H2809" s="59">
        <v>431228</v>
      </c>
      <c r="I2809" s="59" t="str">
        <f t="shared" si="294"/>
        <v>431228</v>
      </c>
      <c r="J2809" s="59">
        <f t="shared" si="295"/>
        <v>0</v>
      </c>
      <c r="K2809" s="70">
        <v>2.981</v>
      </c>
      <c r="L2809" s="55" t="s">
        <v>9237</v>
      </c>
      <c r="M2809" s="71" t="s">
        <v>9238</v>
      </c>
      <c r="N2809" s="59"/>
      <c r="O2809" s="70"/>
      <c r="P2809" s="73" t="s">
        <v>9238</v>
      </c>
      <c r="Q2809" s="70">
        <v>2.981</v>
      </c>
      <c r="R2809" s="59"/>
      <c r="S2809" s="70"/>
      <c r="T2809" s="59">
        <v>18</v>
      </c>
      <c r="U2809" s="82">
        <v>174.42</v>
      </c>
      <c r="V2809" s="83">
        <v>53.658</v>
      </c>
      <c r="W2809" s="83">
        <v>38.753</v>
      </c>
      <c r="X2809" s="83">
        <v>14.905</v>
      </c>
      <c r="Y2809" s="82">
        <f t="shared" si="296"/>
        <v>120.762</v>
      </c>
      <c r="Z2809" s="82"/>
      <c r="AA2809" s="91"/>
      <c r="AB2809" s="91"/>
      <c r="AC2809" s="82"/>
      <c r="AD2809" s="82"/>
      <c r="AE2809" s="82"/>
      <c r="AF2809" s="82"/>
      <c r="AG2809" s="59" t="s">
        <v>9067</v>
      </c>
      <c r="AH2809" s="59">
        <v>1</v>
      </c>
      <c r="AI2809" s="58"/>
      <c r="AJ2809" s="27"/>
    </row>
    <row r="2810" ht="20.15" customHeight="1" outlineLevel="4" spans="1:36">
      <c r="A2810" s="55">
        <v>32</v>
      </c>
      <c r="B2810" s="60" t="s">
        <v>259</v>
      </c>
      <c r="C2810" s="56" t="s">
        <v>276</v>
      </c>
      <c r="D2810" s="57" t="s">
        <v>9055</v>
      </c>
      <c r="E2810" s="58" t="s">
        <v>9136</v>
      </c>
      <c r="F2810" s="59" t="s">
        <v>554</v>
      </c>
      <c r="G2810" s="59" t="s">
        <v>2461</v>
      </c>
      <c r="H2810" s="59">
        <v>431228</v>
      </c>
      <c r="I2810" s="59" t="str">
        <f t="shared" si="294"/>
        <v>431228</v>
      </c>
      <c r="J2810" s="59">
        <f t="shared" si="295"/>
        <v>0</v>
      </c>
      <c r="K2810" s="70">
        <v>1.914</v>
      </c>
      <c r="L2810" s="55" t="s">
        <v>9239</v>
      </c>
      <c r="M2810" s="71" t="s">
        <v>9240</v>
      </c>
      <c r="N2810" s="59"/>
      <c r="O2810" s="70"/>
      <c r="P2810" s="59"/>
      <c r="Q2810" s="70"/>
      <c r="R2810" s="73" t="s">
        <v>9240</v>
      </c>
      <c r="S2810" s="70">
        <v>1.914</v>
      </c>
      <c r="T2810" s="59">
        <v>18</v>
      </c>
      <c r="U2810" s="82">
        <v>87</v>
      </c>
      <c r="V2810" s="83">
        <v>34.452</v>
      </c>
      <c r="W2810" s="83">
        <v>24.882</v>
      </c>
      <c r="X2810" s="83">
        <v>9.57</v>
      </c>
      <c r="Y2810" s="82">
        <f t="shared" si="296"/>
        <v>52.548</v>
      </c>
      <c r="Z2810" s="82"/>
      <c r="AA2810" s="91"/>
      <c r="AB2810" s="91"/>
      <c r="AC2810" s="82"/>
      <c r="AD2810" s="82"/>
      <c r="AE2810" s="82"/>
      <c r="AF2810" s="82"/>
      <c r="AG2810" s="59" t="s">
        <v>9067</v>
      </c>
      <c r="AH2810" s="59">
        <v>1</v>
      </c>
      <c r="AI2810" s="58"/>
      <c r="AJ2810" s="27"/>
    </row>
    <row r="2811" ht="20.15" customHeight="1" outlineLevel="4" spans="1:36">
      <c r="A2811" s="55">
        <v>2</v>
      </c>
      <c r="B2811" s="60" t="s">
        <v>259</v>
      </c>
      <c r="C2811" s="56" t="s">
        <v>276</v>
      </c>
      <c r="D2811" s="57" t="s">
        <v>9068</v>
      </c>
      <c r="E2811" s="58" t="s">
        <v>9241</v>
      </c>
      <c r="F2811" s="59" t="s">
        <v>554</v>
      </c>
      <c r="G2811" s="59" t="s">
        <v>2461</v>
      </c>
      <c r="H2811" s="59">
        <v>431228</v>
      </c>
      <c r="I2811" s="59" t="str">
        <f t="shared" si="294"/>
        <v>431228</v>
      </c>
      <c r="J2811" s="59">
        <f t="shared" si="295"/>
        <v>0</v>
      </c>
      <c r="K2811" s="70">
        <v>5.579</v>
      </c>
      <c r="L2811" s="55" t="s">
        <v>9242</v>
      </c>
      <c r="M2811" s="71" t="s">
        <v>9243</v>
      </c>
      <c r="N2811" s="73" t="s">
        <v>9243</v>
      </c>
      <c r="O2811" s="70">
        <v>5.579</v>
      </c>
      <c r="P2811" s="59"/>
      <c r="Q2811" s="70"/>
      <c r="R2811" s="59"/>
      <c r="S2811" s="70"/>
      <c r="T2811" s="59">
        <v>18</v>
      </c>
      <c r="U2811" s="82">
        <v>366.84</v>
      </c>
      <c r="V2811" s="83">
        <v>100.422</v>
      </c>
      <c r="W2811" s="83">
        <v>72.527</v>
      </c>
      <c r="X2811" s="83">
        <v>27.895</v>
      </c>
      <c r="Y2811" s="82">
        <f t="shared" si="296"/>
        <v>266.418</v>
      </c>
      <c r="Z2811" s="82"/>
      <c r="AA2811" s="91"/>
      <c r="AB2811" s="91"/>
      <c r="AC2811" s="82"/>
      <c r="AD2811" s="82"/>
      <c r="AE2811" s="82"/>
      <c r="AF2811" s="82"/>
      <c r="AG2811" s="59" t="s">
        <v>9067</v>
      </c>
      <c r="AH2811" s="59">
        <v>1</v>
      </c>
      <c r="AI2811" s="58"/>
      <c r="AJ2811" s="27"/>
    </row>
    <row r="2812" ht="20.15" customHeight="1" outlineLevel="3" spans="1:36">
      <c r="A2812" s="55"/>
      <c r="B2812" s="60"/>
      <c r="C2812" s="51" t="s">
        <v>279</v>
      </c>
      <c r="D2812" s="57"/>
      <c r="E2812" s="58"/>
      <c r="F2812" s="59"/>
      <c r="G2812" s="59"/>
      <c r="H2812" s="59"/>
      <c r="I2812" s="59"/>
      <c r="J2812" s="59"/>
      <c r="K2812" s="70">
        <f>SUBTOTAL(9,K2813:K2871)</f>
        <v>215.19</v>
      </c>
      <c r="L2812" s="55"/>
      <c r="M2812" s="71"/>
      <c r="N2812" s="59"/>
      <c r="O2812" s="70"/>
      <c r="P2812" s="59"/>
      <c r="Q2812" s="70"/>
      <c r="R2812" s="73"/>
      <c r="S2812" s="70"/>
      <c r="T2812" s="59"/>
      <c r="U2812" s="82">
        <f>SUBTOTAL(9,U2813:U2871)</f>
        <v>9683.55</v>
      </c>
      <c r="V2812" s="83">
        <f>SUBTOTAL(9,V2813:V2871)</f>
        <v>3873.42</v>
      </c>
      <c r="W2812" s="83">
        <f>SUBTOTAL(9,W2813:W2871)</f>
        <v>2797.47</v>
      </c>
      <c r="X2812" s="83">
        <f>SUBTOTAL(9,X2813:X2871)</f>
        <v>1075.95</v>
      </c>
      <c r="Y2812" s="82">
        <f>SUBTOTAL(9,Y2813:Y2871)</f>
        <v>5810.13</v>
      </c>
      <c r="Z2812" s="82">
        <v>150</v>
      </c>
      <c r="AA2812" s="91">
        <v>8208</v>
      </c>
      <c r="AB2812" s="82">
        <f>U2812-AA2812</f>
        <v>1475.55</v>
      </c>
      <c r="AC2812" s="82">
        <v>3873</v>
      </c>
      <c r="AD2812" s="82">
        <v>0</v>
      </c>
      <c r="AE2812" s="82">
        <v>4335</v>
      </c>
      <c r="AF2812" s="82">
        <v>4335</v>
      </c>
      <c r="AG2812" s="59"/>
      <c r="AH2812" s="59"/>
      <c r="AI2812" s="58" t="s">
        <v>2458</v>
      </c>
      <c r="AJ2812" s="27" t="s">
        <v>119</v>
      </c>
    </row>
    <row r="2813" ht="20.15" customHeight="1" outlineLevel="4" spans="1:36">
      <c r="A2813" s="55">
        <v>1</v>
      </c>
      <c r="B2813" s="60" t="s">
        <v>259</v>
      </c>
      <c r="C2813" s="56" t="s">
        <v>278</v>
      </c>
      <c r="D2813" s="57" t="s">
        <v>9244</v>
      </c>
      <c r="E2813" s="58" t="s">
        <v>9245</v>
      </c>
      <c r="F2813" s="59" t="s">
        <v>554</v>
      </c>
      <c r="G2813" s="59" t="s">
        <v>2461</v>
      </c>
      <c r="H2813" s="59">
        <v>431229</v>
      </c>
      <c r="I2813" s="59" t="str">
        <f t="shared" ref="I2813:I2871" si="297">RIGHT(M2813,6)</f>
        <v>431229</v>
      </c>
      <c r="J2813" s="59">
        <f t="shared" ref="J2813:J2871" si="298">H2813-I2813</f>
        <v>0</v>
      </c>
      <c r="K2813" s="70">
        <v>5.146</v>
      </c>
      <c r="L2813" s="55" t="s">
        <v>9246</v>
      </c>
      <c r="M2813" s="71" t="s">
        <v>9247</v>
      </c>
      <c r="N2813" s="59"/>
      <c r="O2813" s="70"/>
      <c r="P2813" s="59"/>
      <c r="Q2813" s="70"/>
      <c r="R2813" s="73" t="s">
        <v>9247</v>
      </c>
      <c r="S2813" s="70">
        <v>5.146</v>
      </c>
      <c r="T2813" s="59">
        <v>18</v>
      </c>
      <c r="U2813" s="82">
        <v>231.57</v>
      </c>
      <c r="V2813" s="83">
        <v>92.628</v>
      </c>
      <c r="W2813" s="83">
        <v>66.898</v>
      </c>
      <c r="X2813" s="83">
        <v>25.73</v>
      </c>
      <c r="Y2813" s="82">
        <f t="shared" ref="Y2813:Y2871" si="299">U2813-V2813</f>
        <v>138.942</v>
      </c>
      <c r="Z2813" s="82"/>
      <c r="AA2813" s="91"/>
      <c r="AB2813" s="91"/>
      <c r="AC2813" s="82"/>
      <c r="AD2813" s="82"/>
      <c r="AE2813" s="82"/>
      <c r="AF2813" s="82"/>
      <c r="AG2813" s="59" t="s">
        <v>9067</v>
      </c>
      <c r="AH2813" s="59">
        <v>1</v>
      </c>
      <c r="AI2813" s="58"/>
      <c r="AJ2813" s="27"/>
    </row>
    <row r="2814" ht="20.15" customHeight="1" outlineLevel="4" spans="1:36">
      <c r="A2814" s="55">
        <v>2</v>
      </c>
      <c r="B2814" s="60" t="s">
        <v>259</v>
      </c>
      <c r="C2814" s="56" t="s">
        <v>278</v>
      </c>
      <c r="D2814" s="57" t="s">
        <v>9248</v>
      </c>
      <c r="E2814" s="58" t="s">
        <v>9249</v>
      </c>
      <c r="F2814" s="59" t="s">
        <v>554</v>
      </c>
      <c r="G2814" s="59" t="s">
        <v>2461</v>
      </c>
      <c r="H2814" s="59">
        <v>431229</v>
      </c>
      <c r="I2814" s="59" t="str">
        <f t="shared" si="297"/>
        <v>431229</v>
      </c>
      <c r="J2814" s="59">
        <f t="shared" si="298"/>
        <v>0</v>
      </c>
      <c r="K2814" s="70">
        <v>4.078</v>
      </c>
      <c r="L2814" s="55" t="s">
        <v>9250</v>
      </c>
      <c r="M2814" s="71" t="s">
        <v>9251</v>
      </c>
      <c r="N2814" s="59"/>
      <c r="O2814" s="70"/>
      <c r="P2814" s="59"/>
      <c r="Q2814" s="70"/>
      <c r="R2814" s="73" t="s">
        <v>9251</v>
      </c>
      <c r="S2814" s="70">
        <v>4.078</v>
      </c>
      <c r="T2814" s="59">
        <v>18</v>
      </c>
      <c r="U2814" s="82">
        <v>183.51</v>
      </c>
      <c r="V2814" s="83">
        <v>73.404</v>
      </c>
      <c r="W2814" s="83">
        <v>53.014</v>
      </c>
      <c r="X2814" s="83">
        <v>20.39</v>
      </c>
      <c r="Y2814" s="82">
        <f t="shared" si="299"/>
        <v>110.106</v>
      </c>
      <c r="Z2814" s="82"/>
      <c r="AA2814" s="91"/>
      <c r="AB2814" s="91"/>
      <c r="AC2814" s="82"/>
      <c r="AD2814" s="82"/>
      <c r="AE2814" s="82"/>
      <c r="AF2814" s="82"/>
      <c r="AG2814" s="59" t="s">
        <v>9252</v>
      </c>
      <c r="AH2814" s="59">
        <v>1</v>
      </c>
      <c r="AI2814" s="58"/>
      <c r="AJ2814" s="27"/>
    </row>
    <row r="2815" ht="20.15" customHeight="1" outlineLevel="4" spans="1:36">
      <c r="A2815" s="55">
        <v>59</v>
      </c>
      <c r="B2815" s="60" t="s">
        <v>259</v>
      </c>
      <c r="C2815" s="56" t="s">
        <v>278</v>
      </c>
      <c r="D2815" s="57" t="s">
        <v>9253</v>
      </c>
      <c r="E2815" s="58" t="s">
        <v>9254</v>
      </c>
      <c r="F2815" s="59" t="s">
        <v>554</v>
      </c>
      <c r="G2815" s="59" t="s">
        <v>2461</v>
      </c>
      <c r="H2815" s="59">
        <v>431229</v>
      </c>
      <c r="I2815" s="59" t="str">
        <f t="shared" si="297"/>
        <v>431229</v>
      </c>
      <c r="J2815" s="59">
        <f t="shared" si="298"/>
        <v>0</v>
      </c>
      <c r="K2815" s="70">
        <v>4.39</v>
      </c>
      <c r="L2815" s="55" t="s">
        <v>9255</v>
      </c>
      <c r="M2815" s="71" t="s">
        <v>9256</v>
      </c>
      <c r="N2815" s="59"/>
      <c r="O2815" s="70"/>
      <c r="P2815" s="59"/>
      <c r="Q2815" s="70"/>
      <c r="R2815" s="73" t="s">
        <v>9256</v>
      </c>
      <c r="S2815" s="70">
        <v>4.39</v>
      </c>
      <c r="T2815" s="59">
        <v>18</v>
      </c>
      <c r="U2815" s="82">
        <v>197.55</v>
      </c>
      <c r="V2815" s="83">
        <v>79.02</v>
      </c>
      <c r="W2815" s="83">
        <v>57.07</v>
      </c>
      <c r="X2815" s="83">
        <v>21.95</v>
      </c>
      <c r="Y2815" s="82">
        <f t="shared" si="299"/>
        <v>118.53</v>
      </c>
      <c r="Z2815" s="82"/>
      <c r="AA2815" s="91"/>
      <c r="AB2815" s="91"/>
      <c r="AC2815" s="82"/>
      <c r="AD2815" s="82"/>
      <c r="AE2815" s="82"/>
      <c r="AF2815" s="82"/>
      <c r="AG2815" s="59" t="s">
        <v>9252</v>
      </c>
      <c r="AH2815" s="59">
        <v>1</v>
      </c>
      <c r="AI2815" s="58"/>
      <c r="AJ2815" s="27"/>
    </row>
    <row r="2816" ht="20.15" customHeight="1" outlineLevel="4" spans="1:36">
      <c r="A2816" s="55">
        <v>3</v>
      </c>
      <c r="B2816" s="60" t="s">
        <v>259</v>
      </c>
      <c r="C2816" s="56" t="s">
        <v>278</v>
      </c>
      <c r="D2816" s="57" t="s">
        <v>9253</v>
      </c>
      <c r="E2816" s="58" t="s">
        <v>9257</v>
      </c>
      <c r="F2816" s="59" t="s">
        <v>554</v>
      </c>
      <c r="G2816" s="59" t="s">
        <v>2461</v>
      </c>
      <c r="H2816" s="59">
        <v>431229</v>
      </c>
      <c r="I2816" s="59" t="str">
        <f t="shared" si="297"/>
        <v>431229</v>
      </c>
      <c r="J2816" s="59">
        <f t="shared" si="298"/>
        <v>0</v>
      </c>
      <c r="K2816" s="70">
        <v>2.353</v>
      </c>
      <c r="L2816" s="55" t="s">
        <v>9258</v>
      </c>
      <c r="M2816" s="71" t="s">
        <v>9259</v>
      </c>
      <c r="N2816" s="59"/>
      <c r="O2816" s="70"/>
      <c r="P2816" s="59"/>
      <c r="Q2816" s="70"/>
      <c r="R2816" s="73" t="s">
        <v>9259</v>
      </c>
      <c r="S2816" s="70">
        <v>2.353</v>
      </c>
      <c r="T2816" s="59">
        <v>18</v>
      </c>
      <c r="U2816" s="82">
        <v>105.885</v>
      </c>
      <c r="V2816" s="83">
        <v>42.354</v>
      </c>
      <c r="W2816" s="83">
        <v>30.589</v>
      </c>
      <c r="X2816" s="83">
        <v>11.765</v>
      </c>
      <c r="Y2816" s="82">
        <f t="shared" si="299"/>
        <v>63.531</v>
      </c>
      <c r="Z2816" s="82"/>
      <c r="AA2816" s="91"/>
      <c r="AB2816" s="91"/>
      <c r="AC2816" s="82"/>
      <c r="AD2816" s="82"/>
      <c r="AE2816" s="82"/>
      <c r="AF2816" s="82"/>
      <c r="AG2816" s="59" t="s">
        <v>9252</v>
      </c>
      <c r="AH2816" s="59">
        <v>1</v>
      </c>
      <c r="AI2816" s="58"/>
      <c r="AJ2816" s="27"/>
    </row>
    <row r="2817" ht="20.15" customHeight="1" outlineLevel="4" spans="1:36">
      <c r="A2817" s="55">
        <v>4</v>
      </c>
      <c r="B2817" s="60" t="s">
        <v>259</v>
      </c>
      <c r="C2817" s="56" t="s">
        <v>278</v>
      </c>
      <c r="D2817" s="57" t="s">
        <v>9253</v>
      </c>
      <c r="E2817" s="58" t="s">
        <v>9260</v>
      </c>
      <c r="F2817" s="59" t="s">
        <v>554</v>
      </c>
      <c r="G2817" s="59" t="s">
        <v>2461</v>
      </c>
      <c r="H2817" s="59">
        <v>431229</v>
      </c>
      <c r="I2817" s="59" t="str">
        <f t="shared" si="297"/>
        <v>431229</v>
      </c>
      <c r="J2817" s="59">
        <f t="shared" si="298"/>
        <v>0</v>
      </c>
      <c r="K2817" s="70">
        <v>3.092</v>
      </c>
      <c r="L2817" s="55" t="s">
        <v>9261</v>
      </c>
      <c r="M2817" s="71" t="s">
        <v>9262</v>
      </c>
      <c r="N2817" s="59"/>
      <c r="O2817" s="70"/>
      <c r="P2817" s="59"/>
      <c r="Q2817" s="70"/>
      <c r="R2817" s="73" t="s">
        <v>9262</v>
      </c>
      <c r="S2817" s="70">
        <v>3.092</v>
      </c>
      <c r="T2817" s="59">
        <v>18</v>
      </c>
      <c r="U2817" s="82">
        <v>139.14</v>
      </c>
      <c r="V2817" s="83">
        <v>55.656</v>
      </c>
      <c r="W2817" s="83">
        <v>40.196</v>
      </c>
      <c r="X2817" s="83">
        <v>15.46</v>
      </c>
      <c r="Y2817" s="82">
        <f t="shared" si="299"/>
        <v>83.484</v>
      </c>
      <c r="Z2817" s="82"/>
      <c r="AA2817" s="91"/>
      <c r="AB2817" s="91"/>
      <c r="AC2817" s="82"/>
      <c r="AD2817" s="82"/>
      <c r="AE2817" s="82"/>
      <c r="AF2817" s="82"/>
      <c r="AG2817" s="59" t="s">
        <v>9252</v>
      </c>
      <c r="AH2817" s="59">
        <v>1</v>
      </c>
      <c r="AI2817" s="58"/>
      <c r="AJ2817" s="27"/>
    </row>
    <row r="2818" ht="20.15" customHeight="1" outlineLevel="4" spans="1:36">
      <c r="A2818" s="55">
        <v>5</v>
      </c>
      <c r="B2818" s="60" t="s">
        <v>259</v>
      </c>
      <c r="C2818" s="56" t="s">
        <v>278</v>
      </c>
      <c r="D2818" s="57" t="s">
        <v>9253</v>
      </c>
      <c r="E2818" s="58" t="s">
        <v>3384</v>
      </c>
      <c r="F2818" s="59" t="s">
        <v>554</v>
      </c>
      <c r="G2818" s="59" t="s">
        <v>2461</v>
      </c>
      <c r="H2818" s="59">
        <v>431229</v>
      </c>
      <c r="I2818" s="59" t="str">
        <f t="shared" si="297"/>
        <v>431229</v>
      </c>
      <c r="J2818" s="59">
        <f t="shared" si="298"/>
        <v>0</v>
      </c>
      <c r="K2818" s="70">
        <v>1.995</v>
      </c>
      <c r="L2818" s="55" t="s">
        <v>9263</v>
      </c>
      <c r="M2818" s="71" t="s">
        <v>9264</v>
      </c>
      <c r="N2818" s="59"/>
      <c r="O2818" s="70"/>
      <c r="P2818" s="59"/>
      <c r="Q2818" s="70"/>
      <c r="R2818" s="73" t="s">
        <v>9264</v>
      </c>
      <c r="S2818" s="70">
        <v>1.995</v>
      </c>
      <c r="T2818" s="59">
        <v>18</v>
      </c>
      <c r="U2818" s="82">
        <v>89.775</v>
      </c>
      <c r="V2818" s="83">
        <v>35.91</v>
      </c>
      <c r="W2818" s="83">
        <v>25.935</v>
      </c>
      <c r="X2818" s="83">
        <v>9.975</v>
      </c>
      <c r="Y2818" s="82">
        <f t="shared" si="299"/>
        <v>53.865</v>
      </c>
      <c r="Z2818" s="82"/>
      <c r="AA2818" s="91"/>
      <c r="AB2818" s="91"/>
      <c r="AC2818" s="82"/>
      <c r="AD2818" s="82"/>
      <c r="AE2818" s="82"/>
      <c r="AF2818" s="82"/>
      <c r="AG2818" s="59" t="s">
        <v>9252</v>
      </c>
      <c r="AH2818" s="59">
        <v>1</v>
      </c>
      <c r="AI2818" s="58"/>
      <c r="AJ2818" s="27"/>
    </row>
    <row r="2819" ht="20.15" customHeight="1" outlineLevel="4" spans="1:36">
      <c r="A2819" s="55">
        <v>6</v>
      </c>
      <c r="B2819" s="60" t="s">
        <v>259</v>
      </c>
      <c r="C2819" s="56" t="s">
        <v>278</v>
      </c>
      <c r="D2819" s="57" t="s">
        <v>9253</v>
      </c>
      <c r="E2819" s="58" t="s">
        <v>9265</v>
      </c>
      <c r="F2819" s="59" t="s">
        <v>554</v>
      </c>
      <c r="G2819" s="59" t="s">
        <v>2461</v>
      </c>
      <c r="H2819" s="59">
        <v>431229</v>
      </c>
      <c r="I2819" s="59" t="str">
        <f t="shared" si="297"/>
        <v>431229</v>
      </c>
      <c r="J2819" s="59">
        <f t="shared" si="298"/>
        <v>0</v>
      </c>
      <c r="K2819" s="70">
        <v>2.861</v>
      </c>
      <c r="L2819" s="55" t="s">
        <v>9266</v>
      </c>
      <c r="M2819" s="71" t="s">
        <v>9267</v>
      </c>
      <c r="N2819" s="59"/>
      <c r="O2819" s="70"/>
      <c r="P2819" s="59"/>
      <c r="Q2819" s="70"/>
      <c r="R2819" s="73" t="s">
        <v>9267</v>
      </c>
      <c r="S2819" s="70">
        <v>2.861</v>
      </c>
      <c r="T2819" s="59">
        <v>18</v>
      </c>
      <c r="U2819" s="82">
        <v>128.745</v>
      </c>
      <c r="V2819" s="83">
        <v>51.498</v>
      </c>
      <c r="W2819" s="83">
        <v>37.193</v>
      </c>
      <c r="X2819" s="83">
        <v>14.305</v>
      </c>
      <c r="Y2819" s="82">
        <f t="shared" si="299"/>
        <v>77.247</v>
      </c>
      <c r="Z2819" s="82"/>
      <c r="AA2819" s="91"/>
      <c r="AB2819" s="91"/>
      <c r="AC2819" s="82"/>
      <c r="AD2819" s="82"/>
      <c r="AE2819" s="82"/>
      <c r="AF2819" s="82"/>
      <c r="AG2819" s="59" t="s">
        <v>9252</v>
      </c>
      <c r="AH2819" s="59">
        <v>1</v>
      </c>
      <c r="AI2819" s="58"/>
      <c r="AJ2819" s="27"/>
    </row>
    <row r="2820" ht="20.15" customHeight="1" outlineLevel="4" spans="1:36">
      <c r="A2820" s="55">
        <v>7</v>
      </c>
      <c r="B2820" s="60" t="s">
        <v>259</v>
      </c>
      <c r="C2820" s="56" t="s">
        <v>278</v>
      </c>
      <c r="D2820" s="57" t="s">
        <v>9253</v>
      </c>
      <c r="E2820" s="58" t="s">
        <v>9265</v>
      </c>
      <c r="F2820" s="59" t="s">
        <v>554</v>
      </c>
      <c r="G2820" s="59" t="s">
        <v>2461</v>
      </c>
      <c r="H2820" s="59">
        <v>431229</v>
      </c>
      <c r="I2820" s="59" t="str">
        <f t="shared" si="297"/>
        <v>431229</v>
      </c>
      <c r="J2820" s="59">
        <f t="shared" si="298"/>
        <v>0</v>
      </c>
      <c r="K2820" s="70">
        <v>5.269</v>
      </c>
      <c r="L2820" s="55" t="s">
        <v>9268</v>
      </c>
      <c r="M2820" s="71" t="s">
        <v>9269</v>
      </c>
      <c r="N2820" s="59"/>
      <c r="O2820" s="70"/>
      <c r="P2820" s="59"/>
      <c r="Q2820" s="70"/>
      <c r="R2820" s="73" t="s">
        <v>9269</v>
      </c>
      <c r="S2820" s="70">
        <v>5.269</v>
      </c>
      <c r="T2820" s="59">
        <v>18</v>
      </c>
      <c r="U2820" s="82">
        <v>237.105</v>
      </c>
      <c r="V2820" s="83">
        <v>94.842</v>
      </c>
      <c r="W2820" s="83">
        <v>68.497</v>
      </c>
      <c r="X2820" s="83">
        <v>26.345</v>
      </c>
      <c r="Y2820" s="82">
        <f t="shared" si="299"/>
        <v>142.263</v>
      </c>
      <c r="Z2820" s="82"/>
      <c r="AA2820" s="91"/>
      <c r="AB2820" s="91"/>
      <c r="AC2820" s="82"/>
      <c r="AD2820" s="82"/>
      <c r="AE2820" s="82"/>
      <c r="AF2820" s="82"/>
      <c r="AG2820" s="59" t="s">
        <v>9252</v>
      </c>
      <c r="AH2820" s="59">
        <v>1</v>
      </c>
      <c r="AI2820" s="58"/>
      <c r="AJ2820" s="27"/>
    </row>
    <row r="2821" ht="20.15" customHeight="1" outlineLevel="4" spans="1:36">
      <c r="A2821" s="55">
        <v>8</v>
      </c>
      <c r="B2821" s="60" t="s">
        <v>259</v>
      </c>
      <c r="C2821" s="56" t="s">
        <v>278</v>
      </c>
      <c r="D2821" s="57" t="s">
        <v>9270</v>
      </c>
      <c r="E2821" s="58" t="s">
        <v>9271</v>
      </c>
      <c r="F2821" s="59" t="s">
        <v>554</v>
      </c>
      <c r="G2821" s="59" t="s">
        <v>2461</v>
      </c>
      <c r="H2821" s="59">
        <v>431229</v>
      </c>
      <c r="I2821" s="59" t="str">
        <f t="shared" si="297"/>
        <v>431229</v>
      </c>
      <c r="J2821" s="59">
        <f t="shared" si="298"/>
        <v>0</v>
      </c>
      <c r="K2821" s="70">
        <v>3.093</v>
      </c>
      <c r="L2821" s="55" t="s">
        <v>9272</v>
      </c>
      <c r="M2821" s="71" t="s">
        <v>9273</v>
      </c>
      <c r="N2821" s="59"/>
      <c r="O2821" s="70"/>
      <c r="P2821" s="59"/>
      <c r="Q2821" s="70"/>
      <c r="R2821" s="73" t="s">
        <v>9273</v>
      </c>
      <c r="S2821" s="70">
        <v>3.093</v>
      </c>
      <c r="T2821" s="59">
        <v>18</v>
      </c>
      <c r="U2821" s="82">
        <v>139.185</v>
      </c>
      <c r="V2821" s="83">
        <v>55.674</v>
      </c>
      <c r="W2821" s="83">
        <v>40.209</v>
      </c>
      <c r="X2821" s="83">
        <v>15.465</v>
      </c>
      <c r="Y2821" s="82">
        <f t="shared" si="299"/>
        <v>83.511</v>
      </c>
      <c r="Z2821" s="82"/>
      <c r="AA2821" s="91"/>
      <c r="AB2821" s="91"/>
      <c r="AC2821" s="82"/>
      <c r="AD2821" s="82"/>
      <c r="AE2821" s="82"/>
      <c r="AF2821" s="82"/>
      <c r="AG2821" s="59" t="s">
        <v>9252</v>
      </c>
      <c r="AH2821" s="59">
        <v>1</v>
      </c>
      <c r="AI2821" s="58"/>
      <c r="AJ2821" s="27"/>
    </row>
    <row r="2822" ht="20.15" customHeight="1" outlineLevel="4" spans="1:36">
      <c r="A2822" s="55">
        <v>42</v>
      </c>
      <c r="B2822" s="60" t="s">
        <v>259</v>
      </c>
      <c r="C2822" s="56" t="s">
        <v>278</v>
      </c>
      <c r="D2822" s="57" t="s">
        <v>9270</v>
      </c>
      <c r="E2822" s="58" t="s">
        <v>3260</v>
      </c>
      <c r="F2822" s="59" t="s">
        <v>554</v>
      </c>
      <c r="G2822" s="59" t="s">
        <v>2461</v>
      </c>
      <c r="H2822" s="59">
        <v>431229</v>
      </c>
      <c r="I2822" s="59" t="str">
        <f t="shared" si="297"/>
        <v>431229</v>
      </c>
      <c r="J2822" s="59">
        <f t="shared" si="298"/>
        <v>0</v>
      </c>
      <c r="K2822" s="70">
        <v>2.175</v>
      </c>
      <c r="L2822" s="55" t="s">
        <v>9274</v>
      </c>
      <c r="M2822" s="71" t="s">
        <v>9275</v>
      </c>
      <c r="N2822" s="59"/>
      <c r="O2822" s="70"/>
      <c r="P2822" s="59"/>
      <c r="Q2822" s="70"/>
      <c r="R2822" s="73" t="s">
        <v>9275</v>
      </c>
      <c r="S2822" s="70">
        <v>2.175</v>
      </c>
      <c r="T2822" s="59">
        <v>18</v>
      </c>
      <c r="U2822" s="82">
        <v>97.875</v>
      </c>
      <c r="V2822" s="83">
        <v>39.15</v>
      </c>
      <c r="W2822" s="83">
        <v>28.275</v>
      </c>
      <c r="X2822" s="83">
        <v>10.875</v>
      </c>
      <c r="Y2822" s="82">
        <f t="shared" si="299"/>
        <v>58.725</v>
      </c>
      <c r="Z2822" s="82"/>
      <c r="AA2822" s="91"/>
      <c r="AB2822" s="91"/>
      <c r="AC2822" s="82"/>
      <c r="AD2822" s="82"/>
      <c r="AE2822" s="82"/>
      <c r="AF2822" s="82"/>
      <c r="AG2822" s="59" t="s">
        <v>9252</v>
      </c>
      <c r="AH2822" s="59">
        <v>1</v>
      </c>
      <c r="AI2822" s="58"/>
      <c r="AJ2822" s="27"/>
    </row>
    <row r="2823" ht="20.15" customHeight="1" outlineLevel="4" spans="1:36">
      <c r="A2823" s="55">
        <v>44</v>
      </c>
      <c r="B2823" s="60" t="s">
        <v>259</v>
      </c>
      <c r="C2823" s="56" t="s">
        <v>278</v>
      </c>
      <c r="D2823" s="57" t="s">
        <v>9270</v>
      </c>
      <c r="E2823" s="58" t="s">
        <v>9276</v>
      </c>
      <c r="F2823" s="59" t="s">
        <v>554</v>
      </c>
      <c r="G2823" s="59" t="s">
        <v>2461</v>
      </c>
      <c r="H2823" s="59">
        <v>431229</v>
      </c>
      <c r="I2823" s="59" t="str">
        <f t="shared" si="297"/>
        <v>431229</v>
      </c>
      <c r="J2823" s="59">
        <f t="shared" si="298"/>
        <v>0</v>
      </c>
      <c r="K2823" s="70">
        <v>3.749</v>
      </c>
      <c r="L2823" s="55" t="s">
        <v>9277</v>
      </c>
      <c r="M2823" s="71" t="s">
        <v>9278</v>
      </c>
      <c r="N2823" s="59"/>
      <c r="O2823" s="70"/>
      <c r="P2823" s="59"/>
      <c r="Q2823" s="70"/>
      <c r="R2823" s="73" t="s">
        <v>9278</v>
      </c>
      <c r="S2823" s="70">
        <v>3.749</v>
      </c>
      <c r="T2823" s="59">
        <v>18</v>
      </c>
      <c r="U2823" s="82">
        <v>168.705</v>
      </c>
      <c r="V2823" s="83">
        <v>67.482</v>
      </c>
      <c r="W2823" s="83">
        <v>48.737</v>
      </c>
      <c r="X2823" s="83">
        <v>18.745</v>
      </c>
      <c r="Y2823" s="82">
        <f t="shared" si="299"/>
        <v>101.223</v>
      </c>
      <c r="Z2823" s="82"/>
      <c r="AA2823" s="91"/>
      <c r="AB2823" s="91"/>
      <c r="AC2823" s="82"/>
      <c r="AD2823" s="82"/>
      <c r="AE2823" s="82"/>
      <c r="AF2823" s="82"/>
      <c r="AG2823" s="59" t="s">
        <v>9252</v>
      </c>
      <c r="AH2823" s="59">
        <v>1</v>
      </c>
      <c r="AI2823" s="58"/>
      <c r="AJ2823" s="27"/>
    </row>
    <row r="2824" ht="20.15" customHeight="1" outlineLevel="4" spans="1:36">
      <c r="A2824" s="55">
        <v>9</v>
      </c>
      <c r="B2824" s="60" t="s">
        <v>259</v>
      </c>
      <c r="C2824" s="56" t="s">
        <v>278</v>
      </c>
      <c r="D2824" s="57" t="s">
        <v>9270</v>
      </c>
      <c r="E2824" s="58" t="s">
        <v>9279</v>
      </c>
      <c r="F2824" s="59" t="s">
        <v>554</v>
      </c>
      <c r="G2824" s="59" t="s">
        <v>2461</v>
      </c>
      <c r="H2824" s="59">
        <v>431229</v>
      </c>
      <c r="I2824" s="59" t="str">
        <f t="shared" si="297"/>
        <v>431229</v>
      </c>
      <c r="J2824" s="59">
        <f t="shared" si="298"/>
        <v>0</v>
      </c>
      <c r="K2824" s="70">
        <v>2.867</v>
      </c>
      <c r="L2824" s="55" t="s">
        <v>9280</v>
      </c>
      <c r="M2824" s="71" t="s">
        <v>9281</v>
      </c>
      <c r="N2824" s="59"/>
      <c r="O2824" s="70"/>
      <c r="P2824" s="59"/>
      <c r="Q2824" s="70"/>
      <c r="R2824" s="73" t="s">
        <v>9281</v>
      </c>
      <c r="S2824" s="70">
        <v>2.867</v>
      </c>
      <c r="T2824" s="59">
        <v>18</v>
      </c>
      <c r="U2824" s="82">
        <v>129.015</v>
      </c>
      <c r="V2824" s="83">
        <v>51.606</v>
      </c>
      <c r="W2824" s="83">
        <v>37.271</v>
      </c>
      <c r="X2824" s="83">
        <v>14.335</v>
      </c>
      <c r="Y2824" s="82">
        <f t="shared" si="299"/>
        <v>77.409</v>
      </c>
      <c r="Z2824" s="82"/>
      <c r="AA2824" s="91"/>
      <c r="AB2824" s="91"/>
      <c r="AC2824" s="82"/>
      <c r="AD2824" s="82"/>
      <c r="AE2824" s="82"/>
      <c r="AF2824" s="82"/>
      <c r="AG2824" s="59" t="s">
        <v>9252</v>
      </c>
      <c r="AH2824" s="59">
        <v>1</v>
      </c>
      <c r="AI2824" s="58"/>
      <c r="AJ2824" s="27"/>
    </row>
    <row r="2825" ht="20.15" customHeight="1" outlineLevel="4" spans="1:36">
      <c r="A2825" s="55">
        <v>10</v>
      </c>
      <c r="B2825" s="60" t="s">
        <v>259</v>
      </c>
      <c r="C2825" s="56" t="s">
        <v>278</v>
      </c>
      <c r="D2825" s="57" t="s">
        <v>9248</v>
      </c>
      <c r="E2825" s="58" t="s">
        <v>9282</v>
      </c>
      <c r="F2825" s="59" t="s">
        <v>554</v>
      </c>
      <c r="G2825" s="59" t="s">
        <v>2461</v>
      </c>
      <c r="H2825" s="59">
        <v>431229</v>
      </c>
      <c r="I2825" s="59" t="str">
        <f t="shared" si="297"/>
        <v>431229</v>
      </c>
      <c r="J2825" s="59">
        <f t="shared" si="298"/>
        <v>0</v>
      </c>
      <c r="K2825" s="70">
        <v>3.024</v>
      </c>
      <c r="L2825" s="55" t="s">
        <v>9283</v>
      </c>
      <c r="M2825" s="71" t="s">
        <v>9284</v>
      </c>
      <c r="N2825" s="59"/>
      <c r="O2825" s="70"/>
      <c r="P2825" s="59"/>
      <c r="Q2825" s="70"/>
      <c r="R2825" s="73" t="s">
        <v>9284</v>
      </c>
      <c r="S2825" s="70">
        <v>3.024</v>
      </c>
      <c r="T2825" s="59">
        <v>18</v>
      </c>
      <c r="U2825" s="82">
        <v>136.08</v>
      </c>
      <c r="V2825" s="83">
        <v>54.432</v>
      </c>
      <c r="W2825" s="83">
        <v>39.312</v>
      </c>
      <c r="X2825" s="83">
        <v>15.12</v>
      </c>
      <c r="Y2825" s="82">
        <f t="shared" si="299"/>
        <v>81.648</v>
      </c>
      <c r="Z2825" s="82"/>
      <c r="AA2825" s="91"/>
      <c r="AB2825" s="91"/>
      <c r="AC2825" s="82"/>
      <c r="AD2825" s="82"/>
      <c r="AE2825" s="82"/>
      <c r="AF2825" s="82"/>
      <c r="AG2825" s="59" t="s">
        <v>9252</v>
      </c>
      <c r="AH2825" s="59">
        <v>1</v>
      </c>
      <c r="AI2825" s="58"/>
      <c r="AJ2825" s="27"/>
    </row>
    <row r="2826" ht="20.15" customHeight="1" outlineLevel="4" spans="1:36">
      <c r="A2826" s="55">
        <v>11</v>
      </c>
      <c r="B2826" s="60" t="s">
        <v>259</v>
      </c>
      <c r="C2826" s="56" t="s">
        <v>278</v>
      </c>
      <c r="D2826" s="57" t="s">
        <v>9248</v>
      </c>
      <c r="E2826" s="58" t="s">
        <v>3836</v>
      </c>
      <c r="F2826" s="59" t="s">
        <v>554</v>
      </c>
      <c r="G2826" s="59" t="s">
        <v>2461</v>
      </c>
      <c r="H2826" s="59">
        <v>431229</v>
      </c>
      <c r="I2826" s="59" t="str">
        <f t="shared" si="297"/>
        <v>431229</v>
      </c>
      <c r="J2826" s="59">
        <f t="shared" si="298"/>
        <v>0</v>
      </c>
      <c r="K2826" s="70">
        <v>3.059</v>
      </c>
      <c r="L2826" s="55" t="s">
        <v>9285</v>
      </c>
      <c r="M2826" s="71" t="s">
        <v>9286</v>
      </c>
      <c r="N2826" s="59"/>
      <c r="O2826" s="70"/>
      <c r="P2826" s="59"/>
      <c r="Q2826" s="70"/>
      <c r="R2826" s="73" t="s">
        <v>9286</v>
      </c>
      <c r="S2826" s="70">
        <v>3.059</v>
      </c>
      <c r="T2826" s="59">
        <v>18</v>
      </c>
      <c r="U2826" s="82">
        <v>137.655</v>
      </c>
      <c r="V2826" s="83">
        <v>55.062</v>
      </c>
      <c r="W2826" s="83">
        <v>39.767</v>
      </c>
      <c r="X2826" s="83">
        <v>15.295</v>
      </c>
      <c r="Y2826" s="82">
        <f t="shared" si="299"/>
        <v>82.593</v>
      </c>
      <c r="Z2826" s="82"/>
      <c r="AA2826" s="91"/>
      <c r="AB2826" s="91"/>
      <c r="AC2826" s="82"/>
      <c r="AD2826" s="82"/>
      <c r="AE2826" s="82"/>
      <c r="AF2826" s="82"/>
      <c r="AG2826" s="59" t="s">
        <v>9252</v>
      </c>
      <c r="AH2826" s="59">
        <v>1</v>
      </c>
      <c r="AI2826" s="58"/>
      <c r="AJ2826" s="27"/>
    </row>
    <row r="2827" ht="20.15" customHeight="1" outlineLevel="4" spans="1:36">
      <c r="A2827" s="55">
        <v>12</v>
      </c>
      <c r="B2827" s="60" t="s">
        <v>259</v>
      </c>
      <c r="C2827" s="56" t="s">
        <v>278</v>
      </c>
      <c r="D2827" s="57" t="s">
        <v>9287</v>
      </c>
      <c r="E2827" s="58" t="s">
        <v>9288</v>
      </c>
      <c r="F2827" s="59" t="s">
        <v>554</v>
      </c>
      <c r="G2827" s="59" t="s">
        <v>2461</v>
      </c>
      <c r="H2827" s="59">
        <v>431229</v>
      </c>
      <c r="I2827" s="59" t="str">
        <f t="shared" si="297"/>
        <v>431229</v>
      </c>
      <c r="J2827" s="59">
        <f t="shared" si="298"/>
        <v>0</v>
      </c>
      <c r="K2827" s="70">
        <v>2.855</v>
      </c>
      <c r="L2827" s="55" t="s">
        <v>9289</v>
      </c>
      <c r="M2827" s="71" t="s">
        <v>9290</v>
      </c>
      <c r="N2827" s="59"/>
      <c r="O2827" s="70"/>
      <c r="P2827" s="59"/>
      <c r="Q2827" s="70"/>
      <c r="R2827" s="73" t="s">
        <v>9290</v>
      </c>
      <c r="S2827" s="70">
        <v>2.855</v>
      </c>
      <c r="T2827" s="59">
        <v>18</v>
      </c>
      <c r="U2827" s="82">
        <v>128.475</v>
      </c>
      <c r="V2827" s="83">
        <v>51.39</v>
      </c>
      <c r="W2827" s="83">
        <v>37.115</v>
      </c>
      <c r="X2827" s="83">
        <v>14.275</v>
      </c>
      <c r="Y2827" s="82">
        <f t="shared" si="299"/>
        <v>77.085</v>
      </c>
      <c r="Z2827" s="82"/>
      <c r="AA2827" s="91"/>
      <c r="AB2827" s="91"/>
      <c r="AC2827" s="82"/>
      <c r="AD2827" s="82"/>
      <c r="AE2827" s="82"/>
      <c r="AF2827" s="82"/>
      <c r="AG2827" s="59" t="s">
        <v>9252</v>
      </c>
      <c r="AH2827" s="59">
        <v>1</v>
      </c>
      <c r="AI2827" s="58"/>
      <c r="AJ2827" s="27"/>
    </row>
    <row r="2828" ht="20.15" customHeight="1" outlineLevel="4" spans="1:36">
      <c r="A2828" s="55">
        <v>13</v>
      </c>
      <c r="B2828" s="60" t="s">
        <v>259</v>
      </c>
      <c r="C2828" s="56" t="s">
        <v>278</v>
      </c>
      <c r="D2828" s="57" t="s">
        <v>9287</v>
      </c>
      <c r="E2828" s="58" t="s">
        <v>9291</v>
      </c>
      <c r="F2828" s="59" t="s">
        <v>554</v>
      </c>
      <c r="G2828" s="59" t="s">
        <v>2461</v>
      </c>
      <c r="H2828" s="59">
        <v>431229</v>
      </c>
      <c r="I2828" s="59" t="str">
        <f t="shared" si="297"/>
        <v>431229</v>
      </c>
      <c r="J2828" s="59">
        <f t="shared" si="298"/>
        <v>0</v>
      </c>
      <c r="K2828" s="70">
        <v>2.994</v>
      </c>
      <c r="L2828" s="55" t="s">
        <v>9292</v>
      </c>
      <c r="M2828" s="71" t="s">
        <v>9293</v>
      </c>
      <c r="N2828" s="59"/>
      <c r="O2828" s="70"/>
      <c r="P2828" s="59"/>
      <c r="Q2828" s="70"/>
      <c r="R2828" s="73" t="s">
        <v>9293</v>
      </c>
      <c r="S2828" s="70">
        <v>2.994</v>
      </c>
      <c r="T2828" s="59">
        <v>18</v>
      </c>
      <c r="U2828" s="82">
        <v>134.73</v>
      </c>
      <c r="V2828" s="83">
        <v>53.892</v>
      </c>
      <c r="W2828" s="83">
        <v>38.922</v>
      </c>
      <c r="X2828" s="83">
        <v>14.97</v>
      </c>
      <c r="Y2828" s="82">
        <f t="shared" si="299"/>
        <v>80.838</v>
      </c>
      <c r="Z2828" s="82"/>
      <c r="AA2828" s="91"/>
      <c r="AB2828" s="91"/>
      <c r="AC2828" s="82"/>
      <c r="AD2828" s="82"/>
      <c r="AE2828" s="82"/>
      <c r="AF2828" s="82"/>
      <c r="AG2828" s="59" t="s">
        <v>9252</v>
      </c>
      <c r="AH2828" s="59">
        <v>1</v>
      </c>
      <c r="AI2828" s="58"/>
      <c r="AJ2828" s="27"/>
    </row>
    <row r="2829" ht="20.15" customHeight="1" outlineLevel="4" spans="1:36">
      <c r="A2829" s="55">
        <v>46</v>
      </c>
      <c r="B2829" s="60" t="s">
        <v>259</v>
      </c>
      <c r="C2829" s="56" t="s">
        <v>278</v>
      </c>
      <c r="D2829" s="57" t="s">
        <v>9287</v>
      </c>
      <c r="E2829" s="58" t="s">
        <v>9294</v>
      </c>
      <c r="F2829" s="59" t="s">
        <v>554</v>
      </c>
      <c r="G2829" s="59" t="s">
        <v>2461</v>
      </c>
      <c r="H2829" s="59">
        <v>431229</v>
      </c>
      <c r="I2829" s="59" t="str">
        <f t="shared" si="297"/>
        <v>431229</v>
      </c>
      <c r="J2829" s="59">
        <f t="shared" si="298"/>
        <v>0</v>
      </c>
      <c r="K2829" s="70">
        <v>3.219</v>
      </c>
      <c r="L2829" s="55" t="s">
        <v>9295</v>
      </c>
      <c r="M2829" s="71" t="s">
        <v>9296</v>
      </c>
      <c r="N2829" s="59"/>
      <c r="O2829" s="70"/>
      <c r="P2829" s="59"/>
      <c r="Q2829" s="70"/>
      <c r="R2829" s="73" t="s">
        <v>9296</v>
      </c>
      <c r="S2829" s="70">
        <v>3.219</v>
      </c>
      <c r="T2829" s="59">
        <v>18</v>
      </c>
      <c r="U2829" s="82">
        <v>144.855</v>
      </c>
      <c r="V2829" s="83">
        <v>57.942</v>
      </c>
      <c r="W2829" s="83">
        <v>41.847</v>
      </c>
      <c r="X2829" s="83">
        <v>16.095</v>
      </c>
      <c r="Y2829" s="82">
        <f t="shared" si="299"/>
        <v>86.913</v>
      </c>
      <c r="Z2829" s="82"/>
      <c r="AA2829" s="91"/>
      <c r="AB2829" s="91"/>
      <c r="AC2829" s="82"/>
      <c r="AD2829" s="82"/>
      <c r="AE2829" s="82"/>
      <c r="AF2829" s="82"/>
      <c r="AG2829" s="59" t="s">
        <v>9252</v>
      </c>
      <c r="AH2829" s="59">
        <v>1</v>
      </c>
      <c r="AI2829" s="58"/>
      <c r="AJ2829" s="27"/>
    </row>
    <row r="2830" ht="20.15" customHeight="1" outlineLevel="4" spans="1:36">
      <c r="A2830" s="55">
        <v>47</v>
      </c>
      <c r="B2830" s="60" t="s">
        <v>259</v>
      </c>
      <c r="C2830" s="56" t="s">
        <v>278</v>
      </c>
      <c r="D2830" s="57" t="s">
        <v>9287</v>
      </c>
      <c r="E2830" s="58" t="s">
        <v>9297</v>
      </c>
      <c r="F2830" s="59" t="s">
        <v>554</v>
      </c>
      <c r="G2830" s="59" t="s">
        <v>2461</v>
      </c>
      <c r="H2830" s="59">
        <v>431229</v>
      </c>
      <c r="I2830" s="59" t="str">
        <f t="shared" si="297"/>
        <v>431229</v>
      </c>
      <c r="J2830" s="59">
        <f t="shared" si="298"/>
        <v>0</v>
      </c>
      <c r="K2830" s="70">
        <v>2.087</v>
      </c>
      <c r="L2830" s="55" t="s">
        <v>9298</v>
      </c>
      <c r="M2830" s="71" t="s">
        <v>9299</v>
      </c>
      <c r="N2830" s="59"/>
      <c r="O2830" s="70"/>
      <c r="P2830" s="59"/>
      <c r="Q2830" s="70"/>
      <c r="R2830" s="73" t="s">
        <v>9299</v>
      </c>
      <c r="S2830" s="70">
        <v>2.087</v>
      </c>
      <c r="T2830" s="59">
        <v>18</v>
      </c>
      <c r="U2830" s="82">
        <v>93.915</v>
      </c>
      <c r="V2830" s="83">
        <v>37.566</v>
      </c>
      <c r="W2830" s="83">
        <v>27.131</v>
      </c>
      <c r="X2830" s="83">
        <v>10.435</v>
      </c>
      <c r="Y2830" s="82">
        <f t="shared" si="299"/>
        <v>56.349</v>
      </c>
      <c r="Z2830" s="82"/>
      <c r="AA2830" s="91"/>
      <c r="AB2830" s="91"/>
      <c r="AC2830" s="82"/>
      <c r="AD2830" s="82"/>
      <c r="AE2830" s="82"/>
      <c r="AF2830" s="82"/>
      <c r="AG2830" s="59" t="s">
        <v>9252</v>
      </c>
      <c r="AH2830" s="59">
        <v>1</v>
      </c>
      <c r="AI2830" s="58"/>
      <c r="AJ2830" s="27"/>
    </row>
    <row r="2831" ht="20.15" customHeight="1" outlineLevel="4" spans="1:36">
      <c r="A2831" s="55">
        <v>14</v>
      </c>
      <c r="B2831" s="60" t="s">
        <v>259</v>
      </c>
      <c r="C2831" s="56" t="s">
        <v>278</v>
      </c>
      <c r="D2831" s="57" t="s">
        <v>9287</v>
      </c>
      <c r="E2831" s="58" t="s">
        <v>9300</v>
      </c>
      <c r="F2831" s="59" t="s">
        <v>554</v>
      </c>
      <c r="G2831" s="59" t="s">
        <v>2461</v>
      </c>
      <c r="H2831" s="59">
        <v>431229</v>
      </c>
      <c r="I2831" s="59" t="str">
        <f t="shared" si="297"/>
        <v>431229</v>
      </c>
      <c r="J2831" s="59">
        <f t="shared" si="298"/>
        <v>0</v>
      </c>
      <c r="K2831" s="70">
        <v>2.974</v>
      </c>
      <c r="L2831" s="55" t="s">
        <v>9301</v>
      </c>
      <c r="M2831" s="71" t="s">
        <v>9302</v>
      </c>
      <c r="N2831" s="59"/>
      <c r="O2831" s="70"/>
      <c r="P2831" s="59"/>
      <c r="Q2831" s="70"/>
      <c r="R2831" s="73" t="s">
        <v>9302</v>
      </c>
      <c r="S2831" s="70">
        <v>2.974</v>
      </c>
      <c r="T2831" s="59">
        <v>18</v>
      </c>
      <c r="U2831" s="82">
        <v>133.83</v>
      </c>
      <c r="V2831" s="83">
        <v>53.532</v>
      </c>
      <c r="W2831" s="83">
        <v>38.662</v>
      </c>
      <c r="X2831" s="83">
        <v>14.87</v>
      </c>
      <c r="Y2831" s="82">
        <f t="shared" si="299"/>
        <v>80.298</v>
      </c>
      <c r="Z2831" s="82"/>
      <c r="AA2831" s="91"/>
      <c r="AB2831" s="91"/>
      <c r="AC2831" s="82"/>
      <c r="AD2831" s="82"/>
      <c r="AE2831" s="82"/>
      <c r="AF2831" s="82"/>
      <c r="AG2831" s="59" t="s">
        <v>9252</v>
      </c>
      <c r="AH2831" s="59">
        <v>1</v>
      </c>
      <c r="AI2831" s="58"/>
      <c r="AJ2831" s="27"/>
    </row>
    <row r="2832" ht="20.15" customHeight="1" outlineLevel="4" spans="1:36">
      <c r="A2832" s="55">
        <v>15</v>
      </c>
      <c r="B2832" s="60" t="s">
        <v>259</v>
      </c>
      <c r="C2832" s="56" t="s">
        <v>278</v>
      </c>
      <c r="D2832" s="57" t="s">
        <v>9287</v>
      </c>
      <c r="E2832" s="58" t="s">
        <v>1873</v>
      </c>
      <c r="F2832" s="59" t="s">
        <v>554</v>
      </c>
      <c r="G2832" s="59" t="s">
        <v>2461</v>
      </c>
      <c r="H2832" s="59">
        <v>431229</v>
      </c>
      <c r="I2832" s="59" t="str">
        <f t="shared" si="297"/>
        <v>431229</v>
      </c>
      <c r="J2832" s="59">
        <f t="shared" si="298"/>
        <v>0</v>
      </c>
      <c r="K2832" s="70">
        <v>5.311</v>
      </c>
      <c r="L2832" s="55" t="s">
        <v>9303</v>
      </c>
      <c r="M2832" s="71" t="s">
        <v>9304</v>
      </c>
      <c r="N2832" s="59"/>
      <c r="O2832" s="70"/>
      <c r="P2832" s="59"/>
      <c r="Q2832" s="70"/>
      <c r="R2832" s="73" t="s">
        <v>9304</v>
      </c>
      <c r="S2832" s="70">
        <v>5.311</v>
      </c>
      <c r="T2832" s="59">
        <v>18</v>
      </c>
      <c r="U2832" s="82">
        <v>238.995</v>
      </c>
      <c r="V2832" s="83">
        <v>95.598</v>
      </c>
      <c r="W2832" s="83">
        <v>69.043</v>
      </c>
      <c r="X2832" s="83">
        <v>26.555</v>
      </c>
      <c r="Y2832" s="82">
        <f t="shared" si="299"/>
        <v>143.397</v>
      </c>
      <c r="Z2832" s="82"/>
      <c r="AA2832" s="91"/>
      <c r="AB2832" s="91"/>
      <c r="AC2832" s="82"/>
      <c r="AD2832" s="82"/>
      <c r="AE2832" s="82"/>
      <c r="AF2832" s="82"/>
      <c r="AG2832" s="59" t="s">
        <v>9252</v>
      </c>
      <c r="AH2832" s="59">
        <v>1</v>
      </c>
      <c r="AI2832" s="58"/>
      <c r="AJ2832" s="27"/>
    </row>
    <row r="2833" ht="20.15" customHeight="1" outlineLevel="4" spans="1:36">
      <c r="A2833" s="55">
        <v>16</v>
      </c>
      <c r="B2833" s="60" t="s">
        <v>259</v>
      </c>
      <c r="C2833" s="56" t="s">
        <v>278</v>
      </c>
      <c r="D2833" s="57" t="s">
        <v>9287</v>
      </c>
      <c r="E2833" s="58" t="s">
        <v>9305</v>
      </c>
      <c r="F2833" s="59" t="s">
        <v>554</v>
      </c>
      <c r="G2833" s="59" t="s">
        <v>2461</v>
      </c>
      <c r="H2833" s="59">
        <v>431229</v>
      </c>
      <c r="I2833" s="59" t="str">
        <f t="shared" si="297"/>
        <v>431229</v>
      </c>
      <c r="J2833" s="59">
        <f t="shared" si="298"/>
        <v>0</v>
      </c>
      <c r="K2833" s="70">
        <v>2.006</v>
      </c>
      <c r="L2833" s="55" t="s">
        <v>9306</v>
      </c>
      <c r="M2833" s="71" t="s">
        <v>9307</v>
      </c>
      <c r="N2833" s="59"/>
      <c r="O2833" s="70"/>
      <c r="P2833" s="59"/>
      <c r="Q2833" s="70"/>
      <c r="R2833" s="73" t="s">
        <v>9307</v>
      </c>
      <c r="S2833" s="70">
        <v>2.006</v>
      </c>
      <c r="T2833" s="59">
        <v>18</v>
      </c>
      <c r="U2833" s="82">
        <v>90.27</v>
      </c>
      <c r="V2833" s="83">
        <v>36.108</v>
      </c>
      <c r="W2833" s="83">
        <v>26.078</v>
      </c>
      <c r="X2833" s="83">
        <v>10.03</v>
      </c>
      <c r="Y2833" s="82">
        <f t="shared" si="299"/>
        <v>54.162</v>
      </c>
      <c r="Z2833" s="82"/>
      <c r="AA2833" s="91"/>
      <c r="AB2833" s="91"/>
      <c r="AC2833" s="82"/>
      <c r="AD2833" s="82"/>
      <c r="AE2833" s="82"/>
      <c r="AF2833" s="82"/>
      <c r="AG2833" s="59" t="s">
        <v>9308</v>
      </c>
      <c r="AH2833" s="59">
        <v>1</v>
      </c>
      <c r="AI2833" s="58"/>
      <c r="AJ2833" s="27"/>
    </row>
    <row r="2834" ht="20.15" customHeight="1" outlineLevel="4" spans="1:36">
      <c r="A2834" s="55">
        <v>17</v>
      </c>
      <c r="B2834" s="60" t="s">
        <v>259</v>
      </c>
      <c r="C2834" s="56" t="s">
        <v>278</v>
      </c>
      <c r="D2834" s="57" t="s">
        <v>9287</v>
      </c>
      <c r="E2834" s="58" t="s">
        <v>9309</v>
      </c>
      <c r="F2834" s="59" t="s">
        <v>554</v>
      </c>
      <c r="G2834" s="59" t="s">
        <v>2461</v>
      </c>
      <c r="H2834" s="59">
        <v>431229</v>
      </c>
      <c r="I2834" s="59" t="str">
        <f t="shared" si="297"/>
        <v>431229</v>
      </c>
      <c r="J2834" s="59">
        <f t="shared" si="298"/>
        <v>0</v>
      </c>
      <c r="K2834" s="70">
        <v>2.619</v>
      </c>
      <c r="L2834" s="55" t="s">
        <v>9310</v>
      </c>
      <c r="M2834" s="71" t="s">
        <v>9311</v>
      </c>
      <c r="N2834" s="59"/>
      <c r="O2834" s="70"/>
      <c r="P2834" s="59"/>
      <c r="Q2834" s="70"/>
      <c r="R2834" s="73" t="s">
        <v>9311</v>
      </c>
      <c r="S2834" s="70">
        <v>2.619</v>
      </c>
      <c r="T2834" s="59">
        <v>18</v>
      </c>
      <c r="U2834" s="82">
        <v>117.855</v>
      </c>
      <c r="V2834" s="83">
        <v>47.142</v>
      </c>
      <c r="W2834" s="83">
        <v>34.047</v>
      </c>
      <c r="X2834" s="83">
        <v>13.095</v>
      </c>
      <c r="Y2834" s="82">
        <f t="shared" si="299"/>
        <v>70.713</v>
      </c>
      <c r="Z2834" s="82"/>
      <c r="AA2834" s="91"/>
      <c r="AB2834" s="91"/>
      <c r="AC2834" s="82"/>
      <c r="AD2834" s="82"/>
      <c r="AE2834" s="82"/>
      <c r="AF2834" s="82"/>
      <c r="AG2834" s="59" t="s">
        <v>9308</v>
      </c>
      <c r="AH2834" s="59">
        <v>1</v>
      </c>
      <c r="AI2834" s="58"/>
      <c r="AJ2834" s="27"/>
    </row>
    <row r="2835" ht="20.15" customHeight="1" outlineLevel="4" spans="1:36">
      <c r="A2835" s="55">
        <v>18</v>
      </c>
      <c r="B2835" s="60" t="s">
        <v>259</v>
      </c>
      <c r="C2835" s="56" t="s">
        <v>278</v>
      </c>
      <c r="D2835" s="57" t="s">
        <v>9287</v>
      </c>
      <c r="E2835" s="58" t="s">
        <v>9312</v>
      </c>
      <c r="F2835" s="59" t="s">
        <v>554</v>
      </c>
      <c r="G2835" s="59" t="s">
        <v>2461</v>
      </c>
      <c r="H2835" s="59">
        <v>431229</v>
      </c>
      <c r="I2835" s="59" t="str">
        <f t="shared" si="297"/>
        <v>431229</v>
      </c>
      <c r="J2835" s="59">
        <f t="shared" si="298"/>
        <v>0</v>
      </c>
      <c r="K2835" s="70">
        <v>3.784</v>
      </c>
      <c r="L2835" s="55" t="s">
        <v>9313</v>
      </c>
      <c r="M2835" s="71" t="s">
        <v>9314</v>
      </c>
      <c r="N2835" s="59"/>
      <c r="O2835" s="70"/>
      <c r="P2835" s="59"/>
      <c r="Q2835" s="70"/>
      <c r="R2835" s="73" t="s">
        <v>9314</v>
      </c>
      <c r="S2835" s="70">
        <v>3.784</v>
      </c>
      <c r="T2835" s="59">
        <v>18</v>
      </c>
      <c r="U2835" s="82">
        <v>170.28</v>
      </c>
      <c r="V2835" s="83">
        <v>68.112</v>
      </c>
      <c r="W2835" s="83">
        <v>49.192</v>
      </c>
      <c r="X2835" s="83">
        <v>18.92</v>
      </c>
      <c r="Y2835" s="82">
        <f t="shared" si="299"/>
        <v>102.168</v>
      </c>
      <c r="Z2835" s="82"/>
      <c r="AA2835" s="91"/>
      <c r="AB2835" s="91"/>
      <c r="AC2835" s="82"/>
      <c r="AD2835" s="82"/>
      <c r="AE2835" s="82"/>
      <c r="AF2835" s="82"/>
      <c r="AG2835" s="59" t="s">
        <v>9308</v>
      </c>
      <c r="AH2835" s="59">
        <v>1</v>
      </c>
      <c r="AI2835" s="58"/>
      <c r="AJ2835" s="27"/>
    </row>
    <row r="2836" ht="20.15" customHeight="1" outlineLevel="4" spans="1:36">
      <c r="A2836" s="55">
        <v>19</v>
      </c>
      <c r="B2836" s="60" t="s">
        <v>259</v>
      </c>
      <c r="C2836" s="56" t="s">
        <v>278</v>
      </c>
      <c r="D2836" s="57" t="s">
        <v>9287</v>
      </c>
      <c r="E2836" s="58" t="s">
        <v>9309</v>
      </c>
      <c r="F2836" s="59" t="s">
        <v>554</v>
      </c>
      <c r="G2836" s="59" t="s">
        <v>2461</v>
      </c>
      <c r="H2836" s="59">
        <v>431229</v>
      </c>
      <c r="I2836" s="59" t="str">
        <f t="shared" si="297"/>
        <v>431229</v>
      </c>
      <c r="J2836" s="59">
        <f t="shared" si="298"/>
        <v>0</v>
      </c>
      <c r="K2836" s="70">
        <v>2.532</v>
      </c>
      <c r="L2836" s="55" t="s">
        <v>9315</v>
      </c>
      <c r="M2836" s="71" t="s">
        <v>9316</v>
      </c>
      <c r="N2836" s="59"/>
      <c r="O2836" s="70"/>
      <c r="P2836" s="59"/>
      <c r="Q2836" s="70"/>
      <c r="R2836" s="73" t="s">
        <v>9316</v>
      </c>
      <c r="S2836" s="70">
        <v>2.532</v>
      </c>
      <c r="T2836" s="59">
        <v>18</v>
      </c>
      <c r="U2836" s="82">
        <v>113.94</v>
      </c>
      <c r="V2836" s="83">
        <v>45.576</v>
      </c>
      <c r="W2836" s="83">
        <v>32.916</v>
      </c>
      <c r="X2836" s="83">
        <v>12.66</v>
      </c>
      <c r="Y2836" s="82">
        <f t="shared" si="299"/>
        <v>68.364</v>
      </c>
      <c r="Z2836" s="82"/>
      <c r="AA2836" s="91"/>
      <c r="AB2836" s="91"/>
      <c r="AC2836" s="82"/>
      <c r="AD2836" s="82"/>
      <c r="AE2836" s="82"/>
      <c r="AF2836" s="82"/>
      <c r="AG2836" s="59" t="s">
        <v>9308</v>
      </c>
      <c r="AH2836" s="59">
        <v>1</v>
      </c>
      <c r="AI2836" s="58"/>
      <c r="AJ2836" s="27"/>
    </row>
    <row r="2837" ht="20.15" customHeight="1" outlineLevel="4" spans="1:36">
      <c r="A2837" s="55">
        <v>20</v>
      </c>
      <c r="B2837" s="60" t="s">
        <v>259</v>
      </c>
      <c r="C2837" s="56" t="s">
        <v>278</v>
      </c>
      <c r="D2837" s="57" t="s">
        <v>9317</v>
      </c>
      <c r="E2837" s="58" t="s">
        <v>9318</v>
      </c>
      <c r="F2837" s="59" t="s">
        <v>554</v>
      </c>
      <c r="G2837" s="59" t="s">
        <v>2461</v>
      </c>
      <c r="H2837" s="59">
        <v>431229</v>
      </c>
      <c r="I2837" s="59" t="str">
        <f t="shared" si="297"/>
        <v>431229</v>
      </c>
      <c r="J2837" s="59">
        <f t="shared" si="298"/>
        <v>0</v>
      </c>
      <c r="K2837" s="70">
        <v>4.619</v>
      </c>
      <c r="L2837" s="55" t="s">
        <v>9319</v>
      </c>
      <c r="M2837" s="71" t="s">
        <v>9320</v>
      </c>
      <c r="N2837" s="59"/>
      <c r="O2837" s="70"/>
      <c r="P2837" s="59"/>
      <c r="Q2837" s="70"/>
      <c r="R2837" s="73" t="s">
        <v>9320</v>
      </c>
      <c r="S2837" s="70">
        <v>4.619</v>
      </c>
      <c r="T2837" s="59">
        <v>18</v>
      </c>
      <c r="U2837" s="82">
        <v>207.855</v>
      </c>
      <c r="V2837" s="83">
        <v>83.142</v>
      </c>
      <c r="W2837" s="83">
        <v>60.047</v>
      </c>
      <c r="X2837" s="83">
        <v>23.095</v>
      </c>
      <c r="Y2837" s="82">
        <f t="shared" si="299"/>
        <v>124.713</v>
      </c>
      <c r="Z2837" s="82"/>
      <c r="AA2837" s="91"/>
      <c r="AB2837" s="91"/>
      <c r="AC2837" s="82"/>
      <c r="AD2837" s="82"/>
      <c r="AE2837" s="82"/>
      <c r="AF2837" s="82"/>
      <c r="AG2837" s="59" t="s">
        <v>9308</v>
      </c>
      <c r="AH2837" s="59">
        <v>1</v>
      </c>
      <c r="AI2837" s="58"/>
      <c r="AJ2837" s="27"/>
    </row>
    <row r="2838" ht="20.15" customHeight="1" outlineLevel="4" spans="1:36">
      <c r="A2838" s="55">
        <v>21</v>
      </c>
      <c r="B2838" s="60" t="s">
        <v>259</v>
      </c>
      <c r="C2838" s="56" t="s">
        <v>278</v>
      </c>
      <c r="D2838" s="57" t="s">
        <v>9317</v>
      </c>
      <c r="E2838" s="58" t="s">
        <v>9321</v>
      </c>
      <c r="F2838" s="59" t="s">
        <v>554</v>
      </c>
      <c r="G2838" s="59" t="s">
        <v>2461</v>
      </c>
      <c r="H2838" s="59">
        <v>431229</v>
      </c>
      <c r="I2838" s="59" t="str">
        <f t="shared" si="297"/>
        <v>431229</v>
      </c>
      <c r="J2838" s="59">
        <f t="shared" si="298"/>
        <v>0</v>
      </c>
      <c r="K2838" s="70">
        <v>1.95</v>
      </c>
      <c r="L2838" s="55" t="s">
        <v>9322</v>
      </c>
      <c r="M2838" s="71" t="s">
        <v>9323</v>
      </c>
      <c r="N2838" s="59"/>
      <c r="O2838" s="70"/>
      <c r="P2838" s="59"/>
      <c r="Q2838" s="70"/>
      <c r="R2838" s="73" t="s">
        <v>9323</v>
      </c>
      <c r="S2838" s="70">
        <v>1.95</v>
      </c>
      <c r="T2838" s="59">
        <v>18</v>
      </c>
      <c r="U2838" s="82">
        <v>87.75</v>
      </c>
      <c r="V2838" s="83">
        <v>35.1</v>
      </c>
      <c r="W2838" s="83">
        <v>25.35</v>
      </c>
      <c r="X2838" s="83">
        <v>9.75</v>
      </c>
      <c r="Y2838" s="82">
        <f t="shared" si="299"/>
        <v>52.65</v>
      </c>
      <c r="Z2838" s="82"/>
      <c r="AA2838" s="91"/>
      <c r="AB2838" s="91"/>
      <c r="AC2838" s="82"/>
      <c r="AD2838" s="82"/>
      <c r="AE2838" s="82"/>
      <c r="AF2838" s="82"/>
      <c r="AG2838" s="59" t="s">
        <v>9324</v>
      </c>
      <c r="AH2838" s="59">
        <v>1</v>
      </c>
      <c r="AI2838" s="58"/>
      <c r="AJ2838" s="27"/>
    </row>
    <row r="2839" ht="20.15" customHeight="1" outlineLevel="4" spans="1:36">
      <c r="A2839" s="55">
        <v>22</v>
      </c>
      <c r="B2839" s="60" t="s">
        <v>259</v>
      </c>
      <c r="C2839" s="56" t="s">
        <v>278</v>
      </c>
      <c r="D2839" s="57" t="s">
        <v>9287</v>
      </c>
      <c r="E2839" s="58" t="s">
        <v>9312</v>
      </c>
      <c r="F2839" s="59" t="s">
        <v>554</v>
      </c>
      <c r="G2839" s="59" t="s">
        <v>2461</v>
      </c>
      <c r="H2839" s="59">
        <v>431229</v>
      </c>
      <c r="I2839" s="59" t="str">
        <f t="shared" si="297"/>
        <v>431229</v>
      </c>
      <c r="J2839" s="59">
        <f t="shared" si="298"/>
        <v>0</v>
      </c>
      <c r="K2839" s="70">
        <v>2.878</v>
      </c>
      <c r="L2839" s="55" t="s">
        <v>9325</v>
      </c>
      <c r="M2839" s="71" t="s">
        <v>9326</v>
      </c>
      <c r="N2839" s="59"/>
      <c r="O2839" s="70"/>
      <c r="P2839" s="59"/>
      <c r="Q2839" s="70"/>
      <c r="R2839" s="73" t="s">
        <v>9326</v>
      </c>
      <c r="S2839" s="70">
        <v>2.878</v>
      </c>
      <c r="T2839" s="59">
        <v>18</v>
      </c>
      <c r="U2839" s="82">
        <v>129.51</v>
      </c>
      <c r="V2839" s="83">
        <v>51.804</v>
      </c>
      <c r="W2839" s="83">
        <v>37.414</v>
      </c>
      <c r="X2839" s="83">
        <v>14.39</v>
      </c>
      <c r="Y2839" s="82">
        <f t="shared" si="299"/>
        <v>77.706</v>
      </c>
      <c r="Z2839" s="82"/>
      <c r="AA2839" s="91"/>
      <c r="AB2839" s="91"/>
      <c r="AC2839" s="82"/>
      <c r="AD2839" s="82"/>
      <c r="AE2839" s="82"/>
      <c r="AF2839" s="82"/>
      <c r="AG2839" s="59" t="s">
        <v>9324</v>
      </c>
      <c r="AH2839" s="59">
        <v>1</v>
      </c>
      <c r="AI2839" s="58"/>
      <c r="AJ2839" s="27"/>
    </row>
    <row r="2840" ht="20.15" customHeight="1" outlineLevel="4" spans="1:36">
      <c r="A2840" s="55">
        <v>23</v>
      </c>
      <c r="B2840" s="60" t="s">
        <v>259</v>
      </c>
      <c r="C2840" s="56" t="s">
        <v>278</v>
      </c>
      <c r="D2840" s="57" t="s">
        <v>9327</v>
      </c>
      <c r="E2840" s="58" t="s">
        <v>3323</v>
      </c>
      <c r="F2840" s="59" t="s">
        <v>554</v>
      </c>
      <c r="G2840" s="59" t="s">
        <v>2461</v>
      </c>
      <c r="H2840" s="59">
        <v>431229</v>
      </c>
      <c r="I2840" s="59" t="str">
        <f t="shared" si="297"/>
        <v>431229</v>
      </c>
      <c r="J2840" s="59">
        <f t="shared" si="298"/>
        <v>0</v>
      </c>
      <c r="K2840" s="70">
        <v>4.225</v>
      </c>
      <c r="L2840" s="55" t="s">
        <v>9328</v>
      </c>
      <c r="M2840" s="71" t="s">
        <v>9329</v>
      </c>
      <c r="N2840" s="59"/>
      <c r="O2840" s="70"/>
      <c r="P2840" s="59"/>
      <c r="Q2840" s="70"/>
      <c r="R2840" s="73" t="s">
        <v>9329</v>
      </c>
      <c r="S2840" s="70">
        <v>4.225</v>
      </c>
      <c r="T2840" s="59">
        <v>18</v>
      </c>
      <c r="U2840" s="82">
        <v>190.125</v>
      </c>
      <c r="V2840" s="83">
        <v>76.05</v>
      </c>
      <c r="W2840" s="83">
        <v>54.925</v>
      </c>
      <c r="X2840" s="83">
        <v>21.125</v>
      </c>
      <c r="Y2840" s="82">
        <f t="shared" si="299"/>
        <v>114.075</v>
      </c>
      <c r="Z2840" s="82"/>
      <c r="AA2840" s="91"/>
      <c r="AB2840" s="91"/>
      <c r="AC2840" s="82"/>
      <c r="AD2840" s="82"/>
      <c r="AE2840" s="82"/>
      <c r="AF2840" s="82"/>
      <c r="AG2840" s="59" t="s">
        <v>9324</v>
      </c>
      <c r="AH2840" s="59">
        <v>1</v>
      </c>
      <c r="AI2840" s="58"/>
      <c r="AJ2840" s="27"/>
    </row>
    <row r="2841" ht="20.15" customHeight="1" outlineLevel="4" spans="1:36">
      <c r="A2841" s="55">
        <v>24</v>
      </c>
      <c r="B2841" s="60" t="s">
        <v>259</v>
      </c>
      <c r="C2841" s="56" t="s">
        <v>278</v>
      </c>
      <c r="D2841" s="57" t="s">
        <v>9327</v>
      </c>
      <c r="E2841" s="58" t="s">
        <v>9330</v>
      </c>
      <c r="F2841" s="59" t="s">
        <v>554</v>
      </c>
      <c r="G2841" s="59" t="s">
        <v>2461</v>
      </c>
      <c r="H2841" s="59">
        <v>431229</v>
      </c>
      <c r="I2841" s="59" t="str">
        <f t="shared" si="297"/>
        <v>431229</v>
      </c>
      <c r="J2841" s="59">
        <f t="shared" si="298"/>
        <v>0</v>
      </c>
      <c r="K2841" s="70">
        <v>2.592</v>
      </c>
      <c r="L2841" s="55" t="s">
        <v>9331</v>
      </c>
      <c r="M2841" s="71" t="s">
        <v>9332</v>
      </c>
      <c r="N2841" s="59"/>
      <c r="O2841" s="70"/>
      <c r="P2841" s="59"/>
      <c r="Q2841" s="70"/>
      <c r="R2841" s="73" t="s">
        <v>9332</v>
      </c>
      <c r="S2841" s="70">
        <v>2.592</v>
      </c>
      <c r="T2841" s="59">
        <v>18</v>
      </c>
      <c r="U2841" s="82">
        <v>116.64</v>
      </c>
      <c r="V2841" s="83">
        <v>46.656</v>
      </c>
      <c r="W2841" s="83">
        <v>33.696</v>
      </c>
      <c r="X2841" s="83">
        <v>12.96</v>
      </c>
      <c r="Y2841" s="82">
        <f t="shared" si="299"/>
        <v>69.984</v>
      </c>
      <c r="Z2841" s="82"/>
      <c r="AA2841" s="91"/>
      <c r="AB2841" s="91"/>
      <c r="AC2841" s="82"/>
      <c r="AD2841" s="82"/>
      <c r="AE2841" s="82"/>
      <c r="AF2841" s="82"/>
      <c r="AG2841" s="59" t="s">
        <v>9324</v>
      </c>
      <c r="AH2841" s="59">
        <v>1</v>
      </c>
      <c r="AI2841" s="58"/>
      <c r="AJ2841" s="27"/>
    </row>
    <row r="2842" ht="20.15" customHeight="1" outlineLevel="4" spans="1:36">
      <c r="A2842" s="55">
        <v>25</v>
      </c>
      <c r="B2842" s="60" t="s">
        <v>259</v>
      </c>
      <c r="C2842" s="56" t="s">
        <v>278</v>
      </c>
      <c r="D2842" s="57" t="s">
        <v>9287</v>
      </c>
      <c r="E2842" s="58" t="s">
        <v>9333</v>
      </c>
      <c r="F2842" s="59" t="s">
        <v>554</v>
      </c>
      <c r="G2842" s="59" t="s">
        <v>2461</v>
      </c>
      <c r="H2842" s="59">
        <v>431229</v>
      </c>
      <c r="I2842" s="59" t="str">
        <f t="shared" si="297"/>
        <v>431229</v>
      </c>
      <c r="J2842" s="59">
        <f t="shared" si="298"/>
        <v>0</v>
      </c>
      <c r="K2842" s="70">
        <v>2.041</v>
      </c>
      <c r="L2842" s="55" t="s">
        <v>9334</v>
      </c>
      <c r="M2842" s="71" t="s">
        <v>9335</v>
      </c>
      <c r="N2842" s="59"/>
      <c r="O2842" s="70"/>
      <c r="P2842" s="59"/>
      <c r="Q2842" s="70"/>
      <c r="R2842" s="73" t="s">
        <v>9335</v>
      </c>
      <c r="S2842" s="70">
        <v>2.041</v>
      </c>
      <c r="T2842" s="59">
        <v>18</v>
      </c>
      <c r="U2842" s="82">
        <v>91.845</v>
      </c>
      <c r="V2842" s="83">
        <v>36.738</v>
      </c>
      <c r="W2842" s="83">
        <v>26.533</v>
      </c>
      <c r="X2842" s="83">
        <v>10.205</v>
      </c>
      <c r="Y2842" s="82">
        <f t="shared" si="299"/>
        <v>55.107</v>
      </c>
      <c r="Z2842" s="82"/>
      <c r="AA2842" s="91"/>
      <c r="AB2842" s="91"/>
      <c r="AC2842" s="82"/>
      <c r="AD2842" s="82"/>
      <c r="AE2842" s="82"/>
      <c r="AF2842" s="82"/>
      <c r="AG2842" s="59" t="s">
        <v>9324</v>
      </c>
      <c r="AH2842" s="59">
        <v>1</v>
      </c>
      <c r="AI2842" s="58"/>
      <c r="AJ2842" s="27"/>
    </row>
    <row r="2843" ht="20.15" customHeight="1" outlineLevel="4" spans="1:36">
      <c r="A2843" s="55">
        <v>26</v>
      </c>
      <c r="B2843" s="60" t="s">
        <v>259</v>
      </c>
      <c r="C2843" s="56" t="s">
        <v>278</v>
      </c>
      <c r="D2843" s="57" t="s">
        <v>9287</v>
      </c>
      <c r="E2843" s="58" t="s">
        <v>9336</v>
      </c>
      <c r="F2843" s="59" t="s">
        <v>554</v>
      </c>
      <c r="G2843" s="59" t="s">
        <v>2461</v>
      </c>
      <c r="H2843" s="59">
        <v>431229</v>
      </c>
      <c r="I2843" s="59" t="str">
        <f t="shared" si="297"/>
        <v>431229</v>
      </c>
      <c r="J2843" s="59">
        <f t="shared" si="298"/>
        <v>0</v>
      </c>
      <c r="K2843" s="70">
        <v>2.489</v>
      </c>
      <c r="L2843" s="55" t="s">
        <v>9337</v>
      </c>
      <c r="M2843" s="71" t="s">
        <v>9338</v>
      </c>
      <c r="N2843" s="59"/>
      <c r="O2843" s="70"/>
      <c r="P2843" s="59"/>
      <c r="Q2843" s="70"/>
      <c r="R2843" s="73" t="s">
        <v>9338</v>
      </c>
      <c r="S2843" s="70">
        <v>2.489</v>
      </c>
      <c r="T2843" s="59">
        <v>18</v>
      </c>
      <c r="U2843" s="82">
        <v>112.005</v>
      </c>
      <c r="V2843" s="83">
        <v>44.802</v>
      </c>
      <c r="W2843" s="83">
        <v>32.357</v>
      </c>
      <c r="X2843" s="83">
        <v>12.445</v>
      </c>
      <c r="Y2843" s="82">
        <f t="shared" si="299"/>
        <v>67.203</v>
      </c>
      <c r="Z2843" s="82"/>
      <c r="AA2843" s="91"/>
      <c r="AB2843" s="91"/>
      <c r="AC2843" s="82"/>
      <c r="AD2843" s="82"/>
      <c r="AE2843" s="82"/>
      <c r="AF2843" s="82"/>
      <c r="AG2843" s="59" t="s">
        <v>9324</v>
      </c>
      <c r="AH2843" s="59">
        <v>1</v>
      </c>
      <c r="AI2843" s="58"/>
      <c r="AJ2843" s="27"/>
    </row>
    <row r="2844" ht="20.15" customHeight="1" outlineLevel="4" spans="1:36">
      <c r="A2844" s="55">
        <v>27</v>
      </c>
      <c r="B2844" s="60" t="s">
        <v>259</v>
      </c>
      <c r="C2844" s="56" t="s">
        <v>278</v>
      </c>
      <c r="D2844" s="57" t="s">
        <v>9287</v>
      </c>
      <c r="E2844" s="58" t="s">
        <v>9339</v>
      </c>
      <c r="F2844" s="59" t="s">
        <v>554</v>
      </c>
      <c r="G2844" s="59" t="s">
        <v>2461</v>
      </c>
      <c r="H2844" s="59">
        <v>431229</v>
      </c>
      <c r="I2844" s="59" t="str">
        <f t="shared" si="297"/>
        <v>431229</v>
      </c>
      <c r="J2844" s="59">
        <f t="shared" si="298"/>
        <v>0</v>
      </c>
      <c r="K2844" s="70">
        <v>3.158</v>
      </c>
      <c r="L2844" s="55" t="s">
        <v>9340</v>
      </c>
      <c r="M2844" s="71" t="s">
        <v>9341</v>
      </c>
      <c r="N2844" s="59"/>
      <c r="O2844" s="70"/>
      <c r="P2844" s="59"/>
      <c r="Q2844" s="70"/>
      <c r="R2844" s="73" t="s">
        <v>9341</v>
      </c>
      <c r="S2844" s="70">
        <v>3.158</v>
      </c>
      <c r="T2844" s="59">
        <v>18</v>
      </c>
      <c r="U2844" s="82">
        <v>142.11</v>
      </c>
      <c r="V2844" s="83">
        <v>56.844</v>
      </c>
      <c r="W2844" s="83">
        <v>41.054</v>
      </c>
      <c r="X2844" s="83">
        <v>15.79</v>
      </c>
      <c r="Y2844" s="82">
        <f t="shared" si="299"/>
        <v>85.266</v>
      </c>
      <c r="Z2844" s="82"/>
      <c r="AA2844" s="91"/>
      <c r="AB2844" s="91"/>
      <c r="AC2844" s="82"/>
      <c r="AD2844" s="82"/>
      <c r="AE2844" s="82"/>
      <c r="AF2844" s="82"/>
      <c r="AG2844" s="59" t="s">
        <v>9324</v>
      </c>
      <c r="AH2844" s="59">
        <v>1</v>
      </c>
      <c r="AI2844" s="58"/>
      <c r="AJ2844" s="27"/>
    </row>
    <row r="2845" ht="20.15" customHeight="1" outlineLevel="4" spans="1:36">
      <c r="A2845" s="55">
        <v>28</v>
      </c>
      <c r="B2845" s="60" t="s">
        <v>259</v>
      </c>
      <c r="C2845" s="56" t="s">
        <v>278</v>
      </c>
      <c r="D2845" s="57" t="s">
        <v>9342</v>
      </c>
      <c r="E2845" s="58" t="s">
        <v>9343</v>
      </c>
      <c r="F2845" s="59" t="s">
        <v>554</v>
      </c>
      <c r="G2845" s="59" t="s">
        <v>2461</v>
      </c>
      <c r="H2845" s="59">
        <v>431229</v>
      </c>
      <c r="I2845" s="59" t="str">
        <f t="shared" si="297"/>
        <v>431229</v>
      </c>
      <c r="J2845" s="59">
        <f t="shared" si="298"/>
        <v>0</v>
      </c>
      <c r="K2845" s="70">
        <v>1.982</v>
      </c>
      <c r="L2845" s="55" t="s">
        <v>9344</v>
      </c>
      <c r="M2845" s="71" t="s">
        <v>9345</v>
      </c>
      <c r="N2845" s="59"/>
      <c r="O2845" s="70"/>
      <c r="P2845" s="59"/>
      <c r="Q2845" s="70"/>
      <c r="R2845" s="73" t="s">
        <v>9345</v>
      </c>
      <c r="S2845" s="70">
        <v>1.982</v>
      </c>
      <c r="T2845" s="59">
        <v>18</v>
      </c>
      <c r="U2845" s="82">
        <v>89.19</v>
      </c>
      <c r="V2845" s="83">
        <v>35.676</v>
      </c>
      <c r="W2845" s="83">
        <v>25.766</v>
      </c>
      <c r="X2845" s="83">
        <v>9.91</v>
      </c>
      <c r="Y2845" s="82">
        <f t="shared" si="299"/>
        <v>53.514</v>
      </c>
      <c r="Z2845" s="82"/>
      <c r="AA2845" s="91"/>
      <c r="AB2845" s="91"/>
      <c r="AC2845" s="82"/>
      <c r="AD2845" s="82"/>
      <c r="AE2845" s="82"/>
      <c r="AF2845" s="82"/>
      <c r="AG2845" s="59" t="s">
        <v>9324</v>
      </c>
      <c r="AH2845" s="59">
        <v>1</v>
      </c>
      <c r="AI2845" s="58"/>
      <c r="AJ2845" s="27"/>
    </row>
    <row r="2846" ht="20.15" customHeight="1" outlineLevel="4" spans="1:36">
      <c r="A2846" s="55">
        <v>48</v>
      </c>
      <c r="B2846" s="60" t="s">
        <v>259</v>
      </c>
      <c r="C2846" s="56" t="s">
        <v>278</v>
      </c>
      <c r="D2846" s="57" t="s">
        <v>9346</v>
      </c>
      <c r="E2846" s="58" t="s">
        <v>9347</v>
      </c>
      <c r="F2846" s="59" t="s">
        <v>554</v>
      </c>
      <c r="G2846" s="59" t="s">
        <v>2461</v>
      </c>
      <c r="H2846" s="59">
        <v>431229</v>
      </c>
      <c r="I2846" s="59" t="str">
        <f t="shared" si="297"/>
        <v>431229</v>
      </c>
      <c r="J2846" s="59">
        <f t="shared" si="298"/>
        <v>0</v>
      </c>
      <c r="K2846" s="70">
        <v>4.981</v>
      </c>
      <c r="L2846" s="55" t="s">
        <v>9348</v>
      </c>
      <c r="M2846" s="71" t="s">
        <v>9349</v>
      </c>
      <c r="N2846" s="59"/>
      <c r="O2846" s="70"/>
      <c r="P2846" s="59"/>
      <c r="Q2846" s="70"/>
      <c r="R2846" s="73" t="s">
        <v>9349</v>
      </c>
      <c r="S2846" s="70">
        <v>4.981</v>
      </c>
      <c r="T2846" s="59">
        <v>18</v>
      </c>
      <c r="U2846" s="82">
        <v>224.145</v>
      </c>
      <c r="V2846" s="83">
        <v>89.658</v>
      </c>
      <c r="W2846" s="83">
        <v>64.753</v>
      </c>
      <c r="X2846" s="83">
        <v>24.905</v>
      </c>
      <c r="Y2846" s="82">
        <f t="shared" si="299"/>
        <v>134.487</v>
      </c>
      <c r="Z2846" s="82"/>
      <c r="AA2846" s="91"/>
      <c r="AB2846" s="91"/>
      <c r="AC2846" s="82"/>
      <c r="AD2846" s="82"/>
      <c r="AE2846" s="82"/>
      <c r="AF2846" s="82"/>
      <c r="AG2846" s="59" t="s">
        <v>9324</v>
      </c>
      <c r="AH2846" s="59">
        <v>1</v>
      </c>
      <c r="AI2846" s="58"/>
      <c r="AJ2846" s="27"/>
    </row>
    <row r="2847" ht="20.15" customHeight="1" outlineLevel="4" spans="1:36">
      <c r="A2847" s="55">
        <v>29</v>
      </c>
      <c r="B2847" s="60" t="s">
        <v>259</v>
      </c>
      <c r="C2847" s="56" t="s">
        <v>278</v>
      </c>
      <c r="D2847" s="57" t="s">
        <v>9244</v>
      </c>
      <c r="E2847" s="58" t="s">
        <v>9350</v>
      </c>
      <c r="F2847" s="59" t="s">
        <v>554</v>
      </c>
      <c r="G2847" s="59" t="s">
        <v>2461</v>
      </c>
      <c r="H2847" s="59">
        <v>431229</v>
      </c>
      <c r="I2847" s="59" t="str">
        <f t="shared" si="297"/>
        <v>431229</v>
      </c>
      <c r="J2847" s="59">
        <f t="shared" si="298"/>
        <v>0</v>
      </c>
      <c r="K2847" s="70">
        <v>3.365</v>
      </c>
      <c r="L2847" s="55" t="s">
        <v>9351</v>
      </c>
      <c r="M2847" s="71" t="s">
        <v>9352</v>
      </c>
      <c r="N2847" s="59"/>
      <c r="O2847" s="70"/>
      <c r="P2847" s="59"/>
      <c r="Q2847" s="70"/>
      <c r="R2847" s="73" t="s">
        <v>9352</v>
      </c>
      <c r="S2847" s="70">
        <v>3.365</v>
      </c>
      <c r="T2847" s="59">
        <v>18</v>
      </c>
      <c r="U2847" s="82">
        <v>151.425</v>
      </c>
      <c r="V2847" s="83">
        <v>60.57</v>
      </c>
      <c r="W2847" s="83">
        <v>43.745</v>
      </c>
      <c r="X2847" s="83">
        <v>16.825</v>
      </c>
      <c r="Y2847" s="82">
        <f t="shared" si="299"/>
        <v>90.855</v>
      </c>
      <c r="Z2847" s="82"/>
      <c r="AA2847" s="91"/>
      <c r="AB2847" s="91"/>
      <c r="AC2847" s="82"/>
      <c r="AD2847" s="82"/>
      <c r="AE2847" s="82"/>
      <c r="AF2847" s="82"/>
      <c r="AG2847" s="59" t="s">
        <v>9324</v>
      </c>
      <c r="AH2847" s="59">
        <v>1</v>
      </c>
      <c r="AI2847" s="58"/>
      <c r="AJ2847" s="27"/>
    </row>
    <row r="2848" ht="20.15" customHeight="1" outlineLevel="4" spans="1:36">
      <c r="A2848" s="55">
        <v>30</v>
      </c>
      <c r="B2848" s="60" t="s">
        <v>259</v>
      </c>
      <c r="C2848" s="56" t="s">
        <v>278</v>
      </c>
      <c r="D2848" s="57" t="s">
        <v>9253</v>
      </c>
      <c r="E2848" s="58" t="s">
        <v>9257</v>
      </c>
      <c r="F2848" s="59" t="s">
        <v>554</v>
      </c>
      <c r="G2848" s="59" t="s">
        <v>2461</v>
      </c>
      <c r="H2848" s="59">
        <v>431229</v>
      </c>
      <c r="I2848" s="59" t="str">
        <f t="shared" si="297"/>
        <v>431229</v>
      </c>
      <c r="J2848" s="59">
        <f t="shared" si="298"/>
        <v>0</v>
      </c>
      <c r="K2848" s="70">
        <v>2.04</v>
      </c>
      <c r="L2848" s="55" t="s">
        <v>9353</v>
      </c>
      <c r="M2848" s="71" t="s">
        <v>9354</v>
      </c>
      <c r="N2848" s="59"/>
      <c r="O2848" s="70"/>
      <c r="P2848" s="59"/>
      <c r="Q2848" s="70"/>
      <c r="R2848" s="73" t="s">
        <v>9354</v>
      </c>
      <c r="S2848" s="70">
        <v>2.04</v>
      </c>
      <c r="T2848" s="59">
        <v>18</v>
      </c>
      <c r="U2848" s="82">
        <v>91.8</v>
      </c>
      <c r="V2848" s="83">
        <v>36.72</v>
      </c>
      <c r="W2848" s="83">
        <v>26.52</v>
      </c>
      <c r="X2848" s="83">
        <v>10.2</v>
      </c>
      <c r="Y2848" s="82">
        <f t="shared" si="299"/>
        <v>55.08</v>
      </c>
      <c r="Z2848" s="82"/>
      <c r="AA2848" s="91"/>
      <c r="AB2848" s="91"/>
      <c r="AC2848" s="82"/>
      <c r="AD2848" s="82"/>
      <c r="AE2848" s="82"/>
      <c r="AF2848" s="82"/>
      <c r="AG2848" s="59" t="s">
        <v>9324</v>
      </c>
      <c r="AH2848" s="59">
        <v>1</v>
      </c>
      <c r="AI2848" s="58"/>
      <c r="AJ2848" s="27"/>
    </row>
    <row r="2849" ht="20.15" customHeight="1" outlineLevel="4" spans="1:36">
      <c r="A2849" s="55">
        <v>31</v>
      </c>
      <c r="B2849" s="60" t="s">
        <v>259</v>
      </c>
      <c r="C2849" s="56" t="s">
        <v>278</v>
      </c>
      <c r="D2849" s="57" t="s">
        <v>9342</v>
      </c>
      <c r="E2849" s="58" t="s">
        <v>9355</v>
      </c>
      <c r="F2849" s="59" t="s">
        <v>554</v>
      </c>
      <c r="G2849" s="59" t="s">
        <v>2461</v>
      </c>
      <c r="H2849" s="59">
        <v>431229</v>
      </c>
      <c r="I2849" s="59" t="str">
        <f t="shared" si="297"/>
        <v>431229</v>
      </c>
      <c r="J2849" s="59">
        <f t="shared" si="298"/>
        <v>0</v>
      </c>
      <c r="K2849" s="70">
        <v>0.314</v>
      </c>
      <c r="L2849" s="55" t="s">
        <v>9356</v>
      </c>
      <c r="M2849" s="71" t="s">
        <v>9357</v>
      </c>
      <c r="N2849" s="59"/>
      <c r="O2849" s="70"/>
      <c r="P2849" s="59"/>
      <c r="Q2849" s="70"/>
      <c r="R2849" s="73" t="s">
        <v>9357</v>
      </c>
      <c r="S2849" s="70">
        <v>0.314</v>
      </c>
      <c r="T2849" s="59">
        <v>18</v>
      </c>
      <c r="U2849" s="82">
        <v>14.13</v>
      </c>
      <c r="V2849" s="83">
        <v>5.652</v>
      </c>
      <c r="W2849" s="83">
        <v>4.082</v>
      </c>
      <c r="X2849" s="83">
        <v>1.57</v>
      </c>
      <c r="Y2849" s="82">
        <f t="shared" si="299"/>
        <v>8.478</v>
      </c>
      <c r="Z2849" s="82"/>
      <c r="AA2849" s="91"/>
      <c r="AB2849" s="91"/>
      <c r="AC2849" s="82"/>
      <c r="AD2849" s="82"/>
      <c r="AE2849" s="82"/>
      <c r="AF2849" s="82"/>
      <c r="AG2849" s="59" t="s">
        <v>9324</v>
      </c>
      <c r="AH2849" s="59">
        <v>1</v>
      </c>
      <c r="AI2849" s="58"/>
      <c r="AJ2849" s="27"/>
    </row>
    <row r="2850" ht="20.15" customHeight="1" outlineLevel="4" spans="1:36">
      <c r="A2850" s="55">
        <v>49</v>
      </c>
      <c r="B2850" s="60" t="s">
        <v>259</v>
      </c>
      <c r="C2850" s="56" t="s">
        <v>278</v>
      </c>
      <c r="D2850" s="57" t="s">
        <v>9287</v>
      </c>
      <c r="E2850" s="58" t="s">
        <v>9358</v>
      </c>
      <c r="F2850" s="59" t="s">
        <v>554</v>
      </c>
      <c r="G2850" s="59" t="s">
        <v>2461</v>
      </c>
      <c r="H2850" s="59">
        <v>431229</v>
      </c>
      <c r="I2850" s="59" t="str">
        <f t="shared" si="297"/>
        <v>431229</v>
      </c>
      <c r="J2850" s="59">
        <f t="shared" si="298"/>
        <v>0</v>
      </c>
      <c r="K2850" s="70">
        <v>6.596</v>
      </c>
      <c r="L2850" s="55" t="s">
        <v>9359</v>
      </c>
      <c r="M2850" s="71" t="s">
        <v>9360</v>
      </c>
      <c r="N2850" s="73" t="s">
        <v>9360</v>
      </c>
      <c r="O2850" s="70">
        <v>6.596</v>
      </c>
      <c r="P2850" s="59"/>
      <c r="Q2850" s="70"/>
      <c r="R2850" s="59"/>
      <c r="S2850" s="70"/>
      <c r="T2850" s="59">
        <v>18</v>
      </c>
      <c r="U2850" s="82">
        <v>296.82</v>
      </c>
      <c r="V2850" s="83">
        <v>118.728</v>
      </c>
      <c r="W2850" s="83">
        <v>85.748</v>
      </c>
      <c r="X2850" s="83">
        <v>32.98</v>
      </c>
      <c r="Y2850" s="82">
        <f t="shared" si="299"/>
        <v>178.092</v>
      </c>
      <c r="Z2850" s="82"/>
      <c r="AA2850" s="91"/>
      <c r="AB2850" s="91"/>
      <c r="AC2850" s="82"/>
      <c r="AD2850" s="82"/>
      <c r="AE2850" s="82"/>
      <c r="AF2850" s="82"/>
      <c r="AG2850" s="59" t="s">
        <v>9324</v>
      </c>
      <c r="AH2850" s="59">
        <v>1</v>
      </c>
      <c r="AI2850" s="58"/>
      <c r="AJ2850" s="27"/>
    </row>
    <row r="2851" ht="20.15" customHeight="1" outlineLevel="4" spans="1:36">
      <c r="A2851" s="55">
        <v>50</v>
      </c>
      <c r="B2851" s="60" t="s">
        <v>259</v>
      </c>
      <c r="C2851" s="56" t="s">
        <v>278</v>
      </c>
      <c r="D2851" s="57" t="s">
        <v>9287</v>
      </c>
      <c r="E2851" s="58" t="s">
        <v>9361</v>
      </c>
      <c r="F2851" s="59" t="s">
        <v>554</v>
      </c>
      <c r="G2851" s="59" t="s">
        <v>2461</v>
      </c>
      <c r="H2851" s="59">
        <v>431229</v>
      </c>
      <c r="I2851" s="59" t="str">
        <f t="shared" si="297"/>
        <v>431229</v>
      </c>
      <c r="J2851" s="59">
        <f t="shared" si="298"/>
        <v>0</v>
      </c>
      <c r="K2851" s="70">
        <v>1.499</v>
      </c>
      <c r="L2851" s="55" t="s">
        <v>9362</v>
      </c>
      <c r="M2851" s="71" t="s">
        <v>9363</v>
      </c>
      <c r="N2851" s="73" t="s">
        <v>9363</v>
      </c>
      <c r="O2851" s="70">
        <v>1.499</v>
      </c>
      <c r="P2851" s="59"/>
      <c r="Q2851" s="70"/>
      <c r="R2851" s="59"/>
      <c r="S2851" s="70"/>
      <c r="T2851" s="59">
        <v>18</v>
      </c>
      <c r="U2851" s="82">
        <v>67.455</v>
      </c>
      <c r="V2851" s="83">
        <v>26.982</v>
      </c>
      <c r="W2851" s="83">
        <v>19.487</v>
      </c>
      <c r="X2851" s="83">
        <v>7.495</v>
      </c>
      <c r="Y2851" s="82">
        <f t="shared" si="299"/>
        <v>40.473</v>
      </c>
      <c r="Z2851" s="82"/>
      <c r="AA2851" s="91"/>
      <c r="AB2851" s="91"/>
      <c r="AC2851" s="82"/>
      <c r="AD2851" s="82"/>
      <c r="AE2851" s="82"/>
      <c r="AF2851" s="82"/>
      <c r="AG2851" s="59" t="s">
        <v>9324</v>
      </c>
      <c r="AH2851" s="59">
        <v>1</v>
      </c>
      <c r="AI2851" s="58"/>
      <c r="AJ2851" s="27"/>
    </row>
    <row r="2852" ht="20.15" customHeight="1" outlineLevel="4" spans="1:36">
      <c r="A2852" s="55">
        <v>32</v>
      </c>
      <c r="B2852" s="60" t="s">
        <v>259</v>
      </c>
      <c r="C2852" s="56" t="s">
        <v>278</v>
      </c>
      <c r="D2852" s="57" t="s">
        <v>9346</v>
      </c>
      <c r="E2852" s="58" t="s">
        <v>9364</v>
      </c>
      <c r="F2852" s="59" t="s">
        <v>554</v>
      </c>
      <c r="G2852" s="59" t="s">
        <v>2461</v>
      </c>
      <c r="H2852" s="59">
        <v>431229</v>
      </c>
      <c r="I2852" s="59" t="str">
        <f t="shared" si="297"/>
        <v>431229</v>
      </c>
      <c r="J2852" s="59">
        <f t="shared" si="298"/>
        <v>0</v>
      </c>
      <c r="K2852" s="70">
        <v>6.457</v>
      </c>
      <c r="L2852" s="55" t="s">
        <v>9365</v>
      </c>
      <c r="M2852" s="71" t="s">
        <v>9366</v>
      </c>
      <c r="N2852" s="59"/>
      <c r="O2852" s="70"/>
      <c r="P2852" s="73" t="s">
        <v>9366</v>
      </c>
      <c r="Q2852" s="70">
        <v>6.457</v>
      </c>
      <c r="R2852" s="59"/>
      <c r="S2852" s="70"/>
      <c r="T2852" s="59">
        <v>18</v>
      </c>
      <c r="U2852" s="82">
        <v>290.565</v>
      </c>
      <c r="V2852" s="83">
        <v>116.226</v>
      </c>
      <c r="W2852" s="83">
        <v>83.941</v>
      </c>
      <c r="X2852" s="83">
        <v>32.285</v>
      </c>
      <c r="Y2852" s="82">
        <f t="shared" si="299"/>
        <v>174.339</v>
      </c>
      <c r="Z2852" s="82"/>
      <c r="AA2852" s="91"/>
      <c r="AB2852" s="91"/>
      <c r="AC2852" s="82"/>
      <c r="AD2852" s="82"/>
      <c r="AE2852" s="82"/>
      <c r="AF2852" s="82"/>
      <c r="AG2852" s="59" t="s">
        <v>9324</v>
      </c>
      <c r="AH2852" s="59">
        <v>1</v>
      </c>
      <c r="AI2852" s="58"/>
      <c r="AJ2852" s="27"/>
    </row>
    <row r="2853" ht="20.15" customHeight="1" outlineLevel="4" spans="1:36">
      <c r="A2853" s="55">
        <v>51</v>
      </c>
      <c r="B2853" s="60" t="s">
        <v>259</v>
      </c>
      <c r="C2853" s="56" t="s">
        <v>278</v>
      </c>
      <c r="D2853" s="57" t="s">
        <v>9244</v>
      </c>
      <c r="E2853" s="58" t="s">
        <v>3281</v>
      </c>
      <c r="F2853" s="59" t="s">
        <v>554</v>
      </c>
      <c r="G2853" s="59" t="s">
        <v>2461</v>
      </c>
      <c r="H2853" s="59">
        <v>431229</v>
      </c>
      <c r="I2853" s="59" t="str">
        <f t="shared" si="297"/>
        <v>431229</v>
      </c>
      <c r="J2853" s="59">
        <f t="shared" si="298"/>
        <v>0</v>
      </c>
      <c r="K2853" s="70">
        <v>3.068</v>
      </c>
      <c r="L2853" s="55" t="s">
        <v>9367</v>
      </c>
      <c r="M2853" s="71" t="s">
        <v>9368</v>
      </c>
      <c r="N2853" s="59"/>
      <c r="O2853" s="70"/>
      <c r="P2853" s="73" t="s">
        <v>9368</v>
      </c>
      <c r="Q2853" s="70">
        <v>3.068</v>
      </c>
      <c r="R2853" s="59"/>
      <c r="S2853" s="70"/>
      <c r="T2853" s="59">
        <v>18</v>
      </c>
      <c r="U2853" s="82">
        <v>138.06</v>
      </c>
      <c r="V2853" s="83">
        <v>55.224</v>
      </c>
      <c r="W2853" s="83">
        <v>39.884</v>
      </c>
      <c r="X2853" s="83">
        <v>15.34</v>
      </c>
      <c r="Y2853" s="82">
        <f t="shared" si="299"/>
        <v>82.836</v>
      </c>
      <c r="Z2853" s="82"/>
      <c r="AA2853" s="91"/>
      <c r="AB2853" s="91"/>
      <c r="AC2853" s="82"/>
      <c r="AD2853" s="82"/>
      <c r="AE2853" s="82"/>
      <c r="AF2853" s="82"/>
      <c r="AG2853" s="59" t="s">
        <v>9324</v>
      </c>
      <c r="AH2853" s="59">
        <v>1</v>
      </c>
      <c r="AI2853" s="58"/>
      <c r="AJ2853" s="27"/>
    </row>
    <row r="2854" ht="20.15" customHeight="1" outlineLevel="4" spans="1:36">
      <c r="A2854" s="55">
        <v>52</v>
      </c>
      <c r="B2854" s="60" t="s">
        <v>259</v>
      </c>
      <c r="C2854" s="56" t="s">
        <v>278</v>
      </c>
      <c r="D2854" s="57" t="s">
        <v>9248</v>
      </c>
      <c r="E2854" s="58" t="s">
        <v>9369</v>
      </c>
      <c r="F2854" s="59" t="s">
        <v>554</v>
      </c>
      <c r="G2854" s="59" t="s">
        <v>2461</v>
      </c>
      <c r="H2854" s="59">
        <v>431229</v>
      </c>
      <c r="I2854" s="59" t="str">
        <f t="shared" si="297"/>
        <v>431229</v>
      </c>
      <c r="J2854" s="59">
        <f t="shared" si="298"/>
        <v>0</v>
      </c>
      <c r="K2854" s="70">
        <v>0.236</v>
      </c>
      <c r="L2854" s="55" t="s">
        <v>9370</v>
      </c>
      <c r="M2854" s="71" t="s">
        <v>9371</v>
      </c>
      <c r="N2854" s="59"/>
      <c r="O2854" s="70"/>
      <c r="P2854" s="73" t="s">
        <v>9371</v>
      </c>
      <c r="Q2854" s="70">
        <v>0.236</v>
      </c>
      <c r="R2854" s="59"/>
      <c r="S2854" s="70"/>
      <c r="T2854" s="59">
        <v>18</v>
      </c>
      <c r="U2854" s="82">
        <v>10.62</v>
      </c>
      <c r="V2854" s="83">
        <v>4.248</v>
      </c>
      <c r="W2854" s="83">
        <v>3.068</v>
      </c>
      <c r="X2854" s="83">
        <v>1.18</v>
      </c>
      <c r="Y2854" s="82">
        <f t="shared" si="299"/>
        <v>6.372</v>
      </c>
      <c r="Z2854" s="82"/>
      <c r="AA2854" s="91"/>
      <c r="AB2854" s="91"/>
      <c r="AC2854" s="82"/>
      <c r="AD2854" s="82"/>
      <c r="AE2854" s="82"/>
      <c r="AF2854" s="82"/>
      <c r="AG2854" s="59" t="s">
        <v>9324</v>
      </c>
      <c r="AH2854" s="59">
        <v>1</v>
      </c>
      <c r="AI2854" s="58"/>
      <c r="AJ2854" s="27"/>
    </row>
    <row r="2855" ht="20.15" customHeight="1" outlineLevel="4" spans="1:36">
      <c r="A2855" s="55">
        <v>53</v>
      </c>
      <c r="B2855" s="60" t="s">
        <v>259</v>
      </c>
      <c r="C2855" s="56" t="s">
        <v>278</v>
      </c>
      <c r="D2855" s="57" t="s">
        <v>9372</v>
      </c>
      <c r="E2855" s="58" t="s">
        <v>6346</v>
      </c>
      <c r="F2855" s="59" t="s">
        <v>554</v>
      </c>
      <c r="G2855" s="59" t="s">
        <v>2461</v>
      </c>
      <c r="H2855" s="59">
        <v>431229</v>
      </c>
      <c r="I2855" s="59" t="str">
        <f t="shared" si="297"/>
        <v>431229</v>
      </c>
      <c r="J2855" s="59">
        <f t="shared" si="298"/>
        <v>0</v>
      </c>
      <c r="K2855" s="70">
        <v>1.539</v>
      </c>
      <c r="L2855" s="55" t="s">
        <v>9373</v>
      </c>
      <c r="M2855" s="71" t="s">
        <v>9374</v>
      </c>
      <c r="N2855" s="59"/>
      <c r="O2855" s="70"/>
      <c r="P2855" s="73" t="s">
        <v>9374</v>
      </c>
      <c r="Q2855" s="70">
        <v>1.539</v>
      </c>
      <c r="R2855" s="59"/>
      <c r="S2855" s="70"/>
      <c r="T2855" s="59">
        <v>18</v>
      </c>
      <c r="U2855" s="82">
        <v>69.255</v>
      </c>
      <c r="V2855" s="83">
        <v>27.702</v>
      </c>
      <c r="W2855" s="83">
        <v>20.007</v>
      </c>
      <c r="X2855" s="83">
        <v>7.695</v>
      </c>
      <c r="Y2855" s="82">
        <f t="shared" si="299"/>
        <v>41.553</v>
      </c>
      <c r="Z2855" s="82"/>
      <c r="AA2855" s="91"/>
      <c r="AB2855" s="91"/>
      <c r="AC2855" s="82"/>
      <c r="AD2855" s="82"/>
      <c r="AE2855" s="82"/>
      <c r="AF2855" s="82"/>
      <c r="AG2855" s="59" t="s">
        <v>9324</v>
      </c>
      <c r="AH2855" s="59">
        <v>1</v>
      </c>
      <c r="AI2855" s="58"/>
      <c r="AJ2855" s="27"/>
    </row>
    <row r="2856" ht="20.15" customHeight="1" outlineLevel="4" spans="1:36">
      <c r="A2856" s="55">
        <v>33</v>
      </c>
      <c r="B2856" s="60" t="s">
        <v>259</v>
      </c>
      <c r="C2856" s="56" t="s">
        <v>278</v>
      </c>
      <c r="D2856" s="57" t="s">
        <v>9372</v>
      </c>
      <c r="E2856" s="58" t="s">
        <v>9375</v>
      </c>
      <c r="F2856" s="59" t="s">
        <v>554</v>
      </c>
      <c r="G2856" s="59" t="s">
        <v>2461</v>
      </c>
      <c r="H2856" s="59">
        <v>431229</v>
      </c>
      <c r="I2856" s="59" t="str">
        <f t="shared" si="297"/>
        <v>431229</v>
      </c>
      <c r="J2856" s="59">
        <f t="shared" si="298"/>
        <v>0</v>
      </c>
      <c r="K2856" s="70">
        <v>2.6</v>
      </c>
      <c r="L2856" s="55" t="s">
        <v>9376</v>
      </c>
      <c r="M2856" s="71" t="s">
        <v>9377</v>
      </c>
      <c r="N2856" s="59"/>
      <c r="O2856" s="70"/>
      <c r="P2856" s="73" t="s">
        <v>9377</v>
      </c>
      <c r="Q2856" s="70">
        <v>2.6</v>
      </c>
      <c r="R2856" s="59"/>
      <c r="S2856" s="70"/>
      <c r="T2856" s="59">
        <v>18</v>
      </c>
      <c r="U2856" s="82">
        <v>117</v>
      </c>
      <c r="V2856" s="83">
        <v>46.8</v>
      </c>
      <c r="W2856" s="83">
        <v>33.8</v>
      </c>
      <c r="X2856" s="83">
        <v>13</v>
      </c>
      <c r="Y2856" s="82">
        <f t="shared" si="299"/>
        <v>70.2</v>
      </c>
      <c r="Z2856" s="82"/>
      <c r="AA2856" s="91"/>
      <c r="AB2856" s="91"/>
      <c r="AC2856" s="82"/>
      <c r="AD2856" s="82"/>
      <c r="AE2856" s="82"/>
      <c r="AF2856" s="82"/>
      <c r="AG2856" s="59" t="s">
        <v>9324</v>
      </c>
      <c r="AH2856" s="59">
        <v>1</v>
      </c>
      <c r="AI2856" s="58"/>
      <c r="AJ2856" s="27"/>
    </row>
    <row r="2857" ht="20.15" customHeight="1" outlineLevel="4" spans="1:36">
      <c r="A2857" s="55">
        <v>54</v>
      </c>
      <c r="B2857" s="60" t="s">
        <v>259</v>
      </c>
      <c r="C2857" s="56" t="s">
        <v>278</v>
      </c>
      <c r="D2857" s="57" t="s">
        <v>9287</v>
      </c>
      <c r="E2857" s="58" t="s">
        <v>9378</v>
      </c>
      <c r="F2857" s="59" t="s">
        <v>554</v>
      </c>
      <c r="G2857" s="59" t="s">
        <v>2461</v>
      </c>
      <c r="H2857" s="59">
        <v>431229</v>
      </c>
      <c r="I2857" s="59" t="str">
        <f t="shared" si="297"/>
        <v>431229</v>
      </c>
      <c r="J2857" s="59">
        <f t="shared" si="298"/>
        <v>0</v>
      </c>
      <c r="K2857" s="70">
        <v>5.395</v>
      </c>
      <c r="L2857" s="55" t="s">
        <v>9379</v>
      </c>
      <c r="M2857" s="71" t="s">
        <v>9380</v>
      </c>
      <c r="N2857" s="59"/>
      <c r="O2857" s="70"/>
      <c r="P2857" s="73" t="s">
        <v>9380</v>
      </c>
      <c r="Q2857" s="70">
        <v>5.395</v>
      </c>
      <c r="R2857" s="59"/>
      <c r="S2857" s="70"/>
      <c r="T2857" s="59">
        <v>18</v>
      </c>
      <c r="U2857" s="82">
        <v>242.775</v>
      </c>
      <c r="V2857" s="83">
        <v>97.11</v>
      </c>
      <c r="W2857" s="83">
        <v>70.135</v>
      </c>
      <c r="X2857" s="83">
        <v>26.975</v>
      </c>
      <c r="Y2857" s="82">
        <f t="shared" si="299"/>
        <v>145.665</v>
      </c>
      <c r="Z2857" s="82"/>
      <c r="AA2857" s="91"/>
      <c r="AB2857" s="91"/>
      <c r="AC2857" s="82"/>
      <c r="AD2857" s="82"/>
      <c r="AE2857" s="82"/>
      <c r="AF2857" s="82"/>
      <c r="AG2857" s="59" t="s">
        <v>9324</v>
      </c>
      <c r="AH2857" s="59">
        <v>1</v>
      </c>
      <c r="AI2857" s="58"/>
      <c r="AJ2857" s="27"/>
    </row>
    <row r="2858" ht="20.15" customHeight="1" outlineLevel="4" spans="1:36">
      <c r="A2858" s="55">
        <v>34</v>
      </c>
      <c r="B2858" s="60" t="s">
        <v>259</v>
      </c>
      <c r="C2858" s="56" t="s">
        <v>278</v>
      </c>
      <c r="D2858" s="57" t="s">
        <v>9253</v>
      </c>
      <c r="E2858" s="58" t="s">
        <v>3384</v>
      </c>
      <c r="F2858" s="59" t="s">
        <v>554</v>
      </c>
      <c r="G2858" s="59" t="s">
        <v>2461</v>
      </c>
      <c r="H2858" s="59">
        <v>431229</v>
      </c>
      <c r="I2858" s="59" t="str">
        <f t="shared" si="297"/>
        <v>431229</v>
      </c>
      <c r="J2858" s="59">
        <f t="shared" si="298"/>
        <v>0</v>
      </c>
      <c r="K2858" s="70">
        <v>0.991</v>
      </c>
      <c r="L2858" s="55" t="s">
        <v>9381</v>
      </c>
      <c r="M2858" s="71" t="s">
        <v>9382</v>
      </c>
      <c r="N2858" s="59"/>
      <c r="O2858" s="70"/>
      <c r="P2858" s="73" t="s">
        <v>9382</v>
      </c>
      <c r="Q2858" s="70">
        <v>0.991</v>
      </c>
      <c r="R2858" s="59"/>
      <c r="S2858" s="70"/>
      <c r="T2858" s="59">
        <v>18</v>
      </c>
      <c r="U2858" s="82">
        <v>44.595</v>
      </c>
      <c r="V2858" s="83">
        <v>17.838</v>
      </c>
      <c r="W2858" s="83">
        <v>12.883</v>
      </c>
      <c r="X2858" s="83">
        <v>4.955</v>
      </c>
      <c r="Y2858" s="82">
        <f t="shared" si="299"/>
        <v>26.757</v>
      </c>
      <c r="Z2858" s="82"/>
      <c r="AA2858" s="91"/>
      <c r="AB2858" s="91"/>
      <c r="AC2858" s="82"/>
      <c r="AD2858" s="82"/>
      <c r="AE2858" s="82"/>
      <c r="AF2858" s="82"/>
      <c r="AG2858" s="59" t="s">
        <v>9324</v>
      </c>
      <c r="AH2858" s="59">
        <v>1</v>
      </c>
      <c r="AI2858" s="58"/>
      <c r="AJ2858" s="27"/>
    </row>
    <row r="2859" ht="20.15" customHeight="1" outlineLevel="4" spans="1:36">
      <c r="A2859" s="55">
        <v>35</v>
      </c>
      <c r="B2859" s="60" t="s">
        <v>259</v>
      </c>
      <c r="C2859" s="56" t="s">
        <v>278</v>
      </c>
      <c r="D2859" s="57" t="s">
        <v>9253</v>
      </c>
      <c r="E2859" s="58" t="s">
        <v>9257</v>
      </c>
      <c r="F2859" s="59" t="s">
        <v>554</v>
      </c>
      <c r="G2859" s="59" t="s">
        <v>2461</v>
      </c>
      <c r="H2859" s="59">
        <v>431229</v>
      </c>
      <c r="I2859" s="59" t="str">
        <f t="shared" si="297"/>
        <v>431229</v>
      </c>
      <c r="J2859" s="59">
        <f t="shared" si="298"/>
        <v>0</v>
      </c>
      <c r="K2859" s="70">
        <v>7.241</v>
      </c>
      <c r="L2859" s="55" t="s">
        <v>9383</v>
      </c>
      <c r="M2859" s="71" t="s">
        <v>9384</v>
      </c>
      <c r="N2859" s="59"/>
      <c r="O2859" s="70"/>
      <c r="P2859" s="73" t="s">
        <v>9384</v>
      </c>
      <c r="Q2859" s="70">
        <v>7.241</v>
      </c>
      <c r="R2859" s="59"/>
      <c r="S2859" s="70"/>
      <c r="T2859" s="59">
        <v>18</v>
      </c>
      <c r="U2859" s="82">
        <v>325.845</v>
      </c>
      <c r="V2859" s="83">
        <v>130.338</v>
      </c>
      <c r="W2859" s="83">
        <v>94.133</v>
      </c>
      <c r="X2859" s="83">
        <v>36.205</v>
      </c>
      <c r="Y2859" s="82">
        <f t="shared" si="299"/>
        <v>195.507</v>
      </c>
      <c r="Z2859" s="82"/>
      <c r="AA2859" s="91"/>
      <c r="AB2859" s="91"/>
      <c r="AC2859" s="82"/>
      <c r="AD2859" s="82"/>
      <c r="AE2859" s="82"/>
      <c r="AF2859" s="82"/>
      <c r="AG2859" s="59" t="s">
        <v>9324</v>
      </c>
      <c r="AH2859" s="59">
        <v>1</v>
      </c>
      <c r="AI2859" s="58"/>
      <c r="AJ2859" s="27"/>
    </row>
    <row r="2860" ht="20.15" customHeight="1" outlineLevel="4" spans="1:36">
      <c r="A2860" s="55">
        <v>55</v>
      </c>
      <c r="B2860" s="60" t="s">
        <v>259</v>
      </c>
      <c r="C2860" s="56" t="s">
        <v>278</v>
      </c>
      <c r="D2860" s="57" t="s">
        <v>9287</v>
      </c>
      <c r="E2860" s="58" t="s">
        <v>9385</v>
      </c>
      <c r="F2860" s="59" t="s">
        <v>554</v>
      </c>
      <c r="G2860" s="59" t="s">
        <v>2461</v>
      </c>
      <c r="H2860" s="59">
        <v>431229</v>
      </c>
      <c r="I2860" s="59" t="str">
        <f t="shared" si="297"/>
        <v>431229</v>
      </c>
      <c r="J2860" s="59">
        <f t="shared" si="298"/>
        <v>0</v>
      </c>
      <c r="K2860" s="70">
        <v>1.237</v>
      </c>
      <c r="L2860" s="55" t="s">
        <v>9386</v>
      </c>
      <c r="M2860" s="71" t="s">
        <v>9387</v>
      </c>
      <c r="N2860" s="59"/>
      <c r="O2860" s="70"/>
      <c r="P2860" s="73" t="s">
        <v>9387</v>
      </c>
      <c r="Q2860" s="70">
        <v>1.237</v>
      </c>
      <c r="R2860" s="59"/>
      <c r="S2860" s="70"/>
      <c r="T2860" s="59">
        <v>18</v>
      </c>
      <c r="U2860" s="82">
        <v>55.665</v>
      </c>
      <c r="V2860" s="83">
        <v>22.266</v>
      </c>
      <c r="W2860" s="83">
        <v>16.081</v>
      </c>
      <c r="X2860" s="83">
        <v>6.185</v>
      </c>
      <c r="Y2860" s="82">
        <f t="shared" si="299"/>
        <v>33.399</v>
      </c>
      <c r="Z2860" s="82"/>
      <c r="AA2860" s="91"/>
      <c r="AB2860" s="91"/>
      <c r="AC2860" s="82"/>
      <c r="AD2860" s="82"/>
      <c r="AE2860" s="82"/>
      <c r="AF2860" s="82"/>
      <c r="AG2860" s="59" t="s">
        <v>9324</v>
      </c>
      <c r="AH2860" s="59">
        <v>1</v>
      </c>
      <c r="AI2860" s="58"/>
      <c r="AJ2860" s="27"/>
    </row>
    <row r="2861" ht="20.15" customHeight="1" outlineLevel="4" spans="1:36">
      <c r="A2861" s="55">
        <v>36</v>
      </c>
      <c r="B2861" s="60" t="s">
        <v>259</v>
      </c>
      <c r="C2861" s="56" t="s">
        <v>278</v>
      </c>
      <c r="D2861" s="57" t="s">
        <v>9270</v>
      </c>
      <c r="E2861" s="58" t="s">
        <v>9388</v>
      </c>
      <c r="F2861" s="59" t="s">
        <v>554</v>
      </c>
      <c r="G2861" s="59" t="s">
        <v>2461</v>
      </c>
      <c r="H2861" s="59">
        <v>431229</v>
      </c>
      <c r="I2861" s="59" t="str">
        <f t="shared" si="297"/>
        <v>431229</v>
      </c>
      <c r="J2861" s="59">
        <f t="shared" si="298"/>
        <v>0</v>
      </c>
      <c r="K2861" s="70">
        <v>8.785</v>
      </c>
      <c r="L2861" s="55" t="s">
        <v>9389</v>
      </c>
      <c r="M2861" s="71" t="s">
        <v>9390</v>
      </c>
      <c r="N2861" s="59"/>
      <c r="O2861" s="70"/>
      <c r="P2861" s="73" t="s">
        <v>9390</v>
      </c>
      <c r="Q2861" s="70">
        <v>8.785</v>
      </c>
      <c r="R2861" s="59"/>
      <c r="S2861" s="70"/>
      <c r="T2861" s="59">
        <v>18</v>
      </c>
      <c r="U2861" s="82">
        <v>395.325</v>
      </c>
      <c r="V2861" s="83">
        <v>158.13</v>
      </c>
      <c r="W2861" s="83">
        <v>114.205</v>
      </c>
      <c r="X2861" s="83">
        <v>43.925</v>
      </c>
      <c r="Y2861" s="82">
        <f t="shared" si="299"/>
        <v>237.195</v>
      </c>
      <c r="Z2861" s="82"/>
      <c r="AA2861" s="91"/>
      <c r="AB2861" s="91"/>
      <c r="AC2861" s="82"/>
      <c r="AD2861" s="82"/>
      <c r="AE2861" s="82"/>
      <c r="AF2861" s="82"/>
      <c r="AG2861" s="59" t="s">
        <v>9324</v>
      </c>
      <c r="AH2861" s="59">
        <v>1</v>
      </c>
      <c r="AI2861" s="58"/>
      <c r="AJ2861" s="27"/>
    </row>
    <row r="2862" ht="20.15" customHeight="1" outlineLevel="4" spans="1:36">
      <c r="A2862" s="55">
        <v>37</v>
      </c>
      <c r="B2862" s="60" t="s">
        <v>259</v>
      </c>
      <c r="C2862" s="56" t="s">
        <v>278</v>
      </c>
      <c r="D2862" s="57" t="s">
        <v>9391</v>
      </c>
      <c r="E2862" s="58" t="s">
        <v>8918</v>
      </c>
      <c r="F2862" s="59" t="s">
        <v>554</v>
      </c>
      <c r="G2862" s="59" t="s">
        <v>2461</v>
      </c>
      <c r="H2862" s="59">
        <v>431229</v>
      </c>
      <c r="I2862" s="59" t="str">
        <f t="shared" si="297"/>
        <v>431229</v>
      </c>
      <c r="J2862" s="59">
        <f t="shared" si="298"/>
        <v>0</v>
      </c>
      <c r="K2862" s="70">
        <v>11.34</v>
      </c>
      <c r="L2862" s="55" t="s">
        <v>9392</v>
      </c>
      <c r="M2862" s="71" t="s">
        <v>9393</v>
      </c>
      <c r="N2862" s="59"/>
      <c r="O2862" s="70"/>
      <c r="P2862" s="73" t="s">
        <v>9393</v>
      </c>
      <c r="Q2862" s="70">
        <v>11.34</v>
      </c>
      <c r="R2862" s="59"/>
      <c r="S2862" s="70"/>
      <c r="T2862" s="59">
        <v>18</v>
      </c>
      <c r="U2862" s="82">
        <v>510.3</v>
      </c>
      <c r="V2862" s="83">
        <v>204.12</v>
      </c>
      <c r="W2862" s="83">
        <v>147.42</v>
      </c>
      <c r="X2862" s="83">
        <v>56.7</v>
      </c>
      <c r="Y2862" s="82">
        <f t="shared" si="299"/>
        <v>306.18</v>
      </c>
      <c r="Z2862" s="82"/>
      <c r="AA2862" s="91"/>
      <c r="AB2862" s="91"/>
      <c r="AC2862" s="82"/>
      <c r="AD2862" s="82"/>
      <c r="AE2862" s="82"/>
      <c r="AF2862" s="82"/>
      <c r="AG2862" s="59" t="s">
        <v>9324</v>
      </c>
      <c r="AH2862" s="59">
        <v>1</v>
      </c>
      <c r="AI2862" s="58"/>
      <c r="AJ2862" s="27"/>
    </row>
    <row r="2863" ht="20.15" customHeight="1" outlineLevel="4" spans="1:36">
      <c r="A2863" s="55">
        <v>38</v>
      </c>
      <c r="B2863" s="60" t="s">
        <v>259</v>
      </c>
      <c r="C2863" s="56" t="s">
        <v>278</v>
      </c>
      <c r="D2863" s="57" t="s">
        <v>9391</v>
      </c>
      <c r="E2863" s="58" t="s">
        <v>2110</v>
      </c>
      <c r="F2863" s="59" t="s">
        <v>554</v>
      </c>
      <c r="G2863" s="59" t="s">
        <v>2461</v>
      </c>
      <c r="H2863" s="59">
        <v>431229</v>
      </c>
      <c r="I2863" s="59" t="str">
        <f t="shared" si="297"/>
        <v>431229</v>
      </c>
      <c r="J2863" s="59">
        <f t="shared" si="298"/>
        <v>0</v>
      </c>
      <c r="K2863" s="70">
        <v>2.91</v>
      </c>
      <c r="L2863" s="55" t="s">
        <v>9394</v>
      </c>
      <c r="M2863" s="71" t="s">
        <v>9395</v>
      </c>
      <c r="N2863" s="59"/>
      <c r="O2863" s="70"/>
      <c r="P2863" s="73" t="s">
        <v>9395</v>
      </c>
      <c r="Q2863" s="70">
        <v>2.91</v>
      </c>
      <c r="R2863" s="59"/>
      <c r="S2863" s="70"/>
      <c r="T2863" s="59">
        <v>18</v>
      </c>
      <c r="U2863" s="82">
        <v>130.95</v>
      </c>
      <c r="V2863" s="83">
        <v>52.38</v>
      </c>
      <c r="W2863" s="83">
        <v>37.83</v>
      </c>
      <c r="X2863" s="83">
        <v>14.55</v>
      </c>
      <c r="Y2863" s="82">
        <f t="shared" si="299"/>
        <v>78.57</v>
      </c>
      <c r="Z2863" s="82"/>
      <c r="AA2863" s="91"/>
      <c r="AB2863" s="91"/>
      <c r="AC2863" s="82"/>
      <c r="AD2863" s="82"/>
      <c r="AE2863" s="82"/>
      <c r="AF2863" s="82"/>
      <c r="AG2863" s="59" t="s">
        <v>9324</v>
      </c>
      <c r="AH2863" s="59">
        <v>1</v>
      </c>
      <c r="AI2863" s="58"/>
      <c r="AJ2863" s="27"/>
    </row>
    <row r="2864" ht="20.15" customHeight="1" outlineLevel="4" spans="1:36">
      <c r="A2864" s="55">
        <v>40</v>
      </c>
      <c r="B2864" s="60" t="s">
        <v>259</v>
      </c>
      <c r="C2864" s="56" t="s">
        <v>278</v>
      </c>
      <c r="D2864" s="57" t="s">
        <v>9327</v>
      </c>
      <c r="E2864" s="58" t="s">
        <v>9396</v>
      </c>
      <c r="F2864" s="59" t="s">
        <v>554</v>
      </c>
      <c r="G2864" s="59" t="s">
        <v>2461</v>
      </c>
      <c r="H2864" s="59">
        <v>431229</v>
      </c>
      <c r="I2864" s="59" t="str">
        <f t="shared" si="297"/>
        <v>431229</v>
      </c>
      <c r="J2864" s="59">
        <f t="shared" si="298"/>
        <v>0</v>
      </c>
      <c r="K2864" s="70">
        <v>0.991</v>
      </c>
      <c r="L2864" s="55" t="s">
        <v>9397</v>
      </c>
      <c r="M2864" s="71" t="s">
        <v>9398</v>
      </c>
      <c r="N2864" s="59"/>
      <c r="O2864" s="70"/>
      <c r="P2864" s="73" t="s">
        <v>9398</v>
      </c>
      <c r="Q2864" s="70">
        <v>0.991</v>
      </c>
      <c r="R2864" s="59"/>
      <c r="S2864" s="70"/>
      <c r="T2864" s="59">
        <v>18</v>
      </c>
      <c r="U2864" s="82">
        <v>44.595</v>
      </c>
      <c r="V2864" s="83">
        <v>17.838</v>
      </c>
      <c r="W2864" s="83">
        <v>12.883</v>
      </c>
      <c r="X2864" s="83">
        <v>4.955</v>
      </c>
      <c r="Y2864" s="82">
        <f t="shared" si="299"/>
        <v>26.757</v>
      </c>
      <c r="Z2864" s="82"/>
      <c r="AA2864" s="91"/>
      <c r="AB2864" s="91"/>
      <c r="AC2864" s="82"/>
      <c r="AD2864" s="82"/>
      <c r="AE2864" s="82"/>
      <c r="AF2864" s="82"/>
      <c r="AG2864" s="59" t="s">
        <v>9324</v>
      </c>
      <c r="AH2864" s="59">
        <v>1</v>
      </c>
      <c r="AI2864" s="58"/>
      <c r="AJ2864" s="27"/>
    </row>
    <row r="2865" ht="20.15" customHeight="1" outlineLevel="4" spans="1:36">
      <c r="A2865" s="55">
        <v>43</v>
      </c>
      <c r="B2865" s="60" t="s">
        <v>259</v>
      </c>
      <c r="C2865" s="56" t="s">
        <v>278</v>
      </c>
      <c r="D2865" s="57" t="s">
        <v>9270</v>
      </c>
      <c r="E2865" s="58" t="s">
        <v>8912</v>
      </c>
      <c r="F2865" s="59" t="s">
        <v>554</v>
      </c>
      <c r="G2865" s="59" t="s">
        <v>2461</v>
      </c>
      <c r="H2865" s="59">
        <v>431229</v>
      </c>
      <c r="I2865" s="59" t="str">
        <f t="shared" si="297"/>
        <v>431229</v>
      </c>
      <c r="J2865" s="59">
        <f t="shared" si="298"/>
        <v>0</v>
      </c>
      <c r="K2865" s="70">
        <v>5.676</v>
      </c>
      <c r="L2865" s="55" t="s">
        <v>9399</v>
      </c>
      <c r="M2865" s="71" t="s">
        <v>9400</v>
      </c>
      <c r="N2865" s="59"/>
      <c r="O2865" s="70"/>
      <c r="P2865" s="73" t="s">
        <v>9400</v>
      </c>
      <c r="Q2865" s="70">
        <v>5.676</v>
      </c>
      <c r="R2865" s="59"/>
      <c r="S2865" s="70"/>
      <c r="T2865" s="59">
        <v>18</v>
      </c>
      <c r="U2865" s="82">
        <v>255.42</v>
      </c>
      <c r="V2865" s="83">
        <v>102.168</v>
      </c>
      <c r="W2865" s="83">
        <v>73.788</v>
      </c>
      <c r="X2865" s="83">
        <v>28.38</v>
      </c>
      <c r="Y2865" s="82">
        <f t="shared" si="299"/>
        <v>153.252</v>
      </c>
      <c r="Z2865" s="82"/>
      <c r="AA2865" s="91"/>
      <c r="AB2865" s="91"/>
      <c r="AC2865" s="82"/>
      <c r="AD2865" s="82"/>
      <c r="AE2865" s="82"/>
      <c r="AF2865" s="82"/>
      <c r="AG2865" s="59" t="s">
        <v>9324</v>
      </c>
      <c r="AH2865" s="59">
        <v>1</v>
      </c>
      <c r="AI2865" s="58"/>
      <c r="AJ2865" s="27"/>
    </row>
    <row r="2866" ht="20.15" customHeight="1" outlineLevel="4" spans="1:36">
      <c r="A2866" s="55">
        <v>45</v>
      </c>
      <c r="B2866" s="60" t="s">
        <v>259</v>
      </c>
      <c r="C2866" s="56" t="s">
        <v>278</v>
      </c>
      <c r="D2866" s="57" t="s">
        <v>9346</v>
      </c>
      <c r="E2866" s="58" t="s">
        <v>9401</v>
      </c>
      <c r="F2866" s="59" t="s">
        <v>554</v>
      </c>
      <c r="G2866" s="59" t="s">
        <v>2461</v>
      </c>
      <c r="H2866" s="59">
        <v>431229</v>
      </c>
      <c r="I2866" s="59" t="str">
        <f t="shared" si="297"/>
        <v>431229</v>
      </c>
      <c r="J2866" s="59">
        <f t="shared" si="298"/>
        <v>0</v>
      </c>
      <c r="K2866" s="70">
        <v>6.732</v>
      </c>
      <c r="L2866" s="55" t="s">
        <v>9402</v>
      </c>
      <c r="M2866" s="71" t="s">
        <v>9403</v>
      </c>
      <c r="N2866" s="59"/>
      <c r="O2866" s="70"/>
      <c r="P2866" s="73" t="s">
        <v>9403</v>
      </c>
      <c r="Q2866" s="70">
        <v>6.732</v>
      </c>
      <c r="R2866" s="59"/>
      <c r="S2866" s="70"/>
      <c r="T2866" s="59">
        <v>18</v>
      </c>
      <c r="U2866" s="82">
        <v>302.94</v>
      </c>
      <c r="V2866" s="83">
        <v>121.176</v>
      </c>
      <c r="W2866" s="83">
        <v>87.516</v>
      </c>
      <c r="X2866" s="83">
        <v>33.66</v>
      </c>
      <c r="Y2866" s="82">
        <f t="shared" si="299"/>
        <v>181.764</v>
      </c>
      <c r="Z2866" s="82"/>
      <c r="AA2866" s="91"/>
      <c r="AB2866" s="91"/>
      <c r="AC2866" s="82"/>
      <c r="AD2866" s="82"/>
      <c r="AE2866" s="82"/>
      <c r="AF2866" s="82"/>
      <c r="AG2866" s="59" t="s">
        <v>9324</v>
      </c>
      <c r="AH2866" s="59">
        <v>1</v>
      </c>
      <c r="AI2866" s="58"/>
      <c r="AJ2866" s="27"/>
    </row>
    <row r="2867" ht="20.15" customHeight="1" outlineLevel="4" spans="1:36">
      <c r="A2867" s="55">
        <v>56</v>
      </c>
      <c r="B2867" s="60" t="s">
        <v>259</v>
      </c>
      <c r="C2867" s="56" t="s">
        <v>278</v>
      </c>
      <c r="D2867" s="57" t="s">
        <v>9287</v>
      </c>
      <c r="E2867" s="58" t="s">
        <v>9404</v>
      </c>
      <c r="F2867" s="59" t="s">
        <v>554</v>
      </c>
      <c r="G2867" s="59" t="s">
        <v>2461</v>
      </c>
      <c r="H2867" s="59">
        <v>431229</v>
      </c>
      <c r="I2867" s="59" t="str">
        <f t="shared" si="297"/>
        <v>431229</v>
      </c>
      <c r="J2867" s="59">
        <f t="shared" si="298"/>
        <v>0</v>
      </c>
      <c r="K2867" s="70">
        <v>6.161</v>
      </c>
      <c r="L2867" s="55" t="s">
        <v>9405</v>
      </c>
      <c r="M2867" s="71" t="s">
        <v>9406</v>
      </c>
      <c r="N2867" s="59"/>
      <c r="O2867" s="70"/>
      <c r="P2867" s="73" t="s">
        <v>9406</v>
      </c>
      <c r="Q2867" s="70">
        <v>6.161</v>
      </c>
      <c r="R2867" s="59"/>
      <c r="S2867" s="70"/>
      <c r="T2867" s="59">
        <v>18</v>
      </c>
      <c r="U2867" s="82">
        <v>277.245</v>
      </c>
      <c r="V2867" s="83">
        <v>110.898</v>
      </c>
      <c r="W2867" s="83">
        <v>80.093</v>
      </c>
      <c r="X2867" s="83">
        <v>30.805</v>
      </c>
      <c r="Y2867" s="82">
        <f t="shared" si="299"/>
        <v>166.347</v>
      </c>
      <c r="Z2867" s="82"/>
      <c r="AA2867" s="91"/>
      <c r="AB2867" s="91"/>
      <c r="AC2867" s="82"/>
      <c r="AD2867" s="82"/>
      <c r="AE2867" s="82"/>
      <c r="AF2867" s="82"/>
      <c r="AG2867" s="59" t="s">
        <v>9324</v>
      </c>
      <c r="AH2867" s="59">
        <v>1</v>
      </c>
      <c r="AI2867" s="58"/>
      <c r="AJ2867" s="27"/>
    </row>
    <row r="2868" ht="20.15" customHeight="1" outlineLevel="4" spans="1:36">
      <c r="A2868" s="55">
        <v>57</v>
      </c>
      <c r="B2868" s="60" t="s">
        <v>259</v>
      </c>
      <c r="C2868" s="56" t="s">
        <v>278</v>
      </c>
      <c r="D2868" s="57" t="s">
        <v>9391</v>
      </c>
      <c r="E2868" s="58" t="s">
        <v>9407</v>
      </c>
      <c r="F2868" s="59" t="s">
        <v>554</v>
      </c>
      <c r="G2868" s="59" t="s">
        <v>2461</v>
      </c>
      <c r="H2868" s="59">
        <v>431229</v>
      </c>
      <c r="I2868" s="59" t="str">
        <f t="shared" si="297"/>
        <v>431229</v>
      </c>
      <c r="J2868" s="59">
        <f t="shared" si="298"/>
        <v>0</v>
      </c>
      <c r="K2868" s="70">
        <v>3.896</v>
      </c>
      <c r="L2868" s="55" t="s">
        <v>9408</v>
      </c>
      <c r="M2868" s="71" t="s">
        <v>9409</v>
      </c>
      <c r="N2868" s="59"/>
      <c r="O2868" s="70"/>
      <c r="P2868" s="73" t="s">
        <v>9409</v>
      </c>
      <c r="Q2868" s="70">
        <v>3.896</v>
      </c>
      <c r="R2868" s="59"/>
      <c r="S2868" s="70"/>
      <c r="T2868" s="59">
        <v>18</v>
      </c>
      <c r="U2868" s="82">
        <v>175.32</v>
      </c>
      <c r="V2868" s="83">
        <v>70.128</v>
      </c>
      <c r="W2868" s="83">
        <v>50.648</v>
      </c>
      <c r="X2868" s="83">
        <v>19.48</v>
      </c>
      <c r="Y2868" s="82">
        <f t="shared" si="299"/>
        <v>105.192</v>
      </c>
      <c r="Z2868" s="82"/>
      <c r="AA2868" s="91"/>
      <c r="AB2868" s="91"/>
      <c r="AC2868" s="82"/>
      <c r="AD2868" s="82"/>
      <c r="AE2868" s="82"/>
      <c r="AF2868" s="82"/>
      <c r="AG2868" s="59" t="s">
        <v>9324</v>
      </c>
      <c r="AH2868" s="59">
        <v>1</v>
      </c>
      <c r="AI2868" s="58"/>
      <c r="AJ2868" s="27"/>
    </row>
    <row r="2869" ht="20.15" customHeight="1" outlineLevel="4" spans="1:36">
      <c r="A2869" s="55">
        <v>39</v>
      </c>
      <c r="B2869" s="60" t="s">
        <v>259</v>
      </c>
      <c r="C2869" s="56" t="s">
        <v>278</v>
      </c>
      <c r="D2869" s="57" t="s">
        <v>9287</v>
      </c>
      <c r="E2869" s="58" t="s">
        <v>9410</v>
      </c>
      <c r="F2869" s="59" t="s">
        <v>554</v>
      </c>
      <c r="G2869" s="59" t="s">
        <v>2461</v>
      </c>
      <c r="H2869" s="59">
        <v>431229</v>
      </c>
      <c r="I2869" s="59" t="str">
        <f t="shared" si="297"/>
        <v>431229</v>
      </c>
      <c r="J2869" s="59">
        <f t="shared" si="298"/>
        <v>0</v>
      </c>
      <c r="K2869" s="70">
        <v>5.845</v>
      </c>
      <c r="L2869" s="55" t="s">
        <v>9411</v>
      </c>
      <c r="M2869" s="71" t="s">
        <v>9412</v>
      </c>
      <c r="N2869" s="59"/>
      <c r="O2869" s="70"/>
      <c r="P2869" s="73" t="s">
        <v>9412</v>
      </c>
      <c r="Q2869" s="70">
        <v>5.845</v>
      </c>
      <c r="R2869" s="59"/>
      <c r="S2869" s="70"/>
      <c r="T2869" s="59">
        <v>18</v>
      </c>
      <c r="U2869" s="82">
        <v>263.025</v>
      </c>
      <c r="V2869" s="83">
        <v>105.21</v>
      </c>
      <c r="W2869" s="83">
        <v>75.985</v>
      </c>
      <c r="X2869" s="83">
        <v>29.225</v>
      </c>
      <c r="Y2869" s="82">
        <f t="shared" si="299"/>
        <v>157.815</v>
      </c>
      <c r="Z2869" s="82"/>
      <c r="AA2869" s="91"/>
      <c r="AB2869" s="91"/>
      <c r="AC2869" s="82"/>
      <c r="AD2869" s="82"/>
      <c r="AE2869" s="82"/>
      <c r="AF2869" s="82"/>
      <c r="AG2869" s="59" t="s">
        <v>9324</v>
      </c>
      <c r="AH2869" s="59">
        <v>1</v>
      </c>
      <c r="AI2869" s="58"/>
      <c r="AJ2869" s="27"/>
    </row>
    <row r="2870" ht="20.15" customHeight="1" outlineLevel="4" spans="1:36">
      <c r="A2870" s="55">
        <v>58</v>
      </c>
      <c r="B2870" s="60" t="s">
        <v>259</v>
      </c>
      <c r="C2870" s="56" t="s">
        <v>278</v>
      </c>
      <c r="D2870" s="57" t="s">
        <v>9391</v>
      </c>
      <c r="E2870" s="58" t="s">
        <v>9413</v>
      </c>
      <c r="F2870" s="59" t="s">
        <v>554</v>
      </c>
      <c r="G2870" s="59" t="s">
        <v>2461</v>
      </c>
      <c r="H2870" s="59">
        <v>431229</v>
      </c>
      <c r="I2870" s="59" t="str">
        <f t="shared" si="297"/>
        <v>431229</v>
      </c>
      <c r="J2870" s="59">
        <f t="shared" si="298"/>
        <v>0</v>
      </c>
      <c r="K2870" s="70">
        <v>9.246</v>
      </c>
      <c r="L2870" s="55" t="s">
        <v>9414</v>
      </c>
      <c r="M2870" s="71" t="s">
        <v>9415</v>
      </c>
      <c r="N2870" s="59"/>
      <c r="O2870" s="70"/>
      <c r="P2870" s="73" t="s">
        <v>9415</v>
      </c>
      <c r="Q2870" s="70">
        <v>9.246</v>
      </c>
      <c r="R2870" s="59"/>
      <c r="S2870" s="70"/>
      <c r="T2870" s="59">
        <v>18</v>
      </c>
      <c r="U2870" s="82">
        <v>416.07</v>
      </c>
      <c r="V2870" s="83">
        <v>166.428</v>
      </c>
      <c r="W2870" s="83">
        <v>120.198</v>
      </c>
      <c r="X2870" s="83">
        <v>46.23</v>
      </c>
      <c r="Y2870" s="82">
        <f t="shared" si="299"/>
        <v>249.642</v>
      </c>
      <c r="Z2870" s="82"/>
      <c r="AA2870" s="91"/>
      <c r="AB2870" s="91"/>
      <c r="AC2870" s="82"/>
      <c r="AD2870" s="82"/>
      <c r="AE2870" s="82"/>
      <c r="AF2870" s="82"/>
      <c r="AG2870" s="59" t="s">
        <v>9324</v>
      </c>
      <c r="AH2870" s="59">
        <v>1</v>
      </c>
      <c r="AI2870" s="58"/>
      <c r="AJ2870" s="27"/>
    </row>
    <row r="2871" ht="20.15" customHeight="1" outlineLevel="4" spans="1:36">
      <c r="A2871" s="55">
        <v>41</v>
      </c>
      <c r="B2871" s="60" t="s">
        <v>259</v>
      </c>
      <c r="C2871" s="56" t="s">
        <v>278</v>
      </c>
      <c r="D2871" s="57" t="s">
        <v>9346</v>
      </c>
      <c r="E2871" s="58" t="s">
        <v>9347</v>
      </c>
      <c r="F2871" s="59" t="s">
        <v>554</v>
      </c>
      <c r="G2871" s="59" t="s">
        <v>2461</v>
      </c>
      <c r="H2871" s="59">
        <v>431229</v>
      </c>
      <c r="I2871" s="59" t="str">
        <f t="shared" si="297"/>
        <v>431229</v>
      </c>
      <c r="J2871" s="59">
        <f t="shared" si="298"/>
        <v>0</v>
      </c>
      <c r="K2871" s="70">
        <v>2.583</v>
      </c>
      <c r="L2871" s="55" t="s">
        <v>9416</v>
      </c>
      <c r="M2871" s="71" t="s">
        <v>9417</v>
      </c>
      <c r="N2871" s="59"/>
      <c r="O2871" s="70"/>
      <c r="P2871" s="59"/>
      <c r="Q2871" s="70"/>
      <c r="R2871" s="73" t="s">
        <v>9417</v>
      </c>
      <c r="S2871" s="70">
        <v>2.583</v>
      </c>
      <c r="T2871" s="59">
        <v>18</v>
      </c>
      <c r="U2871" s="82">
        <v>116.235</v>
      </c>
      <c r="V2871" s="83">
        <v>46.494</v>
      </c>
      <c r="W2871" s="83">
        <v>33.579</v>
      </c>
      <c r="X2871" s="83">
        <v>12.915</v>
      </c>
      <c r="Y2871" s="82">
        <f t="shared" si="299"/>
        <v>69.741</v>
      </c>
      <c r="Z2871" s="82"/>
      <c r="AA2871" s="91"/>
      <c r="AB2871" s="91"/>
      <c r="AC2871" s="82"/>
      <c r="AD2871" s="82"/>
      <c r="AE2871" s="82"/>
      <c r="AF2871" s="82"/>
      <c r="AG2871" s="59" t="s">
        <v>9324</v>
      </c>
      <c r="AH2871" s="59">
        <v>1</v>
      </c>
      <c r="AI2871" s="58"/>
      <c r="AJ2871" s="27"/>
    </row>
    <row r="2872" ht="20.15" customHeight="1" outlineLevel="3" collapsed="1" spans="1:36">
      <c r="A2872" s="55"/>
      <c r="B2872" s="60"/>
      <c r="C2872" s="51" t="s">
        <v>281</v>
      </c>
      <c r="D2872" s="57"/>
      <c r="E2872" s="58"/>
      <c r="F2872" s="59"/>
      <c r="G2872" s="59"/>
      <c r="H2872" s="59"/>
      <c r="I2872" s="59"/>
      <c r="J2872" s="59"/>
      <c r="K2872" s="70">
        <f>SUBTOTAL(9,K2873:K2891)</f>
        <v>75.47</v>
      </c>
      <c r="L2872" s="55"/>
      <c r="M2872" s="71"/>
      <c r="N2872" s="59"/>
      <c r="O2872" s="70"/>
      <c r="P2872" s="59"/>
      <c r="Q2872" s="70"/>
      <c r="R2872" s="73"/>
      <c r="S2872" s="70"/>
      <c r="T2872" s="59"/>
      <c r="U2872" s="82">
        <f>SUBTOTAL(9,U2873:U2891)</f>
        <v>4528.2</v>
      </c>
      <c r="V2872" s="83">
        <f>SUBTOTAL(9,V2873:V2891)</f>
        <v>1358.46</v>
      </c>
      <c r="W2872" s="83">
        <f>SUBTOTAL(9,W2873:W2891)</f>
        <v>981.11</v>
      </c>
      <c r="X2872" s="83">
        <f>SUBTOTAL(9,X2873:X2891)</f>
        <v>377.35</v>
      </c>
      <c r="Y2872" s="82">
        <f>SUBTOTAL(9,Y2873:Y2891)</f>
        <v>3169.74</v>
      </c>
      <c r="Z2872" s="82">
        <v>45</v>
      </c>
      <c r="AA2872" s="91">
        <v>3838</v>
      </c>
      <c r="AB2872" s="82">
        <f>U2872-AA2872</f>
        <v>690.200000000001</v>
      </c>
      <c r="AC2872" s="82">
        <v>187</v>
      </c>
      <c r="AD2872" s="82">
        <f>V2872-AC2872</f>
        <v>1171.46</v>
      </c>
      <c r="AE2872" s="82">
        <v>3651</v>
      </c>
      <c r="AF2872" s="82">
        <v>3651</v>
      </c>
      <c r="AG2872" s="59"/>
      <c r="AH2872" s="59"/>
      <c r="AI2872" s="58"/>
      <c r="AJ2872" s="27" t="s">
        <v>124</v>
      </c>
    </row>
    <row r="2873" ht="20.15" customHeight="1" outlineLevel="4" spans="1:36">
      <c r="A2873" s="55">
        <v>9</v>
      </c>
      <c r="B2873" s="60" t="s">
        <v>259</v>
      </c>
      <c r="C2873" s="56" t="s">
        <v>280</v>
      </c>
      <c r="D2873" s="57" t="s">
        <v>9418</v>
      </c>
      <c r="E2873" s="58" t="s">
        <v>9419</v>
      </c>
      <c r="F2873" s="59" t="s">
        <v>554</v>
      </c>
      <c r="G2873" s="59" t="s">
        <v>110</v>
      </c>
      <c r="H2873" s="59">
        <v>431230</v>
      </c>
      <c r="I2873" s="59" t="str">
        <f t="shared" ref="I2873:I2891" si="300">RIGHT(M2873,6)</f>
        <v>431230</v>
      </c>
      <c r="J2873" s="59">
        <f t="shared" ref="J2873:J2891" si="301">H2873-I2873</f>
        <v>0</v>
      </c>
      <c r="K2873" s="70">
        <v>2.925</v>
      </c>
      <c r="L2873" s="55" t="s">
        <v>9420</v>
      </c>
      <c r="M2873" s="71" t="s">
        <v>9421</v>
      </c>
      <c r="N2873" s="59"/>
      <c r="O2873" s="70"/>
      <c r="P2873" s="59"/>
      <c r="Q2873" s="70"/>
      <c r="R2873" s="73" t="s">
        <v>9421</v>
      </c>
      <c r="S2873" s="70">
        <v>2.925</v>
      </c>
      <c r="T2873" s="59">
        <v>18</v>
      </c>
      <c r="U2873" s="82">
        <v>175.5</v>
      </c>
      <c r="V2873" s="83">
        <v>52.65</v>
      </c>
      <c r="W2873" s="83">
        <v>38.025</v>
      </c>
      <c r="X2873" s="83">
        <v>14.625</v>
      </c>
      <c r="Y2873" s="82">
        <f t="shared" ref="Y2873:Y2891" si="302">U2873-V2873</f>
        <v>122.85</v>
      </c>
      <c r="Z2873" s="82"/>
      <c r="AA2873" s="91"/>
      <c r="AB2873" s="91"/>
      <c r="AC2873" s="82"/>
      <c r="AD2873" s="82"/>
      <c r="AE2873" s="82"/>
      <c r="AF2873" s="82"/>
      <c r="AG2873" s="59" t="s">
        <v>9324</v>
      </c>
      <c r="AH2873" s="59">
        <v>1</v>
      </c>
      <c r="AI2873" s="58"/>
      <c r="AJ2873" s="27"/>
    </row>
    <row r="2874" ht="20.15" customHeight="1" outlineLevel="4" spans="1:36">
      <c r="A2874" s="55">
        <v>8</v>
      </c>
      <c r="B2874" s="60" t="s">
        <v>259</v>
      </c>
      <c r="C2874" s="56" t="s">
        <v>280</v>
      </c>
      <c r="D2874" s="57" t="s">
        <v>9422</v>
      </c>
      <c r="E2874" s="58" t="s">
        <v>9423</v>
      </c>
      <c r="F2874" s="59" t="s">
        <v>554</v>
      </c>
      <c r="G2874" s="59" t="s">
        <v>110</v>
      </c>
      <c r="H2874" s="59">
        <v>431230</v>
      </c>
      <c r="I2874" s="59" t="str">
        <f t="shared" si="300"/>
        <v>431230</v>
      </c>
      <c r="J2874" s="59">
        <f t="shared" si="301"/>
        <v>0</v>
      </c>
      <c r="K2874" s="70">
        <v>2.11</v>
      </c>
      <c r="L2874" s="55" t="s">
        <v>9424</v>
      </c>
      <c r="M2874" s="71" t="s">
        <v>9425</v>
      </c>
      <c r="N2874" s="59"/>
      <c r="O2874" s="70"/>
      <c r="P2874" s="59"/>
      <c r="Q2874" s="70"/>
      <c r="R2874" s="73" t="s">
        <v>9425</v>
      </c>
      <c r="S2874" s="70">
        <v>2.11</v>
      </c>
      <c r="T2874" s="59">
        <v>18</v>
      </c>
      <c r="U2874" s="82">
        <v>126.6</v>
      </c>
      <c r="V2874" s="83">
        <v>37.98</v>
      </c>
      <c r="W2874" s="83">
        <v>27.43</v>
      </c>
      <c r="X2874" s="83">
        <v>10.55</v>
      </c>
      <c r="Y2874" s="82">
        <f t="shared" si="302"/>
        <v>88.62</v>
      </c>
      <c r="Z2874" s="82"/>
      <c r="AA2874" s="91"/>
      <c r="AB2874" s="91"/>
      <c r="AC2874" s="82"/>
      <c r="AD2874" s="82"/>
      <c r="AE2874" s="82"/>
      <c r="AF2874" s="82"/>
      <c r="AG2874" s="59" t="s">
        <v>9324</v>
      </c>
      <c r="AH2874" s="59">
        <v>1</v>
      </c>
      <c r="AI2874" s="58"/>
      <c r="AJ2874" s="27"/>
    </row>
    <row r="2875" ht="20.15" customHeight="1" outlineLevel="4" spans="1:36">
      <c r="A2875" s="55">
        <v>10</v>
      </c>
      <c r="B2875" s="60" t="s">
        <v>259</v>
      </c>
      <c r="C2875" s="56" t="s">
        <v>280</v>
      </c>
      <c r="D2875" s="57" t="s">
        <v>9426</v>
      </c>
      <c r="E2875" s="58" t="s">
        <v>3392</v>
      </c>
      <c r="F2875" s="59" t="s">
        <v>554</v>
      </c>
      <c r="G2875" s="59" t="s">
        <v>110</v>
      </c>
      <c r="H2875" s="59">
        <v>431230</v>
      </c>
      <c r="I2875" s="59" t="str">
        <f t="shared" si="300"/>
        <v>431230</v>
      </c>
      <c r="J2875" s="59">
        <f t="shared" si="301"/>
        <v>0</v>
      </c>
      <c r="K2875" s="70">
        <v>2.232</v>
      </c>
      <c r="L2875" s="55" t="s">
        <v>9427</v>
      </c>
      <c r="M2875" s="71" t="s">
        <v>9428</v>
      </c>
      <c r="N2875" s="59"/>
      <c r="O2875" s="70"/>
      <c r="P2875" s="59"/>
      <c r="Q2875" s="70"/>
      <c r="R2875" s="73" t="s">
        <v>9428</v>
      </c>
      <c r="S2875" s="70">
        <v>2.232</v>
      </c>
      <c r="T2875" s="59">
        <v>18</v>
      </c>
      <c r="U2875" s="82">
        <v>133.92</v>
      </c>
      <c r="V2875" s="83">
        <v>40.176</v>
      </c>
      <c r="W2875" s="83">
        <v>29.016</v>
      </c>
      <c r="X2875" s="83">
        <v>11.16</v>
      </c>
      <c r="Y2875" s="82">
        <f t="shared" si="302"/>
        <v>93.744</v>
      </c>
      <c r="Z2875" s="82"/>
      <c r="AA2875" s="91"/>
      <c r="AB2875" s="91"/>
      <c r="AC2875" s="82"/>
      <c r="AD2875" s="82"/>
      <c r="AE2875" s="82"/>
      <c r="AF2875" s="82"/>
      <c r="AG2875" s="59" t="s">
        <v>9324</v>
      </c>
      <c r="AH2875" s="59">
        <v>1</v>
      </c>
      <c r="AI2875" s="58"/>
      <c r="AJ2875" s="27"/>
    </row>
    <row r="2876" ht="20.15" customHeight="1" outlineLevel="4" spans="1:36">
      <c r="A2876" s="55">
        <v>3</v>
      </c>
      <c r="B2876" s="60" t="s">
        <v>259</v>
      </c>
      <c r="C2876" s="56" t="s">
        <v>280</v>
      </c>
      <c r="D2876" s="57" t="s">
        <v>5337</v>
      </c>
      <c r="E2876" s="58" t="s">
        <v>2596</v>
      </c>
      <c r="F2876" s="59" t="s">
        <v>554</v>
      </c>
      <c r="G2876" s="59" t="s">
        <v>110</v>
      </c>
      <c r="H2876" s="59">
        <v>431230</v>
      </c>
      <c r="I2876" s="59" t="str">
        <f t="shared" si="300"/>
        <v>431230</v>
      </c>
      <c r="J2876" s="59">
        <f t="shared" si="301"/>
        <v>0</v>
      </c>
      <c r="K2876" s="70">
        <v>4.13</v>
      </c>
      <c r="L2876" s="55" t="s">
        <v>9429</v>
      </c>
      <c r="M2876" s="71" t="s">
        <v>9430</v>
      </c>
      <c r="N2876" s="59"/>
      <c r="O2876" s="70"/>
      <c r="P2876" s="73" t="s">
        <v>9430</v>
      </c>
      <c r="Q2876" s="70">
        <v>4.13</v>
      </c>
      <c r="R2876" s="59"/>
      <c r="S2876" s="70"/>
      <c r="T2876" s="59">
        <v>18</v>
      </c>
      <c r="U2876" s="82">
        <v>247.8</v>
      </c>
      <c r="V2876" s="83">
        <v>74.34</v>
      </c>
      <c r="W2876" s="83">
        <v>53.69</v>
      </c>
      <c r="X2876" s="83">
        <v>20.65</v>
      </c>
      <c r="Y2876" s="82">
        <f t="shared" si="302"/>
        <v>173.46</v>
      </c>
      <c r="Z2876" s="82"/>
      <c r="AA2876" s="91"/>
      <c r="AB2876" s="91"/>
      <c r="AC2876" s="82"/>
      <c r="AD2876" s="82"/>
      <c r="AE2876" s="82"/>
      <c r="AF2876" s="82"/>
      <c r="AG2876" s="59" t="s">
        <v>9324</v>
      </c>
      <c r="AH2876" s="59">
        <v>1</v>
      </c>
      <c r="AI2876" s="58"/>
      <c r="AJ2876" s="27"/>
    </row>
    <row r="2877" ht="20.15" customHeight="1" outlineLevel="4" spans="1:36">
      <c r="A2877" s="55">
        <v>2</v>
      </c>
      <c r="B2877" s="60" t="s">
        <v>259</v>
      </c>
      <c r="C2877" s="56" t="s">
        <v>280</v>
      </c>
      <c r="D2877" s="57" t="s">
        <v>9418</v>
      </c>
      <c r="E2877" s="58" t="s">
        <v>9431</v>
      </c>
      <c r="F2877" s="59" t="s">
        <v>554</v>
      </c>
      <c r="G2877" s="59" t="s">
        <v>110</v>
      </c>
      <c r="H2877" s="59">
        <v>431230</v>
      </c>
      <c r="I2877" s="59" t="str">
        <f t="shared" si="300"/>
        <v>431230</v>
      </c>
      <c r="J2877" s="59">
        <f t="shared" si="301"/>
        <v>0</v>
      </c>
      <c r="K2877" s="70">
        <v>5.699</v>
      </c>
      <c r="L2877" s="55" t="s">
        <v>9432</v>
      </c>
      <c r="M2877" s="71" t="s">
        <v>9433</v>
      </c>
      <c r="N2877" s="59"/>
      <c r="O2877" s="70"/>
      <c r="P2877" s="59"/>
      <c r="Q2877" s="70"/>
      <c r="R2877" s="73" t="s">
        <v>9433</v>
      </c>
      <c r="S2877" s="70">
        <v>5.699</v>
      </c>
      <c r="T2877" s="59">
        <v>18</v>
      </c>
      <c r="U2877" s="82">
        <v>341.94</v>
      </c>
      <c r="V2877" s="83">
        <v>102.582</v>
      </c>
      <c r="W2877" s="83">
        <v>74.087</v>
      </c>
      <c r="X2877" s="83">
        <v>28.495</v>
      </c>
      <c r="Y2877" s="82">
        <f t="shared" si="302"/>
        <v>239.358</v>
      </c>
      <c r="Z2877" s="82"/>
      <c r="AA2877" s="91"/>
      <c r="AB2877" s="91"/>
      <c r="AC2877" s="82"/>
      <c r="AD2877" s="82"/>
      <c r="AE2877" s="82"/>
      <c r="AF2877" s="82"/>
      <c r="AG2877" s="59" t="s">
        <v>9324</v>
      </c>
      <c r="AH2877" s="59">
        <v>1</v>
      </c>
      <c r="AI2877" s="58"/>
      <c r="AJ2877" s="27"/>
    </row>
    <row r="2878" ht="20.15" customHeight="1" outlineLevel="4" spans="1:36">
      <c r="A2878" s="55">
        <v>1</v>
      </c>
      <c r="B2878" s="60" t="s">
        <v>259</v>
      </c>
      <c r="C2878" s="56" t="s">
        <v>280</v>
      </c>
      <c r="D2878" s="57" t="s">
        <v>5337</v>
      </c>
      <c r="E2878" s="58" t="s">
        <v>9434</v>
      </c>
      <c r="F2878" s="59" t="s">
        <v>554</v>
      </c>
      <c r="G2878" s="59" t="s">
        <v>110</v>
      </c>
      <c r="H2878" s="59">
        <v>431230</v>
      </c>
      <c r="I2878" s="59" t="str">
        <f t="shared" si="300"/>
        <v>431230</v>
      </c>
      <c r="J2878" s="59">
        <f t="shared" si="301"/>
        <v>0</v>
      </c>
      <c r="K2878" s="70">
        <v>4.928</v>
      </c>
      <c r="L2878" s="55" t="s">
        <v>9435</v>
      </c>
      <c r="M2878" s="71" t="s">
        <v>9436</v>
      </c>
      <c r="N2878" s="59"/>
      <c r="O2878" s="70"/>
      <c r="P2878" s="59"/>
      <c r="Q2878" s="70"/>
      <c r="R2878" s="73" t="s">
        <v>9436</v>
      </c>
      <c r="S2878" s="70">
        <v>4.928</v>
      </c>
      <c r="T2878" s="59">
        <v>18</v>
      </c>
      <c r="U2878" s="82">
        <v>295.68</v>
      </c>
      <c r="V2878" s="83">
        <v>88.704</v>
      </c>
      <c r="W2878" s="83">
        <v>64.064</v>
      </c>
      <c r="X2878" s="83">
        <v>24.64</v>
      </c>
      <c r="Y2878" s="82">
        <f t="shared" si="302"/>
        <v>206.976</v>
      </c>
      <c r="Z2878" s="82"/>
      <c r="AA2878" s="91"/>
      <c r="AB2878" s="91"/>
      <c r="AC2878" s="82"/>
      <c r="AD2878" s="82"/>
      <c r="AE2878" s="82"/>
      <c r="AF2878" s="82"/>
      <c r="AG2878" s="59" t="s">
        <v>9324</v>
      </c>
      <c r="AH2878" s="59">
        <v>1</v>
      </c>
      <c r="AI2878" s="58"/>
      <c r="AJ2878" s="27"/>
    </row>
    <row r="2879" ht="20.15" customHeight="1" outlineLevel="4" spans="1:36">
      <c r="A2879" s="55">
        <v>11</v>
      </c>
      <c r="B2879" s="60" t="s">
        <v>259</v>
      </c>
      <c r="C2879" s="56" t="s">
        <v>280</v>
      </c>
      <c r="D2879" s="57" t="s">
        <v>9437</v>
      </c>
      <c r="E2879" s="58" t="s">
        <v>9438</v>
      </c>
      <c r="F2879" s="59" t="s">
        <v>554</v>
      </c>
      <c r="G2879" s="59" t="s">
        <v>110</v>
      </c>
      <c r="H2879" s="59">
        <v>431230</v>
      </c>
      <c r="I2879" s="59" t="str">
        <f t="shared" si="300"/>
        <v>431230</v>
      </c>
      <c r="J2879" s="59">
        <f t="shared" si="301"/>
        <v>0</v>
      </c>
      <c r="K2879" s="70">
        <v>4.566</v>
      </c>
      <c r="L2879" s="55" t="s">
        <v>9439</v>
      </c>
      <c r="M2879" s="71" t="s">
        <v>9440</v>
      </c>
      <c r="N2879" s="59"/>
      <c r="O2879" s="70"/>
      <c r="P2879" s="73" t="s">
        <v>9440</v>
      </c>
      <c r="Q2879" s="70">
        <v>4.566</v>
      </c>
      <c r="R2879" s="59"/>
      <c r="S2879" s="70"/>
      <c r="T2879" s="59">
        <v>18</v>
      </c>
      <c r="U2879" s="82">
        <v>273.96</v>
      </c>
      <c r="V2879" s="83">
        <v>82.188</v>
      </c>
      <c r="W2879" s="83">
        <v>59.358</v>
      </c>
      <c r="X2879" s="83">
        <v>22.83</v>
      </c>
      <c r="Y2879" s="82">
        <f t="shared" si="302"/>
        <v>191.772</v>
      </c>
      <c r="Z2879" s="82"/>
      <c r="AA2879" s="91"/>
      <c r="AB2879" s="91"/>
      <c r="AC2879" s="82"/>
      <c r="AD2879" s="82"/>
      <c r="AE2879" s="82"/>
      <c r="AF2879" s="82"/>
      <c r="AG2879" s="59" t="s">
        <v>9324</v>
      </c>
      <c r="AH2879" s="59">
        <v>1</v>
      </c>
      <c r="AI2879" s="58"/>
      <c r="AJ2879" s="27"/>
    </row>
    <row r="2880" ht="20.15" customHeight="1" outlineLevel="4" spans="1:36">
      <c r="A2880" s="55">
        <v>12</v>
      </c>
      <c r="B2880" s="60" t="s">
        <v>259</v>
      </c>
      <c r="C2880" s="56" t="s">
        <v>280</v>
      </c>
      <c r="D2880" s="57" t="s">
        <v>9422</v>
      </c>
      <c r="E2880" s="58" t="s">
        <v>9434</v>
      </c>
      <c r="F2880" s="59" t="s">
        <v>554</v>
      </c>
      <c r="G2880" s="59" t="s">
        <v>110</v>
      </c>
      <c r="H2880" s="59">
        <v>431230</v>
      </c>
      <c r="I2880" s="59" t="str">
        <f t="shared" si="300"/>
        <v>431230</v>
      </c>
      <c r="J2880" s="59">
        <f t="shared" si="301"/>
        <v>0</v>
      </c>
      <c r="K2880" s="70">
        <v>1.773</v>
      </c>
      <c r="L2880" s="55" t="s">
        <v>9441</v>
      </c>
      <c r="M2880" s="71" t="s">
        <v>9442</v>
      </c>
      <c r="N2880" s="59"/>
      <c r="O2880" s="70"/>
      <c r="P2880" s="73" t="s">
        <v>9442</v>
      </c>
      <c r="Q2880" s="70">
        <v>1.773</v>
      </c>
      <c r="R2880" s="59"/>
      <c r="S2880" s="70"/>
      <c r="T2880" s="59">
        <v>18</v>
      </c>
      <c r="U2880" s="82">
        <v>106.38</v>
      </c>
      <c r="V2880" s="83">
        <v>31.914</v>
      </c>
      <c r="W2880" s="83">
        <v>23.049</v>
      </c>
      <c r="X2880" s="83">
        <v>8.865</v>
      </c>
      <c r="Y2880" s="82">
        <f t="shared" si="302"/>
        <v>74.466</v>
      </c>
      <c r="Z2880" s="82"/>
      <c r="AA2880" s="91"/>
      <c r="AB2880" s="91"/>
      <c r="AC2880" s="82"/>
      <c r="AD2880" s="82"/>
      <c r="AE2880" s="82"/>
      <c r="AF2880" s="82"/>
      <c r="AG2880" s="59" t="s">
        <v>9324</v>
      </c>
      <c r="AH2880" s="59">
        <v>1</v>
      </c>
      <c r="AI2880" s="58"/>
      <c r="AJ2880" s="27"/>
    </row>
    <row r="2881" ht="20.15" customHeight="1" outlineLevel="4" spans="1:36">
      <c r="A2881" s="55">
        <v>6</v>
      </c>
      <c r="B2881" s="60" t="s">
        <v>259</v>
      </c>
      <c r="C2881" s="56" t="s">
        <v>280</v>
      </c>
      <c r="D2881" s="57" t="s">
        <v>9437</v>
      </c>
      <c r="E2881" s="58" t="s">
        <v>9443</v>
      </c>
      <c r="F2881" s="59" t="s">
        <v>554</v>
      </c>
      <c r="G2881" s="59" t="s">
        <v>110</v>
      </c>
      <c r="H2881" s="59">
        <v>431230</v>
      </c>
      <c r="I2881" s="59" t="str">
        <f t="shared" si="300"/>
        <v>431230</v>
      </c>
      <c r="J2881" s="59">
        <f t="shared" si="301"/>
        <v>0</v>
      </c>
      <c r="K2881" s="70">
        <v>6.76</v>
      </c>
      <c r="L2881" s="55" t="s">
        <v>9444</v>
      </c>
      <c r="M2881" s="71" t="s">
        <v>9445</v>
      </c>
      <c r="N2881" s="59"/>
      <c r="O2881" s="70"/>
      <c r="P2881" s="59"/>
      <c r="Q2881" s="70"/>
      <c r="R2881" s="73" t="s">
        <v>9445</v>
      </c>
      <c r="S2881" s="70">
        <v>6.76</v>
      </c>
      <c r="T2881" s="59">
        <v>18</v>
      </c>
      <c r="U2881" s="82">
        <v>405.6</v>
      </c>
      <c r="V2881" s="83">
        <v>121.68</v>
      </c>
      <c r="W2881" s="83">
        <v>87.88</v>
      </c>
      <c r="X2881" s="83">
        <v>33.8</v>
      </c>
      <c r="Y2881" s="82">
        <f t="shared" si="302"/>
        <v>283.92</v>
      </c>
      <c r="Z2881" s="82"/>
      <c r="AA2881" s="91"/>
      <c r="AB2881" s="91"/>
      <c r="AC2881" s="82"/>
      <c r="AD2881" s="82"/>
      <c r="AE2881" s="82"/>
      <c r="AF2881" s="82"/>
      <c r="AG2881" s="59" t="s">
        <v>9324</v>
      </c>
      <c r="AH2881" s="59">
        <v>1</v>
      </c>
      <c r="AI2881" s="58"/>
      <c r="AJ2881" s="27"/>
    </row>
    <row r="2882" ht="20.15" customHeight="1" outlineLevel="4" spans="1:36">
      <c r="A2882" s="55">
        <v>5</v>
      </c>
      <c r="B2882" s="60" t="s">
        <v>259</v>
      </c>
      <c r="C2882" s="56" t="s">
        <v>280</v>
      </c>
      <c r="D2882" s="57" t="s">
        <v>9446</v>
      </c>
      <c r="E2882" s="58" t="s">
        <v>9447</v>
      </c>
      <c r="F2882" s="59" t="s">
        <v>554</v>
      </c>
      <c r="G2882" s="59" t="s">
        <v>110</v>
      </c>
      <c r="H2882" s="59">
        <v>431230</v>
      </c>
      <c r="I2882" s="59" t="str">
        <f t="shared" si="300"/>
        <v>431230</v>
      </c>
      <c r="J2882" s="59">
        <f t="shared" si="301"/>
        <v>0</v>
      </c>
      <c r="K2882" s="70">
        <v>5.537</v>
      </c>
      <c r="L2882" s="55" t="s">
        <v>9448</v>
      </c>
      <c r="M2882" s="71" t="s">
        <v>9449</v>
      </c>
      <c r="N2882" s="59"/>
      <c r="O2882" s="70"/>
      <c r="P2882" s="59"/>
      <c r="Q2882" s="70"/>
      <c r="R2882" s="73" t="s">
        <v>9449</v>
      </c>
      <c r="S2882" s="70">
        <v>5.537</v>
      </c>
      <c r="T2882" s="59">
        <v>18</v>
      </c>
      <c r="U2882" s="82">
        <v>332.22</v>
      </c>
      <c r="V2882" s="83">
        <v>99.666</v>
      </c>
      <c r="W2882" s="83">
        <v>71.981</v>
      </c>
      <c r="X2882" s="83">
        <v>27.685</v>
      </c>
      <c r="Y2882" s="82">
        <f t="shared" si="302"/>
        <v>232.554</v>
      </c>
      <c r="Z2882" s="82"/>
      <c r="AA2882" s="91"/>
      <c r="AB2882" s="91"/>
      <c r="AC2882" s="82"/>
      <c r="AD2882" s="82"/>
      <c r="AE2882" s="82"/>
      <c r="AF2882" s="82"/>
      <c r="AG2882" s="59" t="s">
        <v>9324</v>
      </c>
      <c r="AH2882" s="59">
        <v>1</v>
      </c>
      <c r="AI2882" s="58"/>
      <c r="AJ2882" s="27"/>
    </row>
    <row r="2883" ht="20.15" customHeight="1" outlineLevel="4" spans="1:36">
      <c r="A2883" s="55">
        <v>19</v>
      </c>
      <c r="B2883" s="60" t="s">
        <v>259</v>
      </c>
      <c r="C2883" s="56" t="s">
        <v>280</v>
      </c>
      <c r="D2883" s="57" t="s">
        <v>9450</v>
      </c>
      <c r="E2883" s="58" t="s">
        <v>9451</v>
      </c>
      <c r="F2883" s="59" t="s">
        <v>554</v>
      </c>
      <c r="G2883" s="59" t="s">
        <v>110</v>
      </c>
      <c r="H2883" s="59">
        <v>431230</v>
      </c>
      <c r="I2883" s="59" t="str">
        <f t="shared" si="300"/>
        <v>431230</v>
      </c>
      <c r="J2883" s="59">
        <f t="shared" si="301"/>
        <v>0</v>
      </c>
      <c r="K2883" s="70">
        <v>4.497</v>
      </c>
      <c r="L2883" s="55" t="s">
        <v>9452</v>
      </c>
      <c r="M2883" s="71" t="s">
        <v>9453</v>
      </c>
      <c r="N2883" s="59"/>
      <c r="O2883" s="70"/>
      <c r="P2883" s="59"/>
      <c r="Q2883" s="70"/>
      <c r="R2883" s="73" t="s">
        <v>9453</v>
      </c>
      <c r="S2883" s="70">
        <v>4.497</v>
      </c>
      <c r="T2883" s="59">
        <v>18</v>
      </c>
      <c r="U2883" s="82">
        <v>269.82</v>
      </c>
      <c r="V2883" s="83">
        <v>80.946</v>
      </c>
      <c r="W2883" s="83">
        <v>58.461</v>
      </c>
      <c r="X2883" s="83">
        <v>22.485</v>
      </c>
      <c r="Y2883" s="82">
        <f t="shared" si="302"/>
        <v>188.874</v>
      </c>
      <c r="Z2883" s="82"/>
      <c r="AA2883" s="91"/>
      <c r="AB2883" s="91"/>
      <c r="AC2883" s="82"/>
      <c r="AD2883" s="82"/>
      <c r="AE2883" s="82"/>
      <c r="AF2883" s="82"/>
      <c r="AG2883" s="59" t="s">
        <v>9324</v>
      </c>
      <c r="AH2883" s="59">
        <v>1</v>
      </c>
      <c r="AI2883" s="58"/>
      <c r="AJ2883" s="27"/>
    </row>
    <row r="2884" ht="20.15" customHeight="1" outlineLevel="4" spans="1:36">
      <c r="A2884" s="55">
        <v>17</v>
      </c>
      <c r="B2884" s="60" t="s">
        <v>259</v>
      </c>
      <c r="C2884" s="56" t="s">
        <v>280</v>
      </c>
      <c r="D2884" s="57" t="s">
        <v>9454</v>
      </c>
      <c r="E2884" s="58" t="s">
        <v>9455</v>
      </c>
      <c r="F2884" s="59" t="s">
        <v>554</v>
      </c>
      <c r="G2884" s="59" t="s">
        <v>110</v>
      </c>
      <c r="H2884" s="59">
        <v>431230</v>
      </c>
      <c r="I2884" s="59" t="str">
        <f t="shared" si="300"/>
        <v>431230</v>
      </c>
      <c r="J2884" s="59">
        <f t="shared" si="301"/>
        <v>0</v>
      </c>
      <c r="K2884" s="70">
        <v>2.008</v>
      </c>
      <c r="L2884" s="55" t="s">
        <v>9456</v>
      </c>
      <c r="M2884" s="71" t="s">
        <v>9457</v>
      </c>
      <c r="N2884" s="59"/>
      <c r="O2884" s="70"/>
      <c r="P2884" s="59"/>
      <c r="Q2884" s="70"/>
      <c r="R2884" s="73" t="s">
        <v>9457</v>
      </c>
      <c r="S2884" s="70">
        <v>2.008</v>
      </c>
      <c r="T2884" s="59">
        <v>18</v>
      </c>
      <c r="U2884" s="82">
        <v>120.48</v>
      </c>
      <c r="V2884" s="83">
        <v>36.144</v>
      </c>
      <c r="W2884" s="83">
        <v>26.104</v>
      </c>
      <c r="X2884" s="83">
        <v>10.04</v>
      </c>
      <c r="Y2884" s="82">
        <f t="shared" si="302"/>
        <v>84.336</v>
      </c>
      <c r="Z2884" s="82"/>
      <c r="AA2884" s="91"/>
      <c r="AB2884" s="91"/>
      <c r="AC2884" s="82"/>
      <c r="AD2884" s="82"/>
      <c r="AE2884" s="82"/>
      <c r="AF2884" s="82"/>
      <c r="AG2884" s="59" t="s">
        <v>9324</v>
      </c>
      <c r="AH2884" s="59">
        <v>1</v>
      </c>
      <c r="AI2884" s="58"/>
      <c r="AJ2884" s="27"/>
    </row>
    <row r="2885" ht="20.15" customHeight="1" outlineLevel="4" spans="1:36">
      <c r="A2885" s="55">
        <v>18</v>
      </c>
      <c r="B2885" s="60" t="s">
        <v>259</v>
      </c>
      <c r="C2885" s="56" t="s">
        <v>280</v>
      </c>
      <c r="D2885" s="57" t="s">
        <v>9418</v>
      </c>
      <c r="E2885" s="58" t="s">
        <v>9458</v>
      </c>
      <c r="F2885" s="59" t="s">
        <v>554</v>
      </c>
      <c r="G2885" s="59" t="s">
        <v>110</v>
      </c>
      <c r="H2885" s="59">
        <v>431230</v>
      </c>
      <c r="I2885" s="59" t="str">
        <f t="shared" si="300"/>
        <v>431230</v>
      </c>
      <c r="J2885" s="59">
        <f t="shared" si="301"/>
        <v>0</v>
      </c>
      <c r="K2885" s="70">
        <v>0.666</v>
      </c>
      <c r="L2885" s="55" t="s">
        <v>9459</v>
      </c>
      <c r="M2885" s="71" t="s">
        <v>9460</v>
      </c>
      <c r="N2885" s="59"/>
      <c r="O2885" s="70"/>
      <c r="P2885" s="59"/>
      <c r="Q2885" s="70"/>
      <c r="R2885" s="73" t="s">
        <v>9460</v>
      </c>
      <c r="S2885" s="70">
        <v>0.666</v>
      </c>
      <c r="T2885" s="59">
        <v>18</v>
      </c>
      <c r="U2885" s="82">
        <v>39.96</v>
      </c>
      <c r="V2885" s="83">
        <v>11.988</v>
      </c>
      <c r="W2885" s="83">
        <v>8.658</v>
      </c>
      <c r="X2885" s="83">
        <v>3.33</v>
      </c>
      <c r="Y2885" s="82">
        <f t="shared" si="302"/>
        <v>27.972</v>
      </c>
      <c r="Z2885" s="82"/>
      <c r="AA2885" s="91"/>
      <c r="AB2885" s="91"/>
      <c r="AC2885" s="82"/>
      <c r="AD2885" s="82"/>
      <c r="AE2885" s="82"/>
      <c r="AF2885" s="82"/>
      <c r="AG2885" s="59" t="s">
        <v>9324</v>
      </c>
      <c r="AH2885" s="59">
        <v>1</v>
      </c>
      <c r="AI2885" s="58"/>
      <c r="AJ2885" s="27"/>
    </row>
    <row r="2886" ht="20.15" customHeight="1" outlineLevel="4" spans="1:36">
      <c r="A2886" s="55">
        <v>16</v>
      </c>
      <c r="B2886" s="60" t="s">
        <v>259</v>
      </c>
      <c r="C2886" s="56" t="s">
        <v>280</v>
      </c>
      <c r="D2886" s="57" t="s">
        <v>9426</v>
      </c>
      <c r="E2886" s="58" t="s">
        <v>9461</v>
      </c>
      <c r="F2886" s="59" t="s">
        <v>554</v>
      </c>
      <c r="G2886" s="59" t="s">
        <v>110</v>
      </c>
      <c r="H2886" s="59">
        <v>431230</v>
      </c>
      <c r="I2886" s="59" t="str">
        <f t="shared" si="300"/>
        <v>431230</v>
      </c>
      <c r="J2886" s="59">
        <f t="shared" si="301"/>
        <v>0</v>
      </c>
      <c r="K2886" s="70">
        <v>3.157</v>
      </c>
      <c r="L2886" s="55" t="s">
        <v>9462</v>
      </c>
      <c r="M2886" s="71" t="s">
        <v>9463</v>
      </c>
      <c r="N2886" s="59"/>
      <c r="O2886" s="70"/>
      <c r="P2886" s="59"/>
      <c r="Q2886" s="70"/>
      <c r="R2886" s="73" t="s">
        <v>9463</v>
      </c>
      <c r="S2886" s="70">
        <v>3.157</v>
      </c>
      <c r="T2886" s="59">
        <v>18</v>
      </c>
      <c r="U2886" s="82">
        <v>189.42</v>
      </c>
      <c r="V2886" s="83">
        <v>56.826</v>
      </c>
      <c r="W2886" s="83">
        <v>41.041</v>
      </c>
      <c r="X2886" s="83">
        <v>15.785</v>
      </c>
      <c r="Y2886" s="82">
        <f t="shared" si="302"/>
        <v>132.594</v>
      </c>
      <c r="Z2886" s="82"/>
      <c r="AA2886" s="91"/>
      <c r="AB2886" s="91"/>
      <c r="AC2886" s="82"/>
      <c r="AD2886" s="82"/>
      <c r="AE2886" s="82"/>
      <c r="AF2886" s="82"/>
      <c r="AG2886" s="59" t="s">
        <v>9324</v>
      </c>
      <c r="AH2886" s="59">
        <v>1</v>
      </c>
      <c r="AI2886" s="58"/>
      <c r="AJ2886" s="27"/>
    </row>
    <row r="2887" ht="20.15" customHeight="1" outlineLevel="4" spans="1:36">
      <c r="A2887" s="55">
        <v>7</v>
      </c>
      <c r="B2887" s="60" t="s">
        <v>259</v>
      </c>
      <c r="C2887" s="56" t="s">
        <v>280</v>
      </c>
      <c r="D2887" s="57" t="s">
        <v>9426</v>
      </c>
      <c r="E2887" s="58" t="s">
        <v>9464</v>
      </c>
      <c r="F2887" s="59" t="s">
        <v>554</v>
      </c>
      <c r="G2887" s="59" t="s">
        <v>110</v>
      </c>
      <c r="H2887" s="59">
        <v>431230</v>
      </c>
      <c r="I2887" s="59" t="str">
        <f t="shared" si="300"/>
        <v>431230</v>
      </c>
      <c r="J2887" s="59">
        <f t="shared" si="301"/>
        <v>0</v>
      </c>
      <c r="K2887" s="70">
        <v>5.481</v>
      </c>
      <c r="L2887" s="55" t="s">
        <v>9465</v>
      </c>
      <c r="M2887" s="71" t="s">
        <v>9466</v>
      </c>
      <c r="N2887" s="59"/>
      <c r="O2887" s="70"/>
      <c r="P2887" s="59"/>
      <c r="Q2887" s="70"/>
      <c r="R2887" s="73" t="s">
        <v>9466</v>
      </c>
      <c r="S2887" s="70">
        <v>5.481</v>
      </c>
      <c r="T2887" s="59">
        <v>18</v>
      </c>
      <c r="U2887" s="82">
        <v>328.86</v>
      </c>
      <c r="V2887" s="83">
        <v>98.658</v>
      </c>
      <c r="W2887" s="83">
        <v>71.253</v>
      </c>
      <c r="X2887" s="83">
        <v>27.405</v>
      </c>
      <c r="Y2887" s="82">
        <f t="shared" si="302"/>
        <v>230.202</v>
      </c>
      <c r="Z2887" s="82"/>
      <c r="AA2887" s="91"/>
      <c r="AB2887" s="91"/>
      <c r="AC2887" s="82"/>
      <c r="AD2887" s="82"/>
      <c r="AE2887" s="82"/>
      <c r="AF2887" s="82"/>
      <c r="AG2887" s="59" t="s">
        <v>9324</v>
      </c>
      <c r="AH2887" s="59">
        <v>1</v>
      </c>
      <c r="AI2887" s="58"/>
      <c r="AJ2887" s="27"/>
    </row>
    <row r="2888" ht="20.15" customHeight="1" outlineLevel="4" spans="1:36">
      <c r="A2888" s="55">
        <v>15</v>
      </c>
      <c r="B2888" s="60" t="s">
        <v>259</v>
      </c>
      <c r="C2888" s="56" t="s">
        <v>280</v>
      </c>
      <c r="D2888" s="57" t="s">
        <v>9426</v>
      </c>
      <c r="E2888" s="58" t="s">
        <v>9467</v>
      </c>
      <c r="F2888" s="59" t="s">
        <v>554</v>
      </c>
      <c r="G2888" s="59" t="s">
        <v>110</v>
      </c>
      <c r="H2888" s="59">
        <v>431230</v>
      </c>
      <c r="I2888" s="59" t="str">
        <f t="shared" si="300"/>
        <v>431230</v>
      </c>
      <c r="J2888" s="59">
        <f t="shared" si="301"/>
        <v>0</v>
      </c>
      <c r="K2888" s="70">
        <v>2.486</v>
      </c>
      <c r="L2888" s="55" t="s">
        <v>9468</v>
      </c>
      <c r="M2888" s="71" t="s">
        <v>9469</v>
      </c>
      <c r="N2888" s="59"/>
      <c r="O2888" s="70"/>
      <c r="P2888" s="59"/>
      <c r="Q2888" s="70"/>
      <c r="R2888" s="73" t="s">
        <v>9469</v>
      </c>
      <c r="S2888" s="70">
        <v>2.486</v>
      </c>
      <c r="T2888" s="59">
        <v>18</v>
      </c>
      <c r="U2888" s="82">
        <v>149.16</v>
      </c>
      <c r="V2888" s="83">
        <v>44.748</v>
      </c>
      <c r="W2888" s="83">
        <v>32.318</v>
      </c>
      <c r="X2888" s="83">
        <v>12.43</v>
      </c>
      <c r="Y2888" s="82">
        <f t="shared" si="302"/>
        <v>104.412</v>
      </c>
      <c r="Z2888" s="82"/>
      <c r="AA2888" s="91"/>
      <c r="AB2888" s="91"/>
      <c r="AC2888" s="82"/>
      <c r="AD2888" s="82"/>
      <c r="AE2888" s="82"/>
      <c r="AF2888" s="82"/>
      <c r="AG2888" s="59" t="s">
        <v>9324</v>
      </c>
      <c r="AH2888" s="59">
        <v>1</v>
      </c>
      <c r="AI2888" s="58"/>
      <c r="AJ2888" s="27"/>
    </row>
    <row r="2889" ht="20.15" customHeight="1" outlineLevel="4" spans="1:36">
      <c r="A2889" s="55">
        <v>13</v>
      </c>
      <c r="B2889" s="60" t="s">
        <v>259</v>
      </c>
      <c r="C2889" s="56" t="s">
        <v>280</v>
      </c>
      <c r="D2889" s="57" t="s">
        <v>9446</v>
      </c>
      <c r="E2889" s="58" t="s">
        <v>9470</v>
      </c>
      <c r="F2889" s="59" t="s">
        <v>554</v>
      </c>
      <c r="G2889" s="59" t="s">
        <v>110</v>
      </c>
      <c r="H2889" s="59">
        <v>431230</v>
      </c>
      <c r="I2889" s="59" t="str">
        <f t="shared" si="300"/>
        <v>431230</v>
      </c>
      <c r="J2889" s="59">
        <f t="shared" si="301"/>
        <v>0</v>
      </c>
      <c r="K2889" s="70">
        <v>5.221</v>
      </c>
      <c r="L2889" s="55" t="s">
        <v>9471</v>
      </c>
      <c r="M2889" s="71" t="s">
        <v>9472</v>
      </c>
      <c r="N2889" s="59"/>
      <c r="O2889" s="70"/>
      <c r="P2889" s="73" t="s">
        <v>9472</v>
      </c>
      <c r="Q2889" s="70">
        <v>5.221</v>
      </c>
      <c r="R2889" s="59"/>
      <c r="S2889" s="70"/>
      <c r="T2889" s="59">
        <v>18</v>
      </c>
      <c r="U2889" s="82">
        <v>313.26</v>
      </c>
      <c r="V2889" s="83">
        <v>93.978</v>
      </c>
      <c r="W2889" s="83">
        <v>67.873</v>
      </c>
      <c r="X2889" s="83">
        <v>26.105</v>
      </c>
      <c r="Y2889" s="82">
        <f t="shared" si="302"/>
        <v>219.282</v>
      </c>
      <c r="Z2889" s="82"/>
      <c r="AA2889" s="91"/>
      <c r="AB2889" s="91"/>
      <c r="AC2889" s="82"/>
      <c r="AD2889" s="82"/>
      <c r="AE2889" s="82"/>
      <c r="AF2889" s="82"/>
      <c r="AG2889" s="59" t="s">
        <v>9324</v>
      </c>
      <c r="AH2889" s="59">
        <v>1</v>
      </c>
      <c r="AI2889" s="58"/>
      <c r="AJ2889" s="27"/>
    </row>
    <row r="2890" ht="20.15" customHeight="1" outlineLevel="4" spans="1:36">
      <c r="A2890" s="55">
        <v>14</v>
      </c>
      <c r="B2890" s="60" t="s">
        <v>259</v>
      </c>
      <c r="C2890" s="56" t="s">
        <v>280</v>
      </c>
      <c r="D2890" s="57" t="s">
        <v>9418</v>
      </c>
      <c r="E2890" s="58" t="s">
        <v>9458</v>
      </c>
      <c r="F2890" s="59" t="s">
        <v>554</v>
      </c>
      <c r="G2890" s="59" t="s">
        <v>110</v>
      </c>
      <c r="H2890" s="59">
        <v>431230</v>
      </c>
      <c r="I2890" s="59" t="str">
        <f t="shared" si="300"/>
        <v>431230</v>
      </c>
      <c r="J2890" s="59">
        <f t="shared" si="301"/>
        <v>0</v>
      </c>
      <c r="K2890" s="70">
        <v>3.099</v>
      </c>
      <c r="L2890" s="55" t="s">
        <v>9473</v>
      </c>
      <c r="M2890" s="71" t="s">
        <v>9474</v>
      </c>
      <c r="N2890" s="59"/>
      <c r="O2890" s="70"/>
      <c r="P2890" s="73" t="s">
        <v>9474</v>
      </c>
      <c r="Q2890" s="70">
        <v>3.099</v>
      </c>
      <c r="R2890" s="59"/>
      <c r="S2890" s="70"/>
      <c r="T2890" s="59">
        <v>18</v>
      </c>
      <c r="U2890" s="82">
        <v>185.94</v>
      </c>
      <c r="V2890" s="83">
        <v>55.782</v>
      </c>
      <c r="W2890" s="83">
        <v>40.287</v>
      </c>
      <c r="X2890" s="83">
        <v>15.495</v>
      </c>
      <c r="Y2890" s="82">
        <f t="shared" si="302"/>
        <v>130.158</v>
      </c>
      <c r="Z2890" s="82"/>
      <c r="AA2890" s="91"/>
      <c r="AB2890" s="91"/>
      <c r="AC2890" s="82"/>
      <c r="AD2890" s="82"/>
      <c r="AE2890" s="82"/>
      <c r="AF2890" s="82"/>
      <c r="AG2890" s="59" t="s">
        <v>9324</v>
      </c>
      <c r="AH2890" s="59">
        <v>1</v>
      </c>
      <c r="AI2890" s="58"/>
      <c r="AJ2890" s="27"/>
    </row>
    <row r="2891" ht="20.15" customHeight="1" outlineLevel="4" spans="1:36">
      <c r="A2891" s="55">
        <v>4</v>
      </c>
      <c r="B2891" s="60" t="s">
        <v>259</v>
      </c>
      <c r="C2891" s="56" t="s">
        <v>280</v>
      </c>
      <c r="D2891" s="57" t="s">
        <v>9418</v>
      </c>
      <c r="E2891" s="58" t="s">
        <v>9431</v>
      </c>
      <c r="F2891" s="59" t="s">
        <v>554</v>
      </c>
      <c r="G2891" s="59" t="s">
        <v>110</v>
      </c>
      <c r="H2891" s="59">
        <v>431230</v>
      </c>
      <c r="I2891" s="59" t="str">
        <f t="shared" si="300"/>
        <v>431230</v>
      </c>
      <c r="J2891" s="59">
        <f t="shared" si="301"/>
        <v>0</v>
      </c>
      <c r="K2891" s="70">
        <v>8.195</v>
      </c>
      <c r="L2891" s="55" t="s">
        <v>9475</v>
      </c>
      <c r="M2891" s="71" t="s">
        <v>9476</v>
      </c>
      <c r="N2891" s="59"/>
      <c r="O2891" s="70"/>
      <c r="P2891" s="73" t="s">
        <v>9476</v>
      </c>
      <c r="Q2891" s="70">
        <v>8.195</v>
      </c>
      <c r="R2891" s="59"/>
      <c r="S2891" s="70"/>
      <c r="T2891" s="59">
        <v>18</v>
      </c>
      <c r="U2891" s="82">
        <v>491.7</v>
      </c>
      <c r="V2891" s="83">
        <v>147.51</v>
      </c>
      <c r="W2891" s="83">
        <v>106.535</v>
      </c>
      <c r="X2891" s="83">
        <v>40.975</v>
      </c>
      <c r="Y2891" s="82">
        <f t="shared" si="302"/>
        <v>344.19</v>
      </c>
      <c r="Z2891" s="82"/>
      <c r="AA2891" s="91"/>
      <c r="AB2891" s="91"/>
      <c r="AC2891" s="82"/>
      <c r="AD2891" s="82"/>
      <c r="AE2891" s="82"/>
      <c r="AF2891" s="82"/>
      <c r="AG2891" s="59" t="s">
        <v>9324</v>
      </c>
      <c r="AH2891" s="59">
        <v>1</v>
      </c>
      <c r="AI2891" s="58"/>
      <c r="AJ2891" s="27"/>
    </row>
    <row r="2892" ht="20.15" customHeight="1" outlineLevel="3" collapsed="1" spans="1:36">
      <c r="A2892" s="55"/>
      <c r="B2892" s="60"/>
      <c r="C2892" s="51" t="s">
        <v>283</v>
      </c>
      <c r="D2892" s="57"/>
      <c r="E2892" s="58"/>
      <c r="F2892" s="59"/>
      <c r="G2892" s="59"/>
      <c r="H2892" s="59"/>
      <c r="I2892" s="59"/>
      <c r="J2892" s="59"/>
      <c r="K2892" s="70">
        <f>SUBTOTAL(9,K2893:K2897)</f>
        <v>15.948</v>
      </c>
      <c r="L2892" s="55"/>
      <c r="M2892" s="71"/>
      <c r="N2892" s="73"/>
      <c r="O2892" s="70"/>
      <c r="P2892" s="59"/>
      <c r="Q2892" s="70"/>
      <c r="R2892" s="59"/>
      <c r="S2892" s="70"/>
      <c r="T2892" s="59"/>
      <c r="U2892" s="82">
        <f>SUBTOTAL(9,U2893:U2897)</f>
        <v>1277.04</v>
      </c>
      <c r="V2892" s="83">
        <f>SUBTOTAL(9,V2893:V2897)</f>
        <v>255.168</v>
      </c>
      <c r="W2892" s="83">
        <f>SUBTOTAL(9,W2893:W2897)</f>
        <v>159.48</v>
      </c>
      <c r="X2892" s="83">
        <f>SUBTOTAL(9,X2893:X2897)</f>
        <v>95.688</v>
      </c>
      <c r="Y2892" s="82">
        <f>SUBTOTAL(9,Y2893:Y2897)</f>
        <v>1021.872</v>
      </c>
      <c r="Z2892" s="82">
        <v>10</v>
      </c>
      <c r="AA2892" s="91">
        <v>1082</v>
      </c>
      <c r="AB2892" s="82">
        <f>U2892-AA2892</f>
        <v>195.04</v>
      </c>
      <c r="AC2892" s="82">
        <v>255</v>
      </c>
      <c r="AD2892" s="82">
        <v>0</v>
      </c>
      <c r="AE2892" s="82">
        <v>827</v>
      </c>
      <c r="AF2892" s="82">
        <v>827</v>
      </c>
      <c r="AG2892" s="59"/>
      <c r="AH2892" s="59"/>
      <c r="AI2892" s="58" t="s">
        <v>5007</v>
      </c>
      <c r="AJ2892" s="27" t="s">
        <v>184</v>
      </c>
    </row>
    <row r="2893" ht="20.15" customHeight="1" outlineLevel="4" spans="1:36">
      <c r="A2893" s="55">
        <v>3</v>
      </c>
      <c r="B2893" s="60" t="s">
        <v>259</v>
      </c>
      <c r="C2893" s="56" t="s">
        <v>282</v>
      </c>
      <c r="D2893" s="57" t="s">
        <v>9477</v>
      </c>
      <c r="E2893" s="58" t="s">
        <v>9478</v>
      </c>
      <c r="F2893" s="59" t="s">
        <v>1482</v>
      </c>
      <c r="G2893" s="59" t="s">
        <v>5010</v>
      </c>
      <c r="H2893" s="59">
        <v>431281</v>
      </c>
      <c r="I2893" s="59">
        <v>431281</v>
      </c>
      <c r="J2893" s="59">
        <f>H2893-I2893</f>
        <v>0</v>
      </c>
      <c r="K2893" s="70">
        <v>3.991</v>
      </c>
      <c r="L2893" s="55" t="s">
        <v>9479</v>
      </c>
      <c r="M2893" s="71" t="s">
        <v>9480</v>
      </c>
      <c r="N2893" s="73" t="s">
        <v>9480</v>
      </c>
      <c r="O2893" s="70">
        <v>3.991</v>
      </c>
      <c r="P2893" s="59"/>
      <c r="Q2893" s="70"/>
      <c r="R2893" s="59"/>
      <c r="S2893" s="70"/>
      <c r="T2893" s="59">
        <v>16</v>
      </c>
      <c r="U2893" s="82">
        <v>319.28</v>
      </c>
      <c r="V2893" s="83">
        <v>63.856</v>
      </c>
      <c r="W2893" s="83">
        <v>39.91</v>
      </c>
      <c r="X2893" s="83">
        <v>23.946</v>
      </c>
      <c r="Y2893" s="82">
        <f>U2893-V2893</f>
        <v>255.424</v>
      </c>
      <c r="Z2893" s="82"/>
      <c r="AA2893" s="91"/>
      <c r="AB2893" s="91"/>
      <c r="AC2893" s="82"/>
      <c r="AD2893" s="82"/>
      <c r="AE2893" s="82"/>
      <c r="AF2893" s="82"/>
      <c r="AG2893" s="59" t="s">
        <v>9324</v>
      </c>
      <c r="AH2893" s="59">
        <v>1</v>
      </c>
      <c r="AI2893" s="58"/>
      <c r="AJ2893" s="27"/>
    </row>
    <row r="2894" ht="20.15" customHeight="1" outlineLevel="4" spans="1:36">
      <c r="A2894" s="55">
        <v>4</v>
      </c>
      <c r="B2894" s="60" t="s">
        <v>259</v>
      </c>
      <c r="C2894" s="56" t="s">
        <v>282</v>
      </c>
      <c r="D2894" s="57" t="s">
        <v>9477</v>
      </c>
      <c r="E2894" s="58" t="s">
        <v>9481</v>
      </c>
      <c r="F2894" s="59" t="s">
        <v>1482</v>
      </c>
      <c r="G2894" s="59" t="s">
        <v>5010</v>
      </c>
      <c r="H2894" s="59">
        <v>431281</v>
      </c>
      <c r="I2894" s="59" t="str">
        <f>RIGHT(M2894,6)</f>
        <v>431281</v>
      </c>
      <c r="J2894" s="59">
        <f>H2894-I2894</f>
        <v>0</v>
      </c>
      <c r="K2894" s="70">
        <v>3.569</v>
      </c>
      <c r="L2894" s="55" t="s">
        <v>9482</v>
      </c>
      <c r="M2894" s="71" t="s">
        <v>9483</v>
      </c>
      <c r="N2894" s="73" t="s">
        <v>9483</v>
      </c>
      <c r="O2894" s="70">
        <v>3.569</v>
      </c>
      <c r="P2894" s="59"/>
      <c r="Q2894" s="70"/>
      <c r="R2894" s="59"/>
      <c r="S2894" s="70"/>
      <c r="T2894" s="59">
        <v>16</v>
      </c>
      <c r="U2894" s="82">
        <v>285.52</v>
      </c>
      <c r="V2894" s="83">
        <v>57.104</v>
      </c>
      <c r="W2894" s="83">
        <v>35.69</v>
      </c>
      <c r="X2894" s="83">
        <v>21.414</v>
      </c>
      <c r="Y2894" s="82">
        <f>U2894-V2894</f>
        <v>228.416</v>
      </c>
      <c r="Z2894" s="82"/>
      <c r="AA2894" s="91"/>
      <c r="AB2894" s="91"/>
      <c r="AC2894" s="82"/>
      <c r="AD2894" s="82"/>
      <c r="AE2894" s="82"/>
      <c r="AF2894" s="82"/>
      <c r="AG2894" s="59" t="s">
        <v>9324</v>
      </c>
      <c r="AH2894" s="59">
        <v>1</v>
      </c>
      <c r="AI2894" s="58"/>
      <c r="AJ2894" s="27"/>
    </row>
    <row r="2895" ht="20.15" customHeight="1" outlineLevel="4" spans="1:36">
      <c r="A2895" s="55">
        <v>2</v>
      </c>
      <c r="B2895" s="60" t="s">
        <v>259</v>
      </c>
      <c r="C2895" s="56" t="s">
        <v>282</v>
      </c>
      <c r="D2895" s="57" t="s">
        <v>9477</v>
      </c>
      <c r="E2895" s="58" t="s">
        <v>9478</v>
      </c>
      <c r="F2895" s="59" t="s">
        <v>1482</v>
      </c>
      <c r="G2895" s="59" t="s">
        <v>5010</v>
      </c>
      <c r="H2895" s="59">
        <v>431281</v>
      </c>
      <c r="I2895" s="59" t="str">
        <f>RIGHT(M2895,6)</f>
        <v>431281</v>
      </c>
      <c r="J2895" s="59">
        <f>H2895-I2895</f>
        <v>0</v>
      </c>
      <c r="K2895" s="70">
        <v>1.8</v>
      </c>
      <c r="L2895" s="55" t="s">
        <v>9484</v>
      </c>
      <c r="M2895" s="71" t="s">
        <v>9485</v>
      </c>
      <c r="N2895" s="59"/>
      <c r="O2895" s="70"/>
      <c r="P2895" s="73" t="s">
        <v>9485</v>
      </c>
      <c r="Q2895" s="70">
        <v>1.8</v>
      </c>
      <c r="R2895" s="59"/>
      <c r="S2895" s="70"/>
      <c r="T2895" s="59">
        <v>16</v>
      </c>
      <c r="U2895" s="82">
        <v>144.4</v>
      </c>
      <c r="V2895" s="83">
        <v>28.8</v>
      </c>
      <c r="W2895" s="83">
        <v>18</v>
      </c>
      <c r="X2895" s="83">
        <v>10.8</v>
      </c>
      <c r="Y2895" s="82">
        <f>U2895-V2895</f>
        <v>115.6</v>
      </c>
      <c r="Z2895" s="82"/>
      <c r="AA2895" s="91"/>
      <c r="AB2895" s="91"/>
      <c r="AC2895" s="82"/>
      <c r="AD2895" s="82"/>
      <c r="AE2895" s="82"/>
      <c r="AF2895" s="82"/>
      <c r="AG2895" s="59" t="s">
        <v>9324</v>
      </c>
      <c r="AH2895" s="59">
        <v>1</v>
      </c>
      <c r="AI2895" s="58"/>
      <c r="AJ2895" s="27"/>
    </row>
    <row r="2896" ht="20.15" customHeight="1" outlineLevel="4" spans="1:36">
      <c r="A2896" s="55">
        <v>1</v>
      </c>
      <c r="B2896" s="60" t="s">
        <v>259</v>
      </c>
      <c r="C2896" s="56" t="s">
        <v>282</v>
      </c>
      <c r="D2896" s="57" t="s">
        <v>9477</v>
      </c>
      <c r="E2896" s="58" t="s">
        <v>9478</v>
      </c>
      <c r="F2896" s="59" t="s">
        <v>1482</v>
      </c>
      <c r="G2896" s="59" t="s">
        <v>5010</v>
      </c>
      <c r="H2896" s="59">
        <v>431281</v>
      </c>
      <c r="I2896" s="59" t="str">
        <f>RIGHT(M2896,6)</f>
        <v>431281</v>
      </c>
      <c r="J2896" s="59">
        <f>H2896-I2896</f>
        <v>0</v>
      </c>
      <c r="K2896" s="70">
        <v>2.441</v>
      </c>
      <c r="L2896" s="55" t="s">
        <v>9486</v>
      </c>
      <c r="M2896" s="71" t="s">
        <v>9487</v>
      </c>
      <c r="N2896" s="59"/>
      <c r="O2896" s="70"/>
      <c r="P2896" s="73" t="s">
        <v>9487</v>
      </c>
      <c r="Q2896" s="70">
        <v>2.441</v>
      </c>
      <c r="R2896" s="59"/>
      <c r="S2896" s="70"/>
      <c r="T2896" s="59">
        <v>16</v>
      </c>
      <c r="U2896" s="82">
        <v>195.28</v>
      </c>
      <c r="V2896" s="83">
        <v>39.056</v>
      </c>
      <c r="W2896" s="83">
        <v>24.41</v>
      </c>
      <c r="X2896" s="83">
        <v>14.646</v>
      </c>
      <c r="Y2896" s="82">
        <f>U2896-V2896</f>
        <v>156.224</v>
      </c>
      <c r="Z2896" s="82"/>
      <c r="AA2896" s="91"/>
      <c r="AB2896" s="91"/>
      <c r="AC2896" s="82"/>
      <c r="AD2896" s="82"/>
      <c r="AE2896" s="82"/>
      <c r="AF2896" s="82"/>
      <c r="AG2896" s="59" t="s">
        <v>9324</v>
      </c>
      <c r="AH2896" s="59">
        <v>1</v>
      </c>
      <c r="AI2896" s="58"/>
      <c r="AJ2896" s="27"/>
    </row>
    <row r="2897" ht="20.15" customHeight="1" outlineLevel="4" spans="1:36">
      <c r="A2897" s="55">
        <v>5</v>
      </c>
      <c r="B2897" s="60" t="s">
        <v>259</v>
      </c>
      <c r="C2897" s="56" t="s">
        <v>282</v>
      </c>
      <c r="D2897" s="57" t="s">
        <v>9477</v>
      </c>
      <c r="E2897" s="58" t="s">
        <v>9488</v>
      </c>
      <c r="F2897" s="59" t="s">
        <v>1482</v>
      </c>
      <c r="G2897" s="59" t="s">
        <v>5010</v>
      </c>
      <c r="H2897" s="59">
        <v>431281</v>
      </c>
      <c r="I2897" s="59" t="str">
        <f>RIGHT(M2897,6)</f>
        <v>431281</v>
      </c>
      <c r="J2897" s="59">
        <f>H2897-I2897</f>
        <v>0</v>
      </c>
      <c r="K2897" s="70">
        <v>4.147</v>
      </c>
      <c r="L2897" s="55" t="s">
        <v>9489</v>
      </c>
      <c r="M2897" s="71" t="s">
        <v>9490</v>
      </c>
      <c r="N2897" s="59"/>
      <c r="O2897" s="70"/>
      <c r="P2897" s="73" t="s">
        <v>9490</v>
      </c>
      <c r="Q2897" s="70">
        <v>4.147</v>
      </c>
      <c r="R2897" s="59"/>
      <c r="S2897" s="70"/>
      <c r="T2897" s="59">
        <v>16</v>
      </c>
      <c r="U2897" s="82">
        <v>332.56</v>
      </c>
      <c r="V2897" s="83">
        <v>66.352</v>
      </c>
      <c r="W2897" s="83">
        <v>41.47</v>
      </c>
      <c r="X2897" s="83">
        <v>24.882</v>
      </c>
      <c r="Y2897" s="82">
        <f>U2897-V2897</f>
        <v>266.208</v>
      </c>
      <c r="Z2897" s="82"/>
      <c r="AA2897" s="91"/>
      <c r="AB2897" s="91"/>
      <c r="AC2897" s="82"/>
      <c r="AD2897" s="82"/>
      <c r="AE2897" s="82"/>
      <c r="AF2897" s="82"/>
      <c r="AG2897" s="59" t="s">
        <v>9324</v>
      </c>
      <c r="AH2897" s="59">
        <v>1</v>
      </c>
      <c r="AI2897" s="58"/>
      <c r="AJ2897" s="27"/>
    </row>
    <row r="2898" ht="20.15" customHeight="1" outlineLevel="3" spans="1:36">
      <c r="A2898" s="55"/>
      <c r="B2898" s="60"/>
      <c r="C2898" s="51" t="s">
        <v>285</v>
      </c>
      <c r="D2898" s="57"/>
      <c r="E2898" s="58"/>
      <c r="F2898" s="59"/>
      <c r="G2898" s="59"/>
      <c r="H2898" s="59"/>
      <c r="I2898" s="59"/>
      <c r="J2898" s="59"/>
      <c r="K2898" s="70">
        <f>SUBTOTAL(9,K2899:K2961)</f>
        <v>232.59</v>
      </c>
      <c r="L2898" s="55"/>
      <c r="M2898" s="71"/>
      <c r="N2898" s="59"/>
      <c r="O2898" s="70"/>
      <c r="P2898" s="59"/>
      <c r="Q2898" s="70"/>
      <c r="R2898" s="73"/>
      <c r="S2898" s="70"/>
      <c r="T2898" s="59"/>
      <c r="U2898" s="82">
        <f>SUBTOTAL(9,U2899:U2961)</f>
        <v>9742.905</v>
      </c>
      <c r="V2898" s="83">
        <f>SUBTOTAL(9,V2899:V2961)</f>
        <v>3721.44</v>
      </c>
      <c r="W2898" s="83">
        <f>SUBTOTAL(9,W2899:W2961)</f>
        <v>2325.9</v>
      </c>
      <c r="X2898" s="83">
        <f>SUBTOTAL(9,X2899:X2961)</f>
        <v>1395.54</v>
      </c>
      <c r="Y2898" s="82">
        <f>SUBTOTAL(9,Y2899:Y2961)</f>
        <v>6021.465</v>
      </c>
      <c r="Z2898" s="82">
        <v>160</v>
      </c>
      <c r="AA2898" s="91">
        <v>8259</v>
      </c>
      <c r="AB2898" s="82">
        <f>U2898-AA2898</f>
        <v>1483.905</v>
      </c>
      <c r="AC2898" s="82">
        <v>3721</v>
      </c>
      <c r="AD2898" s="82">
        <v>0</v>
      </c>
      <c r="AE2898" s="82">
        <v>4538</v>
      </c>
      <c r="AF2898" s="82">
        <v>4538</v>
      </c>
      <c r="AG2898" s="59"/>
      <c r="AH2898" s="59"/>
      <c r="AI2898" s="58" t="s">
        <v>551</v>
      </c>
      <c r="AJ2898" s="27" t="s">
        <v>93</v>
      </c>
    </row>
    <row r="2899" ht="20.15" customHeight="1" outlineLevel="4" spans="1:36">
      <c r="A2899" s="55">
        <v>12</v>
      </c>
      <c r="B2899" s="60" t="s">
        <v>259</v>
      </c>
      <c r="C2899" s="56" t="s">
        <v>284</v>
      </c>
      <c r="D2899" s="57" t="s">
        <v>9491</v>
      </c>
      <c r="E2899" s="58" t="s">
        <v>9492</v>
      </c>
      <c r="F2899" s="59" t="s">
        <v>1482</v>
      </c>
      <c r="G2899" s="59" t="s">
        <v>1483</v>
      </c>
      <c r="H2899" s="59">
        <v>431281</v>
      </c>
      <c r="I2899" s="59" t="str">
        <f t="shared" ref="I2899:I2961" si="303">RIGHT(M2899,6)</f>
        <v>431281</v>
      </c>
      <c r="J2899" s="59">
        <f t="shared" ref="J2899:J2961" si="304">H2899-I2899</f>
        <v>0</v>
      </c>
      <c r="K2899" s="70">
        <v>3.024</v>
      </c>
      <c r="L2899" s="55" t="s">
        <v>9493</v>
      </c>
      <c r="M2899" s="71" t="s">
        <v>9494</v>
      </c>
      <c r="N2899" s="59"/>
      <c r="O2899" s="70"/>
      <c r="P2899" s="59"/>
      <c r="Q2899" s="70"/>
      <c r="R2899" s="73" t="s">
        <v>9494</v>
      </c>
      <c r="S2899" s="70">
        <v>3.024</v>
      </c>
      <c r="T2899" s="59">
        <v>16</v>
      </c>
      <c r="U2899" s="82">
        <v>136.08</v>
      </c>
      <c r="V2899" s="83">
        <v>48.384</v>
      </c>
      <c r="W2899" s="83">
        <v>30.24</v>
      </c>
      <c r="X2899" s="83">
        <v>18.144</v>
      </c>
      <c r="Y2899" s="82">
        <f t="shared" ref="Y2899:Y2961" si="305">U2899-V2899</f>
        <v>87.696</v>
      </c>
      <c r="Z2899" s="82"/>
      <c r="AA2899" s="91"/>
      <c r="AB2899" s="91"/>
      <c r="AC2899" s="82"/>
      <c r="AD2899" s="82"/>
      <c r="AE2899" s="82"/>
      <c r="AF2899" s="82"/>
      <c r="AG2899" s="59" t="s">
        <v>9324</v>
      </c>
      <c r="AH2899" s="59">
        <v>1</v>
      </c>
      <c r="AI2899" s="58"/>
      <c r="AJ2899" s="27"/>
    </row>
    <row r="2900" ht="20.15" customHeight="1" outlineLevel="4" spans="1:36">
      <c r="A2900" s="55">
        <v>13</v>
      </c>
      <c r="B2900" s="60" t="s">
        <v>259</v>
      </c>
      <c r="C2900" s="56" t="s">
        <v>284</v>
      </c>
      <c r="D2900" s="57" t="s">
        <v>9495</v>
      </c>
      <c r="E2900" s="58" t="s">
        <v>9496</v>
      </c>
      <c r="F2900" s="59" t="s">
        <v>1482</v>
      </c>
      <c r="G2900" s="59" t="s">
        <v>1483</v>
      </c>
      <c r="H2900" s="59">
        <v>431281</v>
      </c>
      <c r="I2900" s="59" t="str">
        <f t="shared" si="303"/>
        <v>431281</v>
      </c>
      <c r="J2900" s="59">
        <f t="shared" si="304"/>
        <v>0</v>
      </c>
      <c r="K2900" s="70">
        <v>1.816</v>
      </c>
      <c r="L2900" s="55" t="s">
        <v>9497</v>
      </c>
      <c r="M2900" s="71" t="s">
        <v>9498</v>
      </c>
      <c r="N2900" s="59"/>
      <c r="O2900" s="70"/>
      <c r="P2900" s="59"/>
      <c r="Q2900" s="70"/>
      <c r="R2900" s="73" t="s">
        <v>9498</v>
      </c>
      <c r="S2900" s="70">
        <v>1.816</v>
      </c>
      <c r="T2900" s="59">
        <v>16</v>
      </c>
      <c r="U2900" s="82">
        <v>81.72</v>
      </c>
      <c r="V2900" s="83">
        <v>29.056</v>
      </c>
      <c r="W2900" s="83">
        <v>18.16</v>
      </c>
      <c r="X2900" s="83">
        <v>10.896</v>
      </c>
      <c r="Y2900" s="82">
        <f t="shared" si="305"/>
        <v>52.664</v>
      </c>
      <c r="Z2900" s="82"/>
      <c r="AA2900" s="91"/>
      <c r="AB2900" s="91"/>
      <c r="AC2900" s="82"/>
      <c r="AD2900" s="82"/>
      <c r="AE2900" s="82"/>
      <c r="AF2900" s="82"/>
      <c r="AG2900" s="59" t="s">
        <v>9324</v>
      </c>
      <c r="AH2900" s="59">
        <v>1</v>
      </c>
      <c r="AI2900" s="58"/>
      <c r="AJ2900" s="27"/>
    </row>
    <row r="2901" ht="20.15" customHeight="1" outlineLevel="4" spans="1:36">
      <c r="A2901" s="55">
        <v>14</v>
      </c>
      <c r="B2901" s="60" t="s">
        <v>259</v>
      </c>
      <c r="C2901" s="56" t="s">
        <v>284</v>
      </c>
      <c r="D2901" s="57" t="s">
        <v>9499</v>
      </c>
      <c r="E2901" s="58" t="s">
        <v>9500</v>
      </c>
      <c r="F2901" s="59" t="s">
        <v>1482</v>
      </c>
      <c r="G2901" s="59" t="s">
        <v>1483</v>
      </c>
      <c r="H2901" s="59">
        <v>431281</v>
      </c>
      <c r="I2901" s="59" t="str">
        <f t="shared" si="303"/>
        <v>431281</v>
      </c>
      <c r="J2901" s="59">
        <f t="shared" si="304"/>
        <v>0</v>
      </c>
      <c r="K2901" s="70">
        <v>1.191</v>
      </c>
      <c r="L2901" s="55" t="s">
        <v>9501</v>
      </c>
      <c r="M2901" s="71" t="s">
        <v>9502</v>
      </c>
      <c r="N2901" s="59"/>
      <c r="O2901" s="70"/>
      <c r="P2901" s="59"/>
      <c r="Q2901" s="70"/>
      <c r="R2901" s="73" t="s">
        <v>9502</v>
      </c>
      <c r="S2901" s="70">
        <v>1.191</v>
      </c>
      <c r="T2901" s="59">
        <v>16</v>
      </c>
      <c r="U2901" s="82">
        <v>53.595</v>
      </c>
      <c r="V2901" s="83">
        <v>19.056</v>
      </c>
      <c r="W2901" s="83">
        <v>11.91</v>
      </c>
      <c r="X2901" s="83">
        <v>7.146</v>
      </c>
      <c r="Y2901" s="82">
        <f t="shared" si="305"/>
        <v>34.539</v>
      </c>
      <c r="Z2901" s="82"/>
      <c r="AA2901" s="91"/>
      <c r="AB2901" s="91"/>
      <c r="AC2901" s="82"/>
      <c r="AD2901" s="82"/>
      <c r="AE2901" s="82"/>
      <c r="AF2901" s="82"/>
      <c r="AG2901" s="59" t="s">
        <v>9324</v>
      </c>
      <c r="AH2901" s="59">
        <v>1</v>
      </c>
      <c r="AI2901" s="58"/>
      <c r="AJ2901" s="27"/>
    </row>
    <row r="2902" ht="20.15" customHeight="1" outlineLevel="4" spans="1:36">
      <c r="A2902" s="55">
        <v>1</v>
      </c>
      <c r="B2902" s="60" t="s">
        <v>259</v>
      </c>
      <c r="C2902" s="56" t="s">
        <v>284</v>
      </c>
      <c r="D2902" s="57" t="s">
        <v>9503</v>
      </c>
      <c r="E2902" s="58" t="s">
        <v>9504</v>
      </c>
      <c r="F2902" s="59" t="s">
        <v>1482</v>
      </c>
      <c r="G2902" s="59" t="s">
        <v>1483</v>
      </c>
      <c r="H2902" s="59">
        <v>431281</v>
      </c>
      <c r="I2902" s="59" t="str">
        <f t="shared" si="303"/>
        <v>431281</v>
      </c>
      <c r="J2902" s="59">
        <f t="shared" si="304"/>
        <v>0</v>
      </c>
      <c r="K2902" s="70">
        <v>6.549</v>
      </c>
      <c r="L2902" s="55" t="s">
        <v>9505</v>
      </c>
      <c r="M2902" s="71" t="s">
        <v>9506</v>
      </c>
      <c r="N2902" s="59"/>
      <c r="O2902" s="70"/>
      <c r="P2902" s="59"/>
      <c r="Q2902" s="70"/>
      <c r="R2902" s="73" t="s">
        <v>9506</v>
      </c>
      <c r="S2902" s="70">
        <v>6.549</v>
      </c>
      <c r="T2902" s="59">
        <v>16</v>
      </c>
      <c r="U2902" s="82">
        <v>294.71</v>
      </c>
      <c r="V2902" s="83">
        <v>104.784</v>
      </c>
      <c r="W2902" s="83">
        <v>65.49</v>
      </c>
      <c r="X2902" s="83">
        <v>39.294</v>
      </c>
      <c r="Y2902" s="82">
        <f t="shared" si="305"/>
        <v>189.926</v>
      </c>
      <c r="Z2902" s="82"/>
      <c r="AA2902" s="91"/>
      <c r="AB2902" s="91"/>
      <c r="AC2902" s="82"/>
      <c r="AD2902" s="82"/>
      <c r="AE2902" s="82"/>
      <c r="AF2902" s="82"/>
      <c r="AG2902" s="59" t="s">
        <v>9324</v>
      </c>
      <c r="AH2902" s="59">
        <v>1</v>
      </c>
      <c r="AI2902" s="58"/>
      <c r="AJ2902" s="27"/>
    </row>
    <row r="2903" ht="20.15" customHeight="1" outlineLevel="4" spans="1:36">
      <c r="A2903" s="55">
        <v>2</v>
      </c>
      <c r="B2903" s="60" t="s">
        <v>259</v>
      </c>
      <c r="C2903" s="56" t="s">
        <v>284</v>
      </c>
      <c r="D2903" s="57" t="s">
        <v>9507</v>
      </c>
      <c r="E2903" s="58" t="s">
        <v>9508</v>
      </c>
      <c r="F2903" s="59" t="s">
        <v>1482</v>
      </c>
      <c r="G2903" s="59" t="s">
        <v>1483</v>
      </c>
      <c r="H2903" s="59">
        <v>431281</v>
      </c>
      <c r="I2903" s="59" t="str">
        <f t="shared" si="303"/>
        <v>431281</v>
      </c>
      <c r="J2903" s="59">
        <f t="shared" si="304"/>
        <v>0</v>
      </c>
      <c r="K2903" s="70">
        <v>2.184</v>
      </c>
      <c r="L2903" s="55" t="s">
        <v>9509</v>
      </c>
      <c r="M2903" s="71" t="s">
        <v>9510</v>
      </c>
      <c r="N2903" s="59"/>
      <c r="O2903" s="70"/>
      <c r="P2903" s="73" t="s">
        <v>9510</v>
      </c>
      <c r="Q2903" s="70">
        <v>2.184</v>
      </c>
      <c r="R2903" s="59"/>
      <c r="S2903" s="70"/>
      <c r="T2903" s="59">
        <v>16</v>
      </c>
      <c r="U2903" s="82">
        <v>98.28</v>
      </c>
      <c r="V2903" s="83">
        <v>34.944</v>
      </c>
      <c r="W2903" s="83">
        <v>21.84</v>
      </c>
      <c r="X2903" s="83">
        <v>13.104</v>
      </c>
      <c r="Y2903" s="82">
        <f t="shared" si="305"/>
        <v>63.336</v>
      </c>
      <c r="Z2903" s="82"/>
      <c r="AA2903" s="91"/>
      <c r="AB2903" s="91"/>
      <c r="AC2903" s="82"/>
      <c r="AD2903" s="82"/>
      <c r="AE2903" s="82"/>
      <c r="AF2903" s="82"/>
      <c r="AG2903" s="59" t="s">
        <v>9324</v>
      </c>
      <c r="AH2903" s="59">
        <v>1</v>
      </c>
      <c r="AI2903" s="58"/>
      <c r="AJ2903" s="27"/>
    </row>
    <row r="2904" ht="20.15" customHeight="1" outlineLevel="4" spans="1:36">
      <c r="A2904" s="55">
        <v>3</v>
      </c>
      <c r="B2904" s="60" t="s">
        <v>259</v>
      </c>
      <c r="C2904" s="56" t="s">
        <v>284</v>
      </c>
      <c r="D2904" s="57" t="s">
        <v>9511</v>
      </c>
      <c r="E2904" s="58" t="s">
        <v>9512</v>
      </c>
      <c r="F2904" s="59" t="s">
        <v>1482</v>
      </c>
      <c r="G2904" s="59" t="s">
        <v>1483</v>
      </c>
      <c r="H2904" s="59">
        <v>431281</v>
      </c>
      <c r="I2904" s="59" t="str">
        <f t="shared" si="303"/>
        <v>431281</v>
      </c>
      <c r="J2904" s="59">
        <f t="shared" si="304"/>
        <v>0</v>
      </c>
      <c r="K2904" s="70">
        <v>2.289</v>
      </c>
      <c r="L2904" s="55" t="s">
        <v>9513</v>
      </c>
      <c r="M2904" s="71" t="s">
        <v>9514</v>
      </c>
      <c r="N2904" s="59"/>
      <c r="O2904" s="70"/>
      <c r="P2904" s="73" t="s">
        <v>9514</v>
      </c>
      <c r="Q2904" s="70">
        <v>2.289</v>
      </c>
      <c r="R2904" s="59"/>
      <c r="S2904" s="70"/>
      <c r="T2904" s="59">
        <v>16</v>
      </c>
      <c r="U2904" s="82">
        <v>103.01</v>
      </c>
      <c r="V2904" s="83">
        <v>36.624</v>
      </c>
      <c r="W2904" s="83">
        <v>22.89</v>
      </c>
      <c r="X2904" s="83">
        <v>13.734</v>
      </c>
      <c r="Y2904" s="82">
        <f t="shared" si="305"/>
        <v>66.386</v>
      </c>
      <c r="Z2904" s="82"/>
      <c r="AA2904" s="91"/>
      <c r="AB2904" s="91"/>
      <c r="AC2904" s="82"/>
      <c r="AD2904" s="82"/>
      <c r="AE2904" s="82"/>
      <c r="AF2904" s="82"/>
      <c r="AG2904" s="59" t="s">
        <v>9515</v>
      </c>
      <c r="AH2904" s="59">
        <v>1</v>
      </c>
      <c r="AI2904" s="58"/>
      <c r="AJ2904" s="27"/>
    </row>
    <row r="2905" ht="20.15" customHeight="1" outlineLevel="4" spans="1:36">
      <c r="A2905" s="55">
        <v>4</v>
      </c>
      <c r="B2905" s="60" t="s">
        <v>259</v>
      </c>
      <c r="C2905" s="56" t="s">
        <v>284</v>
      </c>
      <c r="D2905" s="57" t="s">
        <v>9516</v>
      </c>
      <c r="E2905" s="58" t="s">
        <v>9517</v>
      </c>
      <c r="F2905" s="59" t="s">
        <v>1482</v>
      </c>
      <c r="G2905" s="59" t="s">
        <v>1483</v>
      </c>
      <c r="H2905" s="59">
        <v>431281</v>
      </c>
      <c r="I2905" s="59" t="str">
        <f t="shared" si="303"/>
        <v>431281</v>
      </c>
      <c r="J2905" s="59">
        <f t="shared" si="304"/>
        <v>0</v>
      </c>
      <c r="K2905" s="70">
        <v>4.8</v>
      </c>
      <c r="L2905" s="55" t="s">
        <v>9518</v>
      </c>
      <c r="M2905" s="71" t="s">
        <v>9519</v>
      </c>
      <c r="N2905" s="59"/>
      <c r="O2905" s="70"/>
      <c r="P2905" s="73" t="s">
        <v>9519</v>
      </c>
      <c r="Q2905" s="70">
        <v>4.8</v>
      </c>
      <c r="R2905" s="59"/>
      <c r="S2905" s="70"/>
      <c r="T2905" s="59">
        <v>16</v>
      </c>
      <c r="U2905" s="82">
        <v>216</v>
      </c>
      <c r="V2905" s="83">
        <v>76.8</v>
      </c>
      <c r="W2905" s="83">
        <v>48</v>
      </c>
      <c r="X2905" s="83">
        <v>28.8</v>
      </c>
      <c r="Y2905" s="82">
        <f t="shared" si="305"/>
        <v>139.2</v>
      </c>
      <c r="Z2905" s="82"/>
      <c r="AA2905" s="91"/>
      <c r="AB2905" s="91"/>
      <c r="AC2905" s="82"/>
      <c r="AD2905" s="82"/>
      <c r="AE2905" s="82"/>
      <c r="AF2905" s="82"/>
      <c r="AG2905" s="59" t="s">
        <v>9515</v>
      </c>
      <c r="AH2905" s="59">
        <v>1</v>
      </c>
      <c r="AI2905" s="58"/>
      <c r="AJ2905" s="27"/>
    </row>
    <row r="2906" ht="20.15" customHeight="1" outlineLevel="4" spans="1:36">
      <c r="A2906" s="55">
        <v>5</v>
      </c>
      <c r="B2906" s="60" t="s">
        <v>259</v>
      </c>
      <c r="C2906" s="56" t="s">
        <v>284</v>
      </c>
      <c r="D2906" s="57" t="s">
        <v>9520</v>
      </c>
      <c r="E2906" s="58" t="s">
        <v>9521</v>
      </c>
      <c r="F2906" s="59" t="s">
        <v>1482</v>
      </c>
      <c r="G2906" s="59" t="s">
        <v>1483</v>
      </c>
      <c r="H2906" s="59">
        <v>431281</v>
      </c>
      <c r="I2906" s="59" t="str">
        <f t="shared" si="303"/>
        <v>431281</v>
      </c>
      <c r="J2906" s="59">
        <f t="shared" si="304"/>
        <v>0</v>
      </c>
      <c r="K2906" s="70">
        <v>3.371</v>
      </c>
      <c r="L2906" s="55" t="s">
        <v>9522</v>
      </c>
      <c r="M2906" s="71" t="s">
        <v>9523</v>
      </c>
      <c r="N2906" s="59"/>
      <c r="O2906" s="70"/>
      <c r="P2906" s="59"/>
      <c r="Q2906" s="70"/>
      <c r="R2906" s="73" t="s">
        <v>9523</v>
      </c>
      <c r="S2906" s="70">
        <v>3.371</v>
      </c>
      <c r="T2906" s="59">
        <v>16</v>
      </c>
      <c r="U2906" s="82">
        <v>134.84</v>
      </c>
      <c r="V2906" s="83">
        <v>53.936</v>
      </c>
      <c r="W2906" s="83">
        <v>33.71</v>
      </c>
      <c r="X2906" s="83">
        <v>20.226</v>
      </c>
      <c r="Y2906" s="82">
        <f t="shared" si="305"/>
        <v>80.904</v>
      </c>
      <c r="Z2906" s="83"/>
      <c r="AA2906" s="91"/>
      <c r="AB2906" s="91"/>
      <c r="AC2906" s="83"/>
      <c r="AD2906" s="83"/>
      <c r="AE2906" s="83"/>
      <c r="AF2906" s="83"/>
      <c r="AG2906" s="136" t="s">
        <v>9524</v>
      </c>
      <c r="AH2906" s="136">
        <v>1</v>
      </c>
      <c r="AI2906" s="137"/>
      <c r="AJ2906" s="27"/>
    </row>
    <row r="2907" ht="20.15" customHeight="1" outlineLevel="4" spans="1:36">
      <c r="A2907" s="55">
        <v>52</v>
      </c>
      <c r="B2907" s="60" t="s">
        <v>259</v>
      </c>
      <c r="C2907" s="56" t="s">
        <v>284</v>
      </c>
      <c r="D2907" s="57" t="s">
        <v>9525</v>
      </c>
      <c r="E2907" s="58" t="s">
        <v>3509</v>
      </c>
      <c r="F2907" s="59" t="s">
        <v>1482</v>
      </c>
      <c r="G2907" s="59" t="s">
        <v>1483</v>
      </c>
      <c r="H2907" s="59">
        <v>431281</v>
      </c>
      <c r="I2907" s="59" t="str">
        <f t="shared" si="303"/>
        <v>431281</v>
      </c>
      <c r="J2907" s="59">
        <f t="shared" si="304"/>
        <v>0</v>
      </c>
      <c r="K2907" s="70">
        <v>5.077</v>
      </c>
      <c r="L2907" s="55" t="s">
        <v>9526</v>
      </c>
      <c r="M2907" s="71" t="s">
        <v>9527</v>
      </c>
      <c r="N2907" s="59"/>
      <c r="O2907" s="70"/>
      <c r="P2907" s="59"/>
      <c r="Q2907" s="70"/>
      <c r="R2907" s="73" t="s">
        <v>9527</v>
      </c>
      <c r="S2907" s="70">
        <v>5.077</v>
      </c>
      <c r="T2907" s="59">
        <v>16</v>
      </c>
      <c r="U2907" s="82">
        <v>203.08</v>
      </c>
      <c r="V2907" s="83">
        <v>81.232</v>
      </c>
      <c r="W2907" s="83">
        <v>50.77</v>
      </c>
      <c r="X2907" s="83">
        <v>30.462</v>
      </c>
      <c r="Y2907" s="82">
        <f t="shared" si="305"/>
        <v>121.848</v>
      </c>
      <c r="Z2907" s="83"/>
      <c r="AA2907" s="91"/>
      <c r="AB2907" s="91"/>
      <c r="AC2907" s="83"/>
      <c r="AD2907" s="83"/>
      <c r="AE2907" s="83"/>
      <c r="AF2907" s="83"/>
      <c r="AG2907" s="136" t="s">
        <v>9524</v>
      </c>
      <c r="AH2907" s="136">
        <v>1</v>
      </c>
      <c r="AI2907" s="137"/>
      <c r="AJ2907" s="27"/>
    </row>
    <row r="2908" ht="20.15" customHeight="1" outlineLevel="4" spans="1:36">
      <c r="A2908" s="55">
        <v>53</v>
      </c>
      <c r="B2908" s="60" t="s">
        <v>259</v>
      </c>
      <c r="C2908" s="56" t="s">
        <v>284</v>
      </c>
      <c r="D2908" s="57" t="s">
        <v>9525</v>
      </c>
      <c r="E2908" s="58" t="s">
        <v>9528</v>
      </c>
      <c r="F2908" s="59" t="s">
        <v>1482</v>
      </c>
      <c r="G2908" s="59" t="s">
        <v>1483</v>
      </c>
      <c r="H2908" s="59">
        <v>431281</v>
      </c>
      <c r="I2908" s="59" t="str">
        <f t="shared" si="303"/>
        <v>431281</v>
      </c>
      <c r="J2908" s="59">
        <f t="shared" si="304"/>
        <v>0</v>
      </c>
      <c r="K2908" s="70">
        <v>7.425</v>
      </c>
      <c r="L2908" s="55" t="s">
        <v>9529</v>
      </c>
      <c r="M2908" s="71" t="s">
        <v>9530</v>
      </c>
      <c r="N2908" s="59"/>
      <c r="O2908" s="70"/>
      <c r="P2908" s="59"/>
      <c r="Q2908" s="70"/>
      <c r="R2908" s="73" t="s">
        <v>9530</v>
      </c>
      <c r="S2908" s="70">
        <v>7.425</v>
      </c>
      <c r="T2908" s="59">
        <v>16</v>
      </c>
      <c r="U2908" s="82">
        <v>297</v>
      </c>
      <c r="V2908" s="83">
        <v>118.8</v>
      </c>
      <c r="W2908" s="83">
        <v>74.25</v>
      </c>
      <c r="X2908" s="83">
        <v>44.55</v>
      </c>
      <c r="Y2908" s="82">
        <f t="shared" si="305"/>
        <v>178.2</v>
      </c>
      <c r="Z2908" s="83"/>
      <c r="AA2908" s="91"/>
      <c r="AB2908" s="91"/>
      <c r="AC2908" s="83"/>
      <c r="AD2908" s="83"/>
      <c r="AE2908" s="83"/>
      <c r="AF2908" s="83"/>
      <c r="AG2908" s="136" t="s">
        <v>9524</v>
      </c>
      <c r="AH2908" s="136">
        <v>1</v>
      </c>
      <c r="AI2908" s="137"/>
      <c r="AJ2908" s="27"/>
    </row>
    <row r="2909" ht="20.15" customHeight="1" outlineLevel="4" spans="1:36">
      <c r="A2909" s="55">
        <v>45</v>
      </c>
      <c r="B2909" s="60" t="s">
        <v>259</v>
      </c>
      <c r="C2909" s="56" t="s">
        <v>284</v>
      </c>
      <c r="D2909" s="57" t="s">
        <v>9499</v>
      </c>
      <c r="E2909" s="58" t="s">
        <v>9531</v>
      </c>
      <c r="F2909" s="59" t="s">
        <v>1482</v>
      </c>
      <c r="G2909" s="59" t="s">
        <v>1483</v>
      </c>
      <c r="H2909" s="59">
        <v>431281</v>
      </c>
      <c r="I2909" s="59" t="str">
        <f t="shared" si="303"/>
        <v>431281</v>
      </c>
      <c r="J2909" s="59">
        <f t="shared" si="304"/>
        <v>0</v>
      </c>
      <c r="K2909" s="70">
        <v>5.115</v>
      </c>
      <c r="L2909" s="55" t="s">
        <v>9532</v>
      </c>
      <c r="M2909" s="71" t="s">
        <v>9533</v>
      </c>
      <c r="N2909" s="59"/>
      <c r="O2909" s="70"/>
      <c r="P2909" s="59"/>
      <c r="Q2909" s="70"/>
      <c r="R2909" s="73" t="s">
        <v>9533</v>
      </c>
      <c r="S2909" s="70">
        <v>5.115</v>
      </c>
      <c r="T2909" s="59">
        <v>16</v>
      </c>
      <c r="U2909" s="82">
        <v>204.6</v>
      </c>
      <c r="V2909" s="83">
        <v>81.84</v>
      </c>
      <c r="W2909" s="83">
        <v>51.15</v>
      </c>
      <c r="X2909" s="83">
        <v>30.69</v>
      </c>
      <c r="Y2909" s="82">
        <f t="shared" si="305"/>
        <v>122.76</v>
      </c>
      <c r="Z2909" s="83"/>
      <c r="AA2909" s="91"/>
      <c r="AB2909" s="91"/>
      <c r="AC2909" s="83"/>
      <c r="AD2909" s="83"/>
      <c r="AE2909" s="83"/>
      <c r="AF2909" s="83"/>
      <c r="AG2909" s="136" t="s">
        <v>9524</v>
      </c>
      <c r="AH2909" s="136">
        <v>1</v>
      </c>
      <c r="AI2909" s="137"/>
      <c r="AJ2909" s="27"/>
    </row>
    <row r="2910" ht="20.15" customHeight="1" outlineLevel="4" spans="1:36">
      <c r="A2910" s="55">
        <v>15</v>
      </c>
      <c r="B2910" s="60" t="s">
        <v>259</v>
      </c>
      <c r="C2910" s="56" t="s">
        <v>284</v>
      </c>
      <c r="D2910" s="57" t="s">
        <v>9499</v>
      </c>
      <c r="E2910" s="58" t="s">
        <v>9534</v>
      </c>
      <c r="F2910" s="59" t="s">
        <v>1482</v>
      </c>
      <c r="G2910" s="59" t="s">
        <v>1483</v>
      </c>
      <c r="H2910" s="59">
        <v>431281</v>
      </c>
      <c r="I2910" s="59" t="str">
        <f t="shared" si="303"/>
        <v>431281</v>
      </c>
      <c r="J2910" s="59">
        <f t="shared" si="304"/>
        <v>0</v>
      </c>
      <c r="K2910" s="70">
        <v>2.645</v>
      </c>
      <c r="L2910" s="55" t="s">
        <v>9535</v>
      </c>
      <c r="M2910" s="71" t="s">
        <v>9536</v>
      </c>
      <c r="N2910" s="59"/>
      <c r="O2910" s="70"/>
      <c r="P2910" s="59"/>
      <c r="Q2910" s="70"/>
      <c r="R2910" s="73" t="s">
        <v>9536</v>
      </c>
      <c r="S2910" s="70">
        <v>2.645</v>
      </c>
      <c r="T2910" s="59">
        <v>16</v>
      </c>
      <c r="U2910" s="82">
        <v>105.8</v>
      </c>
      <c r="V2910" s="83">
        <v>42.32</v>
      </c>
      <c r="W2910" s="83">
        <v>26.45</v>
      </c>
      <c r="X2910" s="83">
        <v>15.87</v>
      </c>
      <c r="Y2910" s="82">
        <f t="shared" si="305"/>
        <v>63.48</v>
      </c>
      <c r="Z2910" s="83"/>
      <c r="AA2910" s="91"/>
      <c r="AB2910" s="91"/>
      <c r="AC2910" s="83"/>
      <c r="AD2910" s="83"/>
      <c r="AE2910" s="83"/>
      <c r="AF2910" s="83"/>
      <c r="AG2910" s="136" t="s">
        <v>9524</v>
      </c>
      <c r="AH2910" s="136">
        <v>1</v>
      </c>
      <c r="AI2910" s="137"/>
      <c r="AJ2910" s="27"/>
    </row>
    <row r="2911" ht="20.15" customHeight="1" outlineLevel="4" spans="1:36">
      <c r="A2911" s="55">
        <v>46</v>
      </c>
      <c r="B2911" s="60" t="s">
        <v>259</v>
      </c>
      <c r="C2911" s="56" t="s">
        <v>284</v>
      </c>
      <c r="D2911" s="57" t="s">
        <v>9503</v>
      </c>
      <c r="E2911" s="58" t="s">
        <v>5408</v>
      </c>
      <c r="F2911" s="59" t="s">
        <v>1482</v>
      </c>
      <c r="G2911" s="59" t="s">
        <v>1483</v>
      </c>
      <c r="H2911" s="59">
        <v>431281</v>
      </c>
      <c r="I2911" s="59" t="str">
        <f t="shared" si="303"/>
        <v>431281</v>
      </c>
      <c r="J2911" s="59">
        <f t="shared" si="304"/>
        <v>0</v>
      </c>
      <c r="K2911" s="70">
        <v>3.982</v>
      </c>
      <c r="L2911" s="55" t="s">
        <v>9537</v>
      </c>
      <c r="M2911" s="71" t="s">
        <v>9538</v>
      </c>
      <c r="N2911" s="59"/>
      <c r="O2911" s="70"/>
      <c r="P2911" s="59"/>
      <c r="Q2911" s="70"/>
      <c r="R2911" s="73" t="s">
        <v>9538</v>
      </c>
      <c r="S2911" s="70">
        <v>3.982</v>
      </c>
      <c r="T2911" s="59">
        <v>16</v>
      </c>
      <c r="U2911" s="82">
        <v>159.28</v>
      </c>
      <c r="V2911" s="83">
        <v>63.712</v>
      </c>
      <c r="W2911" s="83">
        <v>39.82</v>
      </c>
      <c r="X2911" s="83">
        <v>23.892</v>
      </c>
      <c r="Y2911" s="82">
        <f t="shared" si="305"/>
        <v>95.568</v>
      </c>
      <c r="Z2911" s="83"/>
      <c r="AA2911" s="91"/>
      <c r="AB2911" s="91"/>
      <c r="AC2911" s="83"/>
      <c r="AD2911" s="83"/>
      <c r="AE2911" s="83"/>
      <c r="AF2911" s="83"/>
      <c r="AG2911" s="136" t="s">
        <v>9524</v>
      </c>
      <c r="AH2911" s="136">
        <v>1</v>
      </c>
      <c r="AI2911" s="137"/>
      <c r="AJ2911" s="27"/>
    </row>
    <row r="2912" ht="20.15" customHeight="1" outlineLevel="4" spans="1:36">
      <c r="A2912" s="55">
        <v>47</v>
      </c>
      <c r="B2912" s="60" t="s">
        <v>259</v>
      </c>
      <c r="C2912" s="56" t="s">
        <v>284</v>
      </c>
      <c r="D2912" s="57" t="s">
        <v>9503</v>
      </c>
      <c r="E2912" s="58" t="s">
        <v>9539</v>
      </c>
      <c r="F2912" s="59" t="s">
        <v>1482</v>
      </c>
      <c r="G2912" s="59" t="s">
        <v>1483</v>
      </c>
      <c r="H2912" s="59">
        <v>431281</v>
      </c>
      <c r="I2912" s="59" t="str">
        <f t="shared" si="303"/>
        <v>431281</v>
      </c>
      <c r="J2912" s="59">
        <f t="shared" si="304"/>
        <v>0</v>
      </c>
      <c r="K2912" s="70">
        <v>3.644</v>
      </c>
      <c r="L2912" s="55" t="s">
        <v>9540</v>
      </c>
      <c r="M2912" s="71" t="s">
        <v>9541</v>
      </c>
      <c r="N2912" s="59"/>
      <c r="O2912" s="70"/>
      <c r="P2912" s="59"/>
      <c r="Q2912" s="70"/>
      <c r="R2912" s="73" t="s">
        <v>9541</v>
      </c>
      <c r="S2912" s="70">
        <v>3.644</v>
      </c>
      <c r="T2912" s="59">
        <v>16</v>
      </c>
      <c r="U2912" s="82">
        <v>145.76</v>
      </c>
      <c r="V2912" s="83">
        <v>58.304</v>
      </c>
      <c r="W2912" s="83">
        <v>36.44</v>
      </c>
      <c r="X2912" s="83">
        <v>21.864</v>
      </c>
      <c r="Y2912" s="82">
        <f t="shared" si="305"/>
        <v>87.456</v>
      </c>
      <c r="Z2912" s="83"/>
      <c r="AA2912" s="91"/>
      <c r="AB2912" s="91"/>
      <c r="AC2912" s="83"/>
      <c r="AD2912" s="83"/>
      <c r="AE2912" s="83"/>
      <c r="AF2912" s="83"/>
      <c r="AG2912" s="136" t="s">
        <v>9524</v>
      </c>
      <c r="AH2912" s="136">
        <v>1</v>
      </c>
      <c r="AI2912" s="137"/>
      <c r="AJ2912" s="27"/>
    </row>
    <row r="2913" ht="20.15" customHeight="1" outlineLevel="4" spans="1:36">
      <c r="A2913" s="55">
        <v>16</v>
      </c>
      <c r="B2913" s="60" t="s">
        <v>259</v>
      </c>
      <c r="C2913" s="56" t="s">
        <v>284</v>
      </c>
      <c r="D2913" s="57" t="s">
        <v>9542</v>
      </c>
      <c r="E2913" s="58" t="s">
        <v>9543</v>
      </c>
      <c r="F2913" s="59" t="s">
        <v>1482</v>
      </c>
      <c r="G2913" s="59" t="s">
        <v>1483</v>
      </c>
      <c r="H2913" s="59">
        <v>431281</v>
      </c>
      <c r="I2913" s="59" t="str">
        <f t="shared" si="303"/>
        <v>431281</v>
      </c>
      <c r="J2913" s="59">
        <f t="shared" si="304"/>
        <v>0</v>
      </c>
      <c r="K2913" s="70">
        <v>0.298</v>
      </c>
      <c r="L2913" s="55" t="s">
        <v>9544</v>
      </c>
      <c r="M2913" s="71" t="s">
        <v>9545</v>
      </c>
      <c r="N2913" s="59"/>
      <c r="O2913" s="70"/>
      <c r="P2913" s="59"/>
      <c r="Q2913" s="70"/>
      <c r="R2913" s="73" t="s">
        <v>9545</v>
      </c>
      <c r="S2913" s="70">
        <v>0.298</v>
      </c>
      <c r="T2913" s="59">
        <v>16</v>
      </c>
      <c r="U2913" s="82">
        <v>11.92</v>
      </c>
      <c r="V2913" s="83">
        <v>4.768</v>
      </c>
      <c r="W2913" s="83">
        <v>2.98</v>
      </c>
      <c r="X2913" s="83">
        <v>1.788</v>
      </c>
      <c r="Y2913" s="82">
        <f t="shared" si="305"/>
        <v>7.152</v>
      </c>
      <c r="Z2913" s="83"/>
      <c r="AA2913" s="91"/>
      <c r="AB2913" s="91"/>
      <c r="AC2913" s="83"/>
      <c r="AD2913" s="83"/>
      <c r="AE2913" s="83"/>
      <c r="AF2913" s="83"/>
      <c r="AG2913" s="136" t="s">
        <v>9524</v>
      </c>
      <c r="AH2913" s="136">
        <v>1</v>
      </c>
      <c r="AI2913" s="137"/>
      <c r="AJ2913" s="27"/>
    </row>
    <row r="2914" ht="20.15" customHeight="1" outlineLevel="4" spans="1:36">
      <c r="A2914" s="55">
        <v>17</v>
      </c>
      <c r="B2914" s="60" t="s">
        <v>259</v>
      </c>
      <c r="C2914" s="56" t="s">
        <v>284</v>
      </c>
      <c r="D2914" s="57" t="s">
        <v>9546</v>
      </c>
      <c r="E2914" s="58" t="s">
        <v>9547</v>
      </c>
      <c r="F2914" s="59" t="s">
        <v>1482</v>
      </c>
      <c r="G2914" s="59" t="s">
        <v>1483</v>
      </c>
      <c r="H2914" s="59">
        <v>431281</v>
      </c>
      <c r="I2914" s="59" t="str">
        <f t="shared" si="303"/>
        <v>431281</v>
      </c>
      <c r="J2914" s="59">
        <f t="shared" si="304"/>
        <v>0</v>
      </c>
      <c r="K2914" s="70">
        <v>6.759</v>
      </c>
      <c r="L2914" s="55" t="s">
        <v>9548</v>
      </c>
      <c r="M2914" s="71" t="s">
        <v>9549</v>
      </c>
      <c r="N2914" s="59"/>
      <c r="O2914" s="70"/>
      <c r="P2914" s="59"/>
      <c r="Q2914" s="70"/>
      <c r="R2914" s="73" t="s">
        <v>9549</v>
      </c>
      <c r="S2914" s="70">
        <v>6.759</v>
      </c>
      <c r="T2914" s="59">
        <v>16</v>
      </c>
      <c r="U2914" s="82">
        <v>270.36</v>
      </c>
      <c r="V2914" s="83">
        <v>108.144</v>
      </c>
      <c r="W2914" s="83">
        <v>67.59</v>
      </c>
      <c r="X2914" s="83">
        <v>40.554</v>
      </c>
      <c r="Y2914" s="82">
        <f t="shared" si="305"/>
        <v>162.216</v>
      </c>
      <c r="Z2914" s="83"/>
      <c r="AA2914" s="91"/>
      <c r="AB2914" s="91"/>
      <c r="AC2914" s="83"/>
      <c r="AD2914" s="83"/>
      <c r="AE2914" s="83"/>
      <c r="AF2914" s="83"/>
      <c r="AG2914" s="136" t="s">
        <v>9524</v>
      </c>
      <c r="AH2914" s="136">
        <v>1</v>
      </c>
      <c r="AI2914" s="137"/>
      <c r="AJ2914" s="27"/>
    </row>
    <row r="2915" ht="20.15" customHeight="1" outlineLevel="4" spans="1:36">
      <c r="A2915" s="55">
        <v>18</v>
      </c>
      <c r="B2915" s="60" t="s">
        <v>259</v>
      </c>
      <c r="C2915" s="56" t="s">
        <v>284</v>
      </c>
      <c r="D2915" s="57" t="s">
        <v>9516</v>
      </c>
      <c r="E2915" s="58" t="s">
        <v>9550</v>
      </c>
      <c r="F2915" s="59" t="s">
        <v>1482</v>
      </c>
      <c r="G2915" s="59" t="s">
        <v>1483</v>
      </c>
      <c r="H2915" s="59">
        <v>431281</v>
      </c>
      <c r="I2915" s="59" t="str">
        <f t="shared" si="303"/>
        <v>431281</v>
      </c>
      <c r="J2915" s="59">
        <f t="shared" si="304"/>
        <v>0</v>
      </c>
      <c r="K2915" s="70">
        <v>7.545</v>
      </c>
      <c r="L2915" s="55" t="s">
        <v>9551</v>
      </c>
      <c r="M2915" s="71" t="s">
        <v>9552</v>
      </c>
      <c r="N2915" s="59"/>
      <c r="O2915" s="70"/>
      <c r="P2915" s="59"/>
      <c r="Q2915" s="70"/>
      <c r="R2915" s="73" t="s">
        <v>9552</v>
      </c>
      <c r="S2915" s="70">
        <v>7.545</v>
      </c>
      <c r="T2915" s="59">
        <v>16</v>
      </c>
      <c r="U2915" s="82">
        <v>301.8</v>
      </c>
      <c r="V2915" s="83">
        <v>120.72</v>
      </c>
      <c r="W2915" s="83">
        <v>75.45</v>
      </c>
      <c r="X2915" s="83">
        <v>45.27</v>
      </c>
      <c r="Y2915" s="82">
        <f t="shared" si="305"/>
        <v>181.08</v>
      </c>
      <c r="Z2915" s="83"/>
      <c r="AA2915" s="91"/>
      <c r="AB2915" s="91"/>
      <c r="AC2915" s="83"/>
      <c r="AD2915" s="83"/>
      <c r="AE2915" s="83"/>
      <c r="AF2915" s="83"/>
      <c r="AG2915" s="136" t="s">
        <v>9524</v>
      </c>
      <c r="AH2915" s="136">
        <v>1</v>
      </c>
      <c r="AI2915" s="137"/>
      <c r="AJ2915" s="27"/>
    </row>
    <row r="2916" ht="20.15" customHeight="1" outlineLevel="4" spans="1:36">
      <c r="A2916" s="55">
        <v>19</v>
      </c>
      <c r="B2916" s="60" t="s">
        <v>259</v>
      </c>
      <c r="C2916" s="56" t="s">
        <v>284</v>
      </c>
      <c r="D2916" s="57" t="s">
        <v>9553</v>
      </c>
      <c r="E2916" s="58" t="s">
        <v>9554</v>
      </c>
      <c r="F2916" s="59" t="s">
        <v>1482</v>
      </c>
      <c r="G2916" s="59" t="s">
        <v>1483</v>
      </c>
      <c r="H2916" s="59">
        <v>431281</v>
      </c>
      <c r="I2916" s="59" t="str">
        <f t="shared" si="303"/>
        <v>431281</v>
      </c>
      <c r="J2916" s="59">
        <f t="shared" si="304"/>
        <v>0</v>
      </c>
      <c r="K2916" s="70">
        <v>4.561</v>
      </c>
      <c r="L2916" s="55" t="s">
        <v>9555</v>
      </c>
      <c r="M2916" s="71" t="s">
        <v>9556</v>
      </c>
      <c r="N2916" s="59"/>
      <c r="O2916" s="70"/>
      <c r="P2916" s="59"/>
      <c r="Q2916" s="70"/>
      <c r="R2916" s="73" t="s">
        <v>9556</v>
      </c>
      <c r="S2916" s="70">
        <v>4.561</v>
      </c>
      <c r="T2916" s="59">
        <v>16</v>
      </c>
      <c r="U2916" s="82">
        <v>182.44</v>
      </c>
      <c r="V2916" s="83">
        <v>72.976</v>
      </c>
      <c r="W2916" s="83">
        <v>45.61</v>
      </c>
      <c r="X2916" s="83">
        <v>27.366</v>
      </c>
      <c r="Y2916" s="82">
        <f t="shared" si="305"/>
        <v>109.464</v>
      </c>
      <c r="Z2916" s="83"/>
      <c r="AA2916" s="91"/>
      <c r="AB2916" s="91"/>
      <c r="AC2916" s="83"/>
      <c r="AD2916" s="83"/>
      <c r="AE2916" s="83"/>
      <c r="AF2916" s="83"/>
      <c r="AG2916" s="136" t="s">
        <v>9524</v>
      </c>
      <c r="AH2916" s="136">
        <v>1</v>
      </c>
      <c r="AI2916" s="137"/>
      <c r="AJ2916" s="27"/>
    </row>
    <row r="2917" ht="20.15" customHeight="1" outlineLevel="4" spans="1:36">
      <c r="A2917" s="55">
        <v>20</v>
      </c>
      <c r="B2917" s="60" t="s">
        <v>259</v>
      </c>
      <c r="C2917" s="56" t="s">
        <v>284</v>
      </c>
      <c r="D2917" s="57" t="s">
        <v>9553</v>
      </c>
      <c r="E2917" s="58" t="s">
        <v>9557</v>
      </c>
      <c r="F2917" s="59" t="s">
        <v>1482</v>
      </c>
      <c r="G2917" s="59" t="s">
        <v>1483</v>
      </c>
      <c r="H2917" s="59">
        <v>431281</v>
      </c>
      <c r="I2917" s="59" t="str">
        <f t="shared" si="303"/>
        <v>431281</v>
      </c>
      <c r="J2917" s="59">
        <f t="shared" si="304"/>
        <v>0</v>
      </c>
      <c r="K2917" s="70">
        <v>1.688</v>
      </c>
      <c r="L2917" s="55" t="s">
        <v>9558</v>
      </c>
      <c r="M2917" s="71" t="s">
        <v>9559</v>
      </c>
      <c r="N2917" s="59"/>
      <c r="O2917" s="70"/>
      <c r="P2917" s="59"/>
      <c r="Q2917" s="70"/>
      <c r="R2917" s="73" t="s">
        <v>9559</v>
      </c>
      <c r="S2917" s="70">
        <v>1.688</v>
      </c>
      <c r="T2917" s="59">
        <v>16</v>
      </c>
      <c r="U2917" s="82">
        <v>67.52</v>
      </c>
      <c r="V2917" s="83">
        <v>27.008</v>
      </c>
      <c r="W2917" s="83">
        <v>16.88</v>
      </c>
      <c r="X2917" s="83">
        <v>10.128</v>
      </c>
      <c r="Y2917" s="82">
        <f t="shared" si="305"/>
        <v>40.512</v>
      </c>
      <c r="Z2917" s="83"/>
      <c r="AA2917" s="91"/>
      <c r="AB2917" s="91"/>
      <c r="AC2917" s="83"/>
      <c r="AD2917" s="83"/>
      <c r="AE2917" s="83"/>
      <c r="AF2917" s="83"/>
      <c r="AG2917" s="136" t="s">
        <v>9524</v>
      </c>
      <c r="AH2917" s="136">
        <v>1</v>
      </c>
      <c r="AI2917" s="137"/>
      <c r="AJ2917" s="27"/>
    </row>
    <row r="2918" ht="20.15" customHeight="1" outlineLevel="4" spans="1:36">
      <c r="A2918" s="55">
        <v>21</v>
      </c>
      <c r="B2918" s="60" t="s">
        <v>259</v>
      </c>
      <c r="C2918" s="56" t="s">
        <v>284</v>
      </c>
      <c r="D2918" s="57" t="s">
        <v>9516</v>
      </c>
      <c r="E2918" s="58" t="s">
        <v>9560</v>
      </c>
      <c r="F2918" s="59" t="s">
        <v>1482</v>
      </c>
      <c r="G2918" s="59" t="s">
        <v>1483</v>
      </c>
      <c r="H2918" s="59">
        <v>431281</v>
      </c>
      <c r="I2918" s="59" t="str">
        <f t="shared" si="303"/>
        <v>431281</v>
      </c>
      <c r="J2918" s="59">
        <f t="shared" si="304"/>
        <v>0</v>
      </c>
      <c r="K2918" s="70">
        <v>5.047</v>
      </c>
      <c r="L2918" s="55" t="s">
        <v>9561</v>
      </c>
      <c r="M2918" s="71" t="s">
        <v>9562</v>
      </c>
      <c r="N2918" s="59"/>
      <c r="O2918" s="70"/>
      <c r="P2918" s="59"/>
      <c r="Q2918" s="70"/>
      <c r="R2918" s="73" t="s">
        <v>9562</v>
      </c>
      <c r="S2918" s="70">
        <v>5.047</v>
      </c>
      <c r="T2918" s="59">
        <v>16</v>
      </c>
      <c r="U2918" s="82">
        <v>201.88</v>
      </c>
      <c r="V2918" s="83">
        <v>80.752</v>
      </c>
      <c r="W2918" s="83">
        <v>50.47</v>
      </c>
      <c r="X2918" s="83">
        <v>30.282</v>
      </c>
      <c r="Y2918" s="82">
        <f t="shared" si="305"/>
        <v>121.128</v>
      </c>
      <c r="Z2918" s="83"/>
      <c r="AA2918" s="91"/>
      <c r="AB2918" s="91"/>
      <c r="AC2918" s="83"/>
      <c r="AD2918" s="83"/>
      <c r="AE2918" s="83"/>
      <c r="AF2918" s="83"/>
      <c r="AG2918" s="136" t="s">
        <v>9524</v>
      </c>
      <c r="AH2918" s="136">
        <v>1</v>
      </c>
      <c r="AI2918" s="137"/>
      <c r="AJ2918" s="27"/>
    </row>
    <row r="2919" ht="20.15" customHeight="1" outlineLevel="4" spans="1:36">
      <c r="A2919" s="55">
        <v>22</v>
      </c>
      <c r="B2919" s="60" t="s">
        <v>259</v>
      </c>
      <c r="C2919" s="56" t="s">
        <v>284</v>
      </c>
      <c r="D2919" s="57" t="s">
        <v>9516</v>
      </c>
      <c r="E2919" s="58" t="s">
        <v>9563</v>
      </c>
      <c r="F2919" s="59" t="s">
        <v>1482</v>
      </c>
      <c r="G2919" s="59" t="s">
        <v>1483</v>
      </c>
      <c r="H2919" s="59">
        <v>431281</v>
      </c>
      <c r="I2919" s="59" t="str">
        <f t="shared" si="303"/>
        <v>431281</v>
      </c>
      <c r="J2919" s="59">
        <f t="shared" si="304"/>
        <v>0</v>
      </c>
      <c r="K2919" s="70">
        <v>2.054</v>
      </c>
      <c r="L2919" s="55" t="s">
        <v>9564</v>
      </c>
      <c r="M2919" s="71" t="s">
        <v>9565</v>
      </c>
      <c r="N2919" s="59"/>
      <c r="O2919" s="70"/>
      <c r="P2919" s="59"/>
      <c r="Q2919" s="70"/>
      <c r="R2919" s="73" t="s">
        <v>9565</v>
      </c>
      <c r="S2919" s="70">
        <v>2.054</v>
      </c>
      <c r="T2919" s="59">
        <v>16</v>
      </c>
      <c r="U2919" s="82">
        <v>82.16</v>
      </c>
      <c r="V2919" s="83">
        <v>32.864</v>
      </c>
      <c r="W2919" s="83">
        <v>20.54</v>
      </c>
      <c r="X2919" s="83">
        <v>12.324</v>
      </c>
      <c r="Y2919" s="82">
        <f t="shared" si="305"/>
        <v>49.296</v>
      </c>
      <c r="Z2919" s="83"/>
      <c r="AA2919" s="91"/>
      <c r="AB2919" s="91"/>
      <c r="AC2919" s="83"/>
      <c r="AD2919" s="83"/>
      <c r="AE2919" s="83"/>
      <c r="AF2919" s="83"/>
      <c r="AG2919" s="136" t="s">
        <v>9524</v>
      </c>
      <c r="AH2919" s="136">
        <v>1</v>
      </c>
      <c r="AI2919" s="137"/>
      <c r="AJ2919" s="27"/>
    </row>
    <row r="2920" ht="20.15" customHeight="1" outlineLevel="4" spans="1:36">
      <c r="A2920" s="55">
        <v>48</v>
      </c>
      <c r="B2920" s="60" t="s">
        <v>259</v>
      </c>
      <c r="C2920" s="56" t="s">
        <v>284</v>
      </c>
      <c r="D2920" s="57" t="s">
        <v>9516</v>
      </c>
      <c r="E2920" s="58" t="s">
        <v>9566</v>
      </c>
      <c r="F2920" s="59" t="s">
        <v>1482</v>
      </c>
      <c r="G2920" s="59" t="s">
        <v>1483</v>
      </c>
      <c r="H2920" s="59">
        <v>431281</v>
      </c>
      <c r="I2920" s="59" t="str">
        <f t="shared" si="303"/>
        <v>431281</v>
      </c>
      <c r="J2920" s="59">
        <f t="shared" si="304"/>
        <v>0</v>
      </c>
      <c r="K2920" s="70">
        <v>4.76</v>
      </c>
      <c r="L2920" s="55" t="s">
        <v>9567</v>
      </c>
      <c r="M2920" s="71" t="s">
        <v>9568</v>
      </c>
      <c r="N2920" s="59"/>
      <c r="O2920" s="70"/>
      <c r="P2920" s="59"/>
      <c r="Q2920" s="70"/>
      <c r="R2920" s="73" t="s">
        <v>9568</v>
      </c>
      <c r="S2920" s="70">
        <v>4.76</v>
      </c>
      <c r="T2920" s="59">
        <v>16</v>
      </c>
      <c r="U2920" s="82">
        <v>190.4</v>
      </c>
      <c r="V2920" s="83">
        <v>76.16</v>
      </c>
      <c r="W2920" s="83">
        <v>47.6</v>
      </c>
      <c r="X2920" s="83">
        <v>28.56</v>
      </c>
      <c r="Y2920" s="82">
        <f t="shared" si="305"/>
        <v>114.24</v>
      </c>
      <c r="Z2920" s="83"/>
      <c r="AA2920" s="91"/>
      <c r="AB2920" s="91"/>
      <c r="AC2920" s="83"/>
      <c r="AD2920" s="83"/>
      <c r="AE2920" s="83"/>
      <c r="AF2920" s="83"/>
      <c r="AG2920" s="136" t="s">
        <v>9524</v>
      </c>
      <c r="AH2920" s="136">
        <v>1</v>
      </c>
      <c r="AI2920" s="137"/>
      <c r="AJ2920" s="27"/>
    </row>
    <row r="2921" ht="20.15" customHeight="1" outlineLevel="4" spans="1:36">
      <c r="A2921" s="55">
        <v>23</v>
      </c>
      <c r="B2921" s="60" t="s">
        <v>259</v>
      </c>
      <c r="C2921" s="56" t="s">
        <v>284</v>
      </c>
      <c r="D2921" s="57" t="s">
        <v>9507</v>
      </c>
      <c r="E2921" s="58" t="s">
        <v>9508</v>
      </c>
      <c r="F2921" s="59" t="s">
        <v>1482</v>
      </c>
      <c r="G2921" s="59" t="s">
        <v>1483</v>
      </c>
      <c r="H2921" s="59">
        <v>431281</v>
      </c>
      <c r="I2921" s="59" t="str">
        <f t="shared" si="303"/>
        <v>431281</v>
      </c>
      <c r="J2921" s="59">
        <f t="shared" si="304"/>
        <v>0</v>
      </c>
      <c r="K2921" s="70">
        <v>1.087</v>
      </c>
      <c r="L2921" s="55" t="s">
        <v>9569</v>
      </c>
      <c r="M2921" s="71" t="s">
        <v>9570</v>
      </c>
      <c r="N2921" s="59"/>
      <c r="O2921" s="70"/>
      <c r="P2921" s="59"/>
      <c r="Q2921" s="70"/>
      <c r="R2921" s="73" t="s">
        <v>9570</v>
      </c>
      <c r="S2921" s="70">
        <v>1.087</v>
      </c>
      <c r="T2921" s="59">
        <v>16</v>
      </c>
      <c r="U2921" s="82">
        <v>43.48</v>
      </c>
      <c r="V2921" s="83">
        <v>17.392</v>
      </c>
      <c r="W2921" s="83">
        <v>10.87</v>
      </c>
      <c r="X2921" s="83">
        <v>6.522</v>
      </c>
      <c r="Y2921" s="82">
        <f t="shared" si="305"/>
        <v>26.088</v>
      </c>
      <c r="Z2921" s="83"/>
      <c r="AA2921" s="91"/>
      <c r="AB2921" s="91"/>
      <c r="AC2921" s="83"/>
      <c r="AD2921" s="83"/>
      <c r="AE2921" s="83"/>
      <c r="AF2921" s="83"/>
      <c r="AG2921" s="136" t="s">
        <v>9524</v>
      </c>
      <c r="AH2921" s="136">
        <v>1</v>
      </c>
      <c r="AI2921" s="137"/>
      <c r="AJ2921" s="27"/>
    </row>
    <row r="2922" ht="20.15" customHeight="1" outlineLevel="4" spans="1:36">
      <c r="A2922" s="55">
        <v>49</v>
      </c>
      <c r="B2922" s="60" t="s">
        <v>259</v>
      </c>
      <c r="C2922" s="56" t="s">
        <v>284</v>
      </c>
      <c r="D2922" s="57" t="s">
        <v>9571</v>
      </c>
      <c r="E2922" s="58" t="s">
        <v>9572</v>
      </c>
      <c r="F2922" s="59" t="s">
        <v>1482</v>
      </c>
      <c r="G2922" s="59" t="s">
        <v>1483</v>
      </c>
      <c r="H2922" s="59">
        <v>431281</v>
      </c>
      <c r="I2922" s="59" t="str">
        <f t="shared" si="303"/>
        <v>431281</v>
      </c>
      <c r="J2922" s="59">
        <f t="shared" si="304"/>
        <v>0</v>
      </c>
      <c r="K2922" s="70">
        <v>5.347</v>
      </c>
      <c r="L2922" s="55" t="s">
        <v>9573</v>
      </c>
      <c r="M2922" s="71" t="s">
        <v>9574</v>
      </c>
      <c r="N2922" s="59"/>
      <c r="O2922" s="70"/>
      <c r="P2922" s="59"/>
      <c r="Q2922" s="70"/>
      <c r="R2922" s="73" t="s">
        <v>9574</v>
      </c>
      <c r="S2922" s="70">
        <v>5.347</v>
      </c>
      <c r="T2922" s="59">
        <v>16</v>
      </c>
      <c r="U2922" s="82">
        <v>213.88</v>
      </c>
      <c r="V2922" s="83">
        <v>85.552</v>
      </c>
      <c r="W2922" s="83">
        <v>53.47</v>
      </c>
      <c r="X2922" s="83">
        <v>32.082</v>
      </c>
      <c r="Y2922" s="82">
        <f t="shared" si="305"/>
        <v>128.328</v>
      </c>
      <c r="Z2922" s="83"/>
      <c r="AA2922" s="91"/>
      <c r="AB2922" s="91"/>
      <c r="AC2922" s="83"/>
      <c r="AD2922" s="83"/>
      <c r="AE2922" s="83"/>
      <c r="AF2922" s="83"/>
      <c r="AG2922" s="136" t="s">
        <v>9524</v>
      </c>
      <c r="AH2922" s="136">
        <v>1</v>
      </c>
      <c r="AI2922" s="137"/>
      <c r="AJ2922" s="27"/>
    </row>
    <row r="2923" ht="20.15" customHeight="1" outlineLevel="4" spans="1:36">
      <c r="A2923" s="55">
        <v>41</v>
      </c>
      <c r="B2923" s="60" t="s">
        <v>259</v>
      </c>
      <c r="C2923" s="56" t="s">
        <v>284</v>
      </c>
      <c r="D2923" s="57" t="s">
        <v>9516</v>
      </c>
      <c r="E2923" s="58" t="s">
        <v>9575</v>
      </c>
      <c r="F2923" s="59" t="s">
        <v>1482</v>
      </c>
      <c r="G2923" s="59" t="s">
        <v>1483</v>
      </c>
      <c r="H2923" s="59">
        <v>431281</v>
      </c>
      <c r="I2923" s="59" t="str">
        <f t="shared" si="303"/>
        <v>431281</v>
      </c>
      <c r="J2923" s="59">
        <f t="shared" si="304"/>
        <v>0</v>
      </c>
      <c r="K2923" s="70">
        <v>4.497</v>
      </c>
      <c r="L2923" s="55" t="s">
        <v>9576</v>
      </c>
      <c r="M2923" s="71" t="s">
        <v>9577</v>
      </c>
      <c r="N2923" s="59"/>
      <c r="O2923" s="70"/>
      <c r="P2923" s="59"/>
      <c r="Q2923" s="70"/>
      <c r="R2923" s="73" t="s">
        <v>9577</v>
      </c>
      <c r="S2923" s="70">
        <v>4.497</v>
      </c>
      <c r="T2923" s="59">
        <v>16</v>
      </c>
      <c r="U2923" s="82">
        <v>179.88</v>
      </c>
      <c r="V2923" s="83">
        <v>71.952</v>
      </c>
      <c r="W2923" s="83">
        <v>44.97</v>
      </c>
      <c r="X2923" s="83">
        <v>26.982</v>
      </c>
      <c r="Y2923" s="82">
        <f t="shared" si="305"/>
        <v>107.928</v>
      </c>
      <c r="Z2923" s="83"/>
      <c r="AA2923" s="91"/>
      <c r="AB2923" s="91"/>
      <c r="AC2923" s="83"/>
      <c r="AD2923" s="83"/>
      <c r="AE2923" s="83"/>
      <c r="AF2923" s="83"/>
      <c r="AG2923" s="136" t="s">
        <v>9524</v>
      </c>
      <c r="AH2923" s="136">
        <v>1</v>
      </c>
      <c r="AI2923" s="137"/>
      <c r="AJ2923" s="27"/>
    </row>
    <row r="2924" ht="20.15" customHeight="1" outlineLevel="4" spans="1:36">
      <c r="A2924" s="55">
        <v>42</v>
      </c>
      <c r="B2924" s="60" t="s">
        <v>259</v>
      </c>
      <c r="C2924" s="56" t="s">
        <v>284</v>
      </c>
      <c r="D2924" s="57" t="s">
        <v>9516</v>
      </c>
      <c r="E2924" s="58" t="s">
        <v>9578</v>
      </c>
      <c r="F2924" s="59" t="s">
        <v>1482</v>
      </c>
      <c r="G2924" s="59" t="s">
        <v>1483</v>
      </c>
      <c r="H2924" s="59">
        <v>431281</v>
      </c>
      <c r="I2924" s="59" t="str">
        <f t="shared" si="303"/>
        <v>431281</v>
      </c>
      <c r="J2924" s="59">
        <f t="shared" si="304"/>
        <v>0</v>
      </c>
      <c r="K2924" s="70">
        <v>3.4</v>
      </c>
      <c r="L2924" s="55" t="s">
        <v>9579</v>
      </c>
      <c r="M2924" s="71" t="s">
        <v>9580</v>
      </c>
      <c r="N2924" s="59"/>
      <c r="O2924" s="70"/>
      <c r="P2924" s="59"/>
      <c r="Q2924" s="70"/>
      <c r="R2924" s="73" t="s">
        <v>9580</v>
      </c>
      <c r="S2924" s="70">
        <v>3.4</v>
      </c>
      <c r="T2924" s="59">
        <v>16</v>
      </c>
      <c r="U2924" s="82">
        <v>136</v>
      </c>
      <c r="V2924" s="83">
        <v>54.4</v>
      </c>
      <c r="W2924" s="83">
        <v>34</v>
      </c>
      <c r="X2924" s="83">
        <v>20.4</v>
      </c>
      <c r="Y2924" s="82">
        <f t="shared" si="305"/>
        <v>81.6</v>
      </c>
      <c r="Z2924" s="83"/>
      <c r="AA2924" s="91"/>
      <c r="AB2924" s="91"/>
      <c r="AC2924" s="83"/>
      <c r="AD2924" s="83"/>
      <c r="AE2924" s="83"/>
      <c r="AF2924" s="83"/>
      <c r="AG2924" s="136" t="s">
        <v>9524</v>
      </c>
      <c r="AH2924" s="136">
        <v>1</v>
      </c>
      <c r="AI2924" s="137"/>
      <c r="AJ2924" s="27"/>
    </row>
    <row r="2925" ht="20.15" customHeight="1" outlineLevel="4" spans="1:36">
      <c r="A2925" s="55">
        <v>43</v>
      </c>
      <c r="B2925" s="60" t="s">
        <v>259</v>
      </c>
      <c r="C2925" s="56" t="s">
        <v>284</v>
      </c>
      <c r="D2925" s="57" t="s">
        <v>9516</v>
      </c>
      <c r="E2925" s="58" t="s">
        <v>9581</v>
      </c>
      <c r="F2925" s="59" t="s">
        <v>1482</v>
      </c>
      <c r="G2925" s="59" t="s">
        <v>1483</v>
      </c>
      <c r="H2925" s="59">
        <v>431281</v>
      </c>
      <c r="I2925" s="59" t="str">
        <f t="shared" si="303"/>
        <v>431281</v>
      </c>
      <c r="J2925" s="59">
        <f t="shared" si="304"/>
        <v>0</v>
      </c>
      <c r="K2925" s="70">
        <v>2.586</v>
      </c>
      <c r="L2925" s="55" t="s">
        <v>7940</v>
      </c>
      <c r="M2925" s="71" t="s">
        <v>9582</v>
      </c>
      <c r="N2925" s="59"/>
      <c r="O2925" s="70"/>
      <c r="P2925" s="59"/>
      <c r="Q2925" s="70"/>
      <c r="R2925" s="73" t="s">
        <v>9582</v>
      </c>
      <c r="S2925" s="70">
        <v>2.586</v>
      </c>
      <c r="T2925" s="59">
        <v>16</v>
      </c>
      <c r="U2925" s="82">
        <v>103.44</v>
      </c>
      <c r="V2925" s="83">
        <v>41.376</v>
      </c>
      <c r="W2925" s="83">
        <v>25.86</v>
      </c>
      <c r="X2925" s="83">
        <v>15.516</v>
      </c>
      <c r="Y2925" s="82">
        <f t="shared" si="305"/>
        <v>62.064</v>
      </c>
      <c r="Z2925" s="83"/>
      <c r="AA2925" s="91"/>
      <c r="AB2925" s="91"/>
      <c r="AC2925" s="83"/>
      <c r="AD2925" s="83"/>
      <c r="AE2925" s="83"/>
      <c r="AF2925" s="83"/>
      <c r="AG2925" s="136" t="s">
        <v>9524</v>
      </c>
      <c r="AH2925" s="136">
        <v>1</v>
      </c>
      <c r="AI2925" s="137"/>
      <c r="AJ2925" s="27"/>
    </row>
    <row r="2926" ht="20.15" customHeight="1" outlineLevel="4" spans="1:36">
      <c r="A2926" s="55">
        <v>44</v>
      </c>
      <c r="B2926" s="60" t="s">
        <v>259</v>
      </c>
      <c r="C2926" s="56" t="s">
        <v>284</v>
      </c>
      <c r="D2926" s="57" t="s">
        <v>9516</v>
      </c>
      <c r="E2926" s="58" t="s">
        <v>9583</v>
      </c>
      <c r="F2926" s="59" t="s">
        <v>1482</v>
      </c>
      <c r="G2926" s="59" t="s">
        <v>1483</v>
      </c>
      <c r="H2926" s="59">
        <v>431281</v>
      </c>
      <c r="I2926" s="59" t="str">
        <f t="shared" si="303"/>
        <v>431281</v>
      </c>
      <c r="J2926" s="59">
        <f t="shared" si="304"/>
        <v>0</v>
      </c>
      <c r="K2926" s="70">
        <v>2.314</v>
      </c>
      <c r="L2926" s="55" t="s">
        <v>9584</v>
      </c>
      <c r="M2926" s="71" t="s">
        <v>9585</v>
      </c>
      <c r="N2926" s="59"/>
      <c r="O2926" s="70"/>
      <c r="P2926" s="59"/>
      <c r="Q2926" s="70"/>
      <c r="R2926" s="73" t="s">
        <v>9585</v>
      </c>
      <c r="S2926" s="70">
        <v>2.314</v>
      </c>
      <c r="T2926" s="59">
        <v>16</v>
      </c>
      <c r="U2926" s="82">
        <v>92.56</v>
      </c>
      <c r="V2926" s="83">
        <v>37.024</v>
      </c>
      <c r="W2926" s="83">
        <v>23.14</v>
      </c>
      <c r="X2926" s="83">
        <v>13.884</v>
      </c>
      <c r="Y2926" s="82">
        <f t="shared" si="305"/>
        <v>55.536</v>
      </c>
      <c r="Z2926" s="83"/>
      <c r="AA2926" s="91"/>
      <c r="AB2926" s="91"/>
      <c r="AC2926" s="83"/>
      <c r="AD2926" s="83"/>
      <c r="AE2926" s="83"/>
      <c r="AF2926" s="83"/>
      <c r="AG2926" s="136" t="s">
        <v>9524</v>
      </c>
      <c r="AH2926" s="136">
        <v>1</v>
      </c>
      <c r="AI2926" s="137"/>
      <c r="AJ2926" s="27"/>
    </row>
    <row r="2927" ht="20.15" customHeight="1" outlineLevel="4" spans="1:36">
      <c r="A2927" s="55">
        <v>24</v>
      </c>
      <c r="B2927" s="60" t="s">
        <v>259</v>
      </c>
      <c r="C2927" s="56" t="s">
        <v>284</v>
      </c>
      <c r="D2927" s="57" t="s">
        <v>9586</v>
      </c>
      <c r="E2927" s="58" t="s">
        <v>9587</v>
      </c>
      <c r="F2927" s="59" t="s">
        <v>1482</v>
      </c>
      <c r="G2927" s="59" t="s">
        <v>1483</v>
      </c>
      <c r="H2927" s="59">
        <v>431281</v>
      </c>
      <c r="I2927" s="59" t="str">
        <f t="shared" si="303"/>
        <v>431281</v>
      </c>
      <c r="J2927" s="59">
        <f t="shared" si="304"/>
        <v>0</v>
      </c>
      <c r="K2927" s="70">
        <v>7.44</v>
      </c>
      <c r="L2927" s="55" t="s">
        <v>9588</v>
      </c>
      <c r="M2927" s="71" t="s">
        <v>9589</v>
      </c>
      <c r="N2927" s="59"/>
      <c r="O2927" s="70"/>
      <c r="P2927" s="59"/>
      <c r="Q2927" s="70"/>
      <c r="R2927" s="73" t="s">
        <v>9589</v>
      </c>
      <c r="S2927" s="70">
        <v>7.44</v>
      </c>
      <c r="T2927" s="59">
        <v>16</v>
      </c>
      <c r="U2927" s="82">
        <v>297.6</v>
      </c>
      <c r="V2927" s="83">
        <v>119.04</v>
      </c>
      <c r="W2927" s="83">
        <v>74.4</v>
      </c>
      <c r="X2927" s="83">
        <v>44.64</v>
      </c>
      <c r="Y2927" s="82">
        <f t="shared" si="305"/>
        <v>178.56</v>
      </c>
      <c r="Z2927" s="83"/>
      <c r="AA2927" s="91"/>
      <c r="AB2927" s="91"/>
      <c r="AC2927" s="83"/>
      <c r="AD2927" s="83"/>
      <c r="AE2927" s="83"/>
      <c r="AF2927" s="83"/>
      <c r="AG2927" s="136" t="s">
        <v>9524</v>
      </c>
      <c r="AH2927" s="136">
        <v>1</v>
      </c>
      <c r="AI2927" s="137"/>
      <c r="AJ2927" s="27"/>
    </row>
    <row r="2928" ht="20.15" customHeight="1" outlineLevel="4" spans="1:36">
      <c r="A2928" s="55">
        <v>54</v>
      </c>
      <c r="B2928" s="60" t="s">
        <v>259</v>
      </c>
      <c r="C2928" s="56" t="s">
        <v>284</v>
      </c>
      <c r="D2928" s="57" t="s">
        <v>9495</v>
      </c>
      <c r="E2928" s="58" t="s">
        <v>9590</v>
      </c>
      <c r="F2928" s="59" t="s">
        <v>1482</v>
      </c>
      <c r="G2928" s="59" t="s">
        <v>1483</v>
      </c>
      <c r="H2928" s="59">
        <v>431281</v>
      </c>
      <c r="I2928" s="59" t="str">
        <f t="shared" si="303"/>
        <v>431281</v>
      </c>
      <c r="J2928" s="59">
        <f t="shared" si="304"/>
        <v>0</v>
      </c>
      <c r="K2928" s="70">
        <v>3.457</v>
      </c>
      <c r="L2928" s="55" t="s">
        <v>9591</v>
      </c>
      <c r="M2928" s="71" t="s">
        <v>9592</v>
      </c>
      <c r="N2928" s="59"/>
      <c r="O2928" s="70"/>
      <c r="P2928" s="59"/>
      <c r="Q2928" s="70"/>
      <c r="R2928" s="73" t="s">
        <v>9592</v>
      </c>
      <c r="S2928" s="70">
        <v>3.457</v>
      </c>
      <c r="T2928" s="59">
        <v>16</v>
      </c>
      <c r="U2928" s="82">
        <v>138.28</v>
      </c>
      <c r="V2928" s="83">
        <v>55.312</v>
      </c>
      <c r="W2928" s="83">
        <v>34.57</v>
      </c>
      <c r="X2928" s="83">
        <v>20.742</v>
      </c>
      <c r="Y2928" s="82">
        <f t="shared" si="305"/>
        <v>82.968</v>
      </c>
      <c r="Z2928" s="83"/>
      <c r="AA2928" s="91"/>
      <c r="AB2928" s="91"/>
      <c r="AC2928" s="83"/>
      <c r="AD2928" s="83"/>
      <c r="AE2928" s="83"/>
      <c r="AF2928" s="83"/>
      <c r="AG2928" s="136" t="s">
        <v>9524</v>
      </c>
      <c r="AH2928" s="136">
        <v>1</v>
      </c>
      <c r="AI2928" s="137"/>
      <c r="AJ2928" s="27"/>
    </row>
    <row r="2929" ht="20.15" customHeight="1" outlineLevel="4" spans="1:36">
      <c r="A2929" s="55">
        <v>25</v>
      </c>
      <c r="B2929" s="60" t="s">
        <v>259</v>
      </c>
      <c r="C2929" s="56" t="s">
        <v>284</v>
      </c>
      <c r="D2929" s="57" t="s">
        <v>9516</v>
      </c>
      <c r="E2929" s="58" t="s">
        <v>9593</v>
      </c>
      <c r="F2929" s="59" t="s">
        <v>1482</v>
      </c>
      <c r="G2929" s="59" t="s">
        <v>1483</v>
      </c>
      <c r="H2929" s="59">
        <v>431281</v>
      </c>
      <c r="I2929" s="59" t="str">
        <f t="shared" si="303"/>
        <v>431281</v>
      </c>
      <c r="J2929" s="59">
        <f t="shared" si="304"/>
        <v>0</v>
      </c>
      <c r="K2929" s="70">
        <v>2.663</v>
      </c>
      <c r="L2929" s="55" t="s">
        <v>9594</v>
      </c>
      <c r="M2929" s="71" t="s">
        <v>9595</v>
      </c>
      <c r="N2929" s="59"/>
      <c r="O2929" s="70"/>
      <c r="P2929" s="59"/>
      <c r="Q2929" s="70"/>
      <c r="R2929" s="73" t="s">
        <v>9595</v>
      </c>
      <c r="S2929" s="70">
        <v>2.663</v>
      </c>
      <c r="T2929" s="59">
        <v>16</v>
      </c>
      <c r="U2929" s="82">
        <v>106.52</v>
      </c>
      <c r="V2929" s="83">
        <v>42.608</v>
      </c>
      <c r="W2929" s="83">
        <v>26.63</v>
      </c>
      <c r="X2929" s="83">
        <v>15.978</v>
      </c>
      <c r="Y2929" s="82">
        <f t="shared" si="305"/>
        <v>63.912</v>
      </c>
      <c r="Z2929" s="83"/>
      <c r="AA2929" s="91"/>
      <c r="AB2929" s="91"/>
      <c r="AC2929" s="83"/>
      <c r="AD2929" s="83"/>
      <c r="AE2929" s="83"/>
      <c r="AF2929" s="83"/>
      <c r="AG2929" s="136" t="s">
        <v>9524</v>
      </c>
      <c r="AH2929" s="136">
        <v>1</v>
      </c>
      <c r="AI2929" s="137"/>
      <c r="AJ2929" s="27"/>
    </row>
    <row r="2930" ht="20.15" customHeight="1" outlineLevel="4" spans="1:36">
      <c r="A2930" s="55">
        <v>26</v>
      </c>
      <c r="B2930" s="60" t="s">
        <v>259</v>
      </c>
      <c r="C2930" s="56" t="s">
        <v>284</v>
      </c>
      <c r="D2930" s="57" t="s">
        <v>9516</v>
      </c>
      <c r="E2930" s="58" t="s">
        <v>9596</v>
      </c>
      <c r="F2930" s="59" t="s">
        <v>1482</v>
      </c>
      <c r="G2930" s="59" t="s">
        <v>1483</v>
      </c>
      <c r="H2930" s="59">
        <v>431281</v>
      </c>
      <c r="I2930" s="59" t="str">
        <f t="shared" si="303"/>
        <v>431281</v>
      </c>
      <c r="J2930" s="59">
        <f t="shared" si="304"/>
        <v>0</v>
      </c>
      <c r="K2930" s="70">
        <v>5.043</v>
      </c>
      <c r="L2930" s="55" t="s">
        <v>9597</v>
      </c>
      <c r="M2930" s="71" t="s">
        <v>9598</v>
      </c>
      <c r="N2930" s="59"/>
      <c r="O2930" s="70"/>
      <c r="P2930" s="59"/>
      <c r="Q2930" s="70"/>
      <c r="R2930" s="73" t="s">
        <v>9598</v>
      </c>
      <c r="S2930" s="70">
        <v>5.043</v>
      </c>
      <c r="T2930" s="59">
        <v>16</v>
      </c>
      <c r="U2930" s="82">
        <v>201.72</v>
      </c>
      <c r="V2930" s="83">
        <v>80.688</v>
      </c>
      <c r="W2930" s="83">
        <v>50.43</v>
      </c>
      <c r="X2930" s="83">
        <v>30.258</v>
      </c>
      <c r="Y2930" s="82">
        <f t="shared" si="305"/>
        <v>121.032</v>
      </c>
      <c r="Z2930" s="83"/>
      <c r="AA2930" s="91"/>
      <c r="AB2930" s="91"/>
      <c r="AC2930" s="83"/>
      <c r="AD2930" s="83"/>
      <c r="AE2930" s="83"/>
      <c r="AF2930" s="83"/>
      <c r="AG2930" s="136" t="s">
        <v>9524</v>
      </c>
      <c r="AH2930" s="136">
        <v>1</v>
      </c>
      <c r="AI2930" s="137"/>
      <c r="AJ2930" s="27"/>
    </row>
    <row r="2931" ht="20.15" customHeight="1" outlineLevel="4" spans="1:36">
      <c r="A2931" s="55">
        <v>27</v>
      </c>
      <c r="B2931" s="60" t="s">
        <v>259</v>
      </c>
      <c r="C2931" s="56" t="s">
        <v>284</v>
      </c>
      <c r="D2931" s="57" t="s">
        <v>9516</v>
      </c>
      <c r="E2931" s="58" t="s">
        <v>9599</v>
      </c>
      <c r="F2931" s="59" t="s">
        <v>1482</v>
      </c>
      <c r="G2931" s="59" t="s">
        <v>1483</v>
      </c>
      <c r="H2931" s="59">
        <v>431281</v>
      </c>
      <c r="I2931" s="59" t="str">
        <f t="shared" si="303"/>
        <v>431281</v>
      </c>
      <c r="J2931" s="59">
        <f t="shared" si="304"/>
        <v>0</v>
      </c>
      <c r="K2931" s="70">
        <v>3.345</v>
      </c>
      <c r="L2931" s="55" t="s">
        <v>9600</v>
      </c>
      <c r="M2931" s="71" t="s">
        <v>9601</v>
      </c>
      <c r="N2931" s="59"/>
      <c r="O2931" s="70"/>
      <c r="P2931" s="59"/>
      <c r="Q2931" s="70"/>
      <c r="R2931" s="73" t="s">
        <v>9601</v>
      </c>
      <c r="S2931" s="70">
        <v>3.345</v>
      </c>
      <c r="T2931" s="59">
        <v>16</v>
      </c>
      <c r="U2931" s="82">
        <v>133.8</v>
      </c>
      <c r="V2931" s="83">
        <v>53.52</v>
      </c>
      <c r="W2931" s="83">
        <v>33.45</v>
      </c>
      <c r="X2931" s="83">
        <v>20.07</v>
      </c>
      <c r="Y2931" s="82">
        <f t="shared" si="305"/>
        <v>80.28</v>
      </c>
      <c r="Z2931" s="83"/>
      <c r="AA2931" s="91"/>
      <c r="AB2931" s="91"/>
      <c r="AC2931" s="83"/>
      <c r="AD2931" s="83"/>
      <c r="AE2931" s="83"/>
      <c r="AF2931" s="83"/>
      <c r="AG2931" s="136" t="s">
        <v>9524</v>
      </c>
      <c r="AH2931" s="136">
        <v>1</v>
      </c>
      <c r="AI2931" s="137"/>
      <c r="AJ2931" s="27"/>
    </row>
    <row r="2932" ht="20.15" customHeight="1" outlineLevel="4" spans="1:36">
      <c r="A2932" s="55">
        <v>28</v>
      </c>
      <c r="B2932" s="60" t="s">
        <v>259</v>
      </c>
      <c r="C2932" s="56" t="s">
        <v>284</v>
      </c>
      <c r="D2932" s="57" t="s">
        <v>9495</v>
      </c>
      <c r="E2932" s="58" t="s">
        <v>9602</v>
      </c>
      <c r="F2932" s="59" t="s">
        <v>1482</v>
      </c>
      <c r="G2932" s="59" t="s">
        <v>1483</v>
      </c>
      <c r="H2932" s="59">
        <v>431281</v>
      </c>
      <c r="I2932" s="59" t="str">
        <f t="shared" si="303"/>
        <v>431281</v>
      </c>
      <c r="J2932" s="59">
        <f t="shared" si="304"/>
        <v>0</v>
      </c>
      <c r="K2932" s="70">
        <v>1.621</v>
      </c>
      <c r="L2932" s="55" t="s">
        <v>9603</v>
      </c>
      <c r="M2932" s="71" t="s">
        <v>9604</v>
      </c>
      <c r="N2932" s="59"/>
      <c r="O2932" s="70"/>
      <c r="P2932" s="59"/>
      <c r="Q2932" s="70"/>
      <c r="R2932" s="73" t="s">
        <v>9604</v>
      </c>
      <c r="S2932" s="70">
        <v>1.621</v>
      </c>
      <c r="T2932" s="59">
        <v>16</v>
      </c>
      <c r="U2932" s="82">
        <v>64.84</v>
      </c>
      <c r="V2932" s="83">
        <v>25.936</v>
      </c>
      <c r="W2932" s="83">
        <v>16.21</v>
      </c>
      <c r="X2932" s="83">
        <v>9.726</v>
      </c>
      <c r="Y2932" s="82">
        <f t="shared" si="305"/>
        <v>38.904</v>
      </c>
      <c r="Z2932" s="83"/>
      <c r="AA2932" s="91"/>
      <c r="AB2932" s="91"/>
      <c r="AC2932" s="83"/>
      <c r="AD2932" s="83"/>
      <c r="AE2932" s="83"/>
      <c r="AF2932" s="83"/>
      <c r="AG2932" s="136" t="s">
        <v>9524</v>
      </c>
      <c r="AH2932" s="136">
        <v>1</v>
      </c>
      <c r="AI2932" s="137"/>
      <c r="AJ2932" s="27"/>
    </row>
    <row r="2933" ht="20.15" customHeight="1" outlineLevel="4" spans="1:36">
      <c r="A2933" s="55">
        <v>55</v>
      </c>
      <c r="B2933" s="60" t="s">
        <v>259</v>
      </c>
      <c r="C2933" s="56" t="s">
        <v>284</v>
      </c>
      <c r="D2933" s="57" t="s">
        <v>9605</v>
      </c>
      <c r="E2933" s="58" t="s">
        <v>9606</v>
      </c>
      <c r="F2933" s="59" t="s">
        <v>1482</v>
      </c>
      <c r="G2933" s="59" t="s">
        <v>1483</v>
      </c>
      <c r="H2933" s="59">
        <v>431281</v>
      </c>
      <c r="I2933" s="59" t="str">
        <f t="shared" si="303"/>
        <v>431281</v>
      </c>
      <c r="J2933" s="59">
        <f t="shared" si="304"/>
        <v>0</v>
      </c>
      <c r="K2933" s="70">
        <v>3.032</v>
      </c>
      <c r="L2933" s="55" t="s">
        <v>9607</v>
      </c>
      <c r="M2933" s="71" t="s">
        <v>9608</v>
      </c>
      <c r="N2933" s="59"/>
      <c r="O2933" s="70"/>
      <c r="P2933" s="59"/>
      <c r="Q2933" s="70"/>
      <c r="R2933" s="73" t="s">
        <v>9608</v>
      </c>
      <c r="S2933" s="70">
        <v>3.032</v>
      </c>
      <c r="T2933" s="59">
        <v>16</v>
      </c>
      <c r="U2933" s="82">
        <v>121.28</v>
      </c>
      <c r="V2933" s="83">
        <v>48.512</v>
      </c>
      <c r="W2933" s="83">
        <v>30.32</v>
      </c>
      <c r="X2933" s="83">
        <v>18.192</v>
      </c>
      <c r="Y2933" s="82">
        <f t="shared" si="305"/>
        <v>72.768</v>
      </c>
      <c r="Z2933" s="83"/>
      <c r="AA2933" s="91"/>
      <c r="AB2933" s="91"/>
      <c r="AC2933" s="83"/>
      <c r="AD2933" s="83"/>
      <c r="AE2933" s="83"/>
      <c r="AF2933" s="83"/>
      <c r="AG2933" s="136" t="s">
        <v>9524</v>
      </c>
      <c r="AH2933" s="136">
        <v>1</v>
      </c>
      <c r="AI2933" s="137"/>
      <c r="AJ2933" s="27"/>
    </row>
    <row r="2934" ht="20.15" customHeight="1" outlineLevel="4" spans="1:36">
      <c r="A2934" s="55">
        <v>56</v>
      </c>
      <c r="B2934" s="60" t="s">
        <v>259</v>
      </c>
      <c r="C2934" s="56" t="s">
        <v>284</v>
      </c>
      <c r="D2934" s="57" t="s">
        <v>9525</v>
      </c>
      <c r="E2934" s="58" t="s">
        <v>9609</v>
      </c>
      <c r="F2934" s="59" t="s">
        <v>1482</v>
      </c>
      <c r="G2934" s="59" t="s">
        <v>1483</v>
      </c>
      <c r="H2934" s="59">
        <v>431281</v>
      </c>
      <c r="I2934" s="59" t="str">
        <f t="shared" si="303"/>
        <v>431281</v>
      </c>
      <c r="J2934" s="59">
        <f t="shared" si="304"/>
        <v>0</v>
      </c>
      <c r="K2934" s="70">
        <v>4.994</v>
      </c>
      <c r="L2934" s="55" t="s">
        <v>9610</v>
      </c>
      <c r="M2934" s="71" t="s">
        <v>9611</v>
      </c>
      <c r="N2934" s="59"/>
      <c r="O2934" s="70"/>
      <c r="P2934" s="59"/>
      <c r="Q2934" s="70"/>
      <c r="R2934" s="73" t="s">
        <v>9611</v>
      </c>
      <c r="S2934" s="70">
        <v>4.994</v>
      </c>
      <c r="T2934" s="59">
        <v>16</v>
      </c>
      <c r="U2934" s="82">
        <v>199.76</v>
      </c>
      <c r="V2934" s="83">
        <v>79.904</v>
      </c>
      <c r="W2934" s="83">
        <v>49.94</v>
      </c>
      <c r="X2934" s="83">
        <v>29.964</v>
      </c>
      <c r="Y2934" s="82">
        <f t="shared" si="305"/>
        <v>119.856</v>
      </c>
      <c r="Z2934" s="83"/>
      <c r="AA2934" s="91"/>
      <c r="AB2934" s="91"/>
      <c r="AC2934" s="83"/>
      <c r="AD2934" s="83"/>
      <c r="AE2934" s="83"/>
      <c r="AF2934" s="83"/>
      <c r="AG2934" s="136" t="s">
        <v>9524</v>
      </c>
      <c r="AH2934" s="136">
        <v>1</v>
      </c>
      <c r="AI2934" s="137"/>
      <c r="AJ2934" s="27"/>
    </row>
    <row r="2935" ht="20.15" customHeight="1" outlineLevel="4" spans="1:36">
      <c r="A2935" s="55">
        <v>57</v>
      </c>
      <c r="B2935" s="60" t="s">
        <v>259</v>
      </c>
      <c r="C2935" s="56" t="s">
        <v>284</v>
      </c>
      <c r="D2935" s="57" t="s">
        <v>9520</v>
      </c>
      <c r="E2935" s="58" t="s">
        <v>9612</v>
      </c>
      <c r="F2935" s="59" t="s">
        <v>1482</v>
      </c>
      <c r="G2935" s="59" t="s">
        <v>1483</v>
      </c>
      <c r="H2935" s="59">
        <v>431281</v>
      </c>
      <c r="I2935" s="59" t="str">
        <f t="shared" si="303"/>
        <v>431281</v>
      </c>
      <c r="J2935" s="59">
        <f t="shared" si="304"/>
        <v>0</v>
      </c>
      <c r="K2935" s="70">
        <v>0.718</v>
      </c>
      <c r="L2935" s="55" t="s">
        <v>9613</v>
      </c>
      <c r="M2935" s="71" t="s">
        <v>9614</v>
      </c>
      <c r="N2935" s="59"/>
      <c r="O2935" s="70"/>
      <c r="P2935" s="59"/>
      <c r="Q2935" s="70"/>
      <c r="R2935" s="73" t="s">
        <v>9614</v>
      </c>
      <c r="S2935" s="70">
        <v>0.718</v>
      </c>
      <c r="T2935" s="59">
        <v>16</v>
      </c>
      <c r="U2935" s="82">
        <v>28.72</v>
      </c>
      <c r="V2935" s="83">
        <v>11.488</v>
      </c>
      <c r="W2935" s="83">
        <v>7.18</v>
      </c>
      <c r="X2935" s="83">
        <v>4.308</v>
      </c>
      <c r="Y2935" s="82">
        <f t="shared" si="305"/>
        <v>17.232</v>
      </c>
      <c r="Z2935" s="83"/>
      <c r="AA2935" s="91"/>
      <c r="AB2935" s="91"/>
      <c r="AC2935" s="83"/>
      <c r="AD2935" s="83"/>
      <c r="AE2935" s="83"/>
      <c r="AF2935" s="83"/>
      <c r="AG2935" s="136" t="s">
        <v>9524</v>
      </c>
      <c r="AH2935" s="136">
        <v>1</v>
      </c>
      <c r="AI2935" s="137"/>
      <c r="AJ2935" s="27"/>
    </row>
    <row r="2936" ht="20.15" customHeight="1" outlineLevel="4" spans="1:36">
      <c r="A2936" s="55">
        <v>29</v>
      </c>
      <c r="B2936" s="60" t="s">
        <v>259</v>
      </c>
      <c r="C2936" s="56" t="s">
        <v>284</v>
      </c>
      <c r="D2936" s="57" t="s">
        <v>9553</v>
      </c>
      <c r="E2936" s="58" t="s">
        <v>9615</v>
      </c>
      <c r="F2936" s="59" t="s">
        <v>1482</v>
      </c>
      <c r="G2936" s="59" t="s">
        <v>1483</v>
      </c>
      <c r="H2936" s="59">
        <v>431281</v>
      </c>
      <c r="I2936" s="59" t="str">
        <f t="shared" si="303"/>
        <v>431281</v>
      </c>
      <c r="J2936" s="59">
        <f t="shared" si="304"/>
        <v>0</v>
      </c>
      <c r="K2936" s="70">
        <v>1.958</v>
      </c>
      <c r="L2936" s="55" t="s">
        <v>9616</v>
      </c>
      <c r="M2936" s="71" t="s">
        <v>9617</v>
      </c>
      <c r="N2936" s="59"/>
      <c r="O2936" s="70"/>
      <c r="P2936" s="59"/>
      <c r="Q2936" s="70"/>
      <c r="R2936" s="73" t="s">
        <v>9617</v>
      </c>
      <c r="S2936" s="70">
        <v>1.958</v>
      </c>
      <c r="T2936" s="59">
        <v>16</v>
      </c>
      <c r="U2936" s="82">
        <v>78.32</v>
      </c>
      <c r="V2936" s="83">
        <v>31.328</v>
      </c>
      <c r="W2936" s="83">
        <v>19.58</v>
      </c>
      <c r="X2936" s="83">
        <v>11.748</v>
      </c>
      <c r="Y2936" s="82">
        <f t="shared" si="305"/>
        <v>46.992</v>
      </c>
      <c r="Z2936" s="83"/>
      <c r="AA2936" s="91"/>
      <c r="AB2936" s="91"/>
      <c r="AC2936" s="83"/>
      <c r="AD2936" s="83"/>
      <c r="AE2936" s="83"/>
      <c r="AF2936" s="83"/>
      <c r="AG2936" s="136" t="s">
        <v>9524</v>
      </c>
      <c r="AH2936" s="136">
        <v>1</v>
      </c>
      <c r="AI2936" s="137"/>
      <c r="AJ2936" s="27"/>
    </row>
    <row r="2937" ht="20.15" customHeight="1" outlineLevel="4" spans="1:36">
      <c r="A2937" s="55">
        <v>30</v>
      </c>
      <c r="B2937" s="60" t="s">
        <v>259</v>
      </c>
      <c r="C2937" s="56" t="s">
        <v>284</v>
      </c>
      <c r="D2937" s="57" t="s">
        <v>9618</v>
      </c>
      <c r="E2937" s="58" t="s">
        <v>9619</v>
      </c>
      <c r="F2937" s="59" t="s">
        <v>1482</v>
      </c>
      <c r="G2937" s="59" t="s">
        <v>1483</v>
      </c>
      <c r="H2937" s="59">
        <v>431281</v>
      </c>
      <c r="I2937" s="59" t="str">
        <f t="shared" si="303"/>
        <v>431281</v>
      </c>
      <c r="J2937" s="59">
        <f t="shared" si="304"/>
        <v>0</v>
      </c>
      <c r="K2937" s="70">
        <v>0.523</v>
      </c>
      <c r="L2937" s="55" t="s">
        <v>9620</v>
      </c>
      <c r="M2937" s="71" t="s">
        <v>9621</v>
      </c>
      <c r="N2937" s="59"/>
      <c r="O2937" s="70"/>
      <c r="P2937" s="59"/>
      <c r="Q2937" s="70"/>
      <c r="R2937" s="73" t="s">
        <v>9621</v>
      </c>
      <c r="S2937" s="70">
        <v>0.523</v>
      </c>
      <c r="T2937" s="59">
        <v>16</v>
      </c>
      <c r="U2937" s="82">
        <v>20.92</v>
      </c>
      <c r="V2937" s="83">
        <v>8.368</v>
      </c>
      <c r="W2937" s="83">
        <v>5.23</v>
      </c>
      <c r="X2937" s="83">
        <v>3.138</v>
      </c>
      <c r="Y2937" s="82">
        <f t="shared" si="305"/>
        <v>12.552</v>
      </c>
      <c r="Z2937" s="83"/>
      <c r="AA2937" s="91"/>
      <c r="AB2937" s="91"/>
      <c r="AC2937" s="83"/>
      <c r="AD2937" s="83"/>
      <c r="AE2937" s="83"/>
      <c r="AF2937" s="83"/>
      <c r="AG2937" s="136" t="s">
        <v>9524</v>
      </c>
      <c r="AH2937" s="136">
        <v>1</v>
      </c>
      <c r="AI2937" s="137"/>
      <c r="AJ2937" s="27"/>
    </row>
    <row r="2938" ht="20.15" customHeight="1" outlineLevel="4" spans="1:36">
      <c r="A2938" s="55">
        <v>31</v>
      </c>
      <c r="B2938" s="60" t="s">
        <v>259</v>
      </c>
      <c r="C2938" s="56" t="s">
        <v>284</v>
      </c>
      <c r="D2938" s="57" t="s">
        <v>9516</v>
      </c>
      <c r="E2938" s="58" t="s">
        <v>9622</v>
      </c>
      <c r="F2938" s="59" t="s">
        <v>1482</v>
      </c>
      <c r="G2938" s="59" t="s">
        <v>1483</v>
      </c>
      <c r="H2938" s="59">
        <v>431281</v>
      </c>
      <c r="I2938" s="59" t="str">
        <f t="shared" si="303"/>
        <v>431281</v>
      </c>
      <c r="J2938" s="59">
        <f t="shared" si="304"/>
        <v>0</v>
      </c>
      <c r="K2938" s="70">
        <v>3.924</v>
      </c>
      <c r="L2938" s="55" t="s">
        <v>9623</v>
      </c>
      <c r="M2938" s="71" t="s">
        <v>9624</v>
      </c>
      <c r="N2938" s="59"/>
      <c r="O2938" s="70"/>
      <c r="P2938" s="59"/>
      <c r="Q2938" s="70"/>
      <c r="R2938" s="73" t="s">
        <v>9624</v>
      </c>
      <c r="S2938" s="70">
        <v>3.924</v>
      </c>
      <c r="T2938" s="59">
        <v>16</v>
      </c>
      <c r="U2938" s="82">
        <v>156.96</v>
      </c>
      <c r="V2938" s="83">
        <v>62.784</v>
      </c>
      <c r="W2938" s="83">
        <v>39.24</v>
      </c>
      <c r="X2938" s="83">
        <v>23.544</v>
      </c>
      <c r="Y2938" s="82">
        <f t="shared" si="305"/>
        <v>94.176</v>
      </c>
      <c r="Z2938" s="83"/>
      <c r="AA2938" s="91"/>
      <c r="AB2938" s="91"/>
      <c r="AC2938" s="83"/>
      <c r="AD2938" s="83"/>
      <c r="AE2938" s="83"/>
      <c r="AF2938" s="83"/>
      <c r="AG2938" s="136" t="s">
        <v>9524</v>
      </c>
      <c r="AH2938" s="136">
        <v>1</v>
      </c>
      <c r="AI2938" s="137"/>
      <c r="AJ2938" s="27"/>
    </row>
    <row r="2939" ht="20.15" customHeight="1" outlineLevel="4" spans="1:36">
      <c r="A2939" s="55">
        <v>32</v>
      </c>
      <c r="B2939" s="60" t="s">
        <v>259</v>
      </c>
      <c r="C2939" s="56" t="s">
        <v>284</v>
      </c>
      <c r="D2939" s="57" t="s">
        <v>9625</v>
      </c>
      <c r="E2939" s="58" t="s">
        <v>9626</v>
      </c>
      <c r="F2939" s="59" t="s">
        <v>1482</v>
      </c>
      <c r="G2939" s="59" t="s">
        <v>1483</v>
      </c>
      <c r="H2939" s="59">
        <v>431281</v>
      </c>
      <c r="I2939" s="59" t="str">
        <f t="shared" si="303"/>
        <v>431281</v>
      </c>
      <c r="J2939" s="59">
        <f t="shared" si="304"/>
        <v>0</v>
      </c>
      <c r="K2939" s="70">
        <v>2.32</v>
      </c>
      <c r="L2939" s="55" t="s">
        <v>9627</v>
      </c>
      <c r="M2939" s="71" t="s">
        <v>9628</v>
      </c>
      <c r="N2939" s="59"/>
      <c r="O2939" s="70"/>
      <c r="P2939" s="59"/>
      <c r="Q2939" s="70"/>
      <c r="R2939" s="73" t="s">
        <v>9628</v>
      </c>
      <c r="S2939" s="70">
        <v>2.32</v>
      </c>
      <c r="T2939" s="59">
        <v>16</v>
      </c>
      <c r="U2939" s="82">
        <v>92.8</v>
      </c>
      <c r="V2939" s="83">
        <v>37.12</v>
      </c>
      <c r="W2939" s="83">
        <v>23.2</v>
      </c>
      <c r="X2939" s="83">
        <v>13.92</v>
      </c>
      <c r="Y2939" s="82">
        <f t="shared" si="305"/>
        <v>55.68</v>
      </c>
      <c r="Z2939" s="83"/>
      <c r="AA2939" s="91"/>
      <c r="AB2939" s="91"/>
      <c r="AC2939" s="83"/>
      <c r="AD2939" s="83"/>
      <c r="AE2939" s="83"/>
      <c r="AF2939" s="83"/>
      <c r="AG2939" s="136" t="s">
        <v>9524</v>
      </c>
      <c r="AH2939" s="136">
        <v>1</v>
      </c>
      <c r="AI2939" s="137"/>
      <c r="AJ2939" s="27"/>
    </row>
    <row r="2940" ht="20.15" customHeight="1" outlineLevel="4" spans="1:36">
      <c r="A2940" s="55">
        <v>58</v>
      </c>
      <c r="B2940" s="60" t="s">
        <v>259</v>
      </c>
      <c r="C2940" s="56" t="s">
        <v>284</v>
      </c>
      <c r="D2940" s="57" t="s">
        <v>9571</v>
      </c>
      <c r="E2940" s="58" t="s">
        <v>9629</v>
      </c>
      <c r="F2940" s="59" t="s">
        <v>1482</v>
      </c>
      <c r="G2940" s="59" t="s">
        <v>1483</v>
      </c>
      <c r="H2940" s="59">
        <v>431281</v>
      </c>
      <c r="I2940" s="59" t="str">
        <f t="shared" si="303"/>
        <v>431281</v>
      </c>
      <c r="J2940" s="59">
        <f t="shared" si="304"/>
        <v>0</v>
      </c>
      <c r="K2940" s="70">
        <v>0.318</v>
      </c>
      <c r="L2940" s="55" t="s">
        <v>9630</v>
      </c>
      <c r="M2940" s="71" t="s">
        <v>9631</v>
      </c>
      <c r="N2940" s="59"/>
      <c r="O2940" s="70"/>
      <c r="P2940" s="59"/>
      <c r="Q2940" s="70"/>
      <c r="R2940" s="73" t="s">
        <v>9631</v>
      </c>
      <c r="S2940" s="70">
        <v>0.318</v>
      </c>
      <c r="T2940" s="59">
        <v>16</v>
      </c>
      <c r="U2940" s="82">
        <v>12.72</v>
      </c>
      <c r="V2940" s="83">
        <v>5.088</v>
      </c>
      <c r="W2940" s="83">
        <v>3.18</v>
      </c>
      <c r="X2940" s="83">
        <v>1.908</v>
      </c>
      <c r="Y2940" s="82">
        <f t="shared" si="305"/>
        <v>7.632</v>
      </c>
      <c r="Z2940" s="83"/>
      <c r="AA2940" s="91"/>
      <c r="AB2940" s="91"/>
      <c r="AC2940" s="83"/>
      <c r="AD2940" s="83"/>
      <c r="AE2940" s="83"/>
      <c r="AF2940" s="83"/>
      <c r="AG2940" s="136" t="s">
        <v>9524</v>
      </c>
      <c r="AH2940" s="136">
        <v>1</v>
      </c>
      <c r="AI2940" s="137"/>
      <c r="AJ2940" s="27"/>
    </row>
    <row r="2941" ht="20.15" customHeight="1" outlineLevel="4" spans="1:36">
      <c r="A2941" s="55">
        <v>59</v>
      </c>
      <c r="B2941" s="60" t="s">
        <v>259</v>
      </c>
      <c r="C2941" s="56" t="s">
        <v>284</v>
      </c>
      <c r="D2941" s="57" t="s">
        <v>9511</v>
      </c>
      <c r="E2941" s="58" t="s">
        <v>9632</v>
      </c>
      <c r="F2941" s="59" t="s">
        <v>1482</v>
      </c>
      <c r="G2941" s="59" t="s">
        <v>1483</v>
      </c>
      <c r="H2941" s="59">
        <v>431281</v>
      </c>
      <c r="I2941" s="59" t="str">
        <f t="shared" si="303"/>
        <v>431281</v>
      </c>
      <c r="J2941" s="59">
        <f t="shared" si="304"/>
        <v>0</v>
      </c>
      <c r="K2941" s="70">
        <v>6.841</v>
      </c>
      <c r="L2941" s="55" t="s">
        <v>9633</v>
      </c>
      <c r="M2941" s="71" t="s">
        <v>9634</v>
      </c>
      <c r="N2941" s="59"/>
      <c r="O2941" s="70"/>
      <c r="P2941" s="59"/>
      <c r="Q2941" s="70"/>
      <c r="R2941" s="73" t="s">
        <v>9634</v>
      </c>
      <c r="S2941" s="70">
        <v>6.841</v>
      </c>
      <c r="T2941" s="59">
        <v>16</v>
      </c>
      <c r="U2941" s="82">
        <v>273.64</v>
      </c>
      <c r="V2941" s="83">
        <v>109.456</v>
      </c>
      <c r="W2941" s="83">
        <v>68.41</v>
      </c>
      <c r="X2941" s="83">
        <v>41.046</v>
      </c>
      <c r="Y2941" s="82">
        <f t="shared" si="305"/>
        <v>164.184</v>
      </c>
      <c r="Z2941" s="83"/>
      <c r="AA2941" s="91"/>
      <c r="AB2941" s="91"/>
      <c r="AC2941" s="83"/>
      <c r="AD2941" s="83"/>
      <c r="AE2941" s="83"/>
      <c r="AF2941" s="83"/>
      <c r="AG2941" s="136" t="s">
        <v>9524</v>
      </c>
      <c r="AH2941" s="136">
        <v>1</v>
      </c>
      <c r="AI2941" s="137"/>
      <c r="AJ2941" s="27"/>
    </row>
    <row r="2942" ht="20.15" customHeight="1" outlineLevel="4" spans="1:36">
      <c r="A2942" s="55">
        <v>33</v>
      </c>
      <c r="B2942" s="60" t="s">
        <v>259</v>
      </c>
      <c r="C2942" s="56" t="s">
        <v>284</v>
      </c>
      <c r="D2942" s="57" t="s">
        <v>9635</v>
      </c>
      <c r="E2942" s="58" t="s">
        <v>9636</v>
      </c>
      <c r="F2942" s="59" t="s">
        <v>1482</v>
      </c>
      <c r="G2942" s="59" t="s">
        <v>1483</v>
      </c>
      <c r="H2942" s="59">
        <v>431281</v>
      </c>
      <c r="I2942" s="59" t="str">
        <f t="shared" si="303"/>
        <v>431281</v>
      </c>
      <c r="J2942" s="59">
        <f t="shared" si="304"/>
        <v>0</v>
      </c>
      <c r="K2942" s="70">
        <v>3.202</v>
      </c>
      <c r="L2942" s="55" t="s">
        <v>9637</v>
      </c>
      <c r="M2942" s="71" t="s">
        <v>9638</v>
      </c>
      <c r="N2942" s="59"/>
      <c r="O2942" s="70"/>
      <c r="P2942" s="59"/>
      <c r="Q2942" s="70"/>
      <c r="R2942" s="73" t="s">
        <v>9638</v>
      </c>
      <c r="S2942" s="70">
        <v>3.202</v>
      </c>
      <c r="T2942" s="59">
        <v>16</v>
      </c>
      <c r="U2942" s="82">
        <v>128.08</v>
      </c>
      <c r="V2942" s="83">
        <v>51.232</v>
      </c>
      <c r="W2942" s="83">
        <v>32.02</v>
      </c>
      <c r="X2942" s="83">
        <v>19.212</v>
      </c>
      <c r="Y2942" s="82">
        <f t="shared" si="305"/>
        <v>76.848</v>
      </c>
      <c r="Z2942" s="83"/>
      <c r="AA2942" s="91"/>
      <c r="AB2942" s="91"/>
      <c r="AC2942" s="83"/>
      <c r="AD2942" s="83"/>
      <c r="AE2942" s="83"/>
      <c r="AF2942" s="83"/>
      <c r="AG2942" s="136" t="s">
        <v>9524</v>
      </c>
      <c r="AH2942" s="136">
        <v>1</v>
      </c>
      <c r="AI2942" s="137"/>
      <c r="AJ2942" s="27"/>
    </row>
    <row r="2943" ht="20.15" customHeight="1" outlineLevel="4" spans="1:36">
      <c r="A2943" s="55">
        <v>34</v>
      </c>
      <c r="B2943" s="60" t="s">
        <v>259</v>
      </c>
      <c r="C2943" s="56" t="s">
        <v>284</v>
      </c>
      <c r="D2943" s="57" t="s">
        <v>9625</v>
      </c>
      <c r="E2943" s="58" t="s">
        <v>9639</v>
      </c>
      <c r="F2943" s="59" t="s">
        <v>1482</v>
      </c>
      <c r="G2943" s="59" t="s">
        <v>1483</v>
      </c>
      <c r="H2943" s="59">
        <v>431281</v>
      </c>
      <c r="I2943" s="59" t="str">
        <f t="shared" si="303"/>
        <v>431281</v>
      </c>
      <c r="J2943" s="59">
        <f t="shared" si="304"/>
        <v>0</v>
      </c>
      <c r="K2943" s="70">
        <v>4.537</v>
      </c>
      <c r="L2943" s="55" t="s">
        <v>9640</v>
      </c>
      <c r="M2943" s="71" t="s">
        <v>9641</v>
      </c>
      <c r="N2943" s="59"/>
      <c r="O2943" s="70"/>
      <c r="P2943" s="59"/>
      <c r="Q2943" s="70"/>
      <c r="R2943" s="73" t="s">
        <v>9641</v>
      </c>
      <c r="S2943" s="70">
        <v>4.537</v>
      </c>
      <c r="T2943" s="59">
        <v>16</v>
      </c>
      <c r="U2943" s="82">
        <v>181.48</v>
      </c>
      <c r="V2943" s="83">
        <v>72.592</v>
      </c>
      <c r="W2943" s="83">
        <v>45.37</v>
      </c>
      <c r="X2943" s="83">
        <v>27.222</v>
      </c>
      <c r="Y2943" s="82">
        <f t="shared" si="305"/>
        <v>108.888</v>
      </c>
      <c r="Z2943" s="83"/>
      <c r="AA2943" s="91"/>
      <c r="AB2943" s="91"/>
      <c r="AC2943" s="83"/>
      <c r="AD2943" s="83"/>
      <c r="AE2943" s="83"/>
      <c r="AF2943" s="83"/>
      <c r="AG2943" s="136" t="s">
        <v>9524</v>
      </c>
      <c r="AH2943" s="136">
        <v>1</v>
      </c>
      <c r="AI2943" s="137"/>
      <c r="AJ2943" s="27"/>
    </row>
    <row r="2944" ht="20.15" customHeight="1" outlineLevel="4" spans="1:36">
      <c r="A2944" s="55">
        <v>60</v>
      </c>
      <c r="B2944" s="60" t="s">
        <v>259</v>
      </c>
      <c r="C2944" s="56" t="s">
        <v>284</v>
      </c>
      <c r="D2944" s="57" t="s">
        <v>9516</v>
      </c>
      <c r="E2944" s="58" t="s">
        <v>9642</v>
      </c>
      <c r="F2944" s="59" t="s">
        <v>1482</v>
      </c>
      <c r="G2944" s="59" t="s">
        <v>1483</v>
      </c>
      <c r="H2944" s="59">
        <v>431281</v>
      </c>
      <c r="I2944" s="59" t="str">
        <f t="shared" si="303"/>
        <v>431281</v>
      </c>
      <c r="J2944" s="59">
        <f t="shared" si="304"/>
        <v>0</v>
      </c>
      <c r="K2944" s="70">
        <v>2.484</v>
      </c>
      <c r="L2944" s="55" t="s">
        <v>9643</v>
      </c>
      <c r="M2944" s="71" t="s">
        <v>9644</v>
      </c>
      <c r="N2944" s="59"/>
      <c r="O2944" s="70"/>
      <c r="P2944" s="59"/>
      <c r="Q2944" s="70"/>
      <c r="R2944" s="73" t="s">
        <v>9644</v>
      </c>
      <c r="S2944" s="70">
        <v>2.484</v>
      </c>
      <c r="T2944" s="59">
        <v>16</v>
      </c>
      <c r="U2944" s="82">
        <v>99.36</v>
      </c>
      <c r="V2944" s="83">
        <v>39.744</v>
      </c>
      <c r="W2944" s="83">
        <v>24.84</v>
      </c>
      <c r="X2944" s="83">
        <v>14.904</v>
      </c>
      <c r="Y2944" s="82">
        <f t="shared" si="305"/>
        <v>59.616</v>
      </c>
      <c r="Z2944" s="83"/>
      <c r="AA2944" s="91"/>
      <c r="AB2944" s="91"/>
      <c r="AC2944" s="83"/>
      <c r="AD2944" s="83"/>
      <c r="AE2944" s="83"/>
      <c r="AF2944" s="83"/>
      <c r="AG2944" s="136" t="s">
        <v>9524</v>
      </c>
      <c r="AH2944" s="136">
        <v>1</v>
      </c>
      <c r="AI2944" s="137"/>
      <c r="AJ2944" s="27"/>
    </row>
    <row r="2945" ht="20.15" customHeight="1" outlineLevel="4" spans="1:36">
      <c r="A2945" s="55">
        <v>35</v>
      </c>
      <c r="B2945" s="60" t="s">
        <v>259</v>
      </c>
      <c r="C2945" s="56" t="s">
        <v>284</v>
      </c>
      <c r="D2945" s="57" t="s">
        <v>9525</v>
      </c>
      <c r="E2945" s="58" t="s">
        <v>9645</v>
      </c>
      <c r="F2945" s="59" t="s">
        <v>1482</v>
      </c>
      <c r="G2945" s="59" t="s">
        <v>1483</v>
      </c>
      <c r="H2945" s="59">
        <v>431281</v>
      </c>
      <c r="I2945" s="59" t="str">
        <f t="shared" si="303"/>
        <v>431281</v>
      </c>
      <c r="J2945" s="59">
        <f t="shared" si="304"/>
        <v>0</v>
      </c>
      <c r="K2945" s="70">
        <v>7.26</v>
      </c>
      <c r="L2945" s="55" t="s">
        <v>9646</v>
      </c>
      <c r="M2945" s="71" t="s">
        <v>9647</v>
      </c>
      <c r="N2945" s="59"/>
      <c r="O2945" s="70"/>
      <c r="P2945" s="59"/>
      <c r="Q2945" s="70"/>
      <c r="R2945" s="73" t="s">
        <v>9647</v>
      </c>
      <c r="S2945" s="70">
        <v>7.26</v>
      </c>
      <c r="T2945" s="59">
        <v>16</v>
      </c>
      <c r="U2945" s="82">
        <v>290.4</v>
      </c>
      <c r="V2945" s="83">
        <v>116.16</v>
      </c>
      <c r="W2945" s="83">
        <v>72.6</v>
      </c>
      <c r="X2945" s="83">
        <v>43.56</v>
      </c>
      <c r="Y2945" s="82">
        <f t="shared" si="305"/>
        <v>174.24</v>
      </c>
      <c r="Z2945" s="83"/>
      <c r="AA2945" s="91"/>
      <c r="AB2945" s="91"/>
      <c r="AC2945" s="83"/>
      <c r="AD2945" s="83"/>
      <c r="AE2945" s="83"/>
      <c r="AF2945" s="83"/>
      <c r="AG2945" s="136" t="s">
        <v>9524</v>
      </c>
      <c r="AH2945" s="136">
        <v>1</v>
      </c>
      <c r="AI2945" s="137"/>
      <c r="AJ2945" s="27"/>
    </row>
    <row r="2946" ht="20.15" customHeight="1" outlineLevel="4" spans="1:36">
      <c r="A2946" s="55">
        <v>36</v>
      </c>
      <c r="B2946" s="60" t="s">
        <v>259</v>
      </c>
      <c r="C2946" s="56" t="s">
        <v>284</v>
      </c>
      <c r="D2946" s="57" t="s">
        <v>9520</v>
      </c>
      <c r="E2946" s="58" t="s">
        <v>9648</v>
      </c>
      <c r="F2946" s="59" t="s">
        <v>1482</v>
      </c>
      <c r="G2946" s="59" t="s">
        <v>1483</v>
      </c>
      <c r="H2946" s="59">
        <v>431281</v>
      </c>
      <c r="I2946" s="59" t="str">
        <f t="shared" si="303"/>
        <v>431281</v>
      </c>
      <c r="J2946" s="59">
        <f t="shared" si="304"/>
        <v>0</v>
      </c>
      <c r="K2946" s="70">
        <v>2.758</v>
      </c>
      <c r="L2946" s="55" t="s">
        <v>9649</v>
      </c>
      <c r="M2946" s="71" t="s">
        <v>9650</v>
      </c>
      <c r="N2946" s="59"/>
      <c r="O2946" s="70"/>
      <c r="P2946" s="59"/>
      <c r="Q2946" s="70"/>
      <c r="R2946" s="73" t="s">
        <v>9650</v>
      </c>
      <c r="S2946" s="70">
        <v>2.758</v>
      </c>
      <c r="T2946" s="59">
        <v>16</v>
      </c>
      <c r="U2946" s="82">
        <v>110.32</v>
      </c>
      <c r="V2946" s="83">
        <v>44.128</v>
      </c>
      <c r="W2946" s="83">
        <v>27.58</v>
      </c>
      <c r="X2946" s="83">
        <v>16.548</v>
      </c>
      <c r="Y2946" s="82">
        <f t="shared" si="305"/>
        <v>66.192</v>
      </c>
      <c r="Z2946" s="83"/>
      <c r="AA2946" s="91"/>
      <c r="AB2946" s="91"/>
      <c r="AC2946" s="83"/>
      <c r="AD2946" s="83"/>
      <c r="AE2946" s="83"/>
      <c r="AF2946" s="83"/>
      <c r="AG2946" s="136" t="s">
        <v>9524</v>
      </c>
      <c r="AH2946" s="136">
        <v>1</v>
      </c>
      <c r="AI2946" s="137"/>
      <c r="AJ2946" s="27"/>
    </row>
    <row r="2947" ht="20.15" customHeight="1" outlineLevel="4" spans="1:36">
      <c r="A2947" s="55">
        <v>37</v>
      </c>
      <c r="B2947" s="60" t="s">
        <v>259</v>
      </c>
      <c r="C2947" s="56" t="s">
        <v>284</v>
      </c>
      <c r="D2947" s="57" t="s">
        <v>9520</v>
      </c>
      <c r="E2947" s="58" t="s">
        <v>9612</v>
      </c>
      <c r="F2947" s="59" t="s">
        <v>1482</v>
      </c>
      <c r="G2947" s="59" t="s">
        <v>1483</v>
      </c>
      <c r="H2947" s="59">
        <v>431281</v>
      </c>
      <c r="I2947" s="59" t="str">
        <f t="shared" si="303"/>
        <v>431281</v>
      </c>
      <c r="J2947" s="59">
        <f t="shared" si="304"/>
        <v>0</v>
      </c>
      <c r="K2947" s="70">
        <v>5.232</v>
      </c>
      <c r="L2947" s="55" t="s">
        <v>9651</v>
      </c>
      <c r="M2947" s="71" t="s">
        <v>9652</v>
      </c>
      <c r="N2947" s="59"/>
      <c r="O2947" s="70"/>
      <c r="P2947" s="59"/>
      <c r="Q2947" s="70"/>
      <c r="R2947" s="73" t="s">
        <v>9652</v>
      </c>
      <c r="S2947" s="70">
        <v>5.232</v>
      </c>
      <c r="T2947" s="59">
        <v>16</v>
      </c>
      <c r="U2947" s="82">
        <v>209.28</v>
      </c>
      <c r="V2947" s="83">
        <v>83.712</v>
      </c>
      <c r="W2947" s="83">
        <v>52.32</v>
      </c>
      <c r="X2947" s="83">
        <v>31.392</v>
      </c>
      <c r="Y2947" s="82">
        <f t="shared" si="305"/>
        <v>125.568</v>
      </c>
      <c r="Z2947" s="83"/>
      <c r="AA2947" s="91"/>
      <c r="AB2947" s="91"/>
      <c r="AC2947" s="83"/>
      <c r="AD2947" s="83"/>
      <c r="AE2947" s="83"/>
      <c r="AF2947" s="83"/>
      <c r="AG2947" s="136" t="s">
        <v>9524</v>
      </c>
      <c r="AH2947" s="136">
        <v>1</v>
      </c>
      <c r="AI2947" s="137"/>
      <c r="AJ2947" s="27"/>
    </row>
    <row r="2948" ht="20.15" customHeight="1" outlineLevel="4" spans="1:36">
      <c r="A2948" s="55">
        <v>61</v>
      </c>
      <c r="B2948" s="60" t="s">
        <v>259</v>
      </c>
      <c r="C2948" s="56" t="s">
        <v>284</v>
      </c>
      <c r="D2948" s="57" t="s">
        <v>9653</v>
      </c>
      <c r="E2948" s="58" t="s">
        <v>9654</v>
      </c>
      <c r="F2948" s="59" t="s">
        <v>1482</v>
      </c>
      <c r="G2948" s="59" t="s">
        <v>1483</v>
      </c>
      <c r="H2948" s="59">
        <v>431281</v>
      </c>
      <c r="I2948" s="59" t="str">
        <f t="shared" si="303"/>
        <v>431281</v>
      </c>
      <c r="J2948" s="59">
        <f t="shared" si="304"/>
        <v>0</v>
      </c>
      <c r="K2948" s="70">
        <v>7.428</v>
      </c>
      <c r="L2948" s="55" t="s">
        <v>9655</v>
      </c>
      <c r="M2948" s="71" t="s">
        <v>9656</v>
      </c>
      <c r="N2948" s="59"/>
      <c r="O2948" s="70"/>
      <c r="P2948" s="59"/>
      <c r="Q2948" s="70"/>
      <c r="R2948" s="73" t="s">
        <v>9656</v>
      </c>
      <c r="S2948" s="70">
        <v>7.428</v>
      </c>
      <c r="T2948" s="59">
        <v>16</v>
      </c>
      <c r="U2948" s="82">
        <v>297.12</v>
      </c>
      <c r="V2948" s="83">
        <v>118.848</v>
      </c>
      <c r="W2948" s="83">
        <v>74.28</v>
      </c>
      <c r="X2948" s="83">
        <v>44.568</v>
      </c>
      <c r="Y2948" s="82">
        <f t="shared" si="305"/>
        <v>178.272</v>
      </c>
      <c r="Z2948" s="83"/>
      <c r="AA2948" s="91"/>
      <c r="AB2948" s="91"/>
      <c r="AC2948" s="83"/>
      <c r="AD2948" s="83"/>
      <c r="AE2948" s="83"/>
      <c r="AF2948" s="83"/>
      <c r="AG2948" s="136" t="s">
        <v>9524</v>
      </c>
      <c r="AH2948" s="136">
        <v>1</v>
      </c>
      <c r="AI2948" s="137"/>
      <c r="AJ2948" s="27"/>
    </row>
    <row r="2949" ht="20.15" customHeight="1" outlineLevel="4" spans="1:36">
      <c r="A2949" s="55">
        <v>38</v>
      </c>
      <c r="B2949" s="60" t="s">
        <v>259</v>
      </c>
      <c r="C2949" s="56" t="s">
        <v>284</v>
      </c>
      <c r="D2949" s="57" t="s">
        <v>9618</v>
      </c>
      <c r="E2949" s="58" t="s">
        <v>9657</v>
      </c>
      <c r="F2949" s="59" t="s">
        <v>1482</v>
      </c>
      <c r="G2949" s="59" t="s">
        <v>1483</v>
      </c>
      <c r="H2949" s="59">
        <v>431281</v>
      </c>
      <c r="I2949" s="59" t="str">
        <f t="shared" si="303"/>
        <v>431281</v>
      </c>
      <c r="J2949" s="59">
        <f t="shared" si="304"/>
        <v>0</v>
      </c>
      <c r="K2949" s="70">
        <v>2.988</v>
      </c>
      <c r="L2949" s="55" t="s">
        <v>9658</v>
      </c>
      <c r="M2949" s="71" t="s">
        <v>9659</v>
      </c>
      <c r="N2949" s="59"/>
      <c r="O2949" s="70"/>
      <c r="P2949" s="59"/>
      <c r="Q2949" s="70"/>
      <c r="R2949" s="73" t="s">
        <v>9659</v>
      </c>
      <c r="S2949" s="70">
        <v>2.988</v>
      </c>
      <c r="T2949" s="59">
        <v>16</v>
      </c>
      <c r="U2949" s="82">
        <v>119.52</v>
      </c>
      <c r="V2949" s="83">
        <v>47.808</v>
      </c>
      <c r="W2949" s="83">
        <v>29.88</v>
      </c>
      <c r="X2949" s="83">
        <v>17.928</v>
      </c>
      <c r="Y2949" s="82">
        <f t="shared" si="305"/>
        <v>71.712</v>
      </c>
      <c r="Z2949" s="83"/>
      <c r="AA2949" s="91"/>
      <c r="AB2949" s="91"/>
      <c r="AC2949" s="83"/>
      <c r="AD2949" s="83"/>
      <c r="AE2949" s="83"/>
      <c r="AF2949" s="83"/>
      <c r="AG2949" s="136" t="s">
        <v>9524</v>
      </c>
      <c r="AH2949" s="136">
        <v>1</v>
      </c>
      <c r="AI2949" s="137"/>
      <c r="AJ2949" s="27"/>
    </row>
    <row r="2950" ht="20.15" customHeight="1" outlineLevel="4" spans="1:36">
      <c r="A2950" s="55">
        <v>62</v>
      </c>
      <c r="B2950" s="60" t="s">
        <v>259</v>
      </c>
      <c r="C2950" s="56" t="s">
        <v>284</v>
      </c>
      <c r="D2950" s="57" t="s">
        <v>9507</v>
      </c>
      <c r="E2950" s="58" t="s">
        <v>9660</v>
      </c>
      <c r="F2950" s="59" t="s">
        <v>1482</v>
      </c>
      <c r="G2950" s="59" t="s">
        <v>1483</v>
      </c>
      <c r="H2950" s="59">
        <v>431281</v>
      </c>
      <c r="I2950" s="59" t="str">
        <f t="shared" si="303"/>
        <v>431281</v>
      </c>
      <c r="J2950" s="59">
        <f t="shared" si="304"/>
        <v>0</v>
      </c>
      <c r="K2950" s="70">
        <v>5.579</v>
      </c>
      <c r="L2950" s="55" t="s">
        <v>9661</v>
      </c>
      <c r="M2950" s="71" t="s">
        <v>9662</v>
      </c>
      <c r="N2950" s="59"/>
      <c r="O2950" s="70"/>
      <c r="P2950" s="59"/>
      <c r="Q2950" s="70"/>
      <c r="R2950" s="73" t="s">
        <v>9662</v>
      </c>
      <c r="S2950" s="70">
        <v>5.579</v>
      </c>
      <c r="T2950" s="59">
        <v>16</v>
      </c>
      <c r="U2950" s="82">
        <v>223.16</v>
      </c>
      <c r="V2950" s="83">
        <v>89.264</v>
      </c>
      <c r="W2950" s="83">
        <v>55.79</v>
      </c>
      <c r="X2950" s="83">
        <v>33.474</v>
      </c>
      <c r="Y2950" s="82">
        <f t="shared" si="305"/>
        <v>133.896</v>
      </c>
      <c r="Z2950" s="83"/>
      <c r="AA2950" s="91"/>
      <c r="AB2950" s="91"/>
      <c r="AC2950" s="83"/>
      <c r="AD2950" s="83"/>
      <c r="AE2950" s="83"/>
      <c r="AF2950" s="83"/>
      <c r="AG2950" s="136" t="s">
        <v>9524</v>
      </c>
      <c r="AH2950" s="136">
        <v>1</v>
      </c>
      <c r="AI2950" s="137"/>
      <c r="AJ2950" s="27"/>
    </row>
    <row r="2951" ht="20.15" customHeight="1" outlineLevel="4" spans="1:36">
      <c r="A2951" s="55">
        <v>39</v>
      </c>
      <c r="B2951" s="60" t="s">
        <v>259</v>
      </c>
      <c r="C2951" s="56" t="s">
        <v>284</v>
      </c>
      <c r="D2951" s="57" t="s">
        <v>9511</v>
      </c>
      <c r="E2951" s="58" t="s">
        <v>9663</v>
      </c>
      <c r="F2951" s="59" t="s">
        <v>1482</v>
      </c>
      <c r="G2951" s="59" t="s">
        <v>1483</v>
      </c>
      <c r="H2951" s="59">
        <v>431281</v>
      </c>
      <c r="I2951" s="59" t="str">
        <f t="shared" si="303"/>
        <v>431281</v>
      </c>
      <c r="J2951" s="59">
        <f t="shared" si="304"/>
        <v>0</v>
      </c>
      <c r="K2951" s="70">
        <v>2.086</v>
      </c>
      <c r="L2951" s="55" t="s">
        <v>9664</v>
      </c>
      <c r="M2951" s="71" t="s">
        <v>9665</v>
      </c>
      <c r="N2951" s="59"/>
      <c r="O2951" s="70"/>
      <c r="P2951" s="59"/>
      <c r="Q2951" s="70"/>
      <c r="R2951" s="73" t="s">
        <v>9665</v>
      </c>
      <c r="S2951" s="70">
        <v>2.086</v>
      </c>
      <c r="T2951" s="59">
        <v>16</v>
      </c>
      <c r="U2951" s="82">
        <v>83.44</v>
      </c>
      <c r="V2951" s="83">
        <v>33.376</v>
      </c>
      <c r="W2951" s="83">
        <v>20.86</v>
      </c>
      <c r="X2951" s="83">
        <v>12.516</v>
      </c>
      <c r="Y2951" s="82">
        <f t="shared" si="305"/>
        <v>50.064</v>
      </c>
      <c r="Z2951" s="83"/>
      <c r="AA2951" s="91"/>
      <c r="AB2951" s="91"/>
      <c r="AC2951" s="83"/>
      <c r="AD2951" s="83"/>
      <c r="AE2951" s="83"/>
      <c r="AF2951" s="83"/>
      <c r="AG2951" s="136" t="s">
        <v>9524</v>
      </c>
      <c r="AH2951" s="136">
        <v>1</v>
      </c>
      <c r="AI2951" s="137"/>
      <c r="AJ2951" s="27"/>
    </row>
    <row r="2952" ht="20.15" customHeight="1" outlineLevel="4" spans="1:36">
      <c r="A2952" s="55">
        <v>40</v>
      </c>
      <c r="B2952" s="60" t="s">
        <v>259</v>
      </c>
      <c r="C2952" s="56" t="s">
        <v>284</v>
      </c>
      <c r="D2952" s="57" t="s">
        <v>9546</v>
      </c>
      <c r="E2952" s="58" t="s">
        <v>9666</v>
      </c>
      <c r="F2952" s="59" t="s">
        <v>1482</v>
      </c>
      <c r="G2952" s="59" t="s">
        <v>1483</v>
      </c>
      <c r="H2952" s="59">
        <v>431281</v>
      </c>
      <c r="I2952" s="59" t="str">
        <f t="shared" si="303"/>
        <v>431281</v>
      </c>
      <c r="J2952" s="59">
        <f t="shared" si="304"/>
        <v>0</v>
      </c>
      <c r="K2952" s="70">
        <v>2.685</v>
      </c>
      <c r="L2952" s="55" t="s">
        <v>9667</v>
      </c>
      <c r="M2952" s="71" t="s">
        <v>9668</v>
      </c>
      <c r="N2952" s="59"/>
      <c r="O2952" s="70"/>
      <c r="P2952" s="59"/>
      <c r="Q2952" s="70"/>
      <c r="R2952" s="73" t="s">
        <v>9668</v>
      </c>
      <c r="S2952" s="70">
        <v>2.685</v>
      </c>
      <c r="T2952" s="59">
        <v>16</v>
      </c>
      <c r="U2952" s="82">
        <v>107.4</v>
      </c>
      <c r="V2952" s="83">
        <v>42.96</v>
      </c>
      <c r="W2952" s="83">
        <v>26.85</v>
      </c>
      <c r="X2952" s="83">
        <v>16.11</v>
      </c>
      <c r="Y2952" s="82">
        <f t="shared" si="305"/>
        <v>64.44</v>
      </c>
      <c r="Z2952" s="83"/>
      <c r="AA2952" s="91"/>
      <c r="AB2952" s="91"/>
      <c r="AC2952" s="83"/>
      <c r="AD2952" s="83"/>
      <c r="AE2952" s="83"/>
      <c r="AF2952" s="83"/>
      <c r="AG2952" s="136" t="s">
        <v>9524</v>
      </c>
      <c r="AH2952" s="136">
        <v>1</v>
      </c>
      <c r="AI2952" s="137"/>
      <c r="AJ2952" s="27"/>
    </row>
    <row r="2953" ht="20.15" customHeight="1" outlineLevel="4" spans="1:36">
      <c r="A2953" s="55">
        <v>50</v>
      </c>
      <c r="B2953" s="60" t="s">
        <v>259</v>
      </c>
      <c r="C2953" s="56" t="s">
        <v>284</v>
      </c>
      <c r="D2953" s="57" t="s">
        <v>9571</v>
      </c>
      <c r="E2953" s="58" t="s">
        <v>9572</v>
      </c>
      <c r="F2953" s="59" t="s">
        <v>1482</v>
      </c>
      <c r="G2953" s="59" t="s">
        <v>1483</v>
      </c>
      <c r="H2953" s="59">
        <v>431281</v>
      </c>
      <c r="I2953" s="59" t="str">
        <f t="shared" si="303"/>
        <v>431281</v>
      </c>
      <c r="J2953" s="59">
        <f t="shared" si="304"/>
        <v>0</v>
      </c>
      <c r="K2953" s="70">
        <v>2.243</v>
      </c>
      <c r="L2953" s="55" t="s">
        <v>9669</v>
      </c>
      <c r="M2953" s="71" t="s">
        <v>9670</v>
      </c>
      <c r="N2953" s="59"/>
      <c r="O2953" s="70"/>
      <c r="P2953" s="59"/>
      <c r="Q2953" s="70"/>
      <c r="R2953" s="73" t="s">
        <v>9670</v>
      </c>
      <c r="S2953" s="70">
        <v>2.243</v>
      </c>
      <c r="T2953" s="59">
        <v>16</v>
      </c>
      <c r="U2953" s="82">
        <v>89.72</v>
      </c>
      <c r="V2953" s="83">
        <v>35.888</v>
      </c>
      <c r="W2953" s="83">
        <v>22.43</v>
      </c>
      <c r="X2953" s="83">
        <v>13.458</v>
      </c>
      <c r="Y2953" s="82">
        <f t="shared" si="305"/>
        <v>53.832</v>
      </c>
      <c r="Z2953" s="83"/>
      <c r="AA2953" s="91"/>
      <c r="AB2953" s="91"/>
      <c r="AC2953" s="83"/>
      <c r="AD2953" s="83"/>
      <c r="AE2953" s="83"/>
      <c r="AF2953" s="83"/>
      <c r="AG2953" s="136" t="s">
        <v>9524</v>
      </c>
      <c r="AH2953" s="136">
        <v>1</v>
      </c>
      <c r="AI2953" s="137"/>
      <c r="AJ2953" s="27"/>
    </row>
    <row r="2954" ht="20.15" customHeight="1" outlineLevel="4" spans="1:36">
      <c r="A2954" s="55">
        <v>51</v>
      </c>
      <c r="B2954" s="60" t="s">
        <v>259</v>
      </c>
      <c r="C2954" s="56" t="s">
        <v>284</v>
      </c>
      <c r="D2954" s="57" t="s">
        <v>9586</v>
      </c>
      <c r="E2954" s="58" t="s">
        <v>9671</v>
      </c>
      <c r="F2954" s="59" t="s">
        <v>1482</v>
      </c>
      <c r="G2954" s="59" t="s">
        <v>1483</v>
      </c>
      <c r="H2954" s="59">
        <v>431281</v>
      </c>
      <c r="I2954" s="59" t="str">
        <f t="shared" si="303"/>
        <v>431281</v>
      </c>
      <c r="J2954" s="59">
        <f t="shared" si="304"/>
        <v>0</v>
      </c>
      <c r="K2954" s="70">
        <v>2.929</v>
      </c>
      <c r="L2954" s="55" t="s">
        <v>9672</v>
      </c>
      <c r="M2954" s="71" t="s">
        <v>9673</v>
      </c>
      <c r="N2954" s="59"/>
      <c r="O2954" s="70"/>
      <c r="P2954" s="59"/>
      <c r="Q2954" s="70"/>
      <c r="R2954" s="73" t="s">
        <v>9673</v>
      </c>
      <c r="S2954" s="70">
        <v>2.929</v>
      </c>
      <c r="T2954" s="59">
        <v>16</v>
      </c>
      <c r="U2954" s="82">
        <v>117.16</v>
      </c>
      <c r="V2954" s="83">
        <v>46.864</v>
      </c>
      <c r="W2954" s="83">
        <v>29.29</v>
      </c>
      <c r="X2954" s="83">
        <v>17.574</v>
      </c>
      <c r="Y2954" s="82">
        <f t="shared" si="305"/>
        <v>70.296</v>
      </c>
      <c r="Z2954" s="83"/>
      <c r="AA2954" s="91"/>
      <c r="AB2954" s="91"/>
      <c r="AC2954" s="83"/>
      <c r="AD2954" s="83"/>
      <c r="AE2954" s="83"/>
      <c r="AF2954" s="83"/>
      <c r="AG2954" s="136" t="s">
        <v>9524</v>
      </c>
      <c r="AH2954" s="136">
        <v>1</v>
      </c>
      <c r="AI2954" s="137"/>
      <c r="AJ2954" s="27"/>
    </row>
    <row r="2955" ht="20.15" customHeight="1" outlineLevel="4" spans="1:36">
      <c r="A2955" s="55">
        <v>6</v>
      </c>
      <c r="B2955" s="60" t="s">
        <v>259</v>
      </c>
      <c r="C2955" s="56" t="s">
        <v>284</v>
      </c>
      <c r="D2955" s="57" t="s">
        <v>9553</v>
      </c>
      <c r="E2955" s="58" t="s">
        <v>9674</v>
      </c>
      <c r="F2955" s="59" t="s">
        <v>1482</v>
      </c>
      <c r="G2955" s="59" t="s">
        <v>1483</v>
      </c>
      <c r="H2955" s="59">
        <v>431281</v>
      </c>
      <c r="I2955" s="59" t="str">
        <f t="shared" si="303"/>
        <v>431281</v>
      </c>
      <c r="J2955" s="59">
        <f t="shared" si="304"/>
        <v>0</v>
      </c>
      <c r="K2955" s="70">
        <v>3.444</v>
      </c>
      <c r="L2955" s="55" t="s">
        <v>9675</v>
      </c>
      <c r="M2955" s="71" t="s">
        <v>9676</v>
      </c>
      <c r="N2955" s="73" t="s">
        <v>9676</v>
      </c>
      <c r="O2955" s="70">
        <v>3.444</v>
      </c>
      <c r="P2955" s="59"/>
      <c r="Q2955" s="70"/>
      <c r="R2955" s="59"/>
      <c r="S2955" s="70"/>
      <c r="T2955" s="59">
        <v>16</v>
      </c>
      <c r="U2955" s="82">
        <v>137.76</v>
      </c>
      <c r="V2955" s="83">
        <v>55.104</v>
      </c>
      <c r="W2955" s="83">
        <v>34.44</v>
      </c>
      <c r="X2955" s="83">
        <v>20.664</v>
      </c>
      <c r="Y2955" s="82">
        <f t="shared" si="305"/>
        <v>82.656</v>
      </c>
      <c r="Z2955" s="83"/>
      <c r="AA2955" s="91"/>
      <c r="AB2955" s="91"/>
      <c r="AC2955" s="83"/>
      <c r="AD2955" s="83"/>
      <c r="AE2955" s="83"/>
      <c r="AF2955" s="83"/>
      <c r="AG2955" s="136" t="s">
        <v>9524</v>
      </c>
      <c r="AH2955" s="136">
        <v>1</v>
      </c>
      <c r="AI2955" s="137"/>
      <c r="AJ2955" s="27"/>
    </row>
    <row r="2956" ht="20.15" customHeight="1" outlineLevel="4" spans="1:36">
      <c r="A2956" s="55">
        <v>7</v>
      </c>
      <c r="B2956" s="60" t="s">
        <v>259</v>
      </c>
      <c r="C2956" s="56" t="s">
        <v>284</v>
      </c>
      <c r="D2956" s="57" t="s">
        <v>9491</v>
      </c>
      <c r="E2956" s="58" t="s">
        <v>420</v>
      </c>
      <c r="F2956" s="59" t="s">
        <v>1482</v>
      </c>
      <c r="G2956" s="59" t="s">
        <v>1483</v>
      </c>
      <c r="H2956" s="59">
        <v>431281</v>
      </c>
      <c r="I2956" s="59" t="str">
        <f t="shared" si="303"/>
        <v>431281</v>
      </c>
      <c r="J2956" s="59">
        <f t="shared" si="304"/>
        <v>0</v>
      </c>
      <c r="K2956" s="70">
        <v>4.204</v>
      </c>
      <c r="L2956" s="55" t="s">
        <v>9677</v>
      </c>
      <c r="M2956" s="71" t="s">
        <v>9678</v>
      </c>
      <c r="N2956" s="59"/>
      <c r="O2956" s="70"/>
      <c r="P2956" s="73" t="s">
        <v>9678</v>
      </c>
      <c r="Q2956" s="70">
        <v>4.204</v>
      </c>
      <c r="R2956" s="59"/>
      <c r="S2956" s="70"/>
      <c r="T2956" s="59">
        <v>16</v>
      </c>
      <c r="U2956" s="82">
        <v>168.16</v>
      </c>
      <c r="V2956" s="83">
        <v>67.264</v>
      </c>
      <c r="W2956" s="83">
        <v>42.04</v>
      </c>
      <c r="X2956" s="83">
        <v>25.224</v>
      </c>
      <c r="Y2956" s="82">
        <f t="shared" si="305"/>
        <v>100.896</v>
      </c>
      <c r="Z2956" s="83"/>
      <c r="AA2956" s="91"/>
      <c r="AB2956" s="91"/>
      <c r="AC2956" s="83"/>
      <c r="AD2956" s="83"/>
      <c r="AE2956" s="83"/>
      <c r="AF2956" s="83"/>
      <c r="AG2956" s="136" t="s">
        <v>9524</v>
      </c>
      <c r="AH2956" s="136">
        <v>1</v>
      </c>
      <c r="AI2956" s="137"/>
      <c r="AJ2956" s="27"/>
    </row>
    <row r="2957" ht="20.15" customHeight="1" outlineLevel="4" spans="1:36">
      <c r="A2957" s="55">
        <v>8</v>
      </c>
      <c r="B2957" s="60" t="s">
        <v>259</v>
      </c>
      <c r="C2957" s="56" t="s">
        <v>284</v>
      </c>
      <c r="D2957" s="57" t="s">
        <v>9553</v>
      </c>
      <c r="E2957" s="58" t="s">
        <v>9679</v>
      </c>
      <c r="F2957" s="59" t="s">
        <v>1482</v>
      </c>
      <c r="G2957" s="59" t="s">
        <v>1483</v>
      </c>
      <c r="H2957" s="59">
        <v>431281</v>
      </c>
      <c r="I2957" s="59" t="str">
        <f t="shared" si="303"/>
        <v>431281</v>
      </c>
      <c r="J2957" s="59">
        <f t="shared" si="304"/>
        <v>0</v>
      </c>
      <c r="K2957" s="70">
        <v>5.761</v>
      </c>
      <c r="L2957" s="55" t="s">
        <v>9680</v>
      </c>
      <c r="M2957" s="71" t="s">
        <v>9681</v>
      </c>
      <c r="N2957" s="59"/>
      <c r="O2957" s="70"/>
      <c r="P2957" s="73" t="s">
        <v>9681</v>
      </c>
      <c r="Q2957" s="70">
        <v>5.761</v>
      </c>
      <c r="R2957" s="59"/>
      <c r="S2957" s="70"/>
      <c r="T2957" s="59">
        <v>16</v>
      </c>
      <c r="U2957" s="82">
        <v>230.44</v>
      </c>
      <c r="V2957" s="83">
        <v>92.176</v>
      </c>
      <c r="W2957" s="83">
        <v>57.61</v>
      </c>
      <c r="X2957" s="83">
        <v>34.566</v>
      </c>
      <c r="Y2957" s="82">
        <f t="shared" si="305"/>
        <v>138.264</v>
      </c>
      <c r="Z2957" s="83"/>
      <c r="AA2957" s="91"/>
      <c r="AB2957" s="91"/>
      <c r="AC2957" s="83"/>
      <c r="AD2957" s="83"/>
      <c r="AE2957" s="83"/>
      <c r="AF2957" s="83"/>
      <c r="AG2957" s="136" t="s">
        <v>9524</v>
      </c>
      <c r="AH2957" s="136">
        <v>1</v>
      </c>
      <c r="AI2957" s="137"/>
      <c r="AJ2957" s="27"/>
    </row>
    <row r="2958" ht="20.15" customHeight="1" outlineLevel="4" spans="1:36">
      <c r="A2958" s="55">
        <v>9</v>
      </c>
      <c r="B2958" s="60" t="s">
        <v>259</v>
      </c>
      <c r="C2958" s="56" t="s">
        <v>284</v>
      </c>
      <c r="D2958" s="57" t="s">
        <v>9503</v>
      </c>
      <c r="E2958" s="58" t="s">
        <v>9682</v>
      </c>
      <c r="F2958" s="59" t="s">
        <v>1482</v>
      </c>
      <c r="G2958" s="59" t="s">
        <v>1483</v>
      </c>
      <c r="H2958" s="59">
        <v>431281</v>
      </c>
      <c r="I2958" s="59" t="str">
        <f t="shared" si="303"/>
        <v>431281</v>
      </c>
      <c r="J2958" s="59">
        <f t="shared" si="304"/>
        <v>0</v>
      </c>
      <c r="K2958" s="70">
        <v>0.477</v>
      </c>
      <c r="L2958" s="55" t="s">
        <v>9683</v>
      </c>
      <c r="M2958" s="71" t="s">
        <v>9684</v>
      </c>
      <c r="N2958" s="59"/>
      <c r="O2958" s="70"/>
      <c r="P2958" s="73" t="s">
        <v>9684</v>
      </c>
      <c r="Q2958" s="70">
        <v>0.477</v>
      </c>
      <c r="R2958" s="59"/>
      <c r="S2958" s="70"/>
      <c r="T2958" s="59">
        <v>16</v>
      </c>
      <c r="U2958" s="82">
        <v>19.08</v>
      </c>
      <c r="V2958" s="83">
        <v>7.632</v>
      </c>
      <c r="W2958" s="83">
        <v>4.77</v>
      </c>
      <c r="X2958" s="83">
        <v>2.862</v>
      </c>
      <c r="Y2958" s="82">
        <f t="shared" si="305"/>
        <v>11.448</v>
      </c>
      <c r="Z2958" s="83"/>
      <c r="AA2958" s="91"/>
      <c r="AB2958" s="91"/>
      <c r="AC2958" s="83"/>
      <c r="AD2958" s="83"/>
      <c r="AE2958" s="83"/>
      <c r="AF2958" s="83"/>
      <c r="AG2958" s="136" t="s">
        <v>9524</v>
      </c>
      <c r="AH2958" s="136">
        <v>1</v>
      </c>
      <c r="AI2958" s="137"/>
      <c r="AJ2958" s="27"/>
    </row>
    <row r="2959" ht="20.15" customHeight="1" outlineLevel="4" spans="1:36">
      <c r="A2959" s="55">
        <v>10</v>
      </c>
      <c r="B2959" s="60" t="s">
        <v>259</v>
      </c>
      <c r="C2959" s="56" t="s">
        <v>284</v>
      </c>
      <c r="D2959" s="57" t="s">
        <v>9618</v>
      </c>
      <c r="E2959" s="58" t="s">
        <v>9685</v>
      </c>
      <c r="F2959" s="59" t="s">
        <v>1482</v>
      </c>
      <c r="G2959" s="59" t="s">
        <v>1483</v>
      </c>
      <c r="H2959" s="59">
        <v>431281</v>
      </c>
      <c r="I2959" s="59" t="str">
        <f t="shared" si="303"/>
        <v>431281</v>
      </c>
      <c r="J2959" s="59">
        <f t="shared" si="304"/>
        <v>0</v>
      </c>
      <c r="K2959" s="70">
        <v>5.876</v>
      </c>
      <c r="L2959" s="55" t="s">
        <v>9686</v>
      </c>
      <c r="M2959" s="71" t="s">
        <v>9687</v>
      </c>
      <c r="N2959" s="59"/>
      <c r="O2959" s="70"/>
      <c r="P2959" s="73" t="s">
        <v>9687</v>
      </c>
      <c r="Q2959" s="70">
        <v>5.876</v>
      </c>
      <c r="R2959" s="59"/>
      <c r="S2959" s="70"/>
      <c r="T2959" s="59">
        <v>16</v>
      </c>
      <c r="U2959" s="82">
        <v>235.04</v>
      </c>
      <c r="V2959" s="83">
        <v>94.016</v>
      </c>
      <c r="W2959" s="83">
        <v>58.76</v>
      </c>
      <c r="X2959" s="83">
        <v>35.256</v>
      </c>
      <c r="Y2959" s="82">
        <f t="shared" si="305"/>
        <v>141.024</v>
      </c>
      <c r="Z2959" s="83"/>
      <c r="AA2959" s="91"/>
      <c r="AB2959" s="91"/>
      <c r="AC2959" s="83"/>
      <c r="AD2959" s="83"/>
      <c r="AE2959" s="83"/>
      <c r="AF2959" s="83"/>
      <c r="AG2959" s="136" t="s">
        <v>9524</v>
      </c>
      <c r="AH2959" s="136">
        <v>1</v>
      </c>
      <c r="AI2959" s="137"/>
      <c r="AJ2959" s="27"/>
    </row>
    <row r="2960" ht="20.15" customHeight="1" outlineLevel="4" spans="1:36">
      <c r="A2960" s="55">
        <v>63</v>
      </c>
      <c r="B2960" s="60" t="s">
        <v>259</v>
      </c>
      <c r="C2960" s="56" t="s">
        <v>284</v>
      </c>
      <c r="D2960" s="57" t="s">
        <v>9503</v>
      </c>
      <c r="E2960" s="58" t="s">
        <v>9688</v>
      </c>
      <c r="F2960" s="59" t="s">
        <v>1482</v>
      </c>
      <c r="G2960" s="59" t="s">
        <v>1483</v>
      </c>
      <c r="H2960" s="59">
        <v>431281</v>
      </c>
      <c r="I2960" s="59" t="str">
        <f t="shared" si="303"/>
        <v>431281</v>
      </c>
      <c r="J2960" s="59">
        <f t="shared" si="304"/>
        <v>0</v>
      </c>
      <c r="K2960" s="70">
        <v>0.695</v>
      </c>
      <c r="L2960" s="55" t="s">
        <v>9689</v>
      </c>
      <c r="M2960" s="71" t="s">
        <v>9690</v>
      </c>
      <c r="N2960" s="59"/>
      <c r="O2960" s="70"/>
      <c r="P2960" s="73" t="s">
        <v>9690</v>
      </c>
      <c r="Q2960" s="70">
        <v>0.695</v>
      </c>
      <c r="R2960" s="59"/>
      <c r="S2960" s="70"/>
      <c r="T2960" s="59">
        <v>16</v>
      </c>
      <c r="U2960" s="82">
        <v>27.8</v>
      </c>
      <c r="V2960" s="83">
        <v>11.12</v>
      </c>
      <c r="W2960" s="83">
        <v>6.95</v>
      </c>
      <c r="X2960" s="83">
        <v>4.17</v>
      </c>
      <c r="Y2960" s="82">
        <f t="shared" si="305"/>
        <v>16.68</v>
      </c>
      <c r="Z2960" s="83"/>
      <c r="AA2960" s="91"/>
      <c r="AB2960" s="91"/>
      <c r="AC2960" s="83"/>
      <c r="AD2960" s="83"/>
      <c r="AE2960" s="83"/>
      <c r="AF2960" s="83"/>
      <c r="AG2960" s="136" t="s">
        <v>9524</v>
      </c>
      <c r="AH2960" s="136">
        <v>1</v>
      </c>
      <c r="AI2960" s="137"/>
      <c r="AJ2960" s="27"/>
    </row>
    <row r="2961" ht="20.15" customHeight="1" outlineLevel="4" spans="1:36">
      <c r="A2961" s="55">
        <v>11</v>
      </c>
      <c r="B2961" s="60" t="s">
        <v>259</v>
      </c>
      <c r="C2961" s="56" t="s">
        <v>284</v>
      </c>
      <c r="D2961" s="57" t="s">
        <v>9503</v>
      </c>
      <c r="E2961" s="58" t="s">
        <v>9691</v>
      </c>
      <c r="F2961" s="59" t="s">
        <v>1482</v>
      </c>
      <c r="G2961" s="59" t="s">
        <v>1483</v>
      </c>
      <c r="H2961" s="59">
        <v>431281</v>
      </c>
      <c r="I2961" s="59" t="str">
        <f t="shared" si="303"/>
        <v>431281</v>
      </c>
      <c r="J2961" s="59">
        <f t="shared" si="304"/>
        <v>0</v>
      </c>
      <c r="K2961" s="70">
        <v>7.47</v>
      </c>
      <c r="L2961" s="55" t="s">
        <v>9692</v>
      </c>
      <c r="M2961" s="71" t="s">
        <v>9693</v>
      </c>
      <c r="N2961" s="59"/>
      <c r="O2961" s="70"/>
      <c r="P2961" s="73" t="s">
        <v>9693</v>
      </c>
      <c r="Q2961" s="70">
        <v>7.47</v>
      </c>
      <c r="R2961" s="59"/>
      <c r="S2961" s="70"/>
      <c r="T2961" s="59">
        <v>16</v>
      </c>
      <c r="U2961" s="82">
        <v>628.83</v>
      </c>
      <c r="V2961" s="83">
        <v>119.52</v>
      </c>
      <c r="W2961" s="83">
        <v>74.7</v>
      </c>
      <c r="X2961" s="83">
        <v>44.82</v>
      </c>
      <c r="Y2961" s="82">
        <f t="shared" si="305"/>
        <v>509.31</v>
      </c>
      <c r="Z2961" s="83"/>
      <c r="AA2961" s="91"/>
      <c r="AB2961" s="91"/>
      <c r="AC2961" s="83"/>
      <c r="AD2961" s="83"/>
      <c r="AE2961" s="83"/>
      <c r="AF2961" s="83"/>
      <c r="AG2961" s="136" t="s">
        <v>9524</v>
      </c>
      <c r="AH2961" s="136">
        <v>1</v>
      </c>
      <c r="AI2961" s="137"/>
      <c r="AJ2961" s="27"/>
    </row>
    <row r="2962" ht="20.15" customHeight="1" outlineLevel="2" spans="1:36">
      <c r="A2962" s="59"/>
      <c r="B2962" s="50" t="s">
        <v>286</v>
      </c>
      <c r="C2962" s="56"/>
      <c r="D2962" s="57"/>
      <c r="E2962" s="58"/>
      <c r="F2962" s="59"/>
      <c r="G2962" s="59"/>
      <c r="H2962" s="59"/>
      <c r="I2962" s="59"/>
      <c r="J2962" s="59"/>
      <c r="K2962" s="70">
        <f>SUBTOTAL(9,K2964:K3112)</f>
        <v>368.017</v>
      </c>
      <c r="L2962" s="55"/>
      <c r="M2962" s="71"/>
      <c r="N2962" s="59"/>
      <c r="O2962" s="70"/>
      <c r="P2962" s="59"/>
      <c r="Q2962" s="70"/>
      <c r="R2962" s="73"/>
      <c r="S2962" s="70"/>
      <c r="T2962" s="59"/>
      <c r="U2962" s="82">
        <f>SUBTOTAL(9,U2964:U3112)</f>
        <v>15796.0916</v>
      </c>
      <c r="V2962" s="83">
        <f>SUBTOTAL(9,V2964:V3112)</f>
        <v>6188.416</v>
      </c>
      <c r="W2962" s="83">
        <f>SUBTOTAL(9,W2964:W3112)</f>
        <v>4130.386</v>
      </c>
      <c r="X2962" s="83">
        <f>SUBTOTAL(9,X2964:X3112)</f>
        <v>2058.03</v>
      </c>
      <c r="Y2962" s="82">
        <f>SUBTOTAL(9,Y2964:Y3112)</f>
        <v>9607.6756</v>
      </c>
      <c r="Z2962" s="82">
        <f t="shared" ref="Z2962:AF2962" si="306">SUBTOTAL(9,Z2963:Z3112)</f>
        <v>300</v>
      </c>
      <c r="AA2962" s="82">
        <f t="shared" si="306"/>
        <v>13389</v>
      </c>
      <c r="AB2962" s="82">
        <f t="shared" si="306"/>
        <v>2407.0916</v>
      </c>
      <c r="AC2962" s="82">
        <f t="shared" si="306"/>
        <v>3778</v>
      </c>
      <c r="AD2962" s="82">
        <f t="shared" si="306"/>
        <v>2410.8</v>
      </c>
      <c r="AE2962" s="82">
        <f t="shared" si="306"/>
        <v>9611</v>
      </c>
      <c r="AF2962" s="82">
        <f t="shared" si="306"/>
        <v>9611</v>
      </c>
      <c r="AG2962" s="136"/>
      <c r="AH2962" s="136"/>
      <c r="AI2962" s="137"/>
      <c r="AJ2962" s="27"/>
    </row>
    <row r="2963" ht="20.15" customHeight="1" outlineLevel="3" spans="1:36">
      <c r="A2963" s="59"/>
      <c r="B2963" s="60"/>
      <c r="C2963" s="51" t="s">
        <v>289</v>
      </c>
      <c r="D2963" s="57"/>
      <c r="E2963" s="58"/>
      <c r="F2963" s="59"/>
      <c r="G2963" s="59"/>
      <c r="H2963" s="59"/>
      <c r="I2963" s="59"/>
      <c r="J2963" s="59"/>
      <c r="K2963" s="70">
        <f>SUBTOTAL(9,K2964:K2965)</f>
        <v>4.115</v>
      </c>
      <c r="L2963" s="55"/>
      <c r="M2963" s="71"/>
      <c r="N2963" s="59"/>
      <c r="O2963" s="70"/>
      <c r="P2963" s="59"/>
      <c r="Q2963" s="70"/>
      <c r="R2963" s="73"/>
      <c r="S2963" s="70"/>
      <c r="T2963" s="59"/>
      <c r="U2963" s="82">
        <f>SUBTOTAL(9,U2964:U2965)</f>
        <v>268.4446</v>
      </c>
      <c r="V2963" s="83">
        <f>SUBTOTAL(9,V2964:V2965)</f>
        <v>65.84</v>
      </c>
      <c r="W2963" s="83">
        <f>SUBTOTAL(9,W2964:W2965)</f>
        <v>41.15</v>
      </c>
      <c r="X2963" s="83">
        <f>SUBTOTAL(9,X2964:X2965)</f>
        <v>24.69</v>
      </c>
      <c r="Y2963" s="82">
        <f>SUBTOTAL(9,Y2964:Y2965)</f>
        <v>202.6046</v>
      </c>
      <c r="Z2963" s="82">
        <v>0</v>
      </c>
      <c r="AA2963" s="91">
        <v>227</v>
      </c>
      <c r="AB2963" s="82">
        <f>U2963-AA2963</f>
        <v>41.4446</v>
      </c>
      <c r="AC2963" s="82">
        <v>12</v>
      </c>
      <c r="AD2963" s="82">
        <f>V2963-AC2963</f>
        <v>53.84</v>
      </c>
      <c r="AE2963" s="82">
        <v>215</v>
      </c>
      <c r="AF2963" s="82">
        <v>215</v>
      </c>
      <c r="AG2963" s="136"/>
      <c r="AH2963" s="136"/>
      <c r="AI2963" s="137"/>
      <c r="AJ2963" s="27"/>
    </row>
    <row r="2964" ht="20.15" customHeight="1" outlineLevel="4" spans="1:36">
      <c r="A2964" s="59">
        <v>1</v>
      </c>
      <c r="B2964" s="60" t="s">
        <v>287</v>
      </c>
      <c r="C2964" s="56" t="s">
        <v>288</v>
      </c>
      <c r="D2964" s="57" t="s">
        <v>9694</v>
      </c>
      <c r="E2964" s="58" t="s">
        <v>9695</v>
      </c>
      <c r="F2964" s="59" t="s">
        <v>1482</v>
      </c>
      <c r="G2964" s="59" t="s">
        <v>355</v>
      </c>
      <c r="H2964" s="59">
        <v>431302</v>
      </c>
      <c r="I2964" s="59" t="str">
        <f>RIGHT(M2964,6)</f>
        <v>431302</v>
      </c>
      <c r="J2964" s="59">
        <f>H2964-I2964</f>
        <v>0</v>
      </c>
      <c r="K2964" s="70">
        <v>2.017</v>
      </c>
      <c r="L2964" s="55" t="s">
        <v>9696</v>
      </c>
      <c r="M2964" s="71" t="s">
        <v>9697</v>
      </c>
      <c r="N2964" s="59"/>
      <c r="O2964" s="70"/>
      <c r="P2964" s="59"/>
      <c r="Q2964" s="70"/>
      <c r="R2964" s="73" t="s">
        <v>9697</v>
      </c>
      <c r="S2964" s="70">
        <v>2.017</v>
      </c>
      <c r="T2964" s="59">
        <v>16</v>
      </c>
      <c r="U2964" s="82">
        <v>84.2</v>
      </c>
      <c r="V2964" s="83">
        <v>32.272</v>
      </c>
      <c r="W2964" s="83">
        <v>20.17</v>
      </c>
      <c r="X2964" s="83">
        <v>12.102</v>
      </c>
      <c r="Y2964" s="82">
        <f>U2964-V2964</f>
        <v>51.928</v>
      </c>
      <c r="Z2964" s="83"/>
      <c r="AA2964" s="91"/>
      <c r="AB2964" s="91"/>
      <c r="AC2964" s="83"/>
      <c r="AD2964" s="83"/>
      <c r="AE2964" s="83"/>
      <c r="AF2964" s="83"/>
      <c r="AG2964" s="136" t="s">
        <v>9524</v>
      </c>
      <c r="AH2964" s="136">
        <v>1</v>
      </c>
      <c r="AI2964" s="137"/>
      <c r="AJ2964" s="27"/>
    </row>
    <row r="2965" ht="20.15" customHeight="1" outlineLevel="4" spans="1:36">
      <c r="A2965" s="59">
        <v>2</v>
      </c>
      <c r="B2965" s="60" t="s">
        <v>287</v>
      </c>
      <c r="C2965" s="56" t="s">
        <v>288</v>
      </c>
      <c r="D2965" s="57" t="s">
        <v>9698</v>
      </c>
      <c r="E2965" s="58" t="s">
        <v>9699</v>
      </c>
      <c r="F2965" s="59" t="s">
        <v>1482</v>
      </c>
      <c r="G2965" s="59" t="s">
        <v>355</v>
      </c>
      <c r="H2965" s="59">
        <v>431302</v>
      </c>
      <c r="I2965" s="59" t="str">
        <f>RIGHT(M2965,6)</f>
        <v>431302</v>
      </c>
      <c r="J2965" s="59">
        <f>H2965-I2965</f>
        <v>0</v>
      </c>
      <c r="K2965" s="70">
        <v>2.098</v>
      </c>
      <c r="L2965" s="55" t="s">
        <v>9700</v>
      </c>
      <c r="M2965" s="71" t="s">
        <v>9701</v>
      </c>
      <c r="N2965" s="59"/>
      <c r="O2965" s="70"/>
      <c r="P2965" s="73" t="s">
        <v>9701</v>
      </c>
      <c r="Q2965" s="70">
        <v>2.098</v>
      </c>
      <c r="R2965" s="59"/>
      <c r="S2965" s="70"/>
      <c r="T2965" s="59">
        <v>16</v>
      </c>
      <c r="U2965" s="82">
        <v>184.2446</v>
      </c>
      <c r="V2965" s="83">
        <v>33.568</v>
      </c>
      <c r="W2965" s="83">
        <v>20.98</v>
      </c>
      <c r="X2965" s="83">
        <v>12.588</v>
      </c>
      <c r="Y2965" s="82">
        <f>U2965-V2965</f>
        <v>150.6766</v>
      </c>
      <c r="Z2965" s="83"/>
      <c r="AA2965" s="91"/>
      <c r="AB2965" s="91"/>
      <c r="AC2965" s="83"/>
      <c r="AD2965" s="83"/>
      <c r="AE2965" s="83"/>
      <c r="AF2965" s="83"/>
      <c r="AG2965" s="136" t="s">
        <v>9524</v>
      </c>
      <c r="AH2965" s="136">
        <v>1</v>
      </c>
      <c r="AI2965" s="137"/>
      <c r="AJ2965" s="27"/>
    </row>
    <row r="2966" ht="20.15" customHeight="1" outlineLevel="3" spans="1:36">
      <c r="A2966" s="136"/>
      <c r="B2966" s="138"/>
      <c r="C2966" s="139" t="s">
        <v>291</v>
      </c>
      <c r="D2966" s="140"/>
      <c r="E2966" s="137"/>
      <c r="F2966" s="136"/>
      <c r="G2966" s="59"/>
      <c r="H2966" s="59"/>
      <c r="I2966" s="59"/>
      <c r="J2966" s="59"/>
      <c r="K2966" s="142">
        <f>SUBTOTAL(9,K2967:K3044)</f>
        <v>194.976</v>
      </c>
      <c r="L2966" s="143"/>
      <c r="M2966" s="144"/>
      <c r="N2966" s="145"/>
      <c r="O2966" s="142"/>
      <c r="P2966" s="136"/>
      <c r="Q2966" s="142"/>
      <c r="R2966" s="136"/>
      <c r="S2966" s="142"/>
      <c r="T2966" s="136"/>
      <c r="U2966" s="83">
        <f>SUBTOTAL(9,U2967:U3044)</f>
        <v>10407.927</v>
      </c>
      <c r="V2966" s="83">
        <f>SUBTOTAL(9,V2967:V3044)</f>
        <v>3119.616</v>
      </c>
      <c r="W2966" s="83">
        <f>SUBTOTAL(9,W2967:W3044)</f>
        <v>1949.76</v>
      </c>
      <c r="X2966" s="83">
        <f>SUBTOTAL(9,X2967:X3044)</f>
        <v>1169.856</v>
      </c>
      <c r="Y2966" s="82">
        <f>SUBTOTAL(9,Y2967:Y3044)</f>
        <v>7288.311</v>
      </c>
      <c r="Z2966" s="82">
        <v>194</v>
      </c>
      <c r="AA2966" s="91">
        <v>8822</v>
      </c>
      <c r="AB2966" s="82">
        <f>U2966-AA2966</f>
        <v>1585.927</v>
      </c>
      <c r="AC2966" s="82">
        <v>3120</v>
      </c>
      <c r="AD2966" s="82">
        <v>0</v>
      </c>
      <c r="AE2966" s="82">
        <v>5702</v>
      </c>
      <c r="AF2966" s="82">
        <v>5702</v>
      </c>
      <c r="AG2966" s="136"/>
      <c r="AH2966" s="136"/>
      <c r="AI2966" s="137" t="s">
        <v>2458</v>
      </c>
      <c r="AJ2966" s="27" t="s">
        <v>181</v>
      </c>
    </row>
    <row r="2967" ht="20.15" customHeight="1" outlineLevel="4" spans="1:36">
      <c r="A2967" s="136">
        <v>1</v>
      </c>
      <c r="B2967" s="138" t="s">
        <v>287</v>
      </c>
      <c r="C2967" s="141" t="s">
        <v>290</v>
      </c>
      <c r="D2967" s="140" t="s">
        <v>9702</v>
      </c>
      <c r="E2967" s="137" t="s">
        <v>9703</v>
      </c>
      <c r="F2967" s="136" t="s">
        <v>1482</v>
      </c>
      <c r="G2967" s="59" t="s">
        <v>4796</v>
      </c>
      <c r="H2967" s="59">
        <v>431321</v>
      </c>
      <c r="I2967" s="59" t="str">
        <f t="shared" ref="I2967:I3030" si="307">RIGHT(M2967,6)</f>
        <v>431321</v>
      </c>
      <c r="J2967" s="59">
        <f t="shared" ref="J2967:J3030" si="308">H2967-I2967</f>
        <v>0</v>
      </c>
      <c r="K2967" s="142">
        <v>6.154</v>
      </c>
      <c r="L2967" s="143" t="s">
        <v>9704</v>
      </c>
      <c r="M2967" s="144" t="s">
        <v>9705</v>
      </c>
      <c r="N2967" s="145" t="s">
        <v>9705</v>
      </c>
      <c r="O2967" s="142">
        <v>6.154</v>
      </c>
      <c r="P2967" s="136"/>
      <c r="Q2967" s="142"/>
      <c r="R2967" s="136"/>
      <c r="S2967" s="142"/>
      <c r="T2967" s="136">
        <v>16</v>
      </c>
      <c r="U2967" s="83">
        <v>326.162</v>
      </c>
      <c r="V2967" s="83">
        <v>98.464</v>
      </c>
      <c r="W2967" s="83">
        <v>61.54</v>
      </c>
      <c r="X2967" s="83">
        <v>36.924</v>
      </c>
      <c r="Y2967" s="82">
        <f t="shared" ref="Y2967:Y3030" si="309">U2967-V2967</f>
        <v>227.698</v>
      </c>
      <c r="Z2967" s="83"/>
      <c r="AA2967" s="91"/>
      <c r="AB2967" s="91"/>
      <c r="AC2967" s="83"/>
      <c r="AD2967" s="83"/>
      <c r="AE2967" s="83"/>
      <c r="AF2967" s="83"/>
      <c r="AG2967" s="136" t="s">
        <v>9524</v>
      </c>
      <c r="AH2967" s="136">
        <v>1</v>
      </c>
      <c r="AI2967" s="137"/>
      <c r="AJ2967" s="27"/>
    </row>
    <row r="2968" ht="20.15" customHeight="1" outlineLevel="4" spans="1:36">
      <c r="A2968" s="136">
        <v>2</v>
      </c>
      <c r="B2968" s="138" t="s">
        <v>287</v>
      </c>
      <c r="C2968" s="141" t="s">
        <v>290</v>
      </c>
      <c r="D2968" s="140" t="s">
        <v>9706</v>
      </c>
      <c r="E2968" s="137" t="s">
        <v>9707</v>
      </c>
      <c r="F2968" s="136" t="s">
        <v>1482</v>
      </c>
      <c r="G2968" s="59" t="s">
        <v>4796</v>
      </c>
      <c r="H2968" s="59">
        <v>431321</v>
      </c>
      <c r="I2968" s="59" t="str">
        <f t="shared" si="307"/>
        <v>431321</v>
      </c>
      <c r="J2968" s="59">
        <f t="shared" si="308"/>
        <v>0</v>
      </c>
      <c r="K2968" s="142">
        <v>7.105</v>
      </c>
      <c r="L2968" s="143" t="s">
        <v>9708</v>
      </c>
      <c r="M2968" s="144" t="s">
        <v>9709</v>
      </c>
      <c r="N2968" s="145" t="s">
        <v>9709</v>
      </c>
      <c r="O2968" s="142">
        <v>7.105</v>
      </c>
      <c r="P2968" s="136"/>
      <c r="Q2968" s="142"/>
      <c r="R2968" s="136"/>
      <c r="S2968" s="142"/>
      <c r="T2968" s="136">
        <v>16</v>
      </c>
      <c r="U2968" s="83">
        <v>376.565</v>
      </c>
      <c r="V2968" s="83">
        <v>113.68</v>
      </c>
      <c r="W2968" s="83">
        <v>71.05</v>
      </c>
      <c r="X2968" s="83">
        <v>42.63</v>
      </c>
      <c r="Y2968" s="82">
        <f t="shared" si="309"/>
        <v>262.885</v>
      </c>
      <c r="Z2968" s="83"/>
      <c r="AA2968" s="91"/>
      <c r="AB2968" s="91"/>
      <c r="AC2968" s="83"/>
      <c r="AD2968" s="83"/>
      <c r="AE2968" s="83"/>
      <c r="AF2968" s="83"/>
      <c r="AG2968" s="136" t="s">
        <v>9524</v>
      </c>
      <c r="AH2968" s="136">
        <v>1</v>
      </c>
      <c r="AI2968" s="137"/>
      <c r="AJ2968" s="27"/>
    </row>
    <row r="2969" ht="20.15" customHeight="1" outlineLevel="4" spans="1:36">
      <c r="A2969" s="136">
        <v>3</v>
      </c>
      <c r="B2969" s="138" t="s">
        <v>287</v>
      </c>
      <c r="C2969" s="141" t="s">
        <v>290</v>
      </c>
      <c r="D2969" s="140" t="s">
        <v>9710</v>
      </c>
      <c r="E2969" s="137" t="s">
        <v>9711</v>
      </c>
      <c r="F2969" s="136" t="s">
        <v>1482</v>
      </c>
      <c r="G2969" s="59" t="s">
        <v>4796</v>
      </c>
      <c r="H2969" s="59">
        <v>431321</v>
      </c>
      <c r="I2969" s="59" t="str">
        <f t="shared" si="307"/>
        <v>431321</v>
      </c>
      <c r="J2969" s="59">
        <f t="shared" si="308"/>
        <v>0</v>
      </c>
      <c r="K2969" s="142">
        <v>3.195</v>
      </c>
      <c r="L2969" s="143" t="s">
        <v>9712</v>
      </c>
      <c r="M2969" s="144" t="s">
        <v>9713</v>
      </c>
      <c r="N2969" s="145" t="s">
        <v>9713</v>
      </c>
      <c r="O2969" s="142">
        <v>3.195</v>
      </c>
      <c r="P2969" s="136"/>
      <c r="Q2969" s="142"/>
      <c r="R2969" s="136"/>
      <c r="S2969" s="142"/>
      <c r="T2969" s="136">
        <v>16</v>
      </c>
      <c r="U2969" s="83">
        <v>169.335</v>
      </c>
      <c r="V2969" s="83">
        <v>51.12</v>
      </c>
      <c r="W2969" s="83">
        <v>31.95</v>
      </c>
      <c r="X2969" s="83">
        <v>19.17</v>
      </c>
      <c r="Y2969" s="82">
        <f t="shared" si="309"/>
        <v>118.215</v>
      </c>
      <c r="Z2969" s="83"/>
      <c r="AA2969" s="91"/>
      <c r="AB2969" s="91"/>
      <c r="AC2969" s="83"/>
      <c r="AD2969" s="83"/>
      <c r="AE2969" s="83"/>
      <c r="AF2969" s="83"/>
      <c r="AG2969" s="136" t="s">
        <v>9524</v>
      </c>
      <c r="AH2969" s="136">
        <v>1</v>
      </c>
      <c r="AI2969" s="137"/>
      <c r="AJ2969" s="27"/>
    </row>
    <row r="2970" ht="20.15" customHeight="1" outlineLevel="4" spans="1:36">
      <c r="A2970" s="136">
        <v>4</v>
      </c>
      <c r="B2970" s="138" t="s">
        <v>287</v>
      </c>
      <c r="C2970" s="141" t="s">
        <v>290</v>
      </c>
      <c r="D2970" s="140" t="s">
        <v>9714</v>
      </c>
      <c r="E2970" s="137" t="s">
        <v>2133</v>
      </c>
      <c r="F2970" s="136" t="s">
        <v>1482</v>
      </c>
      <c r="G2970" s="59" t="s">
        <v>4796</v>
      </c>
      <c r="H2970" s="59">
        <v>431321</v>
      </c>
      <c r="I2970" s="59" t="str">
        <f t="shared" si="307"/>
        <v>431321</v>
      </c>
      <c r="J2970" s="59">
        <f t="shared" si="308"/>
        <v>0</v>
      </c>
      <c r="K2970" s="142">
        <v>1.887</v>
      </c>
      <c r="L2970" s="143" t="s">
        <v>9715</v>
      </c>
      <c r="M2970" s="144" t="s">
        <v>9716</v>
      </c>
      <c r="N2970" s="145" t="s">
        <v>9716</v>
      </c>
      <c r="O2970" s="142">
        <v>1.887</v>
      </c>
      <c r="P2970" s="136"/>
      <c r="Q2970" s="142"/>
      <c r="R2970" s="136"/>
      <c r="S2970" s="142"/>
      <c r="T2970" s="136">
        <v>16</v>
      </c>
      <c r="U2970" s="83">
        <v>100.011</v>
      </c>
      <c r="V2970" s="83">
        <v>30.192</v>
      </c>
      <c r="W2970" s="83">
        <v>18.87</v>
      </c>
      <c r="X2970" s="83">
        <v>11.322</v>
      </c>
      <c r="Y2970" s="82">
        <f t="shared" si="309"/>
        <v>69.819</v>
      </c>
      <c r="Z2970" s="83"/>
      <c r="AA2970" s="91"/>
      <c r="AB2970" s="91"/>
      <c r="AC2970" s="83"/>
      <c r="AD2970" s="83"/>
      <c r="AE2970" s="83"/>
      <c r="AF2970" s="83"/>
      <c r="AG2970" s="136" t="s">
        <v>9524</v>
      </c>
      <c r="AH2970" s="136">
        <v>1</v>
      </c>
      <c r="AI2970" s="137"/>
      <c r="AJ2970" s="27"/>
    </row>
    <row r="2971" ht="20.15" customHeight="1" outlineLevel="4" spans="1:36">
      <c r="A2971" s="136">
        <v>5</v>
      </c>
      <c r="B2971" s="138" t="s">
        <v>287</v>
      </c>
      <c r="C2971" s="141" t="s">
        <v>290</v>
      </c>
      <c r="D2971" s="140" t="s">
        <v>9717</v>
      </c>
      <c r="E2971" s="137" t="s">
        <v>9718</v>
      </c>
      <c r="F2971" s="136" t="s">
        <v>1482</v>
      </c>
      <c r="G2971" s="59" t="s">
        <v>4796</v>
      </c>
      <c r="H2971" s="59">
        <v>431321</v>
      </c>
      <c r="I2971" s="59" t="str">
        <f t="shared" si="307"/>
        <v>431321</v>
      </c>
      <c r="J2971" s="59">
        <f t="shared" si="308"/>
        <v>0</v>
      </c>
      <c r="K2971" s="142">
        <v>7.57</v>
      </c>
      <c r="L2971" s="143" t="s">
        <v>9719</v>
      </c>
      <c r="M2971" s="144" t="s">
        <v>9720</v>
      </c>
      <c r="N2971" s="145" t="s">
        <v>9720</v>
      </c>
      <c r="O2971" s="142">
        <v>7.57</v>
      </c>
      <c r="P2971" s="136"/>
      <c r="Q2971" s="142"/>
      <c r="R2971" s="136"/>
      <c r="S2971" s="142"/>
      <c r="T2971" s="136">
        <v>16</v>
      </c>
      <c r="U2971" s="83">
        <v>401.21</v>
      </c>
      <c r="V2971" s="83">
        <v>121.12</v>
      </c>
      <c r="W2971" s="83">
        <v>75.7</v>
      </c>
      <c r="X2971" s="83">
        <v>45.42</v>
      </c>
      <c r="Y2971" s="82">
        <f t="shared" si="309"/>
        <v>280.09</v>
      </c>
      <c r="Z2971" s="83"/>
      <c r="AA2971" s="91"/>
      <c r="AB2971" s="91"/>
      <c r="AC2971" s="83"/>
      <c r="AD2971" s="83"/>
      <c r="AE2971" s="83"/>
      <c r="AF2971" s="83"/>
      <c r="AG2971" s="136" t="s">
        <v>9524</v>
      </c>
      <c r="AH2971" s="136">
        <v>1</v>
      </c>
      <c r="AI2971" s="137"/>
      <c r="AJ2971" s="27"/>
    </row>
    <row r="2972" ht="20.15" customHeight="1" outlineLevel="4" spans="1:36">
      <c r="A2972" s="136">
        <v>6</v>
      </c>
      <c r="B2972" s="138" t="s">
        <v>287</v>
      </c>
      <c r="C2972" s="141" t="s">
        <v>290</v>
      </c>
      <c r="D2972" s="140" t="s">
        <v>9710</v>
      </c>
      <c r="E2972" s="137" t="s">
        <v>9721</v>
      </c>
      <c r="F2972" s="136" t="s">
        <v>1482</v>
      </c>
      <c r="G2972" s="59" t="s">
        <v>4796</v>
      </c>
      <c r="H2972" s="59">
        <v>431321</v>
      </c>
      <c r="I2972" s="59" t="str">
        <f t="shared" si="307"/>
        <v>431321</v>
      </c>
      <c r="J2972" s="59">
        <f t="shared" si="308"/>
        <v>0</v>
      </c>
      <c r="K2972" s="142">
        <v>0.95</v>
      </c>
      <c r="L2972" s="143" t="s">
        <v>9722</v>
      </c>
      <c r="M2972" s="144" t="s">
        <v>9723</v>
      </c>
      <c r="N2972" s="145" t="s">
        <v>9723</v>
      </c>
      <c r="O2972" s="142">
        <v>0.95</v>
      </c>
      <c r="P2972" s="136"/>
      <c r="Q2972" s="142"/>
      <c r="R2972" s="136"/>
      <c r="S2972" s="142"/>
      <c r="T2972" s="136">
        <v>16</v>
      </c>
      <c r="U2972" s="83">
        <v>50.35</v>
      </c>
      <c r="V2972" s="83">
        <v>15.2</v>
      </c>
      <c r="W2972" s="83">
        <v>9.5</v>
      </c>
      <c r="X2972" s="83">
        <v>5.7</v>
      </c>
      <c r="Y2972" s="82">
        <f t="shared" si="309"/>
        <v>35.15</v>
      </c>
      <c r="Z2972" s="83"/>
      <c r="AA2972" s="91"/>
      <c r="AB2972" s="91"/>
      <c r="AC2972" s="83"/>
      <c r="AD2972" s="83"/>
      <c r="AE2972" s="83"/>
      <c r="AF2972" s="83"/>
      <c r="AG2972" s="136" t="s">
        <v>9524</v>
      </c>
      <c r="AH2972" s="136">
        <v>1</v>
      </c>
      <c r="AI2972" s="137"/>
      <c r="AJ2972" s="27"/>
    </row>
    <row r="2973" ht="20.15" customHeight="1" outlineLevel="4" spans="1:36">
      <c r="A2973" s="136">
        <v>7</v>
      </c>
      <c r="B2973" s="138" t="s">
        <v>287</v>
      </c>
      <c r="C2973" s="141" t="s">
        <v>290</v>
      </c>
      <c r="D2973" s="140" t="s">
        <v>9714</v>
      </c>
      <c r="E2973" s="137" t="s">
        <v>9724</v>
      </c>
      <c r="F2973" s="136" t="s">
        <v>1482</v>
      </c>
      <c r="G2973" s="59" t="s">
        <v>4796</v>
      </c>
      <c r="H2973" s="59">
        <v>431321</v>
      </c>
      <c r="I2973" s="59" t="str">
        <f t="shared" si="307"/>
        <v>431321</v>
      </c>
      <c r="J2973" s="59">
        <f t="shared" si="308"/>
        <v>0</v>
      </c>
      <c r="K2973" s="142">
        <v>1.176</v>
      </c>
      <c r="L2973" s="143" t="s">
        <v>9725</v>
      </c>
      <c r="M2973" s="144" t="s">
        <v>9726</v>
      </c>
      <c r="N2973" s="145" t="s">
        <v>9726</v>
      </c>
      <c r="O2973" s="142">
        <v>1.176</v>
      </c>
      <c r="P2973" s="136"/>
      <c r="Q2973" s="142"/>
      <c r="R2973" s="136"/>
      <c r="S2973" s="142"/>
      <c r="T2973" s="136">
        <v>16</v>
      </c>
      <c r="U2973" s="83">
        <v>62.328</v>
      </c>
      <c r="V2973" s="83">
        <v>18.816</v>
      </c>
      <c r="W2973" s="83">
        <v>11.76</v>
      </c>
      <c r="X2973" s="83">
        <v>7.056</v>
      </c>
      <c r="Y2973" s="82">
        <f t="shared" si="309"/>
        <v>43.512</v>
      </c>
      <c r="Z2973" s="83"/>
      <c r="AA2973" s="91"/>
      <c r="AB2973" s="91"/>
      <c r="AC2973" s="83"/>
      <c r="AD2973" s="83"/>
      <c r="AE2973" s="83"/>
      <c r="AF2973" s="83"/>
      <c r="AG2973" s="136" t="s">
        <v>9524</v>
      </c>
      <c r="AH2973" s="136">
        <v>1</v>
      </c>
      <c r="AI2973" s="137"/>
      <c r="AJ2973" s="27"/>
    </row>
    <row r="2974" ht="20.15" customHeight="1" outlineLevel="4" spans="1:36">
      <c r="A2974" s="136">
        <v>8</v>
      </c>
      <c r="B2974" s="138" t="s">
        <v>287</v>
      </c>
      <c r="C2974" s="141" t="s">
        <v>290</v>
      </c>
      <c r="D2974" s="140" t="s">
        <v>9702</v>
      </c>
      <c r="E2974" s="137" t="s">
        <v>9727</v>
      </c>
      <c r="F2974" s="136" t="s">
        <v>1482</v>
      </c>
      <c r="G2974" s="59" t="s">
        <v>4796</v>
      </c>
      <c r="H2974" s="59">
        <v>431321</v>
      </c>
      <c r="I2974" s="59" t="str">
        <f t="shared" si="307"/>
        <v>431321</v>
      </c>
      <c r="J2974" s="59">
        <f t="shared" si="308"/>
        <v>0</v>
      </c>
      <c r="K2974" s="142">
        <v>0.81</v>
      </c>
      <c r="L2974" s="143" t="s">
        <v>9728</v>
      </c>
      <c r="M2974" s="144" t="s">
        <v>9729</v>
      </c>
      <c r="N2974" s="145" t="s">
        <v>9729</v>
      </c>
      <c r="O2974" s="142">
        <v>0.81</v>
      </c>
      <c r="P2974" s="136"/>
      <c r="Q2974" s="142"/>
      <c r="R2974" s="136"/>
      <c r="S2974" s="142"/>
      <c r="T2974" s="136">
        <v>16</v>
      </c>
      <c r="U2974" s="83">
        <v>42.93</v>
      </c>
      <c r="V2974" s="83">
        <v>12.96</v>
      </c>
      <c r="W2974" s="83">
        <v>8.1</v>
      </c>
      <c r="X2974" s="83">
        <v>4.86</v>
      </c>
      <c r="Y2974" s="82">
        <f t="shared" si="309"/>
        <v>29.97</v>
      </c>
      <c r="Z2974" s="83"/>
      <c r="AA2974" s="91"/>
      <c r="AB2974" s="91"/>
      <c r="AC2974" s="83"/>
      <c r="AD2974" s="83"/>
      <c r="AE2974" s="83"/>
      <c r="AF2974" s="83"/>
      <c r="AG2974" s="136" t="s">
        <v>9524</v>
      </c>
      <c r="AH2974" s="136">
        <v>1</v>
      </c>
      <c r="AI2974" s="137"/>
      <c r="AJ2974" s="27"/>
    </row>
    <row r="2975" ht="20.15" customHeight="1" outlineLevel="4" spans="1:36">
      <c r="A2975" s="136">
        <v>9</v>
      </c>
      <c r="B2975" s="138" t="s">
        <v>287</v>
      </c>
      <c r="C2975" s="141" t="s">
        <v>290</v>
      </c>
      <c r="D2975" s="140" t="s">
        <v>9244</v>
      </c>
      <c r="E2975" s="137" t="s">
        <v>9730</v>
      </c>
      <c r="F2975" s="136" t="s">
        <v>1482</v>
      </c>
      <c r="G2975" s="59" t="s">
        <v>4796</v>
      </c>
      <c r="H2975" s="59">
        <v>431321</v>
      </c>
      <c r="I2975" s="59" t="str">
        <f t="shared" si="307"/>
        <v>431321</v>
      </c>
      <c r="J2975" s="59">
        <f t="shared" si="308"/>
        <v>0</v>
      </c>
      <c r="K2975" s="142">
        <v>3.115</v>
      </c>
      <c r="L2975" s="143" t="s">
        <v>9731</v>
      </c>
      <c r="M2975" s="144" t="s">
        <v>9732</v>
      </c>
      <c r="N2975" s="145" t="s">
        <v>9732</v>
      </c>
      <c r="O2975" s="142">
        <v>3.115</v>
      </c>
      <c r="P2975" s="136"/>
      <c r="Q2975" s="142"/>
      <c r="R2975" s="136"/>
      <c r="S2975" s="142"/>
      <c r="T2975" s="136">
        <v>16</v>
      </c>
      <c r="U2975" s="83">
        <v>165.095</v>
      </c>
      <c r="V2975" s="83">
        <v>49.84</v>
      </c>
      <c r="W2975" s="83">
        <v>31.15</v>
      </c>
      <c r="X2975" s="83">
        <v>18.69</v>
      </c>
      <c r="Y2975" s="82">
        <f t="shared" si="309"/>
        <v>115.255</v>
      </c>
      <c r="Z2975" s="83"/>
      <c r="AA2975" s="91"/>
      <c r="AB2975" s="91"/>
      <c r="AC2975" s="83"/>
      <c r="AD2975" s="83"/>
      <c r="AE2975" s="83"/>
      <c r="AF2975" s="83"/>
      <c r="AG2975" s="136" t="s">
        <v>9524</v>
      </c>
      <c r="AH2975" s="136">
        <v>1</v>
      </c>
      <c r="AI2975" s="137"/>
      <c r="AJ2975" s="27"/>
    </row>
    <row r="2976" ht="20.15" customHeight="1" outlineLevel="4" spans="1:36">
      <c r="A2976" s="136">
        <v>10</v>
      </c>
      <c r="B2976" s="138" t="s">
        <v>287</v>
      </c>
      <c r="C2976" s="141" t="s">
        <v>290</v>
      </c>
      <c r="D2976" s="140" t="s">
        <v>9244</v>
      </c>
      <c r="E2976" s="137" t="s">
        <v>7616</v>
      </c>
      <c r="F2976" s="136" t="s">
        <v>1482</v>
      </c>
      <c r="G2976" s="59" t="s">
        <v>4796</v>
      </c>
      <c r="H2976" s="59">
        <v>431321</v>
      </c>
      <c r="I2976" s="59" t="str">
        <f t="shared" si="307"/>
        <v>431321</v>
      </c>
      <c r="J2976" s="59">
        <f t="shared" si="308"/>
        <v>0</v>
      </c>
      <c r="K2976" s="142">
        <v>0.588</v>
      </c>
      <c r="L2976" s="143" t="s">
        <v>9733</v>
      </c>
      <c r="M2976" s="144" t="s">
        <v>9734</v>
      </c>
      <c r="N2976" s="145" t="s">
        <v>9734</v>
      </c>
      <c r="O2976" s="142">
        <v>0.588</v>
      </c>
      <c r="P2976" s="136"/>
      <c r="Q2976" s="142"/>
      <c r="R2976" s="136"/>
      <c r="S2976" s="142"/>
      <c r="T2976" s="136">
        <v>16</v>
      </c>
      <c r="U2976" s="83">
        <v>31.164</v>
      </c>
      <c r="V2976" s="83">
        <v>9.408</v>
      </c>
      <c r="W2976" s="83">
        <v>5.88</v>
      </c>
      <c r="X2976" s="83">
        <v>3.528</v>
      </c>
      <c r="Y2976" s="82">
        <f t="shared" si="309"/>
        <v>21.756</v>
      </c>
      <c r="Z2976" s="83"/>
      <c r="AA2976" s="91"/>
      <c r="AB2976" s="91"/>
      <c r="AC2976" s="83"/>
      <c r="AD2976" s="83"/>
      <c r="AE2976" s="83"/>
      <c r="AF2976" s="83"/>
      <c r="AG2976" s="136" t="s">
        <v>9524</v>
      </c>
      <c r="AH2976" s="136">
        <v>1</v>
      </c>
      <c r="AI2976" s="137"/>
      <c r="AJ2976" s="27"/>
    </row>
    <row r="2977" ht="20.15" customHeight="1" outlineLevel="4" spans="1:36">
      <c r="A2977" s="136">
        <v>11</v>
      </c>
      <c r="B2977" s="138" t="s">
        <v>287</v>
      </c>
      <c r="C2977" s="141" t="s">
        <v>290</v>
      </c>
      <c r="D2977" s="140" t="s">
        <v>9735</v>
      </c>
      <c r="E2977" s="137" t="s">
        <v>9736</v>
      </c>
      <c r="F2977" s="136" t="s">
        <v>1482</v>
      </c>
      <c r="G2977" s="59" t="s">
        <v>4796</v>
      </c>
      <c r="H2977" s="59">
        <v>431321</v>
      </c>
      <c r="I2977" s="59" t="str">
        <f t="shared" si="307"/>
        <v>431321</v>
      </c>
      <c r="J2977" s="59">
        <f t="shared" si="308"/>
        <v>0</v>
      </c>
      <c r="K2977" s="142">
        <v>5.269</v>
      </c>
      <c r="L2977" s="143" t="s">
        <v>9737</v>
      </c>
      <c r="M2977" s="144" t="s">
        <v>9738</v>
      </c>
      <c r="N2977" s="145" t="s">
        <v>9738</v>
      </c>
      <c r="O2977" s="142">
        <v>5.269</v>
      </c>
      <c r="P2977" s="136"/>
      <c r="Q2977" s="142"/>
      <c r="R2977" s="136"/>
      <c r="S2977" s="142"/>
      <c r="T2977" s="136">
        <v>16</v>
      </c>
      <c r="U2977" s="83">
        <v>279.257</v>
      </c>
      <c r="V2977" s="83">
        <v>84.304</v>
      </c>
      <c r="W2977" s="83">
        <v>52.69</v>
      </c>
      <c r="X2977" s="83">
        <v>31.614</v>
      </c>
      <c r="Y2977" s="82">
        <f t="shared" si="309"/>
        <v>194.953</v>
      </c>
      <c r="Z2977" s="83"/>
      <c r="AA2977" s="91"/>
      <c r="AB2977" s="91"/>
      <c r="AC2977" s="83"/>
      <c r="AD2977" s="83"/>
      <c r="AE2977" s="83"/>
      <c r="AF2977" s="83"/>
      <c r="AG2977" s="136" t="s">
        <v>9524</v>
      </c>
      <c r="AH2977" s="136">
        <v>1</v>
      </c>
      <c r="AI2977" s="137"/>
      <c r="AJ2977" s="27"/>
    </row>
    <row r="2978" ht="20.15" customHeight="1" outlineLevel="4" spans="1:36">
      <c r="A2978" s="136">
        <v>12</v>
      </c>
      <c r="B2978" s="138" t="s">
        <v>287</v>
      </c>
      <c r="C2978" s="141" t="s">
        <v>290</v>
      </c>
      <c r="D2978" s="140" t="s">
        <v>9710</v>
      </c>
      <c r="E2978" s="137" t="s">
        <v>9739</v>
      </c>
      <c r="F2978" s="136" t="s">
        <v>1482</v>
      </c>
      <c r="G2978" s="59" t="s">
        <v>4796</v>
      </c>
      <c r="H2978" s="59">
        <v>431321</v>
      </c>
      <c r="I2978" s="59" t="str">
        <f t="shared" si="307"/>
        <v>431321</v>
      </c>
      <c r="J2978" s="59">
        <f t="shared" si="308"/>
        <v>0</v>
      </c>
      <c r="K2978" s="142">
        <v>0.997</v>
      </c>
      <c r="L2978" s="143" t="s">
        <v>9740</v>
      </c>
      <c r="M2978" s="144" t="s">
        <v>9741</v>
      </c>
      <c r="N2978" s="145"/>
      <c r="O2978" s="142"/>
      <c r="P2978" s="136" t="s">
        <v>9741</v>
      </c>
      <c r="Q2978" s="142">
        <v>0.997</v>
      </c>
      <c r="R2978" s="136"/>
      <c r="S2978" s="142"/>
      <c r="T2978" s="136">
        <v>16</v>
      </c>
      <c r="U2978" s="83">
        <v>52.841</v>
      </c>
      <c r="V2978" s="83">
        <v>15.952</v>
      </c>
      <c r="W2978" s="83">
        <v>9.97</v>
      </c>
      <c r="X2978" s="83">
        <v>5.982</v>
      </c>
      <c r="Y2978" s="82">
        <f t="shared" si="309"/>
        <v>36.889</v>
      </c>
      <c r="Z2978" s="83"/>
      <c r="AA2978" s="91"/>
      <c r="AB2978" s="91"/>
      <c r="AC2978" s="83"/>
      <c r="AD2978" s="83"/>
      <c r="AE2978" s="83"/>
      <c r="AF2978" s="83"/>
      <c r="AG2978" s="136" t="s">
        <v>9524</v>
      </c>
      <c r="AH2978" s="136">
        <v>1</v>
      </c>
      <c r="AI2978" s="137"/>
      <c r="AJ2978" s="27"/>
    </row>
    <row r="2979" ht="20.15" customHeight="1" outlineLevel="4" spans="1:36">
      <c r="A2979" s="136">
        <v>13</v>
      </c>
      <c r="B2979" s="138" t="s">
        <v>287</v>
      </c>
      <c r="C2979" s="141" t="s">
        <v>290</v>
      </c>
      <c r="D2979" s="140" t="s">
        <v>9710</v>
      </c>
      <c r="E2979" s="137" t="s">
        <v>9742</v>
      </c>
      <c r="F2979" s="136" t="s">
        <v>1482</v>
      </c>
      <c r="G2979" s="59" t="s">
        <v>4796</v>
      </c>
      <c r="H2979" s="59">
        <v>431321</v>
      </c>
      <c r="I2979" s="59" t="str">
        <f t="shared" si="307"/>
        <v>431321</v>
      </c>
      <c r="J2979" s="59">
        <f t="shared" si="308"/>
        <v>0</v>
      </c>
      <c r="K2979" s="142">
        <v>2.926</v>
      </c>
      <c r="L2979" s="143" t="s">
        <v>9743</v>
      </c>
      <c r="M2979" s="144" t="s">
        <v>9744</v>
      </c>
      <c r="N2979" s="145"/>
      <c r="O2979" s="142"/>
      <c r="P2979" s="136" t="s">
        <v>9744</v>
      </c>
      <c r="Q2979" s="142">
        <v>2.926</v>
      </c>
      <c r="R2979" s="136"/>
      <c r="S2979" s="142"/>
      <c r="T2979" s="136">
        <v>16</v>
      </c>
      <c r="U2979" s="83">
        <v>155.078</v>
      </c>
      <c r="V2979" s="83">
        <v>46.816</v>
      </c>
      <c r="W2979" s="83">
        <v>29.26</v>
      </c>
      <c r="X2979" s="83">
        <v>17.556</v>
      </c>
      <c r="Y2979" s="82">
        <f t="shared" si="309"/>
        <v>108.262</v>
      </c>
      <c r="Z2979" s="83"/>
      <c r="AA2979" s="91"/>
      <c r="AB2979" s="91"/>
      <c r="AC2979" s="83"/>
      <c r="AD2979" s="83"/>
      <c r="AE2979" s="83"/>
      <c r="AF2979" s="83"/>
      <c r="AG2979" s="136" t="s">
        <v>9524</v>
      </c>
      <c r="AH2979" s="136">
        <v>1</v>
      </c>
      <c r="AI2979" s="137"/>
      <c r="AJ2979" s="27"/>
    </row>
    <row r="2980" ht="20.15" customHeight="1" outlineLevel="4" spans="1:36">
      <c r="A2980" s="136">
        <v>14</v>
      </c>
      <c r="B2980" s="138" t="s">
        <v>287</v>
      </c>
      <c r="C2980" s="141" t="s">
        <v>290</v>
      </c>
      <c r="D2980" s="140" t="s">
        <v>9714</v>
      </c>
      <c r="E2980" s="137" t="s">
        <v>9745</v>
      </c>
      <c r="F2980" s="136" t="s">
        <v>1482</v>
      </c>
      <c r="G2980" s="59" t="s">
        <v>4796</v>
      </c>
      <c r="H2980" s="59">
        <v>431321</v>
      </c>
      <c r="I2980" s="59" t="str">
        <f t="shared" si="307"/>
        <v>431321</v>
      </c>
      <c r="J2980" s="59">
        <f t="shared" si="308"/>
        <v>0</v>
      </c>
      <c r="K2980" s="142">
        <v>2.123</v>
      </c>
      <c r="L2980" s="143" t="s">
        <v>9746</v>
      </c>
      <c r="M2980" s="144" t="s">
        <v>9747</v>
      </c>
      <c r="N2980" s="145"/>
      <c r="O2980" s="142"/>
      <c r="P2980" s="136" t="s">
        <v>9747</v>
      </c>
      <c r="Q2980" s="142">
        <v>2.123</v>
      </c>
      <c r="R2980" s="136"/>
      <c r="S2980" s="142"/>
      <c r="T2980" s="136">
        <v>16</v>
      </c>
      <c r="U2980" s="83">
        <v>112.519</v>
      </c>
      <c r="V2980" s="83">
        <v>33.968</v>
      </c>
      <c r="W2980" s="83">
        <v>21.23</v>
      </c>
      <c r="X2980" s="83">
        <v>12.738</v>
      </c>
      <c r="Y2980" s="82">
        <f t="shared" si="309"/>
        <v>78.551</v>
      </c>
      <c r="Z2980" s="83"/>
      <c r="AA2980" s="91"/>
      <c r="AB2980" s="91"/>
      <c r="AC2980" s="83"/>
      <c r="AD2980" s="83"/>
      <c r="AE2980" s="83"/>
      <c r="AF2980" s="83"/>
      <c r="AG2980" s="136" t="s">
        <v>9524</v>
      </c>
      <c r="AH2980" s="136">
        <v>1</v>
      </c>
      <c r="AI2980" s="137"/>
      <c r="AJ2980" s="27"/>
    </row>
    <row r="2981" ht="20.15" customHeight="1" outlineLevel="4" spans="1:36">
      <c r="A2981" s="136">
        <v>15</v>
      </c>
      <c r="B2981" s="138" t="s">
        <v>287</v>
      </c>
      <c r="C2981" s="141" t="s">
        <v>290</v>
      </c>
      <c r="D2981" s="140" t="s">
        <v>9244</v>
      </c>
      <c r="E2981" s="137" t="s">
        <v>9748</v>
      </c>
      <c r="F2981" s="136" t="s">
        <v>1482</v>
      </c>
      <c r="G2981" s="59" t="s">
        <v>4796</v>
      </c>
      <c r="H2981" s="59">
        <v>431321</v>
      </c>
      <c r="I2981" s="59" t="str">
        <f t="shared" si="307"/>
        <v>431321</v>
      </c>
      <c r="J2981" s="59">
        <f t="shared" si="308"/>
        <v>0</v>
      </c>
      <c r="K2981" s="142">
        <v>2.214</v>
      </c>
      <c r="L2981" s="143" t="s">
        <v>9749</v>
      </c>
      <c r="M2981" s="144" t="s">
        <v>9750</v>
      </c>
      <c r="N2981" s="145"/>
      <c r="O2981" s="142"/>
      <c r="P2981" s="136" t="s">
        <v>9750</v>
      </c>
      <c r="Q2981" s="142">
        <v>2.214</v>
      </c>
      <c r="R2981" s="136"/>
      <c r="S2981" s="142"/>
      <c r="T2981" s="136">
        <v>16</v>
      </c>
      <c r="U2981" s="83">
        <v>117.342</v>
      </c>
      <c r="V2981" s="83">
        <v>35.424</v>
      </c>
      <c r="W2981" s="83">
        <v>22.14</v>
      </c>
      <c r="X2981" s="83">
        <v>13.284</v>
      </c>
      <c r="Y2981" s="82">
        <f t="shared" si="309"/>
        <v>81.918</v>
      </c>
      <c r="Z2981" s="83"/>
      <c r="AA2981" s="91"/>
      <c r="AB2981" s="91"/>
      <c r="AC2981" s="83"/>
      <c r="AD2981" s="83"/>
      <c r="AE2981" s="83"/>
      <c r="AF2981" s="83"/>
      <c r="AG2981" s="136" t="s">
        <v>9524</v>
      </c>
      <c r="AH2981" s="136">
        <v>1</v>
      </c>
      <c r="AI2981" s="137"/>
      <c r="AJ2981" s="27"/>
    </row>
    <row r="2982" ht="20.15" customHeight="1" outlineLevel="4" spans="1:36">
      <c r="A2982" s="136">
        <v>16</v>
      </c>
      <c r="B2982" s="138" t="s">
        <v>287</v>
      </c>
      <c r="C2982" s="141" t="s">
        <v>290</v>
      </c>
      <c r="D2982" s="140" t="s">
        <v>9751</v>
      </c>
      <c r="E2982" s="137" t="s">
        <v>9752</v>
      </c>
      <c r="F2982" s="136" t="s">
        <v>1482</v>
      </c>
      <c r="G2982" s="59" t="s">
        <v>4796</v>
      </c>
      <c r="H2982" s="59">
        <v>431321</v>
      </c>
      <c r="I2982" s="59" t="str">
        <f t="shared" si="307"/>
        <v>431321</v>
      </c>
      <c r="J2982" s="59">
        <f t="shared" si="308"/>
        <v>0</v>
      </c>
      <c r="K2982" s="142">
        <v>1.084</v>
      </c>
      <c r="L2982" s="143" t="s">
        <v>9753</v>
      </c>
      <c r="M2982" s="144" t="s">
        <v>9754</v>
      </c>
      <c r="N2982" s="145"/>
      <c r="O2982" s="142"/>
      <c r="P2982" s="136" t="s">
        <v>9754</v>
      </c>
      <c r="Q2982" s="142">
        <v>1.084</v>
      </c>
      <c r="R2982" s="136"/>
      <c r="S2982" s="142"/>
      <c r="T2982" s="136">
        <v>16</v>
      </c>
      <c r="U2982" s="83">
        <v>57.452</v>
      </c>
      <c r="V2982" s="83">
        <v>17.344</v>
      </c>
      <c r="W2982" s="83">
        <v>10.84</v>
      </c>
      <c r="X2982" s="83">
        <v>6.504</v>
      </c>
      <c r="Y2982" s="82">
        <f t="shared" si="309"/>
        <v>40.108</v>
      </c>
      <c r="Z2982" s="83"/>
      <c r="AA2982" s="91"/>
      <c r="AB2982" s="91"/>
      <c r="AC2982" s="83"/>
      <c r="AD2982" s="83"/>
      <c r="AE2982" s="83"/>
      <c r="AF2982" s="83"/>
      <c r="AG2982" s="136" t="s">
        <v>9524</v>
      </c>
      <c r="AH2982" s="136">
        <v>1</v>
      </c>
      <c r="AI2982" s="137"/>
      <c r="AJ2982" s="27"/>
    </row>
    <row r="2983" ht="20.15" customHeight="1" outlineLevel="4" spans="1:36">
      <c r="A2983" s="136">
        <v>17</v>
      </c>
      <c r="B2983" s="138" t="s">
        <v>287</v>
      </c>
      <c r="C2983" s="141" t="s">
        <v>290</v>
      </c>
      <c r="D2983" s="140" t="s">
        <v>9735</v>
      </c>
      <c r="E2983" s="137" t="s">
        <v>9755</v>
      </c>
      <c r="F2983" s="136" t="s">
        <v>1482</v>
      </c>
      <c r="G2983" s="59" t="s">
        <v>4796</v>
      </c>
      <c r="H2983" s="59">
        <v>431321</v>
      </c>
      <c r="I2983" s="59" t="str">
        <f t="shared" si="307"/>
        <v>431321</v>
      </c>
      <c r="J2983" s="59">
        <f t="shared" si="308"/>
        <v>0</v>
      </c>
      <c r="K2983" s="142">
        <v>1.322</v>
      </c>
      <c r="L2983" s="143" t="s">
        <v>9756</v>
      </c>
      <c r="M2983" s="144" t="s">
        <v>9757</v>
      </c>
      <c r="N2983" s="145"/>
      <c r="O2983" s="142"/>
      <c r="P2983" s="136" t="s">
        <v>9757</v>
      </c>
      <c r="Q2983" s="142">
        <v>1.322</v>
      </c>
      <c r="R2983" s="136"/>
      <c r="S2983" s="142"/>
      <c r="T2983" s="136">
        <v>16</v>
      </c>
      <c r="U2983" s="83">
        <v>70.066</v>
      </c>
      <c r="V2983" s="83">
        <v>21.152</v>
      </c>
      <c r="W2983" s="83">
        <v>13.22</v>
      </c>
      <c r="X2983" s="83">
        <v>7.932</v>
      </c>
      <c r="Y2983" s="82">
        <f t="shared" si="309"/>
        <v>48.914</v>
      </c>
      <c r="Z2983" s="83"/>
      <c r="AA2983" s="91"/>
      <c r="AB2983" s="91"/>
      <c r="AC2983" s="83"/>
      <c r="AD2983" s="83"/>
      <c r="AE2983" s="83"/>
      <c r="AF2983" s="83"/>
      <c r="AG2983" s="136" t="s">
        <v>9524</v>
      </c>
      <c r="AH2983" s="136">
        <v>1</v>
      </c>
      <c r="AI2983" s="137"/>
      <c r="AJ2983" s="27"/>
    </row>
    <row r="2984" ht="20.15" customHeight="1" outlineLevel="4" spans="1:36">
      <c r="A2984" s="136">
        <v>18</v>
      </c>
      <c r="B2984" s="138" t="s">
        <v>287</v>
      </c>
      <c r="C2984" s="141" t="s">
        <v>290</v>
      </c>
      <c r="D2984" s="140" t="s">
        <v>9751</v>
      </c>
      <c r="E2984" s="137" t="s">
        <v>9758</v>
      </c>
      <c r="F2984" s="136" t="s">
        <v>1482</v>
      </c>
      <c r="G2984" s="59" t="s">
        <v>4796</v>
      </c>
      <c r="H2984" s="59">
        <v>431321</v>
      </c>
      <c r="I2984" s="59" t="str">
        <f t="shared" si="307"/>
        <v>431321</v>
      </c>
      <c r="J2984" s="59">
        <f t="shared" si="308"/>
        <v>0</v>
      </c>
      <c r="K2984" s="142">
        <v>0.244</v>
      </c>
      <c r="L2984" s="143" t="s">
        <v>9759</v>
      </c>
      <c r="M2984" s="144" t="s">
        <v>9760</v>
      </c>
      <c r="N2984" s="145"/>
      <c r="O2984" s="142"/>
      <c r="P2984" s="136" t="s">
        <v>9760</v>
      </c>
      <c r="Q2984" s="142">
        <v>0.244</v>
      </c>
      <c r="R2984" s="136"/>
      <c r="S2984" s="142"/>
      <c r="T2984" s="136">
        <v>16</v>
      </c>
      <c r="U2984" s="83">
        <v>12.932</v>
      </c>
      <c r="V2984" s="83">
        <v>3.904</v>
      </c>
      <c r="W2984" s="83">
        <v>2.44</v>
      </c>
      <c r="X2984" s="83">
        <v>1.464</v>
      </c>
      <c r="Y2984" s="82">
        <f t="shared" si="309"/>
        <v>9.028</v>
      </c>
      <c r="Z2984" s="83"/>
      <c r="AA2984" s="91"/>
      <c r="AB2984" s="91"/>
      <c r="AC2984" s="83"/>
      <c r="AD2984" s="83"/>
      <c r="AE2984" s="83"/>
      <c r="AF2984" s="83"/>
      <c r="AG2984" s="136" t="s">
        <v>9524</v>
      </c>
      <c r="AH2984" s="136">
        <v>1</v>
      </c>
      <c r="AI2984" s="137"/>
      <c r="AJ2984" s="27"/>
    </row>
    <row r="2985" ht="20.15" customHeight="1" outlineLevel="4" spans="1:36">
      <c r="A2985" s="136">
        <v>19</v>
      </c>
      <c r="B2985" s="138" t="s">
        <v>287</v>
      </c>
      <c r="C2985" s="141" t="s">
        <v>290</v>
      </c>
      <c r="D2985" s="140" t="s">
        <v>9244</v>
      </c>
      <c r="E2985" s="137" t="s">
        <v>9761</v>
      </c>
      <c r="F2985" s="136" t="s">
        <v>1482</v>
      </c>
      <c r="G2985" s="59" t="s">
        <v>4796</v>
      </c>
      <c r="H2985" s="59">
        <v>431321</v>
      </c>
      <c r="I2985" s="59" t="str">
        <f t="shared" si="307"/>
        <v>431321</v>
      </c>
      <c r="J2985" s="59">
        <f t="shared" si="308"/>
        <v>0</v>
      </c>
      <c r="K2985" s="142">
        <v>2.83</v>
      </c>
      <c r="L2985" s="143" t="s">
        <v>9762</v>
      </c>
      <c r="M2985" s="144" t="s">
        <v>9763</v>
      </c>
      <c r="N2985" s="145"/>
      <c r="O2985" s="142"/>
      <c r="P2985" s="136" t="s">
        <v>9763</v>
      </c>
      <c r="Q2985" s="142">
        <v>2.83</v>
      </c>
      <c r="R2985" s="136"/>
      <c r="S2985" s="142"/>
      <c r="T2985" s="136">
        <v>16</v>
      </c>
      <c r="U2985" s="83">
        <v>149.99</v>
      </c>
      <c r="V2985" s="83">
        <v>45.28</v>
      </c>
      <c r="W2985" s="83">
        <v>28.3</v>
      </c>
      <c r="X2985" s="83">
        <v>16.98</v>
      </c>
      <c r="Y2985" s="82">
        <f t="shared" si="309"/>
        <v>104.71</v>
      </c>
      <c r="Z2985" s="83"/>
      <c r="AA2985" s="91"/>
      <c r="AB2985" s="91"/>
      <c r="AC2985" s="83"/>
      <c r="AD2985" s="83"/>
      <c r="AE2985" s="83"/>
      <c r="AF2985" s="83"/>
      <c r="AG2985" s="136" t="s">
        <v>9524</v>
      </c>
      <c r="AH2985" s="136">
        <v>1</v>
      </c>
      <c r="AI2985" s="137"/>
      <c r="AJ2985" s="27"/>
    </row>
    <row r="2986" ht="20.15" customHeight="1" outlineLevel="4" spans="1:36">
      <c r="A2986" s="136">
        <v>20</v>
      </c>
      <c r="B2986" s="138" t="s">
        <v>287</v>
      </c>
      <c r="C2986" s="141" t="s">
        <v>290</v>
      </c>
      <c r="D2986" s="140" t="s">
        <v>9714</v>
      </c>
      <c r="E2986" s="137" t="s">
        <v>9764</v>
      </c>
      <c r="F2986" s="136" t="s">
        <v>1482</v>
      </c>
      <c r="G2986" s="59" t="s">
        <v>4796</v>
      </c>
      <c r="H2986" s="59">
        <v>431321</v>
      </c>
      <c r="I2986" s="59" t="str">
        <f t="shared" si="307"/>
        <v>431321</v>
      </c>
      <c r="J2986" s="59">
        <f t="shared" si="308"/>
        <v>0</v>
      </c>
      <c r="K2986" s="142">
        <v>0.101</v>
      </c>
      <c r="L2986" s="143" t="s">
        <v>9765</v>
      </c>
      <c r="M2986" s="144" t="s">
        <v>9766</v>
      </c>
      <c r="N2986" s="145"/>
      <c r="O2986" s="142"/>
      <c r="P2986" s="136" t="s">
        <v>9766</v>
      </c>
      <c r="Q2986" s="142">
        <v>0.101</v>
      </c>
      <c r="R2986" s="136"/>
      <c r="S2986" s="142"/>
      <c r="T2986" s="136">
        <v>16</v>
      </c>
      <c r="U2986" s="83">
        <v>5.353</v>
      </c>
      <c r="V2986" s="83">
        <v>1.616</v>
      </c>
      <c r="W2986" s="83">
        <v>1.01</v>
      </c>
      <c r="X2986" s="83">
        <v>0.606</v>
      </c>
      <c r="Y2986" s="82">
        <f t="shared" si="309"/>
        <v>3.737</v>
      </c>
      <c r="Z2986" s="83"/>
      <c r="AA2986" s="91"/>
      <c r="AB2986" s="91"/>
      <c r="AC2986" s="83"/>
      <c r="AD2986" s="83"/>
      <c r="AE2986" s="83"/>
      <c r="AF2986" s="83"/>
      <c r="AG2986" s="136" t="s">
        <v>9524</v>
      </c>
      <c r="AH2986" s="136">
        <v>1</v>
      </c>
      <c r="AI2986" s="137"/>
      <c r="AJ2986" s="27"/>
    </row>
    <row r="2987" ht="20.15" customHeight="1" outlineLevel="4" spans="1:36">
      <c r="A2987" s="136">
        <v>21</v>
      </c>
      <c r="B2987" s="138" t="s">
        <v>287</v>
      </c>
      <c r="C2987" s="141" t="s">
        <v>290</v>
      </c>
      <c r="D2987" s="140" t="s">
        <v>9717</v>
      </c>
      <c r="E2987" s="137" t="s">
        <v>9767</v>
      </c>
      <c r="F2987" s="136" t="s">
        <v>1482</v>
      </c>
      <c r="G2987" s="59" t="s">
        <v>4796</v>
      </c>
      <c r="H2987" s="59">
        <v>431321</v>
      </c>
      <c r="I2987" s="59" t="str">
        <f t="shared" si="307"/>
        <v>431321</v>
      </c>
      <c r="J2987" s="59">
        <f t="shared" si="308"/>
        <v>0</v>
      </c>
      <c r="K2987" s="142">
        <v>5.291</v>
      </c>
      <c r="L2987" s="143" t="s">
        <v>9768</v>
      </c>
      <c r="M2987" s="144" t="s">
        <v>9769</v>
      </c>
      <c r="N2987" s="145"/>
      <c r="O2987" s="142"/>
      <c r="P2987" s="136" t="s">
        <v>9769</v>
      </c>
      <c r="Q2987" s="142">
        <v>5.291</v>
      </c>
      <c r="R2987" s="136"/>
      <c r="S2987" s="142"/>
      <c r="T2987" s="136">
        <v>16</v>
      </c>
      <c r="U2987" s="83">
        <v>280.423</v>
      </c>
      <c r="V2987" s="83">
        <v>84.656</v>
      </c>
      <c r="W2987" s="83">
        <v>52.91</v>
      </c>
      <c r="X2987" s="83">
        <v>31.746</v>
      </c>
      <c r="Y2987" s="82">
        <f t="shared" si="309"/>
        <v>195.767</v>
      </c>
      <c r="Z2987" s="82"/>
      <c r="AA2987" s="91"/>
      <c r="AB2987" s="91"/>
      <c r="AC2987" s="82"/>
      <c r="AD2987" s="82"/>
      <c r="AE2987" s="82"/>
      <c r="AF2987" s="82"/>
      <c r="AG2987" s="59" t="s">
        <v>9770</v>
      </c>
      <c r="AH2987" s="59">
        <v>1</v>
      </c>
      <c r="AI2987" s="58"/>
      <c r="AJ2987" s="27"/>
    </row>
    <row r="2988" ht="20.15" customHeight="1" outlineLevel="4" spans="1:36">
      <c r="A2988" s="136">
        <v>22</v>
      </c>
      <c r="B2988" s="138" t="s">
        <v>287</v>
      </c>
      <c r="C2988" s="141" t="s">
        <v>290</v>
      </c>
      <c r="D2988" s="140" t="s">
        <v>9702</v>
      </c>
      <c r="E2988" s="137" t="s">
        <v>9771</v>
      </c>
      <c r="F2988" s="136" t="s">
        <v>1482</v>
      </c>
      <c r="G2988" s="59" t="s">
        <v>4796</v>
      </c>
      <c r="H2988" s="59">
        <v>431321</v>
      </c>
      <c r="I2988" s="59" t="str">
        <f t="shared" si="307"/>
        <v>431321</v>
      </c>
      <c r="J2988" s="59">
        <f t="shared" si="308"/>
        <v>0</v>
      </c>
      <c r="K2988" s="142">
        <v>3.29</v>
      </c>
      <c r="L2988" s="143" t="s">
        <v>9772</v>
      </c>
      <c r="M2988" s="144" t="s">
        <v>9773</v>
      </c>
      <c r="N2988" s="145"/>
      <c r="O2988" s="142"/>
      <c r="P2988" s="136" t="s">
        <v>9773</v>
      </c>
      <c r="Q2988" s="142">
        <v>3.29</v>
      </c>
      <c r="R2988" s="136"/>
      <c r="S2988" s="142"/>
      <c r="T2988" s="136">
        <v>16</v>
      </c>
      <c r="U2988" s="83">
        <v>174.37</v>
      </c>
      <c r="V2988" s="83">
        <v>52.64</v>
      </c>
      <c r="W2988" s="83">
        <v>32.9</v>
      </c>
      <c r="X2988" s="83">
        <v>19.74</v>
      </c>
      <c r="Y2988" s="82">
        <f t="shared" si="309"/>
        <v>121.73</v>
      </c>
      <c r="Z2988" s="82"/>
      <c r="AA2988" s="91"/>
      <c r="AB2988" s="91"/>
      <c r="AC2988" s="82"/>
      <c r="AD2988" s="82"/>
      <c r="AE2988" s="82"/>
      <c r="AF2988" s="82"/>
      <c r="AG2988" s="59" t="s">
        <v>9770</v>
      </c>
      <c r="AH2988" s="59">
        <v>1</v>
      </c>
      <c r="AI2988" s="58"/>
      <c r="AJ2988" s="27"/>
    </row>
    <row r="2989" ht="20.15" customHeight="1" outlineLevel="4" spans="1:36">
      <c r="A2989" s="136">
        <v>23</v>
      </c>
      <c r="B2989" s="138" t="s">
        <v>287</v>
      </c>
      <c r="C2989" s="141" t="s">
        <v>290</v>
      </c>
      <c r="D2989" s="140" t="s">
        <v>9717</v>
      </c>
      <c r="E2989" s="137" t="s">
        <v>9774</v>
      </c>
      <c r="F2989" s="136" t="s">
        <v>1482</v>
      </c>
      <c r="G2989" s="59" t="s">
        <v>4796</v>
      </c>
      <c r="H2989" s="59">
        <v>431321</v>
      </c>
      <c r="I2989" s="59" t="str">
        <f t="shared" si="307"/>
        <v>431321</v>
      </c>
      <c r="J2989" s="59">
        <f t="shared" si="308"/>
        <v>0</v>
      </c>
      <c r="K2989" s="142">
        <v>0.995</v>
      </c>
      <c r="L2989" s="143" t="s">
        <v>9775</v>
      </c>
      <c r="M2989" s="144" t="s">
        <v>9776</v>
      </c>
      <c r="N2989" s="145"/>
      <c r="O2989" s="142"/>
      <c r="P2989" s="136" t="s">
        <v>9776</v>
      </c>
      <c r="Q2989" s="142">
        <v>0.995</v>
      </c>
      <c r="R2989" s="136"/>
      <c r="S2989" s="142"/>
      <c r="T2989" s="136">
        <v>16</v>
      </c>
      <c r="U2989" s="83">
        <v>52.735</v>
      </c>
      <c r="V2989" s="83">
        <v>15.92</v>
      </c>
      <c r="W2989" s="83">
        <v>9.95</v>
      </c>
      <c r="X2989" s="83">
        <v>5.97</v>
      </c>
      <c r="Y2989" s="82">
        <f t="shared" si="309"/>
        <v>36.815</v>
      </c>
      <c r="Z2989" s="82"/>
      <c r="AA2989" s="91"/>
      <c r="AB2989" s="91"/>
      <c r="AC2989" s="82"/>
      <c r="AD2989" s="82"/>
      <c r="AE2989" s="82"/>
      <c r="AF2989" s="82"/>
      <c r="AG2989" s="59" t="s">
        <v>9770</v>
      </c>
      <c r="AH2989" s="59">
        <v>1</v>
      </c>
      <c r="AI2989" s="58"/>
      <c r="AJ2989" s="27"/>
    </row>
    <row r="2990" ht="20.15" customHeight="1" outlineLevel="4" spans="1:36">
      <c r="A2990" s="136">
        <v>24</v>
      </c>
      <c r="B2990" s="138" t="s">
        <v>287</v>
      </c>
      <c r="C2990" s="141" t="s">
        <v>290</v>
      </c>
      <c r="D2990" s="140" t="s">
        <v>9244</v>
      </c>
      <c r="E2990" s="137" t="s">
        <v>9777</v>
      </c>
      <c r="F2990" s="136" t="s">
        <v>1482</v>
      </c>
      <c r="G2990" s="59" t="s">
        <v>4796</v>
      </c>
      <c r="H2990" s="59">
        <v>431321</v>
      </c>
      <c r="I2990" s="59" t="str">
        <f t="shared" si="307"/>
        <v>431321</v>
      </c>
      <c r="J2990" s="59">
        <f t="shared" si="308"/>
        <v>0</v>
      </c>
      <c r="K2990" s="142">
        <v>4.319</v>
      </c>
      <c r="L2990" s="143" t="s">
        <v>9778</v>
      </c>
      <c r="M2990" s="144" t="s">
        <v>9779</v>
      </c>
      <c r="N2990" s="145"/>
      <c r="O2990" s="142"/>
      <c r="P2990" s="136" t="s">
        <v>9779</v>
      </c>
      <c r="Q2990" s="142">
        <v>4.319</v>
      </c>
      <c r="R2990" s="136"/>
      <c r="S2990" s="142"/>
      <c r="T2990" s="136">
        <v>16</v>
      </c>
      <c r="U2990" s="83">
        <v>228.907</v>
      </c>
      <c r="V2990" s="83">
        <v>69.104</v>
      </c>
      <c r="W2990" s="83">
        <v>43.19</v>
      </c>
      <c r="X2990" s="83">
        <v>25.914</v>
      </c>
      <c r="Y2990" s="82">
        <f t="shared" si="309"/>
        <v>159.803</v>
      </c>
      <c r="Z2990" s="82"/>
      <c r="AA2990" s="91"/>
      <c r="AB2990" s="91"/>
      <c r="AC2990" s="82"/>
      <c r="AD2990" s="82"/>
      <c r="AE2990" s="82"/>
      <c r="AF2990" s="82"/>
      <c r="AG2990" s="59" t="s">
        <v>9770</v>
      </c>
      <c r="AH2990" s="59">
        <v>1</v>
      </c>
      <c r="AI2990" s="58"/>
      <c r="AJ2990" s="27"/>
    </row>
    <row r="2991" ht="20.15" customHeight="1" outlineLevel="4" spans="1:36">
      <c r="A2991" s="136">
        <v>25</v>
      </c>
      <c r="B2991" s="138" t="s">
        <v>287</v>
      </c>
      <c r="C2991" s="141" t="s">
        <v>290</v>
      </c>
      <c r="D2991" s="140" t="s">
        <v>9717</v>
      </c>
      <c r="E2991" s="137" t="s">
        <v>9780</v>
      </c>
      <c r="F2991" s="136" t="s">
        <v>1482</v>
      </c>
      <c r="G2991" s="59" t="s">
        <v>4796</v>
      </c>
      <c r="H2991" s="59">
        <v>431321</v>
      </c>
      <c r="I2991" s="59" t="str">
        <f t="shared" si="307"/>
        <v>431321</v>
      </c>
      <c r="J2991" s="59">
        <f t="shared" si="308"/>
        <v>0</v>
      </c>
      <c r="K2991" s="142">
        <v>1.498</v>
      </c>
      <c r="L2991" s="143" t="s">
        <v>9781</v>
      </c>
      <c r="M2991" s="144" t="s">
        <v>9782</v>
      </c>
      <c r="N2991" s="145"/>
      <c r="O2991" s="142"/>
      <c r="P2991" s="136" t="s">
        <v>9782</v>
      </c>
      <c r="Q2991" s="142">
        <v>1.498</v>
      </c>
      <c r="R2991" s="136"/>
      <c r="S2991" s="142"/>
      <c r="T2991" s="136">
        <v>16</v>
      </c>
      <c r="U2991" s="83">
        <v>79.394</v>
      </c>
      <c r="V2991" s="83">
        <v>23.968</v>
      </c>
      <c r="W2991" s="83">
        <v>14.98</v>
      </c>
      <c r="X2991" s="83">
        <v>8.988</v>
      </c>
      <c r="Y2991" s="82">
        <f t="shared" si="309"/>
        <v>55.426</v>
      </c>
      <c r="Z2991" s="82"/>
      <c r="AA2991" s="91"/>
      <c r="AB2991" s="91"/>
      <c r="AC2991" s="82"/>
      <c r="AD2991" s="82"/>
      <c r="AE2991" s="82"/>
      <c r="AF2991" s="82"/>
      <c r="AG2991" s="59" t="s">
        <v>9770</v>
      </c>
      <c r="AH2991" s="59">
        <v>1</v>
      </c>
      <c r="AI2991" s="58"/>
      <c r="AJ2991" s="27"/>
    </row>
    <row r="2992" ht="20.15" customHeight="1" outlineLevel="4" spans="1:36">
      <c r="A2992" s="136">
        <v>26</v>
      </c>
      <c r="B2992" s="138" t="s">
        <v>287</v>
      </c>
      <c r="C2992" s="141" t="s">
        <v>290</v>
      </c>
      <c r="D2992" s="140" t="s">
        <v>9783</v>
      </c>
      <c r="E2992" s="137" t="s">
        <v>9784</v>
      </c>
      <c r="F2992" s="136" t="s">
        <v>1482</v>
      </c>
      <c r="G2992" s="59" t="s">
        <v>4796</v>
      </c>
      <c r="H2992" s="59">
        <v>431321</v>
      </c>
      <c r="I2992" s="59" t="str">
        <f t="shared" si="307"/>
        <v>431321</v>
      </c>
      <c r="J2992" s="59">
        <f t="shared" si="308"/>
        <v>0</v>
      </c>
      <c r="K2992" s="142">
        <v>0.631</v>
      </c>
      <c r="L2992" s="143" t="s">
        <v>9785</v>
      </c>
      <c r="M2992" s="144" t="s">
        <v>9786</v>
      </c>
      <c r="N2992" s="145"/>
      <c r="O2992" s="142"/>
      <c r="P2992" s="136" t="s">
        <v>9786</v>
      </c>
      <c r="Q2992" s="142">
        <v>0.631</v>
      </c>
      <c r="R2992" s="136"/>
      <c r="S2992" s="142"/>
      <c r="T2992" s="136">
        <v>16</v>
      </c>
      <c r="U2992" s="83">
        <v>33.443</v>
      </c>
      <c r="V2992" s="83">
        <v>10.096</v>
      </c>
      <c r="W2992" s="83">
        <v>6.31</v>
      </c>
      <c r="X2992" s="83">
        <v>3.786</v>
      </c>
      <c r="Y2992" s="82">
        <f t="shared" si="309"/>
        <v>23.347</v>
      </c>
      <c r="Z2992" s="82"/>
      <c r="AA2992" s="91"/>
      <c r="AB2992" s="91"/>
      <c r="AC2992" s="82"/>
      <c r="AD2992" s="82"/>
      <c r="AE2992" s="82"/>
      <c r="AF2992" s="82"/>
      <c r="AG2992" s="59" t="s">
        <v>9770</v>
      </c>
      <c r="AH2992" s="59">
        <v>1</v>
      </c>
      <c r="AI2992" s="58"/>
      <c r="AJ2992" s="27"/>
    </row>
    <row r="2993" ht="20.15" customHeight="1" outlineLevel="4" spans="1:36">
      <c r="A2993" s="136">
        <v>27</v>
      </c>
      <c r="B2993" s="138" t="s">
        <v>287</v>
      </c>
      <c r="C2993" s="141" t="s">
        <v>290</v>
      </c>
      <c r="D2993" s="140" t="s">
        <v>9702</v>
      </c>
      <c r="E2993" s="137" t="s">
        <v>9787</v>
      </c>
      <c r="F2993" s="136" t="s">
        <v>1482</v>
      </c>
      <c r="G2993" s="59" t="s">
        <v>4796</v>
      </c>
      <c r="H2993" s="59">
        <v>431321</v>
      </c>
      <c r="I2993" s="59" t="str">
        <f t="shared" si="307"/>
        <v>431321</v>
      </c>
      <c r="J2993" s="59">
        <f t="shared" si="308"/>
        <v>0</v>
      </c>
      <c r="K2993" s="142">
        <v>8.422</v>
      </c>
      <c r="L2993" s="143" t="s">
        <v>9788</v>
      </c>
      <c r="M2993" s="144" t="s">
        <v>9789</v>
      </c>
      <c r="N2993" s="145"/>
      <c r="O2993" s="142"/>
      <c r="P2993" s="136" t="s">
        <v>9789</v>
      </c>
      <c r="Q2993" s="142">
        <v>8.422</v>
      </c>
      <c r="R2993" s="136"/>
      <c r="S2993" s="142"/>
      <c r="T2993" s="136">
        <v>16</v>
      </c>
      <c r="U2993" s="83">
        <v>446.366</v>
      </c>
      <c r="V2993" s="83">
        <v>134.752</v>
      </c>
      <c r="W2993" s="83">
        <v>84.22</v>
      </c>
      <c r="X2993" s="83">
        <v>50.532</v>
      </c>
      <c r="Y2993" s="82">
        <f t="shared" si="309"/>
        <v>311.614</v>
      </c>
      <c r="Z2993" s="82"/>
      <c r="AA2993" s="91"/>
      <c r="AB2993" s="91"/>
      <c r="AC2993" s="82"/>
      <c r="AD2993" s="82"/>
      <c r="AE2993" s="82"/>
      <c r="AF2993" s="82"/>
      <c r="AG2993" s="59" t="s">
        <v>9770</v>
      </c>
      <c r="AH2993" s="59">
        <v>1</v>
      </c>
      <c r="AI2993" s="58"/>
      <c r="AJ2993" s="27"/>
    </row>
    <row r="2994" ht="20.15" customHeight="1" outlineLevel="4" spans="1:36">
      <c r="A2994" s="136">
        <v>28</v>
      </c>
      <c r="B2994" s="138" t="s">
        <v>287</v>
      </c>
      <c r="C2994" s="141" t="s">
        <v>290</v>
      </c>
      <c r="D2994" s="140" t="s">
        <v>9710</v>
      </c>
      <c r="E2994" s="137" t="s">
        <v>9790</v>
      </c>
      <c r="F2994" s="136" t="s">
        <v>1482</v>
      </c>
      <c r="G2994" s="59" t="s">
        <v>4796</v>
      </c>
      <c r="H2994" s="59">
        <v>431321</v>
      </c>
      <c r="I2994" s="59" t="str">
        <f t="shared" si="307"/>
        <v>431321</v>
      </c>
      <c r="J2994" s="59">
        <f t="shared" si="308"/>
        <v>0</v>
      </c>
      <c r="K2994" s="142">
        <v>4.571</v>
      </c>
      <c r="L2994" s="143" t="s">
        <v>9791</v>
      </c>
      <c r="M2994" s="144" t="s">
        <v>9792</v>
      </c>
      <c r="N2994" s="145"/>
      <c r="O2994" s="142"/>
      <c r="P2994" s="136" t="s">
        <v>9792</v>
      </c>
      <c r="Q2994" s="142">
        <v>4.571</v>
      </c>
      <c r="R2994" s="136"/>
      <c r="S2994" s="142"/>
      <c r="T2994" s="136">
        <v>16</v>
      </c>
      <c r="U2994" s="83">
        <v>242.263</v>
      </c>
      <c r="V2994" s="83">
        <v>73.136</v>
      </c>
      <c r="W2994" s="83">
        <v>45.71</v>
      </c>
      <c r="X2994" s="83">
        <v>27.426</v>
      </c>
      <c r="Y2994" s="82">
        <f t="shared" si="309"/>
        <v>169.127</v>
      </c>
      <c r="Z2994" s="82"/>
      <c r="AA2994" s="91"/>
      <c r="AB2994" s="91"/>
      <c r="AC2994" s="82"/>
      <c r="AD2994" s="82"/>
      <c r="AE2994" s="82"/>
      <c r="AF2994" s="82"/>
      <c r="AG2994" s="59" t="s">
        <v>9770</v>
      </c>
      <c r="AH2994" s="59">
        <v>1</v>
      </c>
      <c r="AI2994" s="58"/>
      <c r="AJ2994" s="27"/>
    </row>
    <row r="2995" ht="20.15" customHeight="1" outlineLevel="4" spans="1:36">
      <c r="A2995" s="136">
        <v>29</v>
      </c>
      <c r="B2995" s="138" t="s">
        <v>287</v>
      </c>
      <c r="C2995" s="141" t="s">
        <v>290</v>
      </c>
      <c r="D2995" s="140" t="s">
        <v>9793</v>
      </c>
      <c r="E2995" s="137" t="s">
        <v>9794</v>
      </c>
      <c r="F2995" s="136" t="s">
        <v>1482</v>
      </c>
      <c r="G2995" s="59" t="s">
        <v>4796</v>
      </c>
      <c r="H2995" s="59">
        <v>431321</v>
      </c>
      <c r="I2995" s="59" t="str">
        <f t="shared" si="307"/>
        <v>431321</v>
      </c>
      <c r="J2995" s="59">
        <f t="shared" si="308"/>
        <v>0</v>
      </c>
      <c r="K2995" s="142">
        <v>3.667</v>
      </c>
      <c r="L2995" s="143" t="s">
        <v>9795</v>
      </c>
      <c r="M2995" s="144" t="s">
        <v>9796</v>
      </c>
      <c r="N2995" s="145"/>
      <c r="O2995" s="142"/>
      <c r="P2995" s="136" t="s">
        <v>9796</v>
      </c>
      <c r="Q2995" s="142">
        <v>3.667</v>
      </c>
      <c r="R2995" s="136"/>
      <c r="S2995" s="142"/>
      <c r="T2995" s="136">
        <v>16</v>
      </c>
      <c r="U2995" s="83">
        <v>268.55</v>
      </c>
      <c r="V2995" s="83">
        <v>58.672</v>
      </c>
      <c r="W2995" s="83">
        <v>36.67</v>
      </c>
      <c r="X2995" s="83">
        <v>22.002</v>
      </c>
      <c r="Y2995" s="82">
        <f t="shared" si="309"/>
        <v>209.878</v>
      </c>
      <c r="Z2995" s="82"/>
      <c r="AA2995" s="91"/>
      <c r="AB2995" s="91"/>
      <c r="AC2995" s="82"/>
      <c r="AD2995" s="82"/>
      <c r="AE2995" s="82"/>
      <c r="AF2995" s="82"/>
      <c r="AG2995" s="59" t="s">
        <v>9770</v>
      </c>
      <c r="AH2995" s="59">
        <v>1</v>
      </c>
      <c r="AI2995" s="58"/>
      <c r="AJ2995" s="27"/>
    </row>
    <row r="2996" ht="20.15" customHeight="1" outlineLevel="4" spans="1:36">
      <c r="A2996" s="136">
        <v>30</v>
      </c>
      <c r="B2996" s="138" t="s">
        <v>287</v>
      </c>
      <c r="C2996" s="141" t="s">
        <v>290</v>
      </c>
      <c r="D2996" s="140" t="s">
        <v>9797</v>
      </c>
      <c r="E2996" s="137" t="s">
        <v>9798</v>
      </c>
      <c r="F2996" s="136" t="s">
        <v>1482</v>
      </c>
      <c r="G2996" s="59" t="s">
        <v>4796</v>
      </c>
      <c r="H2996" s="59">
        <v>431321</v>
      </c>
      <c r="I2996" s="59" t="str">
        <f t="shared" si="307"/>
        <v>431321</v>
      </c>
      <c r="J2996" s="59">
        <f t="shared" si="308"/>
        <v>0</v>
      </c>
      <c r="K2996" s="142">
        <v>1.535</v>
      </c>
      <c r="L2996" s="143" t="s">
        <v>9799</v>
      </c>
      <c r="M2996" s="144" t="s">
        <v>9800</v>
      </c>
      <c r="N2996" s="145"/>
      <c r="O2996" s="142"/>
      <c r="P2996" s="136" t="s">
        <v>9800</v>
      </c>
      <c r="Q2996" s="142">
        <v>1.535</v>
      </c>
      <c r="R2996" s="136"/>
      <c r="S2996" s="142"/>
      <c r="T2996" s="136">
        <v>16</v>
      </c>
      <c r="U2996" s="83">
        <v>81.355</v>
      </c>
      <c r="V2996" s="83">
        <v>24.56</v>
      </c>
      <c r="W2996" s="83">
        <v>15.35</v>
      </c>
      <c r="X2996" s="83">
        <v>9.21</v>
      </c>
      <c r="Y2996" s="82">
        <f t="shared" si="309"/>
        <v>56.795</v>
      </c>
      <c r="Z2996" s="82"/>
      <c r="AA2996" s="91"/>
      <c r="AB2996" s="91"/>
      <c r="AC2996" s="82"/>
      <c r="AD2996" s="82"/>
      <c r="AE2996" s="82"/>
      <c r="AF2996" s="82"/>
      <c r="AG2996" s="59" t="s">
        <v>9770</v>
      </c>
      <c r="AH2996" s="59">
        <v>1</v>
      </c>
      <c r="AI2996" s="58"/>
      <c r="AJ2996" s="27"/>
    </row>
    <row r="2997" ht="20.15" customHeight="1" outlineLevel="4" spans="1:36">
      <c r="A2997" s="136">
        <v>31</v>
      </c>
      <c r="B2997" s="138" t="s">
        <v>287</v>
      </c>
      <c r="C2997" s="141" t="s">
        <v>290</v>
      </c>
      <c r="D2997" s="140" t="s">
        <v>9783</v>
      </c>
      <c r="E2997" s="137" t="s">
        <v>9801</v>
      </c>
      <c r="F2997" s="136" t="s">
        <v>1482</v>
      </c>
      <c r="G2997" s="59" t="s">
        <v>4796</v>
      </c>
      <c r="H2997" s="59">
        <v>431321</v>
      </c>
      <c r="I2997" s="59" t="str">
        <f t="shared" si="307"/>
        <v>431321</v>
      </c>
      <c r="J2997" s="59">
        <f t="shared" si="308"/>
        <v>0</v>
      </c>
      <c r="K2997" s="142">
        <v>2.048</v>
      </c>
      <c r="L2997" s="143" t="s">
        <v>9802</v>
      </c>
      <c r="M2997" s="144" t="s">
        <v>9803</v>
      </c>
      <c r="N2997" s="145"/>
      <c r="O2997" s="142"/>
      <c r="P2997" s="136" t="s">
        <v>9803</v>
      </c>
      <c r="Q2997" s="142">
        <v>2.048</v>
      </c>
      <c r="R2997" s="136"/>
      <c r="S2997" s="142"/>
      <c r="T2997" s="136">
        <v>16</v>
      </c>
      <c r="U2997" s="83">
        <v>108.544</v>
      </c>
      <c r="V2997" s="83">
        <v>32.768</v>
      </c>
      <c r="W2997" s="83">
        <v>20.48</v>
      </c>
      <c r="X2997" s="83">
        <v>12.288</v>
      </c>
      <c r="Y2997" s="82">
        <f t="shared" si="309"/>
        <v>75.776</v>
      </c>
      <c r="Z2997" s="82"/>
      <c r="AA2997" s="91"/>
      <c r="AB2997" s="91"/>
      <c r="AC2997" s="82"/>
      <c r="AD2997" s="82"/>
      <c r="AE2997" s="82"/>
      <c r="AF2997" s="82"/>
      <c r="AG2997" s="59" t="s">
        <v>9770</v>
      </c>
      <c r="AH2997" s="59">
        <v>1</v>
      </c>
      <c r="AI2997" s="58"/>
      <c r="AJ2997" s="27"/>
    </row>
    <row r="2998" ht="20.15" customHeight="1" outlineLevel="4" spans="1:36">
      <c r="A2998" s="136">
        <v>32</v>
      </c>
      <c r="B2998" s="138" t="s">
        <v>287</v>
      </c>
      <c r="C2998" s="141" t="s">
        <v>290</v>
      </c>
      <c r="D2998" s="140" t="s">
        <v>9244</v>
      </c>
      <c r="E2998" s="137" t="s">
        <v>9804</v>
      </c>
      <c r="F2998" s="136" t="s">
        <v>1482</v>
      </c>
      <c r="G2998" s="59" t="s">
        <v>4796</v>
      </c>
      <c r="H2998" s="59">
        <v>431321</v>
      </c>
      <c r="I2998" s="59" t="str">
        <f t="shared" si="307"/>
        <v>431321</v>
      </c>
      <c r="J2998" s="59">
        <f t="shared" si="308"/>
        <v>0</v>
      </c>
      <c r="K2998" s="142">
        <v>2.329</v>
      </c>
      <c r="L2998" s="143" t="s">
        <v>9805</v>
      </c>
      <c r="M2998" s="144" t="s">
        <v>9806</v>
      </c>
      <c r="N2998" s="145"/>
      <c r="O2998" s="142"/>
      <c r="P2998" s="136"/>
      <c r="Q2998" s="142"/>
      <c r="R2998" s="136" t="s">
        <v>9806</v>
      </c>
      <c r="S2998" s="142">
        <v>2.329</v>
      </c>
      <c r="T2998" s="136">
        <v>16</v>
      </c>
      <c r="U2998" s="83">
        <v>123.437</v>
      </c>
      <c r="V2998" s="83">
        <v>37.264</v>
      </c>
      <c r="W2998" s="83">
        <v>23.29</v>
      </c>
      <c r="X2998" s="83">
        <v>13.974</v>
      </c>
      <c r="Y2998" s="82">
        <f t="shared" si="309"/>
        <v>86.173</v>
      </c>
      <c r="Z2998" s="82"/>
      <c r="AA2998" s="91"/>
      <c r="AB2998" s="91"/>
      <c r="AC2998" s="82"/>
      <c r="AD2998" s="82"/>
      <c r="AE2998" s="82"/>
      <c r="AF2998" s="82"/>
      <c r="AG2998" s="59" t="s">
        <v>9770</v>
      </c>
      <c r="AH2998" s="59">
        <v>1</v>
      </c>
      <c r="AI2998" s="58"/>
      <c r="AJ2998" s="27"/>
    </row>
    <row r="2999" ht="20.15" customHeight="1" outlineLevel="4" spans="1:36">
      <c r="A2999" s="136">
        <v>33</v>
      </c>
      <c r="B2999" s="138" t="s">
        <v>287</v>
      </c>
      <c r="C2999" s="141" t="s">
        <v>290</v>
      </c>
      <c r="D2999" s="140" t="s">
        <v>9807</v>
      </c>
      <c r="E2999" s="137" t="s">
        <v>3023</v>
      </c>
      <c r="F2999" s="136" t="s">
        <v>1482</v>
      </c>
      <c r="G2999" s="59" t="s">
        <v>4796</v>
      </c>
      <c r="H2999" s="59">
        <v>431321</v>
      </c>
      <c r="I2999" s="59" t="str">
        <f t="shared" si="307"/>
        <v>431321</v>
      </c>
      <c r="J2999" s="59">
        <f t="shared" si="308"/>
        <v>0</v>
      </c>
      <c r="K2999" s="142">
        <v>1.097</v>
      </c>
      <c r="L2999" s="143" t="s">
        <v>9808</v>
      </c>
      <c r="M2999" s="144" t="s">
        <v>9809</v>
      </c>
      <c r="N2999" s="145"/>
      <c r="O2999" s="142"/>
      <c r="P2999" s="136"/>
      <c r="Q2999" s="142"/>
      <c r="R2999" s="136" t="s">
        <v>9809</v>
      </c>
      <c r="S2999" s="142">
        <v>1.097</v>
      </c>
      <c r="T2999" s="136">
        <v>16</v>
      </c>
      <c r="U2999" s="83">
        <v>58.141</v>
      </c>
      <c r="V2999" s="83">
        <v>17.552</v>
      </c>
      <c r="W2999" s="83">
        <v>10.97</v>
      </c>
      <c r="X2999" s="83">
        <v>6.582</v>
      </c>
      <c r="Y2999" s="82">
        <f t="shared" si="309"/>
        <v>40.589</v>
      </c>
      <c r="Z2999" s="82"/>
      <c r="AA2999" s="91"/>
      <c r="AB2999" s="91"/>
      <c r="AC2999" s="82"/>
      <c r="AD2999" s="82"/>
      <c r="AE2999" s="82"/>
      <c r="AF2999" s="82"/>
      <c r="AG2999" s="59" t="s">
        <v>9770</v>
      </c>
      <c r="AH2999" s="59">
        <v>1</v>
      </c>
      <c r="AI2999" s="58"/>
      <c r="AJ2999" s="27"/>
    </row>
    <row r="3000" ht="20.15" customHeight="1" outlineLevel="4" spans="1:36">
      <c r="A3000" s="136">
        <v>34</v>
      </c>
      <c r="B3000" s="138" t="s">
        <v>287</v>
      </c>
      <c r="C3000" s="141" t="s">
        <v>290</v>
      </c>
      <c r="D3000" s="140" t="s">
        <v>9783</v>
      </c>
      <c r="E3000" s="137" t="s">
        <v>9784</v>
      </c>
      <c r="F3000" s="136" t="s">
        <v>1482</v>
      </c>
      <c r="G3000" s="59" t="s">
        <v>4796</v>
      </c>
      <c r="H3000" s="59">
        <v>431321</v>
      </c>
      <c r="I3000" s="59" t="str">
        <f t="shared" si="307"/>
        <v>431321</v>
      </c>
      <c r="J3000" s="59">
        <f t="shared" si="308"/>
        <v>0</v>
      </c>
      <c r="K3000" s="142">
        <v>1.038</v>
      </c>
      <c r="L3000" s="143" t="s">
        <v>9810</v>
      </c>
      <c r="M3000" s="144" t="s">
        <v>9811</v>
      </c>
      <c r="N3000" s="145"/>
      <c r="O3000" s="142"/>
      <c r="P3000" s="136"/>
      <c r="Q3000" s="142"/>
      <c r="R3000" s="136" t="s">
        <v>9811</v>
      </c>
      <c r="S3000" s="142">
        <v>1.038</v>
      </c>
      <c r="T3000" s="136">
        <v>16</v>
      </c>
      <c r="U3000" s="83">
        <v>55.014</v>
      </c>
      <c r="V3000" s="83">
        <v>16.608</v>
      </c>
      <c r="W3000" s="83">
        <v>10.38</v>
      </c>
      <c r="X3000" s="83">
        <v>6.228</v>
      </c>
      <c r="Y3000" s="82">
        <f t="shared" si="309"/>
        <v>38.406</v>
      </c>
      <c r="Z3000" s="82"/>
      <c r="AA3000" s="91"/>
      <c r="AB3000" s="91"/>
      <c r="AC3000" s="82"/>
      <c r="AD3000" s="82"/>
      <c r="AE3000" s="82"/>
      <c r="AF3000" s="82"/>
      <c r="AG3000" s="59" t="s">
        <v>9770</v>
      </c>
      <c r="AH3000" s="59">
        <v>1</v>
      </c>
      <c r="AI3000" s="58"/>
      <c r="AJ3000" s="27"/>
    </row>
    <row r="3001" ht="20.15" customHeight="1" outlineLevel="4" spans="1:36">
      <c r="A3001" s="136">
        <v>35</v>
      </c>
      <c r="B3001" s="138" t="s">
        <v>287</v>
      </c>
      <c r="C3001" s="141" t="s">
        <v>290</v>
      </c>
      <c r="D3001" s="140" t="s">
        <v>9783</v>
      </c>
      <c r="E3001" s="137" t="s">
        <v>9812</v>
      </c>
      <c r="F3001" s="136" t="s">
        <v>1482</v>
      </c>
      <c r="G3001" s="59" t="s">
        <v>4796</v>
      </c>
      <c r="H3001" s="59">
        <v>431321</v>
      </c>
      <c r="I3001" s="59" t="str">
        <f t="shared" si="307"/>
        <v>431321</v>
      </c>
      <c r="J3001" s="59">
        <f t="shared" si="308"/>
        <v>0</v>
      </c>
      <c r="K3001" s="142">
        <v>3.813</v>
      </c>
      <c r="L3001" s="143" t="s">
        <v>9813</v>
      </c>
      <c r="M3001" s="144" t="s">
        <v>9814</v>
      </c>
      <c r="N3001" s="145"/>
      <c r="O3001" s="142"/>
      <c r="P3001" s="136"/>
      <c r="Q3001" s="142"/>
      <c r="R3001" s="136" t="s">
        <v>9814</v>
      </c>
      <c r="S3001" s="142">
        <v>3.813</v>
      </c>
      <c r="T3001" s="136">
        <v>16</v>
      </c>
      <c r="U3001" s="83">
        <v>202.089</v>
      </c>
      <c r="V3001" s="83">
        <v>61.008</v>
      </c>
      <c r="W3001" s="83">
        <v>38.13</v>
      </c>
      <c r="X3001" s="83">
        <v>22.878</v>
      </c>
      <c r="Y3001" s="82">
        <f t="shared" si="309"/>
        <v>141.081</v>
      </c>
      <c r="Z3001" s="82"/>
      <c r="AA3001" s="91"/>
      <c r="AB3001" s="91"/>
      <c r="AC3001" s="82"/>
      <c r="AD3001" s="82"/>
      <c r="AE3001" s="82"/>
      <c r="AF3001" s="82"/>
      <c r="AG3001" s="59" t="s">
        <v>9770</v>
      </c>
      <c r="AH3001" s="59">
        <v>1</v>
      </c>
      <c r="AI3001" s="58"/>
      <c r="AJ3001" s="27"/>
    </row>
    <row r="3002" ht="20.15" customHeight="1" outlineLevel="4" spans="1:36">
      <c r="A3002" s="136">
        <v>36</v>
      </c>
      <c r="B3002" s="138" t="s">
        <v>287</v>
      </c>
      <c r="C3002" s="141" t="s">
        <v>290</v>
      </c>
      <c r="D3002" s="140" t="s">
        <v>9783</v>
      </c>
      <c r="E3002" s="137" t="s">
        <v>9801</v>
      </c>
      <c r="F3002" s="136" t="s">
        <v>1482</v>
      </c>
      <c r="G3002" s="59" t="s">
        <v>4796</v>
      </c>
      <c r="H3002" s="59">
        <v>431321</v>
      </c>
      <c r="I3002" s="59" t="str">
        <f t="shared" si="307"/>
        <v>431321</v>
      </c>
      <c r="J3002" s="59">
        <f t="shared" si="308"/>
        <v>0</v>
      </c>
      <c r="K3002" s="142">
        <v>0.63</v>
      </c>
      <c r="L3002" s="143" t="s">
        <v>9815</v>
      </c>
      <c r="M3002" s="144" t="s">
        <v>9816</v>
      </c>
      <c r="N3002" s="145"/>
      <c r="O3002" s="142"/>
      <c r="P3002" s="136"/>
      <c r="Q3002" s="142"/>
      <c r="R3002" s="136" t="s">
        <v>9816</v>
      </c>
      <c r="S3002" s="142">
        <v>0.63</v>
      </c>
      <c r="T3002" s="136">
        <v>16</v>
      </c>
      <c r="U3002" s="83">
        <v>33.39</v>
      </c>
      <c r="V3002" s="83">
        <v>10.08</v>
      </c>
      <c r="W3002" s="83">
        <v>6.3</v>
      </c>
      <c r="X3002" s="83">
        <v>3.78</v>
      </c>
      <c r="Y3002" s="82">
        <f t="shared" si="309"/>
        <v>23.31</v>
      </c>
      <c r="Z3002" s="82"/>
      <c r="AA3002" s="91"/>
      <c r="AB3002" s="91"/>
      <c r="AC3002" s="82"/>
      <c r="AD3002" s="82"/>
      <c r="AE3002" s="82"/>
      <c r="AF3002" s="82"/>
      <c r="AG3002" s="59" t="s">
        <v>9770</v>
      </c>
      <c r="AH3002" s="59">
        <v>1</v>
      </c>
      <c r="AI3002" s="58"/>
      <c r="AJ3002" s="27"/>
    </row>
    <row r="3003" ht="20.15" customHeight="1" outlineLevel="4" spans="1:36">
      <c r="A3003" s="136">
        <v>37</v>
      </c>
      <c r="B3003" s="138" t="s">
        <v>287</v>
      </c>
      <c r="C3003" s="141" t="s">
        <v>290</v>
      </c>
      <c r="D3003" s="140" t="s">
        <v>9817</v>
      </c>
      <c r="E3003" s="137" t="s">
        <v>2043</v>
      </c>
      <c r="F3003" s="136" t="s">
        <v>1482</v>
      </c>
      <c r="G3003" s="59" t="s">
        <v>4796</v>
      </c>
      <c r="H3003" s="59">
        <v>431321</v>
      </c>
      <c r="I3003" s="59" t="str">
        <f t="shared" si="307"/>
        <v>431321</v>
      </c>
      <c r="J3003" s="59">
        <f t="shared" si="308"/>
        <v>0</v>
      </c>
      <c r="K3003" s="142">
        <v>0.89</v>
      </c>
      <c r="L3003" s="143" t="s">
        <v>9818</v>
      </c>
      <c r="M3003" s="144" t="s">
        <v>9819</v>
      </c>
      <c r="N3003" s="145"/>
      <c r="O3003" s="142"/>
      <c r="P3003" s="136"/>
      <c r="Q3003" s="142"/>
      <c r="R3003" s="136" t="s">
        <v>9819</v>
      </c>
      <c r="S3003" s="142">
        <v>0.89</v>
      </c>
      <c r="T3003" s="136">
        <v>16</v>
      </c>
      <c r="U3003" s="83">
        <v>47.17</v>
      </c>
      <c r="V3003" s="83">
        <v>14.24</v>
      </c>
      <c r="W3003" s="83">
        <v>8.9</v>
      </c>
      <c r="X3003" s="83">
        <v>5.34</v>
      </c>
      <c r="Y3003" s="82">
        <f t="shared" si="309"/>
        <v>32.93</v>
      </c>
      <c r="Z3003" s="82"/>
      <c r="AA3003" s="91"/>
      <c r="AB3003" s="91"/>
      <c r="AC3003" s="82"/>
      <c r="AD3003" s="82"/>
      <c r="AE3003" s="82"/>
      <c r="AF3003" s="82"/>
      <c r="AG3003" s="59" t="s">
        <v>9770</v>
      </c>
      <c r="AH3003" s="59">
        <v>1</v>
      </c>
      <c r="AI3003" s="58"/>
      <c r="AJ3003" s="27"/>
    </row>
    <row r="3004" ht="20.15" customHeight="1" outlineLevel="4" spans="1:36">
      <c r="A3004" s="136">
        <v>38</v>
      </c>
      <c r="B3004" s="138" t="s">
        <v>287</v>
      </c>
      <c r="C3004" s="141" t="s">
        <v>290</v>
      </c>
      <c r="D3004" s="140" t="s">
        <v>9817</v>
      </c>
      <c r="E3004" s="137" t="s">
        <v>9820</v>
      </c>
      <c r="F3004" s="136" t="s">
        <v>1482</v>
      </c>
      <c r="G3004" s="59" t="s">
        <v>4796</v>
      </c>
      <c r="H3004" s="59">
        <v>431321</v>
      </c>
      <c r="I3004" s="59" t="str">
        <f t="shared" si="307"/>
        <v>431321</v>
      </c>
      <c r="J3004" s="59">
        <f t="shared" si="308"/>
        <v>0</v>
      </c>
      <c r="K3004" s="142">
        <v>1.385</v>
      </c>
      <c r="L3004" s="143" t="s">
        <v>9821</v>
      </c>
      <c r="M3004" s="144" t="s">
        <v>9822</v>
      </c>
      <c r="N3004" s="145"/>
      <c r="O3004" s="142"/>
      <c r="P3004" s="136"/>
      <c r="Q3004" s="142"/>
      <c r="R3004" s="136" t="s">
        <v>9822</v>
      </c>
      <c r="S3004" s="142">
        <v>1.385</v>
      </c>
      <c r="T3004" s="136">
        <v>16</v>
      </c>
      <c r="U3004" s="83">
        <v>73.405</v>
      </c>
      <c r="V3004" s="83">
        <v>22.16</v>
      </c>
      <c r="W3004" s="83">
        <v>13.85</v>
      </c>
      <c r="X3004" s="83">
        <v>8.31</v>
      </c>
      <c r="Y3004" s="82">
        <f t="shared" si="309"/>
        <v>51.245</v>
      </c>
      <c r="Z3004" s="82"/>
      <c r="AA3004" s="91"/>
      <c r="AB3004" s="91"/>
      <c r="AC3004" s="82"/>
      <c r="AD3004" s="82"/>
      <c r="AE3004" s="82"/>
      <c r="AF3004" s="82"/>
      <c r="AG3004" s="59" t="s">
        <v>9770</v>
      </c>
      <c r="AH3004" s="59">
        <v>1</v>
      </c>
      <c r="AI3004" s="58"/>
      <c r="AJ3004" s="27"/>
    </row>
    <row r="3005" ht="20.15" customHeight="1" outlineLevel="4" spans="1:36">
      <c r="A3005" s="136">
        <v>39</v>
      </c>
      <c r="B3005" s="138" t="s">
        <v>287</v>
      </c>
      <c r="C3005" s="141" t="s">
        <v>290</v>
      </c>
      <c r="D3005" s="140" t="s">
        <v>9710</v>
      </c>
      <c r="E3005" s="137" t="s">
        <v>3865</v>
      </c>
      <c r="F3005" s="136" t="s">
        <v>1482</v>
      </c>
      <c r="G3005" s="59" t="s">
        <v>4796</v>
      </c>
      <c r="H3005" s="59">
        <v>431321</v>
      </c>
      <c r="I3005" s="59" t="str">
        <f t="shared" si="307"/>
        <v>431321</v>
      </c>
      <c r="J3005" s="59">
        <f t="shared" si="308"/>
        <v>0</v>
      </c>
      <c r="K3005" s="142">
        <v>2.751</v>
      </c>
      <c r="L3005" s="143" t="s">
        <v>9823</v>
      </c>
      <c r="M3005" s="144" t="s">
        <v>9824</v>
      </c>
      <c r="N3005" s="145"/>
      <c r="O3005" s="142"/>
      <c r="P3005" s="136"/>
      <c r="Q3005" s="142"/>
      <c r="R3005" s="136" t="s">
        <v>9824</v>
      </c>
      <c r="S3005" s="142">
        <v>2.751</v>
      </c>
      <c r="T3005" s="136">
        <v>16</v>
      </c>
      <c r="U3005" s="83">
        <v>145.803</v>
      </c>
      <c r="V3005" s="83">
        <v>44.016</v>
      </c>
      <c r="W3005" s="83">
        <v>27.51</v>
      </c>
      <c r="X3005" s="83">
        <v>16.506</v>
      </c>
      <c r="Y3005" s="82">
        <f t="shared" si="309"/>
        <v>101.787</v>
      </c>
      <c r="Z3005" s="82"/>
      <c r="AA3005" s="91"/>
      <c r="AB3005" s="91"/>
      <c r="AC3005" s="82"/>
      <c r="AD3005" s="82"/>
      <c r="AE3005" s="82"/>
      <c r="AF3005" s="82"/>
      <c r="AG3005" s="59" t="s">
        <v>9770</v>
      </c>
      <c r="AH3005" s="59">
        <v>1</v>
      </c>
      <c r="AI3005" s="58"/>
      <c r="AJ3005" s="27"/>
    </row>
    <row r="3006" ht="20.15" customHeight="1" outlineLevel="4" spans="1:36">
      <c r="A3006" s="136">
        <v>40</v>
      </c>
      <c r="B3006" s="138" t="s">
        <v>287</v>
      </c>
      <c r="C3006" s="141" t="s">
        <v>290</v>
      </c>
      <c r="D3006" s="140" t="s">
        <v>9710</v>
      </c>
      <c r="E3006" s="137" t="s">
        <v>9825</v>
      </c>
      <c r="F3006" s="136" t="s">
        <v>1482</v>
      </c>
      <c r="G3006" s="59" t="s">
        <v>4796</v>
      </c>
      <c r="H3006" s="59">
        <v>431321</v>
      </c>
      <c r="I3006" s="59" t="str">
        <f t="shared" si="307"/>
        <v>431321</v>
      </c>
      <c r="J3006" s="59">
        <f t="shared" si="308"/>
        <v>0</v>
      </c>
      <c r="K3006" s="142">
        <v>2.052</v>
      </c>
      <c r="L3006" s="143" t="s">
        <v>9826</v>
      </c>
      <c r="M3006" s="144" t="s">
        <v>9827</v>
      </c>
      <c r="N3006" s="145"/>
      <c r="O3006" s="142"/>
      <c r="P3006" s="136"/>
      <c r="Q3006" s="142"/>
      <c r="R3006" s="136" t="s">
        <v>9827</v>
      </c>
      <c r="S3006" s="142">
        <v>2.052</v>
      </c>
      <c r="T3006" s="136">
        <v>16</v>
      </c>
      <c r="U3006" s="83">
        <v>108.756</v>
      </c>
      <c r="V3006" s="83">
        <v>32.832</v>
      </c>
      <c r="W3006" s="83">
        <v>20.52</v>
      </c>
      <c r="X3006" s="83">
        <v>12.312</v>
      </c>
      <c r="Y3006" s="82">
        <f t="shared" si="309"/>
        <v>75.924</v>
      </c>
      <c r="Z3006" s="82"/>
      <c r="AA3006" s="91"/>
      <c r="AB3006" s="91"/>
      <c r="AC3006" s="82"/>
      <c r="AD3006" s="82"/>
      <c r="AE3006" s="82"/>
      <c r="AF3006" s="82"/>
      <c r="AG3006" s="59" t="s">
        <v>9770</v>
      </c>
      <c r="AH3006" s="59">
        <v>1</v>
      </c>
      <c r="AI3006" s="58"/>
      <c r="AJ3006" s="27"/>
    </row>
    <row r="3007" ht="20.15" customHeight="1" outlineLevel="4" spans="1:36">
      <c r="A3007" s="136">
        <v>41</v>
      </c>
      <c r="B3007" s="138" t="s">
        <v>287</v>
      </c>
      <c r="C3007" s="141" t="s">
        <v>290</v>
      </c>
      <c r="D3007" s="140" t="s">
        <v>9710</v>
      </c>
      <c r="E3007" s="137" t="s">
        <v>9828</v>
      </c>
      <c r="F3007" s="136" t="s">
        <v>1482</v>
      </c>
      <c r="G3007" s="59" t="s">
        <v>4796</v>
      </c>
      <c r="H3007" s="59">
        <v>431321</v>
      </c>
      <c r="I3007" s="59" t="str">
        <f t="shared" si="307"/>
        <v>431321</v>
      </c>
      <c r="J3007" s="59">
        <f t="shared" si="308"/>
        <v>0</v>
      </c>
      <c r="K3007" s="142">
        <v>3.392</v>
      </c>
      <c r="L3007" s="143" t="s">
        <v>9829</v>
      </c>
      <c r="M3007" s="144" t="s">
        <v>9830</v>
      </c>
      <c r="N3007" s="145"/>
      <c r="O3007" s="142"/>
      <c r="P3007" s="136"/>
      <c r="Q3007" s="142"/>
      <c r="R3007" s="136" t="s">
        <v>9830</v>
      </c>
      <c r="S3007" s="142">
        <v>3.392</v>
      </c>
      <c r="T3007" s="136">
        <v>16</v>
      </c>
      <c r="U3007" s="83">
        <v>179.776</v>
      </c>
      <c r="V3007" s="83">
        <v>54.272</v>
      </c>
      <c r="W3007" s="83">
        <v>33.92</v>
      </c>
      <c r="X3007" s="83">
        <v>20.352</v>
      </c>
      <c r="Y3007" s="82">
        <f t="shared" si="309"/>
        <v>125.504</v>
      </c>
      <c r="Z3007" s="82"/>
      <c r="AA3007" s="91"/>
      <c r="AB3007" s="91"/>
      <c r="AC3007" s="82"/>
      <c r="AD3007" s="82"/>
      <c r="AE3007" s="82"/>
      <c r="AF3007" s="82"/>
      <c r="AG3007" s="59" t="s">
        <v>9770</v>
      </c>
      <c r="AH3007" s="59">
        <v>1</v>
      </c>
      <c r="AI3007" s="58"/>
      <c r="AJ3007" s="27"/>
    </row>
    <row r="3008" ht="20.15" customHeight="1" outlineLevel="4" spans="1:36">
      <c r="A3008" s="136">
        <v>42</v>
      </c>
      <c r="B3008" s="138" t="s">
        <v>287</v>
      </c>
      <c r="C3008" s="141" t="s">
        <v>290</v>
      </c>
      <c r="D3008" s="140" t="s">
        <v>9710</v>
      </c>
      <c r="E3008" s="137" t="s">
        <v>9831</v>
      </c>
      <c r="F3008" s="136" t="s">
        <v>1482</v>
      </c>
      <c r="G3008" s="59" t="s">
        <v>4796</v>
      </c>
      <c r="H3008" s="59">
        <v>431321</v>
      </c>
      <c r="I3008" s="59" t="str">
        <f t="shared" si="307"/>
        <v>431321</v>
      </c>
      <c r="J3008" s="59">
        <f t="shared" si="308"/>
        <v>0</v>
      </c>
      <c r="K3008" s="142">
        <v>2.66</v>
      </c>
      <c r="L3008" s="143" t="s">
        <v>9832</v>
      </c>
      <c r="M3008" s="144" t="s">
        <v>9833</v>
      </c>
      <c r="N3008" s="145"/>
      <c r="O3008" s="142"/>
      <c r="P3008" s="136"/>
      <c r="Q3008" s="142"/>
      <c r="R3008" s="136" t="s">
        <v>9833</v>
      </c>
      <c r="S3008" s="142">
        <v>2.66</v>
      </c>
      <c r="T3008" s="136">
        <v>16</v>
      </c>
      <c r="U3008" s="83">
        <v>140.98</v>
      </c>
      <c r="V3008" s="83">
        <v>42.56</v>
      </c>
      <c r="W3008" s="83">
        <v>26.6</v>
      </c>
      <c r="X3008" s="83">
        <v>15.96</v>
      </c>
      <c r="Y3008" s="82">
        <f t="shared" si="309"/>
        <v>98.42</v>
      </c>
      <c r="Z3008" s="82"/>
      <c r="AA3008" s="91"/>
      <c r="AB3008" s="91"/>
      <c r="AC3008" s="82"/>
      <c r="AD3008" s="82"/>
      <c r="AE3008" s="82"/>
      <c r="AF3008" s="82"/>
      <c r="AG3008" s="59" t="s">
        <v>9834</v>
      </c>
      <c r="AH3008" s="59">
        <v>1</v>
      </c>
      <c r="AI3008" s="58"/>
      <c r="AJ3008" s="27"/>
    </row>
    <row r="3009" ht="20.15" customHeight="1" outlineLevel="4" spans="1:36">
      <c r="A3009" s="136">
        <v>43</v>
      </c>
      <c r="B3009" s="138" t="s">
        <v>287</v>
      </c>
      <c r="C3009" s="141" t="s">
        <v>290</v>
      </c>
      <c r="D3009" s="140" t="s">
        <v>9714</v>
      </c>
      <c r="E3009" s="137" t="s">
        <v>2133</v>
      </c>
      <c r="F3009" s="136" t="s">
        <v>1482</v>
      </c>
      <c r="G3009" s="59" t="s">
        <v>4796</v>
      </c>
      <c r="H3009" s="59">
        <v>431321</v>
      </c>
      <c r="I3009" s="59" t="str">
        <f t="shared" si="307"/>
        <v>431321</v>
      </c>
      <c r="J3009" s="59">
        <f t="shared" si="308"/>
        <v>0</v>
      </c>
      <c r="K3009" s="142">
        <v>2.532</v>
      </c>
      <c r="L3009" s="143" t="s">
        <v>9835</v>
      </c>
      <c r="M3009" s="144" t="s">
        <v>9836</v>
      </c>
      <c r="N3009" s="145"/>
      <c r="O3009" s="142"/>
      <c r="P3009" s="136"/>
      <c r="Q3009" s="142"/>
      <c r="R3009" s="136" t="s">
        <v>9836</v>
      </c>
      <c r="S3009" s="142">
        <v>2.532</v>
      </c>
      <c r="T3009" s="136">
        <v>16</v>
      </c>
      <c r="U3009" s="83">
        <v>134.196</v>
      </c>
      <c r="V3009" s="83">
        <v>40.512</v>
      </c>
      <c r="W3009" s="83">
        <v>25.32</v>
      </c>
      <c r="X3009" s="83">
        <v>15.192</v>
      </c>
      <c r="Y3009" s="82">
        <f t="shared" si="309"/>
        <v>93.684</v>
      </c>
      <c r="Z3009" s="82"/>
      <c r="AA3009" s="91"/>
      <c r="AB3009" s="91"/>
      <c r="AC3009" s="82"/>
      <c r="AD3009" s="82"/>
      <c r="AE3009" s="82"/>
      <c r="AF3009" s="82"/>
      <c r="AG3009" s="59" t="s">
        <v>9834</v>
      </c>
      <c r="AH3009" s="59">
        <v>1</v>
      </c>
      <c r="AI3009" s="58"/>
      <c r="AJ3009" s="27"/>
    </row>
    <row r="3010" ht="20.15" customHeight="1" outlineLevel="4" spans="1:36">
      <c r="A3010" s="136">
        <v>44</v>
      </c>
      <c r="B3010" s="138" t="s">
        <v>287</v>
      </c>
      <c r="C3010" s="141" t="s">
        <v>290</v>
      </c>
      <c r="D3010" s="140" t="s">
        <v>9714</v>
      </c>
      <c r="E3010" s="137" t="s">
        <v>9837</v>
      </c>
      <c r="F3010" s="136" t="s">
        <v>1482</v>
      </c>
      <c r="G3010" s="59" t="s">
        <v>4796</v>
      </c>
      <c r="H3010" s="59">
        <v>431321</v>
      </c>
      <c r="I3010" s="59" t="str">
        <f t="shared" si="307"/>
        <v>431321</v>
      </c>
      <c r="J3010" s="59">
        <f t="shared" si="308"/>
        <v>0</v>
      </c>
      <c r="K3010" s="142">
        <v>3.592</v>
      </c>
      <c r="L3010" s="143" t="s">
        <v>9838</v>
      </c>
      <c r="M3010" s="144" t="s">
        <v>9839</v>
      </c>
      <c r="N3010" s="145"/>
      <c r="O3010" s="142"/>
      <c r="P3010" s="136"/>
      <c r="Q3010" s="142"/>
      <c r="R3010" s="136" t="s">
        <v>9839</v>
      </c>
      <c r="S3010" s="142">
        <v>3.592</v>
      </c>
      <c r="T3010" s="136">
        <v>16</v>
      </c>
      <c r="U3010" s="83">
        <v>190.376</v>
      </c>
      <c r="V3010" s="83">
        <v>57.472</v>
      </c>
      <c r="W3010" s="83">
        <v>35.92</v>
      </c>
      <c r="X3010" s="83">
        <v>21.552</v>
      </c>
      <c r="Y3010" s="82">
        <f t="shared" si="309"/>
        <v>132.904</v>
      </c>
      <c r="Z3010" s="82"/>
      <c r="AA3010" s="91"/>
      <c r="AB3010" s="91"/>
      <c r="AC3010" s="82"/>
      <c r="AD3010" s="82"/>
      <c r="AE3010" s="82"/>
      <c r="AF3010" s="82"/>
      <c r="AG3010" s="59" t="s">
        <v>9834</v>
      </c>
      <c r="AH3010" s="59">
        <v>1</v>
      </c>
      <c r="AI3010" s="58"/>
      <c r="AJ3010" s="27"/>
    </row>
    <row r="3011" ht="20.15" customHeight="1" outlineLevel="4" spans="1:36">
      <c r="A3011" s="136">
        <v>45</v>
      </c>
      <c r="B3011" s="138" t="s">
        <v>287</v>
      </c>
      <c r="C3011" s="141" t="s">
        <v>290</v>
      </c>
      <c r="D3011" s="140" t="s">
        <v>9714</v>
      </c>
      <c r="E3011" s="137" t="s">
        <v>9840</v>
      </c>
      <c r="F3011" s="136" t="s">
        <v>1482</v>
      </c>
      <c r="G3011" s="59" t="s">
        <v>4796</v>
      </c>
      <c r="H3011" s="59">
        <v>431321</v>
      </c>
      <c r="I3011" s="59" t="str">
        <f t="shared" si="307"/>
        <v>431321</v>
      </c>
      <c r="J3011" s="59">
        <f t="shared" si="308"/>
        <v>0</v>
      </c>
      <c r="K3011" s="142">
        <v>2.699</v>
      </c>
      <c r="L3011" s="143" t="s">
        <v>9841</v>
      </c>
      <c r="M3011" s="144" t="s">
        <v>9842</v>
      </c>
      <c r="N3011" s="145"/>
      <c r="O3011" s="142"/>
      <c r="P3011" s="136"/>
      <c r="Q3011" s="142"/>
      <c r="R3011" s="136" t="s">
        <v>9842</v>
      </c>
      <c r="S3011" s="142">
        <v>2.699</v>
      </c>
      <c r="T3011" s="136">
        <v>16</v>
      </c>
      <c r="U3011" s="83">
        <v>143.047</v>
      </c>
      <c r="V3011" s="83">
        <v>43.184</v>
      </c>
      <c r="W3011" s="83">
        <v>26.99</v>
      </c>
      <c r="X3011" s="83">
        <v>16.194</v>
      </c>
      <c r="Y3011" s="82">
        <f t="shared" si="309"/>
        <v>99.863</v>
      </c>
      <c r="Z3011" s="82"/>
      <c r="AA3011" s="91"/>
      <c r="AB3011" s="91"/>
      <c r="AC3011" s="82"/>
      <c r="AD3011" s="82"/>
      <c r="AE3011" s="82"/>
      <c r="AF3011" s="82"/>
      <c r="AG3011" s="59" t="s">
        <v>9834</v>
      </c>
      <c r="AH3011" s="59">
        <v>1</v>
      </c>
      <c r="AI3011" s="58"/>
      <c r="AJ3011" s="27"/>
    </row>
    <row r="3012" ht="20.15" customHeight="1" outlineLevel="4" spans="1:36">
      <c r="A3012" s="136">
        <v>46</v>
      </c>
      <c r="B3012" s="138" t="s">
        <v>287</v>
      </c>
      <c r="C3012" s="141" t="s">
        <v>290</v>
      </c>
      <c r="D3012" s="140" t="s">
        <v>9714</v>
      </c>
      <c r="E3012" s="137" t="s">
        <v>9843</v>
      </c>
      <c r="F3012" s="136" t="s">
        <v>1482</v>
      </c>
      <c r="G3012" s="59" t="s">
        <v>4796</v>
      </c>
      <c r="H3012" s="59">
        <v>431321</v>
      </c>
      <c r="I3012" s="59" t="str">
        <f t="shared" si="307"/>
        <v>431321</v>
      </c>
      <c r="J3012" s="59">
        <f t="shared" si="308"/>
        <v>0</v>
      </c>
      <c r="K3012" s="142">
        <v>3.202</v>
      </c>
      <c r="L3012" s="143" t="s">
        <v>9844</v>
      </c>
      <c r="M3012" s="144" t="s">
        <v>9845</v>
      </c>
      <c r="N3012" s="145"/>
      <c r="O3012" s="142"/>
      <c r="P3012" s="136"/>
      <c r="Q3012" s="142"/>
      <c r="R3012" s="136" t="s">
        <v>9845</v>
      </c>
      <c r="S3012" s="142">
        <v>3.202</v>
      </c>
      <c r="T3012" s="136">
        <v>16</v>
      </c>
      <c r="U3012" s="83">
        <v>169.706</v>
      </c>
      <c r="V3012" s="83">
        <v>51.232</v>
      </c>
      <c r="W3012" s="83">
        <v>32.02</v>
      </c>
      <c r="X3012" s="83">
        <v>19.212</v>
      </c>
      <c r="Y3012" s="82">
        <f t="shared" si="309"/>
        <v>118.474</v>
      </c>
      <c r="Z3012" s="82"/>
      <c r="AA3012" s="91"/>
      <c r="AB3012" s="91"/>
      <c r="AC3012" s="82"/>
      <c r="AD3012" s="82"/>
      <c r="AE3012" s="82"/>
      <c r="AF3012" s="82"/>
      <c r="AG3012" s="59" t="s">
        <v>9834</v>
      </c>
      <c r="AH3012" s="59">
        <v>1</v>
      </c>
      <c r="AI3012" s="58"/>
      <c r="AJ3012" s="27"/>
    </row>
    <row r="3013" ht="20.15" customHeight="1" outlineLevel="4" spans="1:36">
      <c r="A3013" s="136">
        <v>47</v>
      </c>
      <c r="B3013" s="138" t="s">
        <v>287</v>
      </c>
      <c r="C3013" s="141" t="s">
        <v>290</v>
      </c>
      <c r="D3013" s="140" t="s">
        <v>9751</v>
      </c>
      <c r="E3013" s="137" t="s">
        <v>9846</v>
      </c>
      <c r="F3013" s="136" t="s">
        <v>1482</v>
      </c>
      <c r="G3013" s="59" t="s">
        <v>4796</v>
      </c>
      <c r="H3013" s="59">
        <v>431321</v>
      </c>
      <c r="I3013" s="59" t="str">
        <f t="shared" si="307"/>
        <v>431321</v>
      </c>
      <c r="J3013" s="59">
        <f t="shared" si="308"/>
        <v>0</v>
      </c>
      <c r="K3013" s="142">
        <v>0.6</v>
      </c>
      <c r="L3013" s="143" t="s">
        <v>9847</v>
      </c>
      <c r="M3013" s="144" t="s">
        <v>9848</v>
      </c>
      <c r="N3013" s="145"/>
      <c r="O3013" s="142"/>
      <c r="P3013" s="136"/>
      <c r="Q3013" s="142"/>
      <c r="R3013" s="136" t="s">
        <v>9848</v>
      </c>
      <c r="S3013" s="142">
        <v>0.6</v>
      </c>
      <c r="T3013" s="136">
        <v>16</v>
      </c>
      <c r="U3013" s="83">
        <v>31.8</v>
      </c>
      <c r="V3013" s="83">
        <v>9.6</v>
      </c>
      <c r="W3013" s="83">
        <v>6</v>
      </c>
      <c r="X3013" s="83">
        <v>3.6</v>
      </c>
      <c r="Y3013" s="82">
        <f t="shared" si="309"/>
        <v>22.2</v>
      </c>
      <c r="Z3013" s="82"/>
      <c r="AA3013" s="91"/>
      <c r="AB3013" s="91"/>
      <c r="AC3013" s="82"/>
      <c r="AD3013" s="82"/>
      <c r="AE3013" s="82"/>
      <c r="AF3013" s="82"/>
      <c r="AG3013" s="59" t="s">
        <v>9834</v>
      </c>
      <c r="AH3013" s="59">
        <v>1</v>
      </c>
      <c r="AI3013" s="58"/>
      <c r="AJ3013" s="27"/>
    </row>
    <row r="3014" ht="20.15" customHeight="1" outlineLevel="4" spans="1:36">
      <c r="A3014" s="136">
        <v>48</v>
      </c>
      <c r="B3014" s="138" t="s">
        <v>287</v>
      </c>
      <c r="C3014" s="141" t="s">
        <v>290</v>
      </c>
      <c r="D3014" s="140" t="s">
        <v>9751</v>
      </c>
      <c r="E3014" s="137" t="s">
        <v>9849</v>
      </c>
      <c r="F3014" s="136" t="s">
        <v>1482</v>
      </c>
      <c r="G3014" s="59" t="s">
        <v>4796</v>
      </c>
      <c r="H3014" s="59">
        <v>431321</v>
      </c>
      <c r="I3014" s="59" t="str">
        <f t="shared" si="307"/>
        <v>431321</v>
      </c>
      <c r="J3014" s="59">
        <f t="shared" si="308"/>
        <v>0</v>
      </c>
      <c r="K3014" s="142">
        <v>0.549</v>
      </c>
      <c r="L3014" s="143" t="s">
        <v>9850</v>
      </c>
      <c r="M3014" s="144" t="s">
        <v>9851</v>
      </c>
      <c r="N3014" s="145"/>
      <c r="O3014" s="142"/>
      <c r="P3014" s="136"/>
      <c r="Q3014" s="142"/>
      <c r="R3014" s="136" t="s">
        <v>9851</v>
      </c>
      <c r="S3014" s="142">
        <v>0.549</v>
      </c>
      <c r="T3014" s="136">
        <v>16</v>
      </c>
      <c r="U3014" s="83">
        <v>29.097</v>
      </c>
      <c r="V3014" s="83">
        <v>8.784</v>
      </c>
      <c r="W3014" s="83">
        <v>5.49</v>
      </c>
      <c r="X3014" s="83">
        <v>3.294</v>
      </c>
      <c r="Y3014" s="82">
        <f t="shared" si="309"/>
        <v>20.313</v>
      </c>
      <c r="Z3014" s="82"/>
      <c r="AA3014" s="91"/>
      <c r="AB3014" s="91"/>
      <c r="AC3014" s="82"/>
      <c r="AD3014" s="82"/>
      <c r="AE3014" s="82"/>
      <c r="AF3014" s="82"/>
      <c r="AG3014" s="59" t="s">
        <v>9834</v>
      </c>
      <c r="AH3014" s="59">
        <v>1</v>
      </c>
      <c r="AI3014" s="58"/>
      <c r="AJ3014" s="27"/>
    </row>
    <row r="3015" ht="20.15" customHeight="1" outlineLevel="4" spans="1:36">
      <c r="A3015" s="136">
        <v>49</v>
      </c>
      <c r="B3015" s="138" t="s">
        <v>287</v>
      </c>
      <c r="C3015" s="141" t="s">
        <v>290</v>
      </c>
      <c r="D3015" s="140" t="s">
        <v>9751</v>
      </c>
      <c r="E3015" s="137" t="s">
        <v>9852</v>
      </c>
      <c r="F3015" s="136" t="s">
        <v>1482</v>
      </c>
      <c r="G3015" s="59" t="s">
        <v>4796</v>
      </c>
      <c r="H3015" s="59">
        <v>431321</v>
      </c>
      <c r="I3015" s="59" t="str">
        <f t="shared" si="307"/>
        <v>431321</v>
      </c>
      <c r="J3015" s="59">
        <f t="shared" si="308"/>
        <v>0</v>
      </c>
      <c r="K3015" s="142">
        <v>4.206</v>
      </c>
      <c r="L3015" s="143" t="s">
        <v>9853</v>
      </c>
      <c r="M3015" s="144" t="s">
        <v>9854</v>
      </c>
      <c r="N3015" s="145"/>
      <c r="O3015" s="142"/>
      <c r="P3015" s="136"/>
      <c r="Q3015" s="142"/>
      <c r="R3015" s="136" t="s">
        <v>9854</v>
      </c>
      <c r="S3015" s="142">
        <v>4.206</v>
      </c>
      <c r="T3015" s="136">
        <v>16</v>
      </c>
      <c r="U3015" s="83">
        <v>222.918</v>
      </c>
      <c r="V3015" s="83">
        <v>67.296</v>
      </c>
      <c r="W3015" s="83">
        <v>42.06</v>
      </c>
      <c r="X3015" s="83">
        <v>25.236</v>
      </c>
      <c r="Y3015" s="82">
        <f t="shared" si="309"/>
        <v>155.622</v>
      </c>
      <c r="Z3015" s="82"/>
      <c r="AA3015" s="91"/>
      <c r="AB3015" s="91"/>
      <c r="AC3015" s="82"/>
      <c r="AD3015" s="82"/>
      <c r="AE3015" s="82"/>
      <c r="AF3015" s="82"/>
      <c r="AG3015" s="59" t="s">
        <v>9834</v>
      </c>
      <c r="AH3015" s="59">
        <v>1</v>
      </c>
      <c r="AI3015" s="58"/>
      <c r="AJ3015" s="27"/>
    </row>
    <row r="3016" ht="20.15" customHeight="1" outlineLevel="4" spans="1:36">
      <c r="A3016" s="136">
        <v>50</v>
      </c>
      <c r="B3016" s="138" t="s">
        <v>287</v>
      </c>
      <c r="C3016" s="141" t="s">
        <v>290</v>
      </c>
      <c r="D3016" s="140" t="s">
        <v>9855</v>
      </c>
      <c r="E3016" s="137" t="s">
        <v>9856</v>
      </c>
      <c r="F3016" s="136" t="s">
        <v>1482</v>
      </c>
      <c r="G3016" s="59" t="s">
        <v>4796</v>
      </c>
      <c r="H3016" s="59">
        <v>431321</v>
      </c>
      <c r="I3016" s="59" t="str">
        <f t="shared" si="307"/>
        <v>431321</v>
      </c>
      <c r="J3016" s="59">
        <f t="shared" si="308"/>
        <v>0</v>
      </c>
      <c r="K3016" s="142">
        <v>2.644</v>
      </c>
      <c r="L3016" s="143" t="s">
        <v>9857</v>
      </c>
      <c r="M3016" s="144" t="s">
        <v>9858</v>
      </c>
      <c r="N3016" s="145"/>
      <c r="O3016" s="142"/>
      <c r="P3016" s="136"/>
      <c r="Q3016" s="142"/>
      <c r="R3016" s="136" t="s">
        <v>9858</v>
      </c>
      <c r="S3016" s="142">
        <v>2.644</v>
      </c>
      <c r="T3016" s="136">
        <v>16</v>
      </c>
      <c r="U3016" s="83">
        <v>140.132</v>
      </c>
      <c r="V3016" s="83">
        <v>42.304</v>
      </c>
      <c r="W3016" s="83">
        <v>26.44</v>
      </c>
      <c r="X3016" s="83">
        <v>15.864</v>
      </c>
      <c r="Y3016" s="82">
        <f t="shared" si="309"/>
        <v>97.828</v>
      </c>
      <c r="Z3016" s="82"/>
      <c r="AA3016" s="91"/>
      <c r="AB3016" s="91"/>
      <c r="AC3016" s="82"/>
      <c r="AD3016" s="82"/>
      <c r="AE3016" s="82"/>
      <c r="AF3016" s="82"/>
      <c r="AG3016" s="59" t="s">
        <v>9859</v>
      </c>
      <c r="AH3016" s="59">
        <v>1</v>
      </c>
      <c r="AI3016" s="58"/>
      <c r="AJ3016" s="27"/>
    </row>
    <row r="3017" ht="20.15" customHeight="1" outlineLevel="4" spans="1:36">
      <c r="A3017" s="136">
        <v>51</v>
      </c>
      <c r="B3017" s="138" t="s">
        <v>287</v>
      </c>
      <c r="C3017" s="141" t="s">
        <v>290</v>
      </c>
      <c r="D3017" s="140" t="s">
        <v>9855</v>
      </c>
      <c r="E3017" s="137" t="s">
        <v>9860</v>
      </c>
      <c r="F3017" s="136" t="s">
        <v>1482</v>
      </c>
      <c r="G3017" s="59" t="s">
        <v>4796</v>
      </c>
      <c r="H3017" s="59">
        <v>431321</v>
      </c>
      <c r="I3017" s="59" t="str">
        <f t="shared" si="307"/>
        <v>431321</v>
      </c>
      <c r="J3017" s="59">
        <f t="shared" si="308"/>
        <v>0</v>
      </c>
      <c r="K3017" s="142">
        <v>3.905</v>
      </c>
      <c r="L3017" s="143" t="s">
        <v>9861</v>
      </c>
      <c r="M3017" s="144" t="s">
        <v>9862</v>
      </c>
      <c r="N3017" s="145"/>
      <c r="O3017" s="142"/>
      <c r="P3017" s="136"/>
      <c r="Q3017" s="142"/>
      <c r="R3017" s="136" t="s">
        <v>9862</v>
      </c>
      <c r="S3017" s="142">
        <v>3.905</v>
      </c>
      <c r="T3017" s="136">
        <v>16</v>
      </c>
      <c r="U3017" s="83">
        <v>206.965</v>
      </c>
      <c r="V3017" s="83">
        <v>62.48</v>
      </c>
      <c r="W3017" s="83">
        <v>39.05</v>
      </c>
      <c r="X3017" s="83">
        <v>23.43</v>
      </c>
      <c r="Y3017" s="82">
        <f t="shared" si="309"/>
        <v>144.485</v>
      </c>
      <c r="Z3017" s="82"/>
      <c r="AA3017" s="91"/>
      <c r="AB3017" s="91"/>
      <c r="AC3017" s="82"/>
      <c r="AD3017" s="82"/>
      <c r="AE3017" s="82"/>
      <c r="AF3017" s="82"/>
      <c r="AG3017" s="59" t="s">
        <v>9859</v>
      </c>
      <c r="AH3017" s="59">
        <v>1</v>
      </c>
      <c r="AI3017" s="58"/>
      <c r="AJ3017" s="27"/>
    </row>
    <row r="3018" ht="20.15" customHeight="1" outlineLevel="4" spans="1:36">
      <c r="A3018" s="136">
        <v>52</v>
      </c>
      <c r="B3018" s="138" t="s">
        <v>287</v>
      </c>
      <c r="C3018" s="141" t="s">
        <v>290</v>
      </c>
      <c r="D3018" s="140" t="s">
        <v>9797</v>
      </c>
      <c r="E3018" s="137" t="s">
        <v>9863</v>
      </c>
      <c r="F3018" s="136" t="s">
        <v>1482</v>
      </c>
      <c r="G3018" s="59" t="s">
        <v>4796</v>
      </c>
      <c r="H3018" s="59">
        <v>431321</v>
      </c>
      <c r="I3018" s="59" t="str">
        <f t="shared" si="307"/>
        <v>431321</v>
      </c>
      <c r="J3018" s="59">
        <f t="shared" si="308"/>
        <v>0</v>
      </c>
      <c r="K3018" s="142">
        <v>1.919</v>
      </c>
      <c r="L3018" s="143" t="s">
        <v>9864</v>
      </c>
      <c r="M3018" s="144" t="s">
        <v>9865</v>
      </c>
      <c r="N3018" s="145"/>
      <c r="O3018" s="142"/>
      <c r="P3018" s="136"/>
      <c r="Q3018" s="142"/>
      <c r="R3018" s="136" t="s">
        <v>9865</v>
      </c>
      <c r="S3018" s="142">
        <v>1.919</v>
      </c>
      <c r="T3018" s="136">
        <v>16</v>
      </c>
      <c r="U3018" s="83">
        <v>101.707</v>
      </c>
      <c r="V3018" s="83">
        <v>30.704</v>
      </c>
      <c r="W3018" s="83">
        <v>19.19</v>
      </c>
      <c r="X3018" s="83">
        <v>11.514</v>
      </c>
      <c r="Y3018" s="82">
        <f t="shared" si="309"/>
        <v>71.003</v>
      </c>
      <c r="Z3018" s="82"/>
      <c r="AA3018" s="91"/>
      <c r="AB3018" s="91"/>
      <c r="AC3018" s="82"/>
      <c r="AD3018" s="82"/>
      <c r="AE3018" s="82"/>
      <c r="AF3018" s="82"/>
      <c r="AG3018" s="59" t="s">
        <v>9859</v>
      </c>
      <c r="AH3018" s="59">
        <v>1</v>
      </c>
      <c r="AI3018" s="58"/>
      <c r="AJ3018" s="27"/>
    </row>
    <row r="3019" ht="20.15" customHeight="1" outlineLevel="4" spans="1:36">
      <c r="A3019" s="136">
        <v>53</v>
      </c>
      <c r="B3019" s="138" t="s">
        <v>287</v>
      </c>
      <c r="C3019" s="141" t="s">
        <v>290</v>
      </c>
      <c r="D3019" s="140" t="s">
        <v>9797</v>
      </c>
      <c r="E3019" s="137" t="s">
        <v>9866</v>
      </c>
      <c r="F3019" s="136" t="s">
        <v>1482</v>
      </c>
      <c r="G3019" s="59" t="s">
        <v>4796</v>
      </c>
      <c r="H3019" s="59">
        <v>431321</v>
      </c>
      <c r="I3019" s="59" t="str">
        <f t="shared" si="307"/>
        <v>431321</v>
      </c>
      <c r="J3019" s="59">
        <f t="shared" si="308"/>
        <v>0</v>
      </c>
      <c r="K3019" s="142">
        <v>0.596</v>
      </c>
      <c r="L3019" s="143" t="s">
        <v>9867</v>
      </c>
      <c r="M3019" s="144" t="s">
        <v>9868</v>
      </c>
      <c r="N3019" s="145"/>
      <c r="O3019" s="142"/>
      <c r="P3019" s="136"/>
      <c r="Q3019" s="142"/>
      <c r="R3019" s="136" t="s">
        <v>9868</v>
      </c>
      <c r="S3019" s="142">
        <v>0.596</v>
      </c>
      <c r="T3019" s="136">
        <v>16</v>
      </c>
      <c r="U3019" s="83">
        <v>31.588</v>
      </c>
      <c r="V3019" s="83">
        <v>9.536</v>
      </c>
      <c r="W3019" s="83">
        <v>5.96</v>
      </c>
      <c r="X3019" s="83">
        <v>3.576</v>
      </c>
      <c r="Y3019" s="82">
        <f t="shared" si="309"/>
        <v>22.052</v>
      </c>
      <c r="Z3019" s="82"/>
      <c r="AA3019" s="91"/>
      <c r="AB3019" s="91"/>
      <c r="AC3019" s="82"/>
      <c r="AD3019" s="82"/>
      <c r="AE3019" s="82"/>
      <c r="AF3019" s="82"/>
      <c r="AG3019" s="59" t="s">
        <v>9859</v>
      </c>
      <c r="AH3019" s="59">
        <v>1</v>
      </c>
      <c r="AI3019" s="58"/>
      <c r="AJ3019" s="27"/>
    </row>
    <row r="3020" ht="20.15" customHeight="1" outlineLevel="4" spans="1:36">
      <c r="A3020" s="136">
        <v>54</v>
      </c>
      <c r="B3020" s="138" t="s">
        <v>287</v>
      </c>
      <c r="C3020" s="141" t="s">
        <v>290</v>
      </c>
      <c r="D3020" s="140" t="s">
        <v>9797</v>
      </c>
      <c r="E3020" s="137" t="s">
        <v>2213</v>
      </c>
      <c r="F3020" s="136" t="s">
        <v>1482</v>
      </c>
      <c r="G3020" s="59" t="s">
        <v>4796</v>
      </c>
      <c r="H3020" s="59">
        <v>431321</v>
      </c>
      <c r="I3020" s="59" t="str">
        <f t="shared" si="307"/>
        <v>431321</v>
      </c>
      <c r="J3020" s="59">
        <f t="shared" si="308"/>
        <v>0</v>
      </c>
      <c r="K3020" s="142">
        <v>3.376</v>
      </c>
      <c r="L3020" s="143" t="s">
        <v>9869</v>
      </c>
      <c r="M3020" s="144" t="s">
        <v>9870</v>
      </c>
      <c r="N3020" s="145"/>
      <c r="O3020" s="142"/>
      <c r="P3020" s="136"/>
      <c r="Q3020" s="142"/>
      <c r="R3020" s="136" t="s">
        <v>9870</v>
      </c>
      <c r="S3020" s="142">
        <v>3.376</v>
      </c>
      <c r="T3020" s="136">
        <v>16</v>
      </c>
      <c r="U3020" s="83">
        <v>178.928</v>
      </c>
      <c r="V3020" s="83">
        <v>54.016</v>
      </c>
      <c r="W3020" s="83">
        <v>33.76</v>
      </c>
      <c r="X3020" s="83">
        <v>20.256</v>
      </c>
      <c r="Y3020" s="82">
        <f t="shared" si="309"/>
        <v>124.912</v>
      </c>
      <c r="Z3020" s="82"/>
      <c r="AA3020" s="91"/>
      <c r="AB3020" s="91"/>
      <c r="AC3020" s="82"/>
      <c r="AD3020" s="82"/>
      <c r="AE3020" s="82"/>
      <c r="AF3020" s="82"/>
      <c r="AG3020" s="59" t="s">
        <v>9859</v>
      </c>
      <c r="AH3020" s="59">
        <v>1</v>
      </c>
      <c r="AI3020" s="58"/>
      <c r="AJ3020" s="27"/>
    </row>
    <row r="3021" ht="20.15" customHeight="1" outlineLevel="4" spans="1:36">
      <c r="A3021" s="136">
        <v>55</v>
      </c>
      <c r="B3021" s="138" t="s">
        <v>287</v>
      </c>
      <c r="C3021" s="141" t="s">
        <v>290</v>
      </c>
      <c r="D3021" s="140" t="s">
        <v>9797</v>
      </c>
      <c r="E3021" s="137" t="s">
        <v>9871</v>
      </c>
      <c r="F3021" s="136" t="s">
        <v>1482</v>
      </c>
      <c r="G3021" s="59" t="s">
        <v>4796</v>
      </c>
      <c r="H3021" s="59">
        <v>431321</v>
      </c>
      <c r="I3021" s="59" t="str">
        <f t="shared" si="307"/>
        <v>431321</v>
      </c>
      <c r="J3021" s="59">
        <f t="shared" si="308"/>
        <v>0</v>
      </c>
      <c r="K3021" s="142">
        <v>3.11</v>
      </c>
      <c r="L3021" s="143" t="s">
        <v>9872</v>
      </c>
      <c r="M3021" s="144" t="s">
        <v>9873</v>
      </c>
      <c r="N3021" s="145"/>
      <c r="O3021" s="142"/>
      <c r="P3021" s="136"/>
      <c r="Q3021" s="142"/>
      <c r="R3021" s="136" t="s">
        <v>9873</v>
      </c>
      <c r="S3021" s="142">
        <v>3.11</v>
      </c>
      <c r="T3021" s="136">
        <v>16</v>
      </c>
      <c r="U3021" s="83">
        <v>164.83</v>
      </c>
      <c r="V3021" s="83">
        <v>49.76</v>
      </c>
      <c r="W3021" s="83">
        <v>31.1</v>
      </c>
      <c r="X3021" s="83">
        <v>18.66</v>
      </c>
      <c r="Y3021" s="82">
        <f t="shared" si="309"/>
        <v>115.07</v>
      </c>
      <c r="Z3021" s="82"/>
      <c r="AA3021" s="91"/>
      <c r="AB3021" s="91"/>
      <c r="AC3021" s="82"/>
      <c r="AD3021" s="82"/>
      <c r="AE3021" s="82"/>
      <c r="AF3021" s="82"/>
      <c r="AG3021" s="59" t="s">
        <v>9859</v>
      </c>
      <c r="AH3021" s="59">
        <v>1</v>
      </c>
      <c r="AI3021" s="58"/>
      <c r="AJ3021" s="27"/>
    </row>
    <row r="3022" ht="20.15" customHeight="1" outlineLevel="4" spans="1:36">
      <c r="A3022" s="136">
        <v>56</v>
      </c>
      <c r="B3022" s="138" t="s">
        <v>287</v>
      </c>
      <c r="C3022" s="141" t="s">
        <v>290</v>
      </c>
      <c r="D3022" s="140" t="s">
        <v>9735</v>
      </c>
      <c r="E3022" s="137" t="s">
        <v>9874</v>
      </c>
      <c r="F3022" s="136" t="s">
        <v>1482</v>
      </c>
      <c r="G3022" s="59" t="s">
        <v>4796</v>
      </c>
      <c r="H3022" s="59">
        <v>431321</v>
      </c>
      <c r="I3022" s="59" t="str">
        <f t="shared" si="307"/>
        <v>431321</v>
      </c>
      <c r="J3022" s="59">
        <f t="shared" si="308"/>
        <v>0</v>
      </c>
      <c r="K3022" s="142">
        <v>1.515</v>
      </c>
      <c r="L3022" s="143" t="s">
        <v>9875</v>
      </c>
      <c r="M3022" s="144" t="s">
        <v>9876</v>
      </c>
      <c r="N3022" s="145"/>
      <c r="O3022" s="142"/>
      <c r="P3022" s="136"/>
      <c r="Q3022" s="142"/>
      <c r="R3022" s="136" t="s">
        <v>9876</v>
      </c>
      <c r="S3022" s="142">
        <v>1.515</v>
      </c>
      <c r="T3022" s="136">
        <v>16</v>
      </c>
      <c r="U3022" s="83">
        <v>80.295</v>
      </c>
      <c r="V3022" s="83">
        <v>24.24</v>
      </c>
      <c r="W3022" s="83">
        <v>15.15</v>
      </c>
      <c r="X3022" s="83">
        <v>9.09</v>
      </c>
      <c r="Y3022" s="82">
        <f t="shared" si="309"/>
        <v>56.055</v>
      </c>
      <c r="Z3022" s="82"/>
      <c r="AA3022" s="91"/>
      <c r="AB3022" s="91"/>
      <c r="AC3022" s="82"/>
      <c r="AD3022" s="82"/>
      <c r="AE3022" s="82"/>
      <c r="AF3022" s="82"/>
      <c r="AG3022" s="59" t="s">
        <v>9859</v>
      </c>
      <c r="AH3022" s="59">
        <v>1</v>
      </c>
      <c r="AI3022" s="58"/>
      <c r="AJ3022" s="27"/>
    </row>
    <row r="3023" ht="20.15" customHeight="1" outlineLevel="4" spans="1:36">
      <c r="A3023" s="136">
        <v>57</v>
      </c>
      <c r="B3023" s="138" t="s">
        <v>287</v>
      </c>
      <c r="C3023" s="141" t="s">
        <v>290</v>
      </c>
      <c r="D3023" s="140" t="s">
        <v>9735</v>
      </c>
      <c r="E3023" s="137" t="s">
        <v>9877</v>
      </c>
      <c r="F3023" s="136" t="s">
        <v>1482</v>
      </c>
      <c r="G3023" s="59" t="s">
        <v>4796</v>
      </c>
      <c r="H3023" s="59">
        <v>431321</v>
      </c>
      <c r="I3023" s="59" t="str">
        <f t="shared" si="307"/>
        <v>431321</v>
      </c>
      <c r="J3023" s="59">
        <f t="shared" si="308"/>
        <v>0</v>
      </c>
      <c r="K3023" s="142">
        <v>2.904</v>
      </c>
      <c r="L3023" s="143" t="s">
        <v>9878</v>
      </c>
      <c r="M3023" s="144" t="s">
        <v>9879</v>
      </c>
      <c r="N3023" s="145"/>
      <c r="O3023" s="142"/>
      <c r="P3023" s="136"/>
      <c r="Q3023" s="142"/>
      <c r="R3023" s="136" t="s">
        <v>9879</v>
      </c>
      <c r="S3023" s="142">
        <v>2.904</v>
      </c>
      <c r="T3023" s="136">
        <v>16</v>
      </c>
      <c r="U3023" s="83">
        <v>153.912</v>
      </c>
      <c r="V3023" s="83">
        <v>46.464</v>
      </c>
      <c r="W3023" s="83">
        <v>29.04</v>
      </c>
      <c r="X3023" s="83">
        <v>17.424</v>
      </c>
      <c r="Y3023" s="82">
        <f t="shared" si="309"/>
        <v>107.448</v>
      </c>
      <c r="Z3023" s="82"/>
      <c r="AA3023" s="91"/>
      <c r="AB3023" s="91"/>
      <c r="AC3023" s="82"/>
      <c r="AD3023" s="82"/>
      <c r="AE3023" s="82"/>
      <c r="AF3023" s="82"/>
      <c r="AG3023" s="59" t="s">
        <v>9859</v>
      </c>
      <c r="AH3023" s="59">
        <v>1</v>
      </c>
      <c r="AI3023" s="58"/>
      <c r="AJ3023" s="27"/>
    </row>
    <row r="3024" ht="20.15" customHeight="1" outlineLevel="4" spans="1:36">
      <c r="A3024" s="136">
        <v>58</v>
      </c>
      <c r="B3024" s="138" t="s">
        <v>287</v>
      </c>
      <c r="C3024" s="141" t="s">
        <v>290</v>
      </c>
      <c r="D3024" s="140" t="s">
        <v>9702</v>
      </c>
      <c r="E3024" s="137" t="s">
        <v>9880</v>
      </c>
      <c r="F3024" s="136" t="s">
        <v>1482</v>
      </c>
      <c r="G3024" s="59" t="s">
        <v>4796</v>
      </c>
      <c r="H3024" s="59">
        <v>431321</v>
      </c>
      <c r="I3024" s="59" t="str">
        <f t="shared" si="307"/>
        <v>431321</v>
      </c>
      <c r="J3024" s="59">
        <f t="shared" si="308"/>
        <v>0</v>
      </c>
      <c r="K3024" s="142">
        <v>2.777</v>
      </c>
      <c r="L3024" s="143" t="s">
        <v>9881</v>
      </c>
      <c r="M3024" s="144" t="s">
        <v>9882</v>
      </c>
      <c r="N3024" s="145"/>
      <c r="O3024" s="142"/>
      <c r="P3024" s="136"/>
      <c r="Q3024" s="142"/>
      <c r="R3024" s="136" t="s">
        <v>9882</v>
      </c>
      <c r="S3024" s="142">
        <v>2.777</v>
      </c>
      <c r="T3024" s="136">
        <v>16</v>
      </c>
      <c r="U3024" s="83">
        <v>147.181</v>
      </c>
      <c r="V3024" s="83">
        <v>44.432</v>
      </c>
      <c r="W3024" s="83">
        <v>27.77</v>
      </c>
      <c r="X3024" s="83">
        <v>16.662</v>
      </c>
      <c r="Y3024" s="82">
        <f t="shared" si="309"/>
        <v>102.749</v>
      </c>
      <c r="Z3024" s="82"/>
      <c r="AA3024" s="91"/>
      <c r="AB3024" s="91"/>
      <c r="AC3024" s="82"/>
      <c r="AD3024" s="82"/>
      <c r="AE3024" s="82"/>
      <c r="AF3024" s="82"/>
      <c r="AG3024" s="59" t="s">
        <v>9859</v>
      </c>
      <c r="AH3024" s="59">
        <v>1</v>
      </c>
      <c r="AI3024" s="58"/>
      <c r="AJ3024" s="27"/>
    </row>
    <row r="3025" ht="20.15" customHeight="1" outlineLevel="4" spans="1:36">
      <c r="A3025" s="136">
        <v>59</v>
      </c>
      <c r="B3025" s="138" t="s">
        <v>287</v>
      </c>
      <c r="C3025" s="141" t="s">
        <v>290</v>
      </c>
      <c r="D3025" s="140" t="s">
        <v>9717</v>
      </c>
      <c r="E3025" s="137" t="s">
        <v>9883</v>
      </c>
      <c r="F3025" s="136" t="s">
        <v>1482</v>
      </c>
      <c r="G3025" s="59" t="s">
        <v>4796</v>
      </c>
      <c r="H3025" s="59">
        <v>431321</v>
      </c>
      <c r="I3025" s="59" t="str">
        <f t="shared" si="307"/>
        <v>431321</v>
      </c>
      <c r="J3025" s="59">
        <f t="shared" si="308"/>
        <v>0</v>
      </c>
      <c r="K3025" s="142">
        <v>2.678</v>
      </c>
      <c r="L3025" s="143" t="s">
        <v>9884</v>
      </c>
      <c r="M3025" s="144" t="s">
        <v>9885</v>
      </c>
      <c r="N3025" s="145"/>
      <c r="O3025" s="142"/>
      <c r="P3025" s="136"/>
      <c r="Q3025" s="142"/>
      <c r="R3025" s="136" t="s">
        <v>9885</v>
      </c>
      <c r="S3025" s="142">
        <v>2.678</v>
      </c>
      <c r="T3025" s="136">
        <v>16</v>
      </c>
      <c r="U3025" s="83">
        <v>141.934</v>
      </c>
      <c r="V3025" s="83">
        <v>42.848</v>
      </c>
      <c r="W3025" s="83">
        <v>26.78</v>
      </c>
      <c r="X3025" s="83">
        <v>16.068</v>
      </c>
      <c r="Y3025" s="82">
        <f t="shared" si="309"/>
        <v>99.086</v>
      </c>
      <c r="Z3025" s="82"/>
      <c r="AA3025" s="91"/>
      <c r="AB3025" s="91"/>
      <c r="AC3025" s="82"/>
      <c r="AD3025" s="82"/>
      <c r="AE3025" s="82"/>
      <c r="AF3025" s="82"/>
      <c r="AG3025" s="59" t="s">
        <v>9859</v>
      </c>
      <c r="AH3025" s="59">
        <v>1</v>
      </c>
      <c r="AI3025" s="58"/>
      <c r="AJ3025" s="27"/>
    </row>
    <row r="3026" ht="20.15" customHeight="1" outlineLevel="4" spans="1:36">
      <c r="A3026" s="136">
        <v>60</v>
      </c>
      <c r="B3026" s="138" t="s">
        <v>287</v>
      </c>
      <c r="C3026" s="141" t="s">
        <v>290</v>
      </c>
      <c r="D3026" s="140" t="s">
        <v>9717</v>
      </c>
      <c r="E3026" s="137" t="s">
        <v>9886</v>
      </c>
      <c r="F3026" s="136" t="s">
        <v>1482</v>
      </c>
      <c r="G3026" s="59" t="s">
        <v>4796</v>
      </c>
      <c r="H3026" s="59">
        <v>431321</v>
      </c>
      <c r="I3026" s="59" t="str">
        <f t="shared" si="307"/>
        <v>431321</v>
      </c>
      <c r="J3026" s="59">
        <f t="shared" si="308"/>
        <v>0</v>
      </c>
      <c r="K3026" s="142">
        <v>3.922</v>
      </c>
      <c r="L3026" s="143" t="s">
        <v>9887</v>
      </c>
      <c r="M3026" s="144" t="s">
        <v>9888</v>
      </c>
      <c r="N3026" s="145"/>
      <c r="O3026" s="142"/>
      <c r="P3026" s="136"/>
      <c r="Q3026" s="142"/>
      <c r="R3026" s="136" t="s">
        <v>9888</v>
      </c>
      <c r="S3026" s="142">
        <v>3.922</v>
      </c>
      <c r="T3026" s="136">
        <v>16</v>
      </c>
      <c r="U3026" s="83">
        <v>207.866</v>
      </c>
      <c r="V3026" s="83">
        <v>62.752</v>
      </c>
      <c r="W3026" s="83">
        <v>39.22</v>
      </c>
      <c r="X3026" s="83">
        <v>23.532</v>
      </c>
      <c r="Y3026" s="82">
        <f t="shared" si="309"/>
        <v>145.114</v>
      </c>
      <c r="Z3026" s="82"/>
      <c r="AA3026" s="91"/>
      <c r="AB3026" s="91"/>
      <c r="AC3026" s="82"/>
      <c r="AD3026" s="82"/>
      <c r="AE3026" s="82"/>
      <c r="AF3026" s="82"/>
      <c r="AG3026" s="59" t="s">
        <v>9859</v>
      </c>
      <c r="AH3026" s="59">
        <v>1</v>
      </c>
      <c r="AI3026" s="58"/>
      <c r="AJ3026" s="27"/>
    </row>
    <row r="3027" ht="20.15" customHeight="1" outlineLevel="4" spans="1:36">
      <c r="A3027" s="136">
        <v>61</v>
      </c>
      <c r="B3027" s="138" t="s">
        <v>287</v>
      </c>
      <c r="C3027" s="141" t="s">
        <v>290</v>
      </c>
      <c r="D3027" s="140" t="s">
        <v>9889</v>
      </c>
      <c r="E3027" s="137" t="s">
        <v>9890</v>
      </c>
      <c r="F3027" s="136" t="s">
        <v>1482</v>
      </c>
      <c r="G3027" s="59" t="s">
        <v>4796</v>
      </c>
      <c r="H3027" s="59">
        <v>431321</v>
      </c>
      <c r="I3027" s="59" t="str">
        <f t="shared" si="307"/>
        <v>431321</v>
      </c>
      <c r="J3027" s="59">
        <f t="shared" si="308"/>
        <v>0</v>
      </c>
      <c r="K3027" s="142">
        <v>3.691</v>
      </c>
      <c r="L3027" s="143" t="s">
        <v>9891</v>
      </c>
      <c r="M3027" s="144" t="s">
        <v>9892</v>
      </c>
      <c r="N3027" s="145"/>
      <c r="O3027" s="142"/>
      <c r="P3027" s="136"/>
      <c r="Q3027" s="142"/>
      <c r="R3027" s="136" t="s">
        <v>9892</v>
      </c>
      <c r="S3027" s="142">
        <v>3.691</v>
      </c>
      <c r="T3027" s="136">
        <v>16</v>
      </c>
      <c r="U3027" s="83">
        <v>195.623</v>
      </c>
      <c r="V3027" s="83">
        <v>59.056</v>
      </c>
      <c r="W3027" s="83">
        <v>36.91</v>
      </c>
      <c r="X3027" s="83">
        <v>22.146</v>
      </c>
      <c r="Y3027" s="82">
        <f t="shared" si="309"/>
        <v>136.567</v>
      </c>
      <c r="Z3027" s="82"/>
      <c r="AA3027" s="91"/>
      <c r="AB3027" s="91"/>
      <c r="AC3027" s="82"/>
      <c r="AD3027" s="82"/>
      <c r="AE3027" s="82"/>
      <c r="AF3027" s="82"/>
      <c r="AG3027" s="59" t="s">
        <v>9859</v>
      </c>
      <c r="AH3027" s="59">
        <v>1</v>
      </c>
      <c r="AI3027" s="58"/>
      <c r="AJ3027" s="27"/>
    </row>
    <row r="3028" ht="20.15" customHeight="1" outlineLevel="4" spans="1:36">
      <c r="A3028" s="136">
        <v>62</v>
      </c>
      <c r="B3028" s="138" t="s">
        <v>287</v>
      </c>
      <c r="C3028" s="141" t="s">
        <v>290</v>
      </c>
      <c r="D3028" s="140" t="s">
        <v>9889</v>
      </c>
      <c r="E3028" s="137" t="s">
        <v>9890</v>
      </c>
      <c r="F3028" s="136" t="s">
        <v>1482</v>
      </c>
      <c r="G3028" s="59" t="s">
        <v>4796</v>
      </c>
      <c r="H3028" s="59">
        <v>431321</v>
      </c>
      <c r="I3028" s="59" t="str">
        <f t="shared" si="307"/>
        <v>431321</v>
      </c>
      <c r="J3028" s="59">
        <f t="shared" si="308"/>
        <v>0</v>
      </c>
      <c r="K3028" s="142">
        <v>1.284</v>
      </c>
      <c r="L3028" s="143" t="s">
        <v>9893</v>
      </c>
      <c r="M3028" s="144" t="s">
        <v>9894</v>
      </c>
      <c r="N3028" s="145"/>
      <c r="O3028" s="142"/>
      <c r="P3028" s="136"/>
      <c r="Q3028" s="142"/>
      <c r="R3028" s="136" t="s">
        <v>9894</v>
      </c>
      <c r="S3028" s="142">
        <v>1.284</v>
      </c>
      <c r="T3028" s="136">
        <v>16</v>
      </c>
      <c r="U3028" s="83">
        <v>68.052</v>
      </c>
      <c r="V3028" s="83">
        <v>20.544</v>
      </c>
      <c r="W3028" s="83">
        <v>12.84</v>
      </c>
      <c r="X3028" s="83">
        <v>7.704</v>
      </c>
      <c r="Y3028" s="82">
        <f t="shared" si="309"/>
        <v>47.508</v>
      </c>
      <c r="Z3028" s="82"/>
      <c r="AA3028" s="91"/>
      <c r="AB3028" s="91"/>
      <c r="AC3028" s="82"/>
      <c r="AD3028" s="82"/>
      <c r="AE3028" s="82"/>
      <c r="AF3028" s="82"/>
      <c r="AG3028" s="59" t="s">
        <v>9859</v>
      </c>
      <c r="AH3028" s="59">
        <v>1</v>
      </c>
      <c r="AI3028" s="58"/>
      <c r="AJ3028" s="27"/>
    </row>
    <row r="3029" ht="20.15" customHeight="1" outlineLevel="4" spans="1:36">
      <c r="A3029" s="136">
        <v>63</v>
      </c>
      <c r="B3029" s="138" t="s">
        <v>287</v>
      </c>
      <c r="C3029" s="141" t="s">
        <v>290</v>
      </c>
      <c r="D3029" s="140" t="s">
        <v>9889</v>
      </c>
      <c r="E3029" s="137" t="s">
        <v>9895</v>
      </c>
      <c r="F3029" s="136" t="s">
        <v>1482</v>
      </c>
      <c r="G3029" s="59" t="s">
        <v>4796</v>
      </c>
      <c r="H3029" s="59">
        <v>431321</v>
      </c>
      <c r="I3029" s="59" t="str">
        <f t="shared" si="307"/>
        <v>431321</v>
      </c>
      <c r="J3029" s="59">
        <f t="shared" si="308"/>
        <v>0</v>
      </c>
      <c r="K3029" s="142">
        <v>2.935</v>
      </c>
      <c r="L3029" s="143" t="s">
        <v>9896</v>
      </c>
      <c r="M3029" s="144" t="s">
        <v>9897</v>
      </c>
      <c r="N3029" s="145"/>
      <c r="O3029" s="142"/>
      <c r="P3029" s="136"/>
      <c r="Q3029" s="142"/>
      <c r="R3029" s="136" t="s">
        <v>9897</v>
      </c>
      <c r="S3029" s="142">
        <v>2.935</v>
      </c>
      <c r="T3029" s="136">
        <v>16</v>
      </c>
      <c r="U3029" s="83">
        <v>155.555</v>
      </c>
      <c r="V3029" s="83">
        <v>46.96</v>
      </c>
      <c r="W3029" s="83">
        <v>29.35</v>
      </c>
      <c r="X3029" s="83">
        <v>17.61</v>
      </c>
      <c r="Y3029" s="82">
        <f t="shared" si="309"/>
        <v>108.595</v>
      </c>
      <c r="Z3029" s="82"/>
      <c r="AA3029" s="91"/>
      <c r="AB3029" s="91"/>
      <c r="AC3029" s="82"/>
      <c r="AD3029" s="82"/>
      <c r="AE3029" s="82"/>
      <c r="AF3029" s="82"/>
      <c r="AG3029" s="59" t="s">
        <v>9859</v>
      </c>
      <c r="AH3029" s="59">
        <v>1</v>
      </c>
      <c r="AI3029" s="58"/>
      <c r="AJ3029" s="27"/>
    </row>
    <row r="3030" ht="20.15" customHeight="1" outlineLevel="4" spans="1:36">
      <c r="A3030" s="136">
        <v>64</v>
      </c>
      <c r="B3030" s="138" t="s">
        <v>287</v>
      </c>
      <c r="C3030" s="141" t="s">
        <v>290</v>
      </c>
      <c r="D3030" s="140" t="s">
        <v>9898</v>
      </c>
      <c r="E3030" s="137" t="s">
        <v>9899</v>
      </c>
      <c r="F3030" s="136" t="s">
        <v>1482</v>
      </c>
      <c r="G3030" s="59" t="s">
        <v>4796</v>
      </c>
      <c r="H3030" s="59">
        <v>431321</v>
      </c>
      <c r="I3030" s="59" t="str">
        <f t="shared" si="307"/>
        <v>431321</v>
      </c>
      <c r="J3030" s="59">
        <f t="shared" si="308"/>
        <v>0</v>
      </c>
      <c r="K3030" s="142">
        <v>2.51</v>
      </c>
      <c r="L3030" s="143" t="s">
        <v>9900</v>
      </c>
      <c r="M3030" s="144" t="s">
        <v>9901</v>
      </c>
      <c r="N3030" s="145"/>
      <c r="O3030" s="142"/>
      <c r="P3030" s="136"/>
      <c r="Q3030" s="142"/>
      <c r="R3030" s="136" t="s">
        <v>9901</v>
      </c>
      <c r="S3030" s="142">
        <v>2.51</v>
      </c>
      <c r="T3030" s="136">
        <v>16</v>
      </c>
      <c r="U3030" s="83">
        <v>133.03</v>
      </c>
      <c r="V3030" s="83">
        <v>40.16</v>
      </c>
      <c r="W3030" s="83">
        <v>25.1</v>
      </c>
      <c r="X3030" s="83">
        <v>15.06</v>
      </c>
      <c r="Y3030" s="82">
        <f t="shared" si="309"/>
        <v>92.87</v>
      </c>
      <c r="Z3030" s="82"/>
      <c r="AA3030" s="91"/>
      <c r="AB3030" s="91"/>
      <c r="AC3030" s="82"/>
      <c r="AD3030" s="82"/>
      <c r="AE3030" s="82"/>
      <c r="AF3030" s="82"/>
      <c r="AG3030" s="59" t="s">
        <v>9859</v>
      </c>
      <c r="AH3030" s="59">
        <v>1</v>
      </c>
      <c r="AI3030" s="58"/>
      <c r="AJ3030" s="27"/>
    </row>
    <row r="3031" ht="20.15" customHeight="1" outlineLevel="4" spans="1:36">
      <c r="A3031" s="136">
        <v>65</v>
      </c>
      <c r="B3031" s="138" t="s">
        <v>287</v>
      </c>
      <c r="C3031" s="141" t="s">
        <v>290</v>
      </c>
      <c r="D3031" s="140" t="s">
        <v>9898</v>
      </c>
      <c r="E3031" s="137" t="s">
        <v>9902</v>
      </c>
      <c r="F3031" s="136" t="s">
        <v>1482</v>
      </c>
      <c r="G3031" s="59" t="s">
        <v>4796</v>
      </c>
      <c r="H3031" s="59">
        <v>431321</v>
      </c>
      <c r="I3031" s="59" t="str">
        <f t="shared" ref="I3031:I3044" si="310">RIGHT(M3031,6)</f>
        <v>431321</v>
      </c>
      <c r="J3031" s="59">
        <f t="shared" ref="J3031:J3044" si="311">H3031-I3031</f>
        <v>0</v>
      </c>
      <c r="K3031" s="142">
        <v>0.218</v>
      </c>
      <c r="L3031" s="143" t="s">
        <v>9903</v>
      </c>
      <c r="M3031" s="144" t="s">
        <v>9904</v>
      </c>
      <c r="N3031" s="145"/>
      <c r="O3031" s="142"/>
      <c r="P3031" s="136"/>
      <c r="Q3031" s="142"/>
      <c r="R3031" s="136" t="s">
        <v>9904</v>
      </c>
      <c r="S3031" s="142">
        <v>0.218</v>
      </c>
      <c r="T3031" s="136">
        <v>16</v>
      </c>
      <c r="U3031" s="83">
        <v>11.554</v>
      </c>
      <c r="V3031" s="83">
        <v>3.488</v>
      </c>
      <c r="W3031" s="83">
        <v>2.18</v>
      </c>
      <c r="X3031" s="83">
        <v>1.308</v>
      </c>
      <c r="Y3031" s="82">
        <f t="shared" ref="Y3031:Y3044" si="312">U3031-V3031</f>
        <v>8.066</v>
      </c>
      <c r="Z3031" s="82"/>
      <c r="AA3031" s="91"/>
      <c r="AB3031" s="91"/>
      <c r="AC3031" s="82"/>
      <c r="AD3031" s="82"/>
      <c r="AE3031" s="82"/>
      <c r="AF3031" s="82"/>
      <c r="AG3031" s="59" t="s">
        <v>9859</v>
      </c>
      <c r="AH3031" s="59">
        <v>1</v>
      </c>
      <c r="AI3031" s="58"/>
      <c r="AJ3031" s="27"/>
    </row>
    <row r="3032" ht="20.15" customHeight="1" outlineLevel="4" spans="1:36">
      <c r="A3032" s="136">
        <v>66</v>
      </c>
      <c r="B3032" s="138" t="s">
        <v>287</v>
      </c>
      <c r="C3032" s="141" t="s">
        <v>290</v>
      </c>
      <c r="D3032" s="140" t="s">
        <v>9783</v>
      </c>
      <c r="E3032" s="137" t="s">
        <v>9905</v>
      </c>
      <c r="F3032" s="136" t="s">
        <v>1482</v>
      </c>
      <c r="G3032" s="59" t="s">
        <v>4796</v>
      </c>
      <c r="H3032" s="59">
        <v>431321</v>
      </c>
      <c r="I3032" s="59" t="str">
        <f t="shared" si="310"/>
        <v>431321</v>
      </c>
      <c r="J3032" s="59">
        <f t="shared" si="311"/>
        <v>0</v>
      </c>
      <c r="K3032" s="142">
        <v>1.254</v>
      </c>
      <c r="L3032" s="143" t="s">
        <v>9906</v>
      </c>
      <c r="M3032" s="144" t="s">
        <v>9907</v>
      </c>
      <c r="N3032" s="145"/>
      <c r="O3032" s="142"/>
      <c r="P3032" s="136"/>
      <c r="Q3032" s="142"/>
      <c r="R3032" s="136" t="s">
        <v>9907</v>
      </c>
      <c r="S3032" s="142">
        <v>1.254</v>
      </c>
      <c r="T3032" s="136">
        <v>16</v>
      </c>
      <c r="U3032" s="83">
        <v>66.462</v>
      </c>
      <c r="V3032" s="83">
        <v>20.064</v>
      </c>
      <c r="W3032" s="83">
        <v>12.54</v>
      </c>
      <c r="X3032" s="83">
        <v>7.524</v>
      </c>
      <c r="Y3032" s="82">
        <f t="shared" si="312"/>
        <v>46.398</v>
      </c>
      <c r="Z3032" s="82"/>
      <c r="AA3032" s="91"/>
      <c r="AB3032" s="91"/>
      <c r="AC3032" s="82"/>
      <c r="AD3032" s="82"/>
      <c r="AE3032" s="82"/>
      <c r="AF3032" s="82"/>
      <c r="AG3032" s="59" t="s">
        <v>9859</v>
      </c>
      <c r="AH3032" s="59">
        <v>1</v>
      </c>
      <c r="AI3032" s="58"/>
      <c r="AJ3032" s="27"/>
    </row>
    <row r="3033" ht="20.15" customHeight="1" outlineLevel="4" spans="1:36">
      <c r="A3033" s="136">
        <v>67</v>
      </c>
      <c r="B3033" s="138" t="s">
        <v>287</v>
      </c>
      <c r="C3033" s="141" t="s">
        <v>290</v>
      </c>
      <c r="D3033" s="140" t="s">
        <v>9807</v>
      </c>
      <c r="E3033" s="137" t="s">
        <v>9908</v>
      </c>
      <c r="F3033" s="136" t="s">
        <v>1482</v>
      </c>
      <c r="G3033" s="59" t="s">
        <v>4796</v>
      </c>
      <c r="H3033" s="59">
        <v>431321</v>
      </c>
      <c r="I3033" s="59" t="str">
        <f t="shared" si="310"/>
        <v>431321</v>
      </c>
      <c r="J3033" s="59">
        <f t="shared" si="311"/>
        <v>0</v>
      </c>
      <c r="K3033" s="142">
        <v>2.401</v>
      </c>
      <c r="L3033" s="143" t="s">
        <v>9909</v>
      </c>
      <c r="M3033" s="144" t="s">
        <v>9910</v>
      </c>
      <c r="N3033" s="145"/>
      <c r="O3033" s="142"/>
      <c r="P3033" s="136"/>
      <c r="Q3033" s="142"/>
      <c r="R3033" s="136" t="s">
        <v>9910</v>
      </c>
      <c r="S3033" s="142">
        <v>2.401</v>
      </c>
      <c r="T3033" s="136">
        <v>16</v>
      </c>
      <c r="U3033" s="83">
        <v>127.253</v>
      </c>
      <c r="V3033" s="83">
        <v>38.416</v>
      </c>
      <c r="W3033" s="83">
        <v>24.01</v>
      </c>
      <c r="X3033" s="83">
        <v>14.406</v>
      </c>
      <c r="Y3033" s="82">
        <f t="shared" si="312"/>
        <v>88.837</v>
      </c>
      <c r="Z3033" s="82"/>
      <c r="AA3033" s="91"/>
      <c r="AB3033" s="91"/>
      <c r="AC3033" s="82"/>
      <c r="AD3033" s="82"/>
      <c r="AE3033" s="82"/>
      <c r="AF3033" s="82"/>
      <c r="AG3033" s="59" t="s">
        <v>9859</v>
      </c>
      <c r="AH3033" s="59">
        <v>1</v>
      </c>
      <c r="AI3033" s="58"/>
      <c r="AJ3033" s="27"/>
    </row>
    <row r="3034" ht="20.15" customHeight="1" outlineLevel="4" spans="1:36">
      <c r="A3034" s="136">
        <v>68</v>
      </c>
      <c r="B3034" s="138" t="s">
        <v>287</v>
      </c>
      <c r="C3034" s="141" t="s">
        <v>290</v>
      </c>
      <c r="D3034" s="140" t="s">
        <v>9735</v>
      </c>
      <c r="E3034" s="137" t="s">
        <v>9911</v>
      </c>
      <c r="F3034" s="136" t="s">
        <v>1482</v>
      </c>
      <c r="G3034" s="59" t="s">
        <v>4796</v>
      </c>
      <c r="H3034" s="59">
        <v>431321</v>
      </c>
      <c r="I3034" s="59" t="str">
        <f t="shared" si="310"/>
        <v>431321</v>
      </c>
      <c r="J3034" s="59">
        <f t="shared" si="311"/>
        <v>0</v>
      </c>
      <c r="K3034" s="142">
        <v>7.426</v>
      </c>
      <c r="L3034" s="143" t="s">
        <v>9912</v>
      </c>
      <c r="M3034" s="144" t="s">
        <v>9913</v>
      </c>
      <c r="N3034" s="145"/>
      <c r="O3034" s="142"/>
      <c r="P3034" s="136"/>
      <c r="Q3034" s="142"/>
      <c r="R3034" s="136" t="s">
        <v>9913</v>
      </c>
      <c r="S3034" s="142">
        <v>7.426</v>
      </c>
      <c r="T3034" s="136">
        <v>16</v>
      </c>
      <c r="U3034" s="83">
        <v>393.578</v>
      </c>
      <c r="V3034" s="83">
        <v>118.816</v>
      </c>
      <c r="W3034" s="83">
        <v>74.26</v>
      </c>
      <c r="X3034" s="83">
        <v>44.556</v>
      </c>
      <c r="Y3034" s="82">
        <f t="shared" si="312"/>
        <v>274.762</v>
      </c>
      <c r="Z3034" s="82"/>
      <c r="AA3034" s="91"/>
      <c r="AB3034" s="91"/>
      <c r="AC3034" s="82"/>
      <c r="AD3034" s="82"/>
      <c r="AE3034" s="82"/>
      <c r="AF3034" s="82"/>
      <c r="AG3034" s="59" t="s">
        <v>9859</v>
      </c>
      <c r="AH3034" s="59">
        <v>1</v>
      </c>
      <c r="AI3034" s="58"/>
      <c r="AJ3034" s="27"/>
    </row>
    <row r="3035" ht="20.15" customHeight="1" outlineLevel="4" spans="1:36">
      <c r="A3035" s="136">
        <v>69</v>
      </c>
      <c r="B3035" s="138" t="s">
        <v>287</v>
      </c>
      <c r="C3035" s="141" t="s">
        <v>290</v>
      </c>
      <c r="D3035" s="140" t="s">
        <v>9244</v>
      </c>
      <c r="E3035" s="137" t="s">
        <v>9914</v>
      </c>
      <c r="F3035" s="136" t="s">
        <v>1482</v>
      </c>
      <c r="G3035" s="59" t="s">
        <v>4796</v>
      </c>
      <c r="H3035" s="59">
        <v>431321</v>
      </c>
      <c r="I3035" s="59" t="str">
        <f t="shared" si="310"/>
        <v>431321</v>
      </c>
      <c r="J3035" s="59">
        <f t="shared" si="311"/>
        <v>0</v>
      </c>
      <c r="K3035" s="142">
        <v>4.036</v>
      </c>
      <c r="L3035" s="143" t="s">
        <v>9915</v>
      </c>
      <c r="M3035" s="144" t="s">
        <v>9916</v>
      </c>
      <c r="N3035" s="145"/>
      <c r="O3035" s="142"/>
      <c r="P3035" s="136"/>
      <c r="Q3035" s="142"/>
      <c r="R3035" s="136" t="s">
        <v>9916</v>
      </c>
      <c r="S3035" s="142">
        <v>4.036</v>
      </c>
      <c r="T3035" s="136">
        <v>16</v>
      </c>
      <c r="U3035" s="83">
        <v>213.908</v>
      </c>
      <c r="V3035" s="83">
        <v>64.576</v>
      </c>
      <c r="W3035" s="83">
        <v>40.36</v>
      </c>
      <c r="X3035" s="83">
        <v>24.216</v>
      </c>
      <c r="Y3035" s="82">
        <f t="shared" si="312"/>
        <v>149.332</v>
      </c>
      <c r="Z3035" s="82"/>
      <c r="AA3035" s="91"/>
      <c r="AB3035" s="91"/>
      <c r="AC3035" s="82"/>
      <c r="AD3035" s="82"/>
      <c r="AE3035" s="82"/>
      <c r="AF3035" s="82"/>
      <c r="AG3035" s="59" t="s">
        <v>9859</v>
      </c>
      <c r="AH3035" s="59">
        <v>1</v>
      </c>
      <c r="AI3035" s="58"/>
      <c r="AJ3035" s="27"/>
    </row>
    <row r="3036" ht="20.15" customHeight="1" outlineLevel="4" spans="1:36">
      <c r="A3036" s="136">
        <v>70</v>
      </c>
      <c r="B3036" s="138" t="s">
        <v>287</v>
      </c>
      <c r="C3036" s="141" t="s">
        <v>290</v>
      </c>
      <c r="D3036" s="140" t="s">
        <v>9817</v>
      </c>
      <c r="E3036" s="137" t="s">
        <v>9917</v>
      </c>
      <c r="F3036" s="136" t="s">
        <v>1482</v>
      </c>
      <c r="G3036" s="59" t="s">
        <v>4796</v>
      </c>
      <c r="H3036" s="59">
        <v>431321</v>
      </c>
      <c r="I3036" s="59" t="str">
        <f t="shared" si="310"/>
        <v>431321</v>
      </c>
      <c r="J3036" s="59">
        <f t="shared" si="311"/>
        <v>0</v>
      </c>
      <c r="K3036" s="142">
        <v>1.599</v>
      </c>
      <c r="L3036" s="143" t="s">
        <v>9918</v>
      </c>
      <c r="M3036" s="144" t="s">
        <v>9919</v>
      </c>
      <c r="N3036" s="145"/>
      <c r="O3036" s="142"/>
      <c r="P3036" s="136"/>
      <c r="Q3036" s="142"/>
      <c r="R3036" s="136" t="s">
        <v>9919</v>
      </c>
      <c r="S3036" s="142">
        <v>1.599</v>
      </c>
      <c r="T3036" s="136">
        <v>16</v>
      </c>
      <c r="U3036" s="83">
        <v>84.747</v>
      </c>
      <c r="V3036" s="83">
        <v>25.584</v>
      </c>
      <c r="W3036" s="83">
        <v>15.99</v>
      </c>
      <c r="X3036" s="83">
        <v>9.594</v>
      </c>
      <c r="Y3036" s="82">
        <f t="shared" si="312"/>
        <v>59.163</v>
      </c>
      <c r="Z3036" s="82"/>
      <c r="AA3036" s="91"/>
      <c r="AB3036" s="91"/>
      <c r="AC3036" s="82"/>
      <c r="AD3036" s="82"/>
      <c r="AE3036" s="82"/>
      <c r="AF3036" s="82"/>
      <c r="AG3036" s="59" t="s">
        <v>9859</v>
      </c>
      <c r="AH3036" s="59">
        <v>1</v>
      </c>
      <c r="AI3036" s="58"/>
      <c r="AJ3036" s="27"/>
    </row>
    <row r="3037" ht="20.15" customHeight="1" outlineLevel="4" spans="1:36">
      <c r="A3037" s="136">
        <v>71</v>
      </c>
      <c r="B3037" s="138" t="s">
        <v>287</v>
      </c>
      <c r="C3037" s="141" t="s">
        <v>290</v>
      </c>
      <c r="D3037" s="140" t="s">
        <v>9797</v>
      </c>
      <c r="E3037" s="137" t="s">
        <v>9920</v>
      </c>
      <c r="F3037" s="136" t="s">
        <v>1482</v>
      </c>
      <c r="G3037" s="59" t="s">
        <v>4796</v>
      </c>
      <c r="H3037" s="59">
        <v>431321</v>
      </c>
      <c r="I3037" s="59" t="str">
        <f t="shared" si="310"/>
        <v>431321</v>
      </c>
      <c r="J3037" s="59">
        <f t="shared" si="311"/>
        <v>0</v>
      </c>
      <c r="K3037" s="142">
        <v>0.303</v>
      </c>
      <c r="L3037" s="143" t="s">
        <v>9921</v>
      </c>
      <c r="M3037" s="144" t="s">
        <v>9922</v>
      </c>
      <c r="N3037" s="145"/>
      <c r="O3037" s="142"/>
      <c r="P3037" s="136"/>
      <c r="Q3037" s="142"/>
      <c r="R3037" s="136" t="s">
        <v>9922</v>
      </c>
      <c r="S3037" s="142">
        <v>0.303</v>
      </c>
      <c r="T3037" s="136">
        <v>16</v>
      </c>
      <c r="U3037" s="83">
        <v>16.059</v>
      </c>
      <c r="V3037" s="83">
        <v>4.848</v>
      </c>
      <c r="W3037" s="83">
        <v>3.03</v>
      </c>
      <c r="X3037" s="83">
        <v>1.818</v>
      </c>
      <c r="Y3037" s="82">
        <f t="shared" si="312"/>
        <v>11.211</v>
      </c>
      <c r="Z3037" s="82"/>
      <c r="AA3037" s="91"/>
      <c r="AB3037" s="91"/>
      <c r="AC3037" s="82"/>
      <c r="AD3037" s="82"/>
      <c r="AE3037" s="82"/>
      <c r="AF3037" s="82"/>
      <c r="AG3037" s="59" t="s">
        <v>9859</v>
      </c>
      <c r="AH3037" s="59">
        <v>1</v>
      </c>
      <c r="AI3037" s="58"/>
      <c r="AJ3037" s="27"/>
    </row>
    <row r="3038" ht="20.15" customHeight="1" outlineLevel="4" spans="1:36">
      <c r="A3038" s="136">
        <v>72</v>
      </c>
      <c r="B3038" s="138" t="s">
        <v>287</v>
      </c>
      <c r="C3038" s="141" t="s">
        <v>290</v>
      </c>
      <c r="D3038" s="140" t="s">
        <v>9735</v>
      </c>
      <c r="E3038" s="137" t="s">
        <v>9923</v>
      </c>
      <c r="F3038" s="136" t="s">
        <v>1482</v>
      </c>
      <c r="G3038" s="59" t="s">
        <v>4796</v>
      </c>
      <c r="H3038" s="59">
        <v>431321</v>
      </c>
      <c r="I3038" s="59" t="str">
        <f t="shared" si="310"/>
        <v>431321</v>
      </c>
      <c r="J3038" s="59">
        <f t="shared" si="311"/>
        <v>0</v>
      </c>
      <c r="K3038" s="142">
        <v>0.728</v>
      </c>
      <c r="L3038" s="143" t="s">
        <v>9924</v>
      </c>
      <c r="M3038" s="144" t="s">
        <v>9925</v>
      </c>
      <c r="N3038" s="145"/>
      <c r="O3038" s="142"/>
      <c r="P3038" s="136"/>
      <c r="Q3038" s="142"/>
      <c r="R3038" s="136" t="s">
        <v>9925</v>
      </c>
      <c r="S3038" s="142">
        <v>0.728</v>
      </c>
      <c r="T3038" s="136">
        <v>16</v>
      </c>
      <c r="U3038" s="83">
        <v>38.584</v>
      </c>
      <c r="V3038" s="83">
        <v>11.648</v>
      </c>
      <c r="W3038" s="83">
        <v>7.28</v>
      </c>
      <c r="X3038" s="83">
        <v>4.368</v>
      </c>
      <c r="Y3038" s="82">
        <f t="shared" si="312"/>
        <v>26.936</v>
      </c>
      <c r="Z3038" s="82"/>
      <c r="AA3038" s="91"/>
      <c r="AB3038" s="91"/>
      <c r="AC3038" s="82"/>
      <c r="AD3038" s="82"/>
      <c r="AE3038" s="82"/>
      <c r="AF3038" s="82"/>
      <c r="AG3038" s="59" t="s">
        <v>9859</v>
      </c>
      <c r="AH3038" s="59">
        <v>1</v>
      </c>
      <c r="AI3038" s="58"/>
      <c r="AJ3038" s="27"/>
    </row>
    <row r="3039" ht="20.15" customHeight="1" outlineLevel="4" spans="1:36">
      <c r="A3039" s="136">
        <v>73</v>
      </c>
      <c r="B3039" s="138" t="s">
        <v>287</v>
      </c>
      <c r="C3039" s="141" t="s">
        <v>290</v>
      </c>
      <c r="D3039" s="140" t="s">
        <v>9735</v>
      </c>
      <c r="E3039" s="137" t="s">
        <v>9874</v>
      </c>
      <c r="F3039" s="136" t="s">
        <v>1482</v>
      </c>
      <c r="G3039" s="59" t="s">
        <v>4796</v>
      </c>
      <c r="H3039" s="59">
        <v>431321</v>
      </c>
      <c r="I3039" s="59" t="str">
        <f t="shared" si="310"/>
        <v>431321</v>
      </c>
      <c r="J3039" s="59">
        <f t="shared" si="311"/>
        <v>0</v>
      </c>
      <c r="K3039" s="142">
        <v>0.917</v>
      </c>
      <c r="L3039" s="143" t="s">
        <v>9926</v>
      </c>
      <c r="M3039" s="144" t="s">
        <v>9927</v>
      </c>
      <c r="N3039" s="145"/>
      <c r="O3039" s="142"/>
      <c r="P3039" s="136"/>
      <c r="Q3039" s="142"/>
      <c r="R3039" s="136" t="s">
        <v>9927</v>
      </c>
      <c r="S3039" s="142">
        <v>0.917</v>
      </c>
      <c r="T3039" s="136">
        <v>16</v>
      </c>
      <c r="U3039" s="83">
        <v>48.601</v>
      </c>
      <c r="V3039" s="83">
        <v>14.672</v>
      </c>
      <c r="W3039" s="83">
        <v>9.17</v>
      </c>
      <c r="X3039" s="83">
        <v>5.502</v>
      </c>
      <c r="Y3039" s="82">
        <f t="shared" si="312"/>
        <v>33.929</v>
      </c>
      <c r="Z3039" s="82"/>
      <c r="AA3039" s="91"/>
      <c r="AB3039" s="91"/>
      <c r="AC3039" s="82"/>
      <c r="AD3039" s="82"/>
      <c r="AE3039" s="82"/>
      <c r="AF3039" s="82"/>
      <c r="AG3039" s="59" t="s">
        <v>9859</v>
      </c>
      <c r="AH3039" s="59">
        <v>1</v>
      </c>
      <c r="AI3039" s="58"/>
      <c r="AJ3039" s="27"/>
    </row>
    <row r="3040" ht="20.15" customHeight="1" outlineLevel="4" spans="1:36">
      <c r="A3040" s="136">
        <v>74</v>
      </c>
      <c r="B3040" s="138" t="s">
        <v>287</v>
      </c>
      <c r="C3040" s="141" t="s">
        <v>290</v>
      </c>
      <c r="D3040" s="140" t="s">
        <v>9797</v>
      </c>
      <c r="E3040" s="137" t="s">
        <v>9928</v>
      </c>
      <c r="F3040" s="136" t="s">
        <v>1482</v>
      </c>
      <c r="G3040" s="59" t="s">
        <v>4796</v>
      </c>
      <c r="H3040" s="59">
        <v>431321</v>
      </c>
      <c r="I3040" s="59" t="str">
        <f t="shared" si="310"/>
        <v>431321</v>
      </c>
      <c r="J3040" s="59">
        <f t="shared" si="311"/>
        <v>0</v>
      </c>
      <c r="K3040" s="142">
        <v>3.94</v>
      </c>
      <c r="L3040" s="143" t="s">
        <v>9929</v>
      </c>
      <c r="M3040" s="144" t="s">
        <v>9930</v>
      </c>
      <c r="N3040" s="145"/>
      <c r="O3040" s="142"/>
      <c r="P3040" s="136"/>
      <c r="Q3040" s="142"/>
      <c r="R3040" s="136" t="s">
        <v>9930</v>
      </c>
      <c r="S3040" s="142">
        <v>3.94</v>
      </c>
      <c r="T3040" s="136">
        <v>16</v>
      </c>
      <c r="U3040" s="83">
        <v>208.82</v>
      </c>
      <c r="V3040" s="83">
        <v>63.04</v>
      </c>
      <c r="W3040" s="83">
        <v>39.4</v>
      </c>
      <c r="X3040" s="83">
        <v>23.64</v>
      </c>
      <c r="Y3040" s="82">
        <f t="shared" si="312"/>
        <v>145.78</v>
      </c>
      <c r="Z3040" s="82"/>
      <c r="AA3040" s="91"/>
      <c r="AB3040" s="91"/>
      <c r="AC3040" s="82"/>
      <c r="AD3040" s="82"/>
      <c r="AE3040" s="82"/>
      <c r="AF3040" s="82"/>
      <c r="AG3040" s="59" t="s">
        <v>9859</v>
      </c>
      <c r="AH3040" s="59">
        <v>1</v>
      </c>
      <c r="AI3040" s="58"/>
      <c r="AJ3040" s="27"/>
    </row>
    <row r="3041" ht="20.15" customHeight="1" outlineLevel="4" spans="1:36">
      <c r="A3041" s="136">
        <v>75</v>
      </c>
      <c r="B3041" s="138" t="s">
        <v>287</v>
      </c>
      <c r="C3041" s="141" t="s">
        <v>290</v>
      </c>
      <c r="D3041" s="140" t="s">
        <v>9706</v>
      </c>
      <c r="E3041" s="137" t="s">
        <v>9931</v>
      </c>
      <c r="F3041" s="136" t="s">
        <v>1482</v>
      </c>
      <c r="G3041" s="59" t="s">
        <v>4796</v>
      </c>
      <c r="H3041" s="59">
        <v>431321</v>
      </c>
      <c r="I3041" s="59" t="str">
        <f t="shared" si="310"/>
        <v>431321</v>
      </c>
      <c r="J3041" s="59">
        <f t="shared" si="311"/>
        <v>0</v>
      </c>
      <c r="K3041" s="142">
        <v>0.111</v>
      </c>
      <c r="L3041" s="143" t="s">
        <v>9932</v>
      </c>
      <c r="M3041" s="144" t="s">
        <v>9933</v>
      </c>
      <c r="N3041" s="145"/>
      <c r="O3041" s="142"/>
      <c r="P3041" s="136"/>
      <c r="Q3041" s="142"/>
      <c r="R3041" s="136" t="s">
        <v>9933</v>
      </c>
      <c r="S3041" s="142">
        <v>0.111</v>
      </c>
      <c r="T3041" s="136">
        <v>16</v>
      </c>
      <c r="U3041" s="83">
        <v>5.883</v>
      </c>
      <c r="V3041" s="83">
        <v>1.776</v>
      </c>
      <c r="W3041" s="83">
        <v>1.11</v>
      </c>
      <c r="X3041" s="83">
        <v>0.666</v>
      </c>
      <c r="Y3041" s="82">
        <f t="shared" si="312"/>
        <v>4.107</v>
      </c>
      <c r="Z3041" s="82"/>
      <c r="AA3041" s="91"/>
      <c r="AB3041" s="91"/>
      <c r="AC3041" s="82"/>
      <c r="AD3041" s="82"/>
      <c r="AE3041" s="82"/>
      <c r="AF3041" s="82"/>
      <c r="AG3041" s="59" t="s">
        <v>9859</v>
      </c>
      <c r="AH3041" s="59">
        <v>1</v>
      </c>
      <c r="AI3041" s="58"/>
      <c r="AJ3041" s="27"/>
    </row>
    <row r="3042" ht="20.15" customHeight="1" outlineLevel="4" spans="1:36">
      <c r="A3042" s="136">
        <v>76</v>
      </c>
      <c r="B3042" s="138" t="s">
        <v>287</v>
      </c>
      <c r="C3042" s="141" t="s">
        <v>290</v>
      </c>
      <c r="D3042" s="140" t="s">
        <v>9244</v>
      </c>
      <c r="E3042" s="137" t="s">
        <v>9934</v>
      </c>
      <c r="F3042" s="136" t="s">
        <v>1482</v>
      </c>
      <c r="G3042" s="59" t="s">
        <v>4796</v>
      </c>
      <c r="H3042" s="59">
        <v>431321</v>
      </c>
      <c r="I3042" s="59" t="str">
        <f t="shared" si="310"/>
        <v>431321</v>
      </c>
      <c r="J3042" s="59">
        <f t="shared" si="311"/>
        <v>0</v>
      </c>
      <c r="K3042" s="142">
        <v>2.104</v>
      </c>
      <c r="L3042" s="143" t="s">
        <v>9935</v>
      </c>
      <c r="M3042" s="144" t="s">
        <v>9936</v>
      </c>
      <c r="N3042" s="145"/>
      <c r="O3042" s="142"/>
      <c r="P3042" s="136"/>
      <c r="Q3042" s="142"/>
      <c r="R3042" s="136" t="s">
        <v>9936</v>
      </c>
      <c r="S3042" s="142">
        <v>2.104</v>
      </c>
      <c r="T3042" s="136">
        <v>16</v>
      </c>
      <c r="U3042" s="83">
        <v>111.512</v>
      </c>
      <c r="V3042" s="83">
        <v>33.664</v>
      </c>
      <c r="W3042" s="83">
        <v>21.04</v>
      </c>
      <c r="X3042" s="83">
        <v>12.624</v>
      </c>
      <c r="Y3042" s="82">
        <f t="shared" si="312"/>
        <v>77.848</v>
      </c>
      <c r="Z3042" s="82"/>
      <c r="AA3042" s="91"/>
      <c r="AB3042" s="91"/>
      <c r="AC3042" s="82"/>
      <c r="AD3042" s="82"/>
      <c r="AE3042" s="82"/>
      <c r="AF3042" s="82"/>
      <c r="AG3042" s="59" t="s">
        <v>9859</v>
      </c>
      <c r="AH3042" s="59">
        <v>1</v>
      </c>
      <c r="AI3042" s="58"/>
      <c r="AJ3042" s="27"/>
    </row>
    <row r="3043" ht="20.15" customHeight="1" outlineLevel="4" spans="1:36">
      <c r="A3043" s="136">
        <v>77</v>
      </c>
      <c r="B3043" s="138" t="s">
        <v>287</v>
      </c>
      <c r="C3043" s="141" t="s">
        <v>290</v>
      </c>
      <c r="D3043" s="140" t="s">
        <v>9714</v>
      </c>
      <c r="E3043" s="137" t="s">
        <v>6745</v>
      </c>
      <c r="F3043" s="136" t="s">
        <v>1482</v>
      </c>
      <c r="G3043" s="59" t="s">
        <v>4796</v>
      </c>
      <c r="H3043" s="59">
        <v>431321</v>
      </c>
      <c r="I3043" s="59" t="str">
        <f t="shared" si="310"/>
        <v>431321</v>
      </c>
      <c r="J3043" s="59">
        <f t="shared" si="311"/>
        <v>0</v>
      </c>
      <c r="K3043" s="142">
        <v>1.896</v>
      </c>
      <c r="L3043" s="143" t="s">
        <v>9937</v>
      </c>
      <c r="M3043" s="144" t="s">
        <v>9938</v>
      </c>
      <c r="N3043" s="145"/>
      <c r="O3043" s="142"/>
      <c r="P3043" s="136"/>
      <c r="Q3043" s="142"/>
      <c r="R3043" s="136" t="s">
        <v>9938</v>
      </c>
      <c r="S3043" s="142">
        <v>1.896</v>
      </c>
      <c r="T3043" s="136">
        <v>16</v>
      </c>
      <c r="U3043" s="83">
        <v>100.488</v>
      </c>
      <c r="V3043" s="83">
        <v>30.336</v>
      </c>
      <c r="W3043" s="83">
        <v>18.96</v>
      </c>
      <c r="X3043" s="83">
        <v>11.376</v>
      </c>
      <c r="Y3043" s="82">
        <f t="shared" si="312"/>
        <v>70.152</v>
      </c>
      <c r="Z3043" s="82"/>
      <c r="AA3043" s="91"/>
      <c r="AB3043" s="91"/>
      <c r="AC3043" s="82"/>
      <c r="AD3043" s="82"/>
      <c r="AE3043" s="82"/>
      <c r="AF3043" s="82"/>
      <c r="AG3043" s="59" t="s">
        <v>9859</v>
      </c>
      <c r="AH3043" s="59">
        <v>1</v>
      </c>
      <c r="AI3043" s="58"/>
      <c r="AJ3043" s="27"/>
    </row>
    <row r="3044" ht="20.15" customHeight="1" outlineLevel="4" spans="1:36">
      <c r="A3044" s="136">
        <v>78</v>
      </c>
      <c r="B3044" s="138" t="s">
        <v>287</v>
      </c>
      <c r="C3044" s="141" t="s">
        <v>290</v>
      </c>
      <c r="D3044" s="140" t="s">
        <v>9706</v>
      </c>
      <c r="E3044" s="137" t="s">
        <v>9931</v>
      </c>
      <c r="F3044" s="136" t="s">
        <v>1482</v>
      </c>
      <c r="G3044" s="59" t="s">
        <v>4796</v>
      </c>
      <c r="H3044" s="59">
        <v>431321</v>
      </c>
      <c r="I3044" s="59" t="str">
        <f t="shared" si="310"/>
        <v>431321</v>
      </c>
      <c r="J3044" s="59">
        <f t="shared" si="311"/>
        <v>0</v>
      </c>
      <c r="K3044" s="142">
        <v>0.933</v>
      </c>
      <c r="L3044" s="143" t="s">
        <v>9939</v>
      </c>
      <c r="M3044" s="144" t="s">
        <v>9940</v>
      </c>
      <c r="N3044" s="145"/>
      <c r="O3044" s="142"/>
      <c r="P3044" s="136"/>
      <c r="Q3044" s="142"/>
      <c r="R3044" s="136" t="s">
        <v>9940</v>
      </c>
      <c r="S3044" s="142">
        <v>0.933</v>
      </c>
      <c r="T3044" s="136">
        <v>16</v>
      </c>
      <c r="U3044" s="83">
        <v>49.449</v>
      </c>
      <c r="V3044" s="83">
        <v>14.928</v>
      </c>
      <c r="W3044" s="83">
        <v>9.33</v>
      </c>
      <c r="X3044" s="83">
        <v>5.598</v>
      </c>
      <c r="Y3044" s="82">
        <f t="shared" si="312"/>
        <v>34.521</v>
      </c>
      <c r="Z3044" s="82"/>
      <c r="AA3044" s="91"/>
      <c r="AB3044" s="91"/>
      <c r="AC3044" s="82"/>
      <c r="AD3044" s="82"/>
      <c r="AE3044" s="82"/>
      <c r="AF3044" s="82"/>
      <c r="AG3044" s="59" t="s">
        <v>9859</v>
      </c>
      <c r="AH3044" s="59">
        <v>1</v>
      </c>
      <c r="AI3044" s="58"/>
      <c r="AJ3044" s="27"/>
    </row>
    <row r="3045" ht="20.15" customHeight="1" outlineLevel="3" spans="1:36">
      <c r="A3045" s="59"/>
      <c r="B3045" s="60"/>
      <c r="C3045" s="51" t="s">
        <v>293</v>
      </c>
      <c r="D3045" s="57"/>
      <c r="E3045" s="58"/>
      <c r="F3045" s="59"/>
      <c r="G3045" s="59"/>
      <c r="H3045" s="59"/>
      <c r="I3045" s="59"/>
      <c r="J3045" s="59"/>
      <c r="K3045" s="70">
        <f>SUBTOTAL(9,K3046:K3066)</f>
        <v>58.761</v>
      </c>
      <c r="L3045" s="55"/>
      <c r="M3045" s="71"/>
      <c r="N3045" s="59"/>
      <c r="O3045" s="70"/>
      <c r="P3045" s="59"/>
      <c r="Q3045" s="70"/>
      <c r="R3045" s="73"/>
      <c r="S3045" s="70"/>
      <c r="T3045" s="59"/>
      <c r="U3045" s="82">
        <f>SUBTOTAL(9,U3046:U3066)</f>
        <v>1762.39</v>
      </c>
      <c r="V3045" s="83">
        <f>SUBTOTAL(9,V3046:V3066)</f>
        <v>1057.698</v>
      </c>
      <c r="W3045" s="83">
        <f>SUBTOTAL(9,W3046:W3066)</f>
        <v>763.893</v>
      </c>
      <c r="X3045" s="83">
        <f>SUBTOTAL(9,X3046:X3066)</f>
        <v>293.805</v>
      </c>
      <c r="Y3045" s="82">
        <f>SUBTOTAL(9,Y3046:Y3066)</f>
        <v>704.692</v>
      </c>
      <c r="Z3045" s="82">
        <v>40</v>
      </c>
      <c r="AA3045" s="91">
        <v>1494</v>
      </c>
      <c r="AB3045" s="82">
        <f>U3045-AA3045</f>
        <v>268.39</v>
      </c>
      <c r="AC3045" s="82">
        <v>306</v>
      </c>
      <c r="AD3045" s="82">
        <f>V3045-AC3045</f>
        <v>751.698</v>
      </c>
      <c r="AE3045" s="82">
        <v>1188</v>
      </c>
      <c r="AF3045" s="82">
        <v>1188</v>
      </c>
      <c r="AG3045" s="59"/>
      <c r="AH3045" s="59"/>
      <c r="AI3045" s="58"/>
      <c r="AJ3045" s="27" t="s">
        <v>110</v>
      </c>
    </row>
    <row r="3046" ht="20.15" customHeight="1" outlineLevel="4" spans="1:36">
      <c r="A3046" s="59">
        <v>1</v>
      </c>
      <c r="B3046" s="60" t="s">
        <v>287</v>
      </c>
      <c r="C3046" s="56" t="s">
        <v>292</v>
      </c>
      <c r="D3046" s="57" t="s">
        <v>9941</v>
      </c>
      <c r="E3046" s="58" t="s">
        <v>9942</v>
      </c>
      <c r="F3046" s="59" t="s">
        <v>554</v>
      </c>
      <c r="G3046" s="59" t="s">
        <v>110</v>
      </c>
      <c r="H3046" s="59">
        <v>431322</v>
      </c>
      <c r="I3046" s="59" t="str">
        <f t="shared" ref="I3046:I3066" si="313">RIGHT(M3046,6)</f>
        <v>431322</v>
      </c>
      <c r="J3046" s="59">
        <f t="shared" ref="J3046:J3066" si="314">H3046-I3046</f>
        <v>0</v>
      </c>
      <c r="K3046" s="70">
        <v>4.248</v>
      </c>
      <c r="L3046" s="55" t="s">
        <v>9943</v>
      </c>
      <c r="M3046" s="71" t="s">
        <v>9944</v>
      </c>
      <c r="N3046" s="59"/>
      <c r="O3046" s="70"/>
      <c r="P3046" s="59"/>
      <c r="Q3046" s="70"/>
      <c r="R3046" s="73" t="s">
        <v>9944</v>
      </c>
      <c r="S3046" s="70">
        <v>4.248</v>
      </c>
      <c r="T3046" s="59">
        <v>18</v>
      </c>
      <c r="U3046" s="82">
        <v>127</v>
      </c>
      <c r="V3046" s="83">
        <v>76.464</v>
      </c>
      <c r="W3046" s="83">
        <v>55.224</v>
      </c>
      <c r="X3046" s="83">
        <v>21.24</v>
      </c>
      <c r="Y3046" s="82">
        <f t="shared" ref="Y3046:Y3066" si="315">U3046-V3046</f>
        <v>50.536</v>
      </c>
      <c r="Z3046" s="82"/>
      <c r="AA3046" s="91"/>
      <c r="AB3046" s="91"/>
      <c r="AC3046" s="82"/>
      <c r="AD3046" s="82"/>
      <c r="AE3046" s="82"/>
      <c r="AF3046" s="82"/>
      <c r="AG3046" s="59" t="s">
        <v>9859</v>
      </c>
      <c r="AH3046" s="59">
        <v>1</v>
      </c>
      <c r="AI3046" s="58"/>
      <c r="AJ3046" s="27"/>
    </row>
    <row r="3047" ht="20.15" customHeight="1" outlineLevel="4" spans="1:36">
      <c r="A3047" s="59">
        <v>2</v>
      </c>
      <c r="B3047" s="60" t="s">
        <v>287</v>
      </c>
      <c r="C3047" s="56" t="s">
        <v>292</v>
      </c>
      <c r="D3047" s="57" t="s">
        <v>9945</v>
      </c>
      <c r="E3047" s="58" t="s">
        <v>9946</v>
      </c>
      <c r="F3047" s="59" t="s">
        <v>554</v>
      </c>
      <c r="G3047" s="59" t="s">
        <v>110</v>
      </c>
      <c r="H3047" s="59">
        <v>431322</v>
      </c>
      <c r="I3047" s="59" t="str">
        <f t="shared" si="313"/>
        <v>431322</v>
      </c>
      <c r="J3047" s="59">
        <f t="shared" si="314"/>
        <v>0</v>
      </c>
      <c r="K3047" s="70">
        <v>3.158</v>
      </c>
      <c r="L3047" s="55" t="s">
        <v>9947</v>
      </c>
      <c r="M3047" s="71" t="s">
        <v>9948</v>
      </c>
      <c r="N3047" s="59"/>
      <c r="O3047" s="70"/>
      <c r="P3047" s="59"/>
      <c r="Q3047" s="70"/>
      <c r="R3047" s="73" t="s">
        <v>9948</v>
      </c>
      <c r="S3047" s="70">
        <v>3.158</v>
      </c>
      <c r="T3047" s="59">
        <v>18</v>
      </c>
      <c r="U3047" s="82">
        <v>94.74</v>
      </c>
      <c r="V3047" s="83">
        <v>56.844</v>
      </c>
      <c r="W3047" s="83">
        <v>41.054</v>
      </c>
      <c r="X3047" s="83">
        <v>15.79</v>
      </c>
      <c r="Y3047" s="82">
        <f t="shared" si="315"/>
        <v>37.896</v>
      </c>
      <c r="Z3047" s="82"/>
      <c r="AA3047" s="91"/>
      <c r="AB3047" s="91"/>
      <c r="AC3047" s="82"/>
      <c r="AD3047" s="82"/>
      <c r="AE3047" s="82"/>
      <c r="AF3047" s="82"/>
      <c r="AG3047" s="59" t="s">
        <v>9859</v>
      </c>
      <c r="AH3047" s="59">
        <v>1</v>
      </c>
      <c r="AI3047" s="58"/>
      <c r="AJ3047" s="27"/>
    </row>
    <row r="3048" ht="20.15" customHeight="1" outlineLevel="4" spans="1:36">
      <c r="A3048" s="59">
        <v>3</v>
      </c>
      <c r="B3048" s="60" t="s">
        <v>287</v>
      </c>
      <c r="C3048" s="56" t="s">
        <v>292</v>
      </c>
      <c r="D3048" s="57" t="s">
        <v>9949</v>
      </c>
      <c r="E3048" s="58" t="s">
        <v>9950</v>
      </c>
      <c r="F3048" s="59" t="s">
        <v>554</v>
      </c>
      <c r="G3048" s="59" t="s">
        <v>110</v>
      </c>
      <c r="H3048" s="59">
        <v>431322</v>
      </c>
      <c r="I3048" s="59" t="str">
        <f t="shared" si="313"/>
        <v>431322</v>
      </c>
      <c r="J3048" s="59">
        <f t="shared" si="314"/>
        <v>0</v>
      </c>
      <c r="K3048" s="70">
        <v>2.01</v>
      </c>
      <c r="L3048" s="55" t="s">
        <v>9951</v>
      </c>
      <c r="M3048" s="71" t="s">
        <v>9952</v>
      </c>
      <c r="N3048" s="59"/>
      <c r="O3048" s="70"/>
      <c r="P3048" s="59"/>
      <c r="Q3048" s="70"/>
      <c r="R3048" s="73" t="s">
        <v>9952</v>
      </c>
      <c r="S3048" s="70">
        <v>2.01</v>
      </c>
      <c r="T3048" s="59">
        <v>18</v>
      </c>
      <c r="U3048" s="82">
        <v>60.3</v>
      </c>
      <c r="V3048" s="83">
        <v>36.18</v>
      </c>
      <c r="W3048" s="83">
        <v>26.13</v>
      </c>
      <c r="X3048" s="83">
        <v>10.05</v>
      </c>
      <c r="Y3048" s="82">
        <f t="shared" si="315"/>
        <v>24.12</v>
      </c>
      <c r="Z3048" s="82"/>
      <c r="AA3048" s="91"/>
      <c r="AB3048" s="91"/>
      <c r="AC3048" s="82"/>
      <c r="AD3048" s="82"/>
      <c r="AE3048" s="82"/>
      <c r="AF3048" s="82"/>
      <c r="AG3048" s="59" t="s">
        <v>9859</v>
      </c>
      <c r="AH3048" s="59">
        <v>1</v>
      </c>
      <c r="AI3048" s="58"/>
      <c r="AJ3048" s="27"/>
    </row>
    <row r="3049" ht="20.15" customHeight="1" outlineLevel="4" spans="1:36">
      <c r="A3049" s="59">
        <v>4</v>
      </c>
      <c r="B3049" s="60" t="s">
        <v>287</v>
      </c>
      <c r="C3049" s="56" t="s">
        <v>292</v>
      </c>
      <c r="D3049" s="57" t="s">
        <v>9953</v>
      </c>
      <c r="E3049" s="58" t="s">
        <v>9954</v>
      </c>
      <c r="F3049" s="59" t="s">
        <v>554</v>
      </c>
      <c r="G3049" s="59" t="s">
        <v>110</v>
      </c>
      <c r="H3049" s="59">
        <v>431322</v>
      </c>
      <c r="I3049" s="59" t="str">
        <f t="shared" si="313"/>
        <v>431322</v>
      </c>
      <c r="J3049" s="59">
        <f t="shared" si="314"/>
        <v>0</v>
      </c>
      <c r="K3049" s="70">
        <v>5.179</v>
      </c>
      <c r="L3049" s="55" t="s">
        <v>9955</v>
      </c>
      <c r="M3049" s="71" t="s">
        <v>9956</v>
      </c>
      <c r="N3049" s="59"/>
      <c r="O3049" s="70"/>
      <c r="P3049" s="59"/>
      <c r="Q3049" s="70"/>
      <c r="R3049" s="73" t="s">
        <v>9956</v>
      </c>
      <c r="S3049" s="70">
        <v>5.179</v>
      </c>
      <c r="T3049" s="59">
        <v>18</v>
      </c>
      <c r="U3049" s="82">
        <v>155.37</v>
      </c>
      <c r="V3049" s="83">
        <v>93.222</v>
      </c>
      <c r="W3049" s="83">
        <v>67.327</v>
      </c>
      <c r="X3049" s="83">
        <v>25.895</v>
      </c>
      <c r="Y3049" s="82">
        <f t="shared" si="315"/>
        <v>62.148</v>
      </c>
      <c r="Z3049" s="82"/>
      <c r="AA3049" s="91"/>
      <c r="AB3049" s="91"/>
      <c r="AC3049" s="82"/>
      <c r="AD3049" s="82"/>
      <c r="AE3049" s="82"/>
      <c r="AF3049" s="82"/>
      <c r="AG3049" s="59" t="s">
        <v>9859</v>
      </c>
      <c r="AH3049" s="59">
        <v>1</v>
      </c>
      <c r="AI3049" s="58"/>
      <c r="AJ3049" s="27"/>
    </row>
    <row r="3050" ht="20.15" customHeight="1" outlineLevel="4" spans="1:36">
      <c r="A3050" s="59">
        <v>5</v>
      </c>
      <c r="B3050" s="60" t="s">
        <v>287</v>
      </c>
      <c r="C3050" s="56" t="s">
        <v>292</v>
      </c>
      <c r="D3050" s="57" t="s">
        <v>9957</v>
      </c>
      <c r="E3050" s="58" t="s">
        <v>8831</v>
      </c>
      <c r="F3050" s="59" t="s">
        <v>554</v>
      </c>
      <c r="G3050" s="59" t="s">
        <v>110</v>
      </c>
      <c r="H3050" s="59">
        <v>431322</v>
      </c>
      <c r="I3050" s="59" t="str">
        <f t="shared" si="313"/>
        <v>431322</v>
      </c>
      <c r="J3050" s="59">
        <f t="shared" si="314"/>
        <v>0</v>
      </c>
      <c r="K3050" s="70">
        <v>1.891</v>
      </c>
      <c r="L3050" s="55" t="s">
        <v>9958</v>
      </c>
      <c r="M3050" s="71" t="s">
        <v>9959</v>
      </c>
      <c r="N3050" s="59"/>
      <c r="O3050" s="70"/>
      <c r="P3050" s="59"/>
      <c r="Q3050" s="70"/>
      <c r="R3050" s="73" t="s">
        <v>9959</v>
      </c>
      <c r="S3050" s="70">
        <v>1.891</v>
      </c>
      <c r="T3050" s="59">
        <v>18</v>
      </c>
      <c r="U3050" s="82">
        <v>56.73</v>
      </c>
      <c r="V3050" s="83">
        <v>34.038</v>
      </c>
      <c r="W3050" s="83">
        <v>24.583</v>
      </c>
      <c r="X3050" s="83">
        <v>9.455</v>
      </c>
      <c r="Y3050" s="82">
        <f t="shared" si="315"/>
        <v>22.692</v>
      </c>
      <c r="Z3050" s="82"/>
      <c r="AA3050" s="91"/>
      <c r="AB3050" s="91"/>
      <c r="AC3050" s="82"/>
      <c r="AD3050" s="82"/>
      <c r="AE3050" s="82"/>
      <c r="AF3050" s="82"/>
      <c r="AG3050" s="59" t="s">
        <v>9859</v>
      </c>
      <c r="AH3050" s="59">
        <v>1</v>
      </c>
      <c r="AI3050" s="58"/>
      <c r="AJ3050" s="27"/>
    </row>
    <row r="3051" ht="20.15" customHeight="1" outlineLevel="4" spans="1:36">
      <c r="A3051" s="59">
        <v>6</v>
      </c>
      <c r="B3051" s="60" t="s">
        <v>287</v>
      </c>
      <c r="C3051" s="56" t="s">
        <v>292</v>
      </c>
      <c r="D3051" s="57" t="s">
        <v>9957</v>
      </c>
      <c r="E3051" s="58" t="s">
        <v>9960</v>
      </c>
      <c r="F3051" s="59" t="s">
        <v>554</v>
      </c>
      <c r="G3051" s="59" t="s">
        <v>110</v>
      </c>
      <c r="H3051" s="59">
        <v>431322</v>
      </c>
      <c r="I3051" s="59" t="str">
        <f t="shared" si="313"/>
        <v>431322</v>
      </c>
      <c r="J3051" s="59">
        <f t="shared" si="314"/>
        <v>0</v>
      </c>
      <c r="K3051" s="70">
        <v>2.744</v>
      </c>
      <c r="L3051" s="55" t="s">
        <v>9961</v>
      </c>
      <c r="M3051" s="71" t="s">
        <v>9962</v>
      </c>
      <c r="N3051" s="59"/>
      <c r="O3051" s="70"/>
      <c r="P3051" s="73" t="s">
        <v>9962</v>
      </c>
      <c r="Q3051" s="70">
        <v>2.744</v>
      </c>
      <c r="R3051" s="59"/>
      <c r="S3051" s="70"/>
      <c r="T3051" s="59">
        <v>18</v>
      </c>
      <c r="U3051" s="82">
        <v>82.32</v>
      </c>
      <c r="V3051" s="83">
        <v>49.392</v>
      </c>
      <c r="W3051" s="83">
        <v>35.672</v>
      </c>
      <c r="X3051" s="83">
        <v>13.72</v>
      </c>
      <c r="Y3051" s="82">
        <f t="shared" si="315"/>
        <v>32.928</v>
      </c>
      <c r="Z3051" s="82"/>
      <c r="AA3051" s="91"/>
      <c r="AB3051" s="91"/>
      <c r="AC3051" s="82"/>
      <c r="AD3051" s="82"/>
      <c r="AE3051" s="82"/>
      <c r="AF3051" s="82"/>
      <c r="AG3051" s="59" t="s">
        <v>9859</v>
      </c>
      <c r="AH3051" s="59">
        <v>1</v>
      </c>
      <c r="AI3051" s="58"/>
      <c r="AJ3051" s="27"/>
    </row>
    <row r="3052" ht="20.15" customHeight="1" outlineLevel="4" spans="1:36">
      <c r="A3052" s="59">
        <v>7</v>
      </c>
      <c r="B3052" s="60" t="s">
        <v>287</v>
      </c>
      <c r="C3052" s="56" t="s">
        <v>292</v>
      </c>
      <c r="D3052" s="57" t="s">
        <v>9963</v>
      </c>
      <c r="E3052" s="58" t="s">
        <v>9964</v>
      </c>
      <c r="F3052" s="59" t="s">
        <v>554</v>
      </c>
      <c r="G3052" s="59" t="s">
        <v>110</v>
      </c>
      <c r="H3052" s="59">
        <v>431322</v>
      </c>
      <c r="I3052" s="59" t="str">
        <f t="shared" si="313"/>
        <v>431322</v>
      </c>
      <c r="J3052" s="59">
        <f t="shared" si="314"/>
        <v>0</v>
      </c>
      <c r="K3052" s="70">
        <v>2.961</v>
      </c>
      <c r="L3052" s="55" t="s">
        <v>9965</v>
      </c>
      <c r="M3052" s="71" t="s">
        <v>9966</v>
      </c>
      <c r="N3052" s="59"/>
      <c r="O3052" s="70"/>
      <c r="P3052" s="59"/>
      <c r="Q3052" s="70"/>
      <c r="R3052" s="73" t="s">
        <v>9966</v>
      </c>
      <c r="S3052" s="70">
        <v>2.961</v>
      </c>
      <c r="T3052" s="59">
        <v>18</v>
      </c>
      <c r="U3052" s="82">
        <v>88.83</v>
      </c>
      <c r="V3052" s="83">
        <v>53.298</v>
      </c>
      <c r="W3052" s="83">
        <v>38.493</v>
      </c>
      <c r="X3052" s="83">
        <v>14.805</v>
      </c>
      <c r="Y3052" s="82">
        <f t="shared" si="315"/>
        <v>35.532</v>
      </c>
      <c r="Z3052" s="82"/>
      <c r="AA3052" s="91"/>
      <c r="AB3052" s="91"/>
      <c r="AC3052" s="82"/>
      <c r="AD3052" s="82"/>
      <c r="AE3052" s="82"/>
      <c r="AF3052" s="82"/>
      <c r="AG3052" s="59" t="s">
        <v>9859</v>
      </c>
      <c r="AH3052" s="59">
        <v>1</v>
      </c>
      <c r="AI3052" s="58"/>
      <c r="AJ3052" s="27"/>
    </row>
    <row r="3053" ht="20.15" customHeight="1" outlineLevel="4" spans="1:36">
      <c r="A3053" s="59">
        <v>8</v>
      </c>
      <c r="B3053" s="60" t="s">
        <v>287</v>
      </c>
      <c r="C3053" s="56" t="s">
        <v>292</v>
      </c>
      <c r="D3053" s="57" t="s">
        <v>9963</v>
      </c>
      <c r="E3053" s="58" t="s">
        <v>9967</v>
      </c>
      <c r="F3053" s="59" t="s">
        <v>554</v>
      </c>
      <c r="G3053" s="59" t="s">
        <v>110</v>
      </c>
      <c r="H3053" s="59">
        <v>431322</v>
      </c>
      <c r="I3053" s="59" t="str">
        <f t="shared" si="313"/>
        <v>431322</v>
      </c>
      <c r="J3053" s="59">
        <f t="shared" si="314"/>
        <v>0</v>
      </c>
      <c r="K3053" s="70">
        <v>1.597</v>
      </c>
      <c r="L3053" s="55" t="s">
        <v>9968</v>
      </c>
      <c r="M3053" s="71" t="s">
        <v>9969</v>
      </c>
      <c r="N3053" s="59"/>
      <c r="O3053" s="70"/>
      <c r="P3053" s="73" t="s">
        <v>9969</v>
      </c>
      <c r="Q3053" s="70">
        <v>1.597</v>
      </c>
      <c r="R3053" s="59"/>
      <c r="S3053" s="70"/>
      <c r="T3053" s="59">
        <v>18</v>
      </c>
      <c r="U3053" s="82">
        <v>47.91</v>
      </c>
      <c r="V3053" s="83">
        <v>28.746</v>
      </c>
      <c r="W3053" s="83">
        <v>20.761</v>
      </c>
      <c r="X3053" s="83">
        <v>7.985</v>
      </c>
      <c r="Y3053" s="82">
        <f t="shared" si="315"/>
        <v>19.164</v>
      </c>
      <c r="Z3053" s="82"/>
      <c r="AA3053" s="91"/>
      <c r="AB3053" s="91"/>
      <c r="AC3053" s="82"/>
      <c r="AD3053" s="82"/>
      <c r="AE3053" s="82"/>
      <c r="AF3053" s="82"/>
      <c r="AG3053" s="59" t="s">
        <v>9970</v>
      </c>
      <c r="AH3053" s="59">
        <v>1</v>
      </c>
      <c r="AI3053" s="58"/>
      <c r="AJ3053" s="27"/>
    </row>
    <row r="3054" ht="20.15" customHeight="1" outlineLevel="4" spans="1:36">
      <c r="A3054" s="59">
        <v>9</v>
      </c>
      <c r="B3054" s="60" t="s">
        <v>287</v>
      </c>
      <c r="C3054" s="56" t="s">
        <v>292</v>
      </c>
      <c r="D3054" s="57" t="s">
        <v>9971</v>
      </c>
      <c r="E3054" s="58" t="s">
        <v>9972</v>
      </c>
      <c r="F3054" s="59" t="s">
        <v>554</v>
      </c>
      <c r="G3054" s="59" t="s">
        <v>110</v>
      </c>
      <c r="H3054" s="59">
        <v>431322</v>
      </c>
      <c r="I3054" s="59" t="str">
        <f t="shared" si="313"/>
        <v>431322</v>
      </c>
      <c r="J3054" s="59">
        <f t="shared" si="314"/>
        <v>0</v>
      </c>
      <c r="K3054" s="70">
        <v>3.035</v>
      </c>
      <c r="L3054" s="55" t="s">
        <v>9973</v>
      </c>
      <c r="M3054" s="71" t="s">
        <v>9974</v>
      </c>
      <c r="N3054" s="59"/>
      <c r="O3054" s="70"/>
      <c r="P3054" s="59"/>
      <c r="Q3054" s="70"/>
      <c r="R3054" s="73" t="s">
        <v>9974</v>
      </c>
      <c r="S3054" s="70">
        <v>3.035</v>
      </c>
      <c r="T3054" s="59">
        <v>18</v>
      </c>
      <c r="U3054" s="82">
        <v>91.05</v>
      </c>
      <c r="V3054" s="83">
        <v>54.63</v>
      </c>
      <c r="W3054" s="83">
        <v>39.455</v>
      </c>
      <c r="X3054" s="83">
        <v>15.175</v>
      </c>
      <c r="Y3054" s="82">
        <f t="shared" si="315"/>
        <v>36.42</v>
      </c>
      <c r="Z3054" s="82"/>
      <c r="AA3054" s="91"/>
      <c r="AB3054" s="91"/>
      <c r="AC3054" s="82"/>
      <c r="AD3054" s="82"/>
      <c r="AE3054" s="82"/>
      <c r="AF3054" s="82"/>
      <c r="AG3054" s="59" t="s">
        <v>9970</v>
      </c>
      <c r="AH3054" s="59">
        <v>1</v>
      </c>
      <c r="AI3054" s="58"/>
      <c r="AJ3054" s="27"/>
    </row>
    <row r="3055" ht="20.15" customHeight="1" outlineLevel="4" spans="1:36">
      <c r="A3055" s="59">
        <v>10</v>
      </c>
      <c r="B3055" s="60" t="s">
        <v>287</v>
      </c>
      <c r="C3055" s="56" t="s">
        <v>292</v>
      </c>
      <c r="D3055" s="57" t="s">
        <v>9975</v>
      </c>
      <c r="E3055" s="58" t="s">
        <v>9976</v>
      </c>
      <c r="F3055" s="59" t="s">
        <v>554</v>
      </c>
      <c r="G3055" s="59" t="s">
        <v>110</v>
      </c>
      <c r="H3055" s="59">
        <v>431322</v>
      </c>
      <c r="I3055" s="59" t="str">
        <f t="shared" si="313"/>
        <v>431322</v>
      </c>
      <c r="J3055" s="59">
        <f t="shared" si="314"/>
        <v>0</v>
      </c>
      <c r="K3055" s="70">
        <v>4.101</v>
      </c>
      <c r="L3055" s="55" t="s">
        <v>9977</v>
      </c>
      <c r="M3055" s="71" t="s">
        <v>9978</v>
      </c>
      <c r="N3055" s="59"/>
      <c r="O3055" s="70"/>
      <c r="P3055" s="59"/>
      <c r="Q3055" s="70"/>
      <c r="R3055" s="73" t="s">
        <v>9978</v>
      </c>
      <c r="S3055" s="70">
        <v>4.101</v>
      </c>
      <c r="T3055" s="59">
        <v>18</v>
      </c>
      <c r="U3055" s="82">
        <v>123.03</v>
      </c>
      <c r="V3055" s="83">
        <v>73.818</v>
      </c>
      <c r="W3055" s="83">
        <v>53.313</v>
      </c>
      <c r="X3055" s="83">
        <v>20.505</v>
      </c>
      <c r="Y3055" s="82">
        <f t="shared" si="315"/>
        <v>49.212</v>
      </c>
      <c r="Z3055" s="82"/>
      <c r="AA3055" s="91"/>
      <c r="AB3055" s="91"/>
      <c r="AC3055" s="82"/>
      <c r="AD3055" s="82"/>
      <c r="AE3055" s="82"/>
      <c r="AF3055" s="82"/>
      <c r="AG3055" s="59" t="s">
        <v>9970</v>
      </c>
      <c r="AH3055" s="59">
        <v>1</v>
      </c>
      <c r="AI3055" s="58"/>
      <c r="AJ3055" s="27"/>
    </row>
    <row r="3056" ht="20.15" customHeight="1" outlineLevel="4" spans="1:36">
      <c r="A3056" s="59">
        <v>11</v>
      </c>
      <c r="B3056" s="60" t="s">
        <v>287</v>
      </c>
      <c r="C3056" s="56" t="s">
        <v>292</v>
      </c>
      <c r="D3056" s="57" t="s">
        <v>9979</v>
      </c>
      <c r="E3056" s="58" t="s">
        <v>9980</v>
      </c>
      <c r="F3056" s="59" t="s">
        <v>554</v>
      </c>
      <c r="G3056" s="59" t="s">
        <v>110</v>
      </c>
      <c r="H3056" s="59">
        <v>431322</v>
      </c>
      <c r="I3056" s="59" t="str">
        <f t="shared" si="313"/>
        <v>431322</v>
      </c>
      <c r="J3056" s="59">
        <f t="shared" si="314"/>
        <v>0</v>
      </c>
      <c r="K3056" s="70">
        <v>4.453</v>
      </c>
      <c r="L3056" s="55" t="s">
        <v>9981</v>
      </c>
      <c r="M3056" s="71" t="s">
        <v>9982</v>
      </c>
      <c r="N3056" s="59"/>
      <c r="O3056" s="70"/>
      <c r="P3056" s="59"/>
      <c r="Q3056" s="70"/>
      <c r="R3056" s="73" t="s">
        <v>9982</v>
      </c>
      <c r="S3056" s="70">
        <v>4.453</v>
      </c>
      <c r="T3056" s="59">
        <v>18</v>
      </c>
      <c r="U3056" s="82">
        <v>133.59</v>
      </c>
      <c r="V3056" s="83">
        <v>80.154</v>
      </c>
      <c r="W3056" s="83">
        <v>57.889</v>
      </c>
      <c r="X3056" s="83">
        <v>22.265</v>
      </c>
      <c r="Y3056" s="82">
        <f t="shared" si="315"/>
        <v>53.436</v>
      </c>
      <c r="Z3056" s="82"/>
      <c r="AA3056" s="91"/>
      <c r="AB3056" s="91"/>
      <c r="AC3056" s="82"/>
      <c r="AD3056" s="82"/>
      <c r="AE3056" s="82"/>
      <c r="AF3056" s="82"/>
      <c r="AG3056" s="59" t="s">
        <v>9970</v>
      </c>
      <c r="AH3056" s="59">
        <v>1</v>
      </c>
      <c r="AI3056" s="58"/>
      <c r="AJ3056" s="27"/>
    </row>
    <row r="3057" ht="20.15" customHeight="1" outlineLevel="4" spans="1:36">
      <c r="A3057" s="59">
        <v>12</v>
      </c>
      <c r="B3057" s="60" t="s">
        <v>287</v>
      </c>
      <c r="C3057" s="56" t="s">
        <v>292</v>
      </c>
      <c r="D3057" s="57" t="s">
        <v>9983</v>
      </c>
      <c r="E3057" s="58" t="s">
        <v>9984</v>
      </c>
      <c r="F3057" s="59" t="s">
        <v>554</v>
      </c>
      <c r="G3057" s="59" t="s">
        <v>110</v>
      </c>
      <c r="H3057" s="59">
        <v>431322</v>
      </c>
      <c r="I3057" s="59" t="str">
        <f t="shared" si="313"/>
        <v>431322</v>
      </c>
      <c r="J3057" s="59">
        <f t="shared" si="314"/>
        <v>0</v>
      </c>
      <c r="K3057" s="70">
        <v>6.794</v>
      </c>
      <c r="L3057" s="55" t="s">
        <v>9985</v>
      </c>
      <c r="M3057" s="71" t="s">
        <v>9986</v>
      </c>
      <c r="N3057" s="59"/>
      <c r="O3057" s="70"/>
      <c r="P3057" s="59"/>
      <c r="Q3057" s="70"/>
      <c r="R3057" s="73" t="s">
        <v>9986</v>
      </c>
      <c r="S3057" s="70">
        <v>6.794</v>
      </c>
      <c r="T3057" s="59">
        <v>18</v>
      </c>
      <c r="U3057" s="82">
        <v>203.82</v>
      </c>
      <c r="V3057" s="83">
        <v>122.292</v>
      </c>
      <c r="W3057" s="83">
        <v>88.322</v>
      </c>
      <c r="X3057" s="83">
        <v>33.97</v>
      </c>
      <c r="Y3057" s="82">
        <f t="shared" si="315"/>
        <v>81.528</v>
      </c>
      <c r="Z3057" s="82"/>
      <c r="AA3057" s="91"/>
      <c r="AB3057" s="91"/>
      <c r="AC3057" s="82"/>
      <c r="AD3057" s="82"/>
      <c r="AE3057" s="82"/>
      <c r="AF3057" s="82"/>
      <c r="AG3057" s="59" t="s">
        <v>9970</v>
      </c>
      <c r="AH3057" s="59">
        <v>1</v>
      </c>
      <c r="AI3057" s="58"/>
      <c r="AJ3057" s="27"/>
    </row>
    <row r="3058" ht="20.15" customHeight="1" outlineLevel="4" spans="1:36">
      <c r="A3058" s="59">
        <v>13</v>
      </c>
      <c r="B3058" s="60" t="s">
        <v>287</v>
      </c>
      <c r="C3058" s="56" t="s">
        <v>292</v>
      </c>
      <c r="D3058" s="57" t="s">
        <v>9987</v>
      </c>
      <c r="E3058" s="58" t="s">
        <v>9988</v>
      </c>
      <c r="F3058" s="59" t="s">
        <v>554</v>
      </c>
      <c r="G3058" s="59" t="s">
        <v>110</v>
      </c>
      <c r="H3058" s="59">
        <v>431322</v>
      </c>
      <c r="I3058" s="59" t="str">
        <f t="shared" si="313"/>
        <v>431322</v>
      </c>
      <c r="J3058" s="59">
        <f t="shared" si="314"/>
        <v>0</v>
      </c>
      <c r="K3058" s="70">
        <v>3.284</v>
      </c>
      <c r="L3058" s="55" t="s">
        <v>9989</v>
      </c>
      <c r="M3058" s="71" t="s">
        <v>9990</v>
      </c>
      <c r="N3058" s="59"/>
      <c r="O3058" s="70"/>
      <c r="P3058" s="59"/>
      <c r="Q3058" s="70"/>
      <c r="R3058" s="73" t="s">
        <v>9990</v>
      </c>
      <c r="S3058" s="70">
        <v>3.284</v>
      </c>
      <c r="T3058" s="59">
        <v>18</v>
      </c>
      <c r="U3058" s="82">
        <v>98.52</v>
      </c>
      <c r="V3058" s="83">
        <v>59.112</v>
      </c>
      <c r="W3058" s="83">
        <v>42.692</v>
      </c>
      <c r="X3058" s="83">
        <v>16.42</v>
      </c>
      <c r="Y3058" s="82">
        <f t="shared" si="315"/>
        <v>39.408</v>
      </c>
      <c r="Z3058" s="82"/>
      <c r="AA3058" s="91"/>
      <c r="AB3058" s="91"/>
      <c r="AC3058" s="82"/>
      <c r="AD3058" s="82"/>
      <c r="AE3058" s="82"/>
      <c r="AF3058" s="82"/>
      <c r="AG3058" s="59" t="s">
        <v>9970</v>
      </c>
      <c r="AH3058" s="59">
        <v>1</v>
      </c>
      <c r="AI3058" s="58"/>
      <c r="AJ3058" s="27"/>
    </row>
    <row r="3059" ht="20.15" customHeight="1" outlineLevel="4" spans="1:36">
      <c r="A3059" s="59">
        <v>14</v>
      </c>
      <c r="B3059" s="60" t="s">
        <v>287</v>
      </c>
      <c r="C3059" s="56" t="s">
        <v>292</v>
      </c>
      <c r="D3059" s="57" t="s">
        <v>9991</v>
      </c>
      <c r="E3059" s="58" t="s">
        <v>9992</v>
      </c>
      <c r="F3059" s="59" t="s">
        <v>554</v>
      </c>
      <c r="G3059" s="59" t="s">
        <v>110</v>
      </c>
      <c r="H3059" s="59">
        <v>431322</v>
      </c>
      <c r="I3059" s="59" t="str">
        <f t="shared" si="313"/>
        <v>431322</v>
      </c>
      <c r="J3059" s="59">
        <f t="shared" si="314"/>
        <v>0</v>
      </c>
      <c r="K3059" s="70">
        <v>2.924</v>
      </c>
      <c r="L3059" s="55" t="s">
        <v>9993</v>
      </c>
      <c r="M3059" s="71" t="s">
        <v>9994</v>
      </c>
      <c r="N3059" s="59"/>
      <c r="O3059" s="70"/>
      <c r="P3059" s="59"/>
      <c r="Q3059" s="70"/>
      <c r="R3059" s="73" t="s">
        <v>9994</v>
      </c>
      <c r="S3059" s="70">
        <v>2.924</v>
      </c>
      <c r="T3059" s="59">
        <v>18</v>
      </c>
      <c r="U3059" s="82">
        <v>87.72</v>
      </c>
      <c r="V3059" s="83">
        <v>52.632</v>
      </c>
      <c r="W3059" s="83">
        <v>38.012</v>
      </c>
      <c r="X3059" s="83">
        <v>14.62</v>
      </c>
      <c r="Y3059" s="82">
        <f t="shared" si="315"/>
        <v>35.088</v>
      </c>
      <c r="Z3059" s="82"/>
      <c r="AA3059" s="91"/>
      <c r="AB3059" s="91"/>
      <c r="AC3059" s="82"/>
      <c r="AD3059" s="82"/>
      <c r="AE3059" s="82"/>
      <c r="AF3059" s="82"/>
      <c r="AG3059" s="59" t="s">
        <v>9970</v>
      </c>
      <c r="AH3059" s="59">
        <v>1</v>
      </c>
      <c r="AI3059" s="58"/>
      <c r="AJ3059" s="27"/>
    </row>
    <row r="3060" ht="20.15" customHeight="1" outlineLevel="4" spans="1:36">
      <c r="A3060" s="59">
        <v>15</v>
      </c>
      <c r="B3060" s="60" t="s">
        <v>287</v>
      </c>
      <c r="C3060" s="56" t="s">
        <v>292</v>
      </c>
      <c r="D3060" s="57" t="s">
        <v>9995</v>
      </c>
      <c r="E3060" s="58" t="s">
        <v>9996</v>
      </c>
      <c r="F3060" s="59" t="s">
        <v>554</v>
      </c>
      <c r="G3060" s="59" t="s">
        <v>110</v>
      </c>
      <c r="H3060" s="59">
        <v>431322</v>
      </c>
      <c r="I3060" s="59" t="str">
        <f t="shared" si="313"/>
        <v>431322</v>
      </c>
      <c r="J3060" s="59">
        <f t="shared" si="314"/>
        <v>0</v>
      </c>
      <c r="K3060" s="70">
        <v>1.903</v>
      </c>
      <c r="L3060" s="55" t="s">
        <v>9997</v>
      </c>
      <c r="M3060" s="71" t="s">
        <v>9998</v>
      </c>
      <c r="N3060" s="59"/>
      <c r="O3060" s="70"/>
      <c r="P3060" s="73" t="s">
        <v>9998</v>
      </c>
      <c r="Q3060" s="70">
        <v>1.903</v>
      </c>
      <c r="R3060" s="59"/>
      <c r="S3060" s="70"/>
      <c r="T3060" s="59">
        <v>18</v>
      </c>
      <c r="U3060" s="82">
        <v>57.09</v>
      </c>
      <c r="V3060" s="83">
        <v>34.254</v>
      </c>
      <c r="W3060" s="83">
        <v>24.739</v>
      </c>
      <c r="X3060" s="83">
        <v>9.515</v>
      </c>
      <c r="Y3060" s="82">
        <f t="shared" si="315"/>
        <v>22.836</v>
      </c>
      <c r="Z3060" s="82"/>
      <c r="AA3060" s="91"/>
      <c r="AB3060" s="91"/>
      <c r="AC3060" s="82"/>
      <c r="AD3060" s="82"/>
      <c r="AE3060" s="82"/>
      <c r="AF3060" s="82"/>
      <c r="AG3060" s="59" t="s">
        <v>9970</v>
      </c>
      <c r="AH3060" s="59">
        <v>1</v>
      </c>
      <c r="AI3060" s="58"/>
      <c r="AJ3060" s="27"/>
    </row>
    <row r="3061" ht="20.15" customHeight="1" outlineLevel="4" spans="1:36">
      <c r="A3061" s="59">
        <v>16</v>
      </c>
      <c r="B3061" s="60" t="s">
        <v>287</v>
      </c>
      <c r="C3061" s="56" t="s">
        <v>292</v>
      </c>
      <c r="D3061" s="57" t="s">
        <v>9995</v>
      </c>
      <c r="E3061" s="58" t="s">
        <v>9999</v>
      </c>
      <c r="F3061" s="59" t="s">
        <v>554</v>
      </c>
      <c r="G3061" s="59" t="s">
        <v>110</v>
      </c>
      <c r="H3061" s="59">
        <v>431322</v>
      </c>
      <c r="I3061" s="59" t="str">
        <f t="shared" si="313"/>
        <v>431322</v>
      </c>
      <c r="J3061" s="59">
        <f t="shared" si="314"/>
        <v>0</v>
      </c>
      <c r="K3061" s="70">
        <v>0.638</v>
      </c>
      <c r="L3061" s="55" t="s">
        <v>10000</v>
      </c>
      <c r="M3061" s="71" t="s">
        <v>10001</v>
      </c>
      <c r="N3061" s="59"/>
      <c r="O3061" s="70"/>
      <c r="P3061" s="73" t="s">
        <v>10001</v>
      </c>
      <c r="Q3061" s="70">
        <v>0.638</v>
      </c>
      <c r="R3061" s="59"/>
      <c r="S3061" s="70"/>
      <c r="T3061" s="59">
        <v>18</v>
      </c>
      <c r="U3061" s="82">
        <v>19.14</v>
      </c>
      <c r="V3061" s="83">
        <v>11.484</v>
      </c>
      <c r="W3061" s="83">
        <v>8.294</v>
      </c>
      <c r="X3061" s="83">
        <v>3.19</v>
      </c>
      <c r="Y3061" s="82">
        <f t="shared" si="315"/>
        <v>7.656</v>
      </c>
      <c r="Z3061" s="82"/>
      <c r="AA3061" s="91"/>
      <c r="AB3061" s="91"/>
      <c r="AC3061" s="82"/>
      <c r="AD3061" s="82"/>
      <c r="AE3061" s="82"/>
      <c r="AF3061" s="82"/>
      <c r="AG3061" s="59" t="s">
        <v>9970</v>
      </c>
      <c r="AH3061" s="59">
        <v>1</v>
      </c>
      <c r="AI3061" s="58"/>
      <c r="AJ3061" s="27"/>
    </row>
    <row r="3062" ht="20.15" customHeight="1" outlineLevel="4" spans="1:36">
      <c r="A3062" s="59">
        <v>17</v>
      </c>
      <c r="B3062" s="60" t="s">
        <v>287</v>
      </c>
      <c r="C3062" s="56" t="s">
        <v>292</v>
      </c>
      <c r="D3062" s="57" t="s">
        <v>10002</v>
      </c>
      <c r="E3062" s="58" t="s">
        <v>10003</v>
      </c>
      <c r="F3062" s="59" t="s">
        <v>554</v>
      </c>
      <c r="G3062" s="59" t="s">
        <v>110</v>
      </c>
      <c r="H3062" s="59">
        <v>431322</v>
      </c>
      <c r="I3062" s="59" t="str">
        <f t="shared" si="313"/>
        <v>431322</v>
      </c>
      <c r="J3062" s="59">
        <f t="shared" si="314"/>
        <v>0</v>
      </c>
      <c r="K3062" s="70">
        <v>1.67</v>
      </c>
      <c r="L3062" s="55" t="s">
        <v>10004</v>
      </c>
      <c r="M3062" s="71" t="s">
        <v>10005</v>
      </c>
      <c r="N3062" s="59"/>
      <c r="O3062" s="70"/>
      <c r="P3062" s="73" t="s">
        <v>10005</v>
      </c>
      <c r="Q3062" s="70">
        <v>1.67</v>
      </c>
      <c r="R3062" s="59"/>
      <c r="S3062" s="70"/>
      <c r="T3062" s="59">
        <v>18</v>
      </c>
      <c r="U3062" s="82">
        <v>50.1</v>
      </c>
      <c r="V3062" s="83">
        <v>30.06</v>
      </c>
      <c r="W3062" s="83">
        <v>21.71</v>
      </c>
      <c r="X3062" s="83">
        <v>8.35</v>
      </c>
      <c r="Y3062" s="82">
        <f t="shared" si="315"/>
        <v>20.04</v>
      </c>
      <c r="Z3062" s="82"/>
      <c r="AA3062" s="91"/>
      <c r="AB3062" s="91"/>
      <c r="AC3062" s="82"/>
      <c r="AD3062" s="82"/>
      <c r="AE3062" s="82"/>
      <c r="AF3062" s="82"/>
      <c r="AG3062" s="59" t="s">
        <v>9970</v>
      </c>
      <c r="AH3062" s="59">
        <v>1</v>
      </c>
      <c r="AI3062" s="58"/>
      <c r="AJ3062" s="27"/>
    </row>
    <row r="3063" ht="20.15" customHeight="1" outlineLevel="4" spans="1:36">
      <c r="A3063" s="59">
        <v>18</v>
      </c>
      <c r="B3063" s="60" t="s">
        <v>287</v>
      </c>
      <c r="C3063" s="56" t="s">
        <v>292</v>
      </c>
      <c r="D3063" s="57" t="s">
        <v>10006</v>
      </c>
      <c r="E3063" s="58" t="s">
        <v>10007</v>
      </c>
      <c r="F3063" s="59" t="s">
        <v>554</v>
      </c>
      <c r="G3063" s="59" t="s">
        <v>110</v>
      </c>
      <c r="H3063" s="59">
        <v>431322</v>
      </c>
      <c r="I3063" s="59" t="str">
        <f t="shared" si="313"/>
        <v>431322</v>
      </c>
      <c r="J3063" s="59">
        <f t="shared" si="314"/>
        <v>0</v>
      </c>
      <c r="K3063" s="70">
        <v>0.681</v>
      </c>
      <c r="L3063" s="55" t="s">
        <v>10008</v>
      </c>
      <c r="M3063" s="71" t="s">
        <v>10009</v>
      </c>
      <c r="N3063" s="73" t="s">
        <v>10009</v>
      </c>
      <c r="O3063" s="70">
        <v>0.681</v>
      </c>
      <c r="P3063" s="59"/>
      <c r="Q3063" s="70"/>
      <c r="R3063" s="59"/>
      <c r="S3063" s="70"/>
      <c r="T3063" s="59">
        <v>18</v>
      </c>
      <c r="U3063" s="82">
        <v>20.43</v>
      </c>
      <c r="V3063" s="83">
        <v>12.258</v>
      </c>
      <c r="W3063" s="83">
        <v>8.853</v>
      </c>
      <c r="X3063" s="83">
        <v>3.405</v>
      </c>
      <c r="Y3063" s="82">
        <f t="shared" si="315"/>
        <v>8.172</v>
      </c>
      <c r="Z3063" s="82"/>
      <c r="AA3063" s="91"/>
      <c r="AB3063" s="91"/>
      <c r="AC3063" s="82"/>
      <c r="AD3063" s="82"/>
      <c r="AE3063" s="82"/>
      <c r="AF3063" s="82"/>
      <c r="AG3063" s="59" t="s">
        <v>9970</v>
      </c>
      <c r="AH3063" s="59">
        <v>1</v>
      </c>
      <c r="AI3063" s="58"/>
      <c r="AJ3063" s="27"/>
    </row>
    <row r="3064" ht="20.15" customHeight="1" outlineLevel="4" spans="1:36">
      <c r="A3064" s="59">
        <v>19</v>
      </c>
      <c r="B3064" s="60" t="s">
        <v>287</v>
      </c>
      <c r="C3064" s="56" t="s">
        <v>292</v>
      </c>
      <c r="D3064" s="57" t="s">
        <v>10006</v>
      </c>
      <c r="E3064" s="58" t="s">
        <v>10010</v>
      </c>
      <c r="F3064" s="59" t="s">
        <v>554</v>
      </c>
      <c r="G3064" s="59" t="s">
        <v>110</v>
      </c>
      <c r="H3064" s="59">
        <v>431322</v>
      </c>
      <c r="I3064" s="59" t="str">
        <f t="shared" si="313"/>
        <v>431322</v>
      </c>
      <c r="J3064" s="59">
        <f t="shared" si="314"/>
        <v>0</v>
      </c>
      <c r="K3064" s="70">
        <v>1.491</v>
      </c>
      <c r="L3064" s="55" t="s">
        <v>10011</v>
      </c>
      <c r="M3064" s="71" t="s">
        <v>10012</v>
      </c>
      <c r="N3064" s="59"/>
      <c r="O3064" s="70"/>
      <c r="P3064" s="59"/>
      <c r="Q3064" s="70"/>
      <c r="R3064" s="73" t="s">
        <v>10012</v>
      </c>
      <c r="S3064" s="70">
        <v>1.491</v>
      </c>
      <c r="T3064" s="59">
        <v>18</v>
      </c>
      <c r="U3064" s="82">
        <v>44.73</v>
      </c>
      <c r="V3064" s="83">
        <v>26.838</v>
      </c>
      <c r="W3064" s="83">
        <v>19.383</v>
      </c>
      <c r="X3064" s="83">
        <v>7.455</v>
      </c>
      <c r="Y3064" s="82">
        <f t="shared" si="315"/>
        <v>17.892</v>
      </c>
      <c r="Z3064" s="82"/>
      <c r="AA3064" s="91"/>
      <c r="AB3064" s="91"/>
      <c r="AC3064" s="82"/>
      <c r="AD3064" s="82"/>
      <c r="AE3064" s="82"/>
      <c r="AF3064" s="82"/>
      <c r="AG3064" s="59" t="s">
        <v>9970</v>
      </c>
      <c r="AH3064" s="59">
        <v>1</v>
      </c>
      <c r="AI3064" s="58"/>
      <c r="AJ3064" s="27"/>
    </row>
    <row r="3065" ht="20.15" customHeight="1" outlineLevel="4" spans="1:36">
      <c r="A3065" s="59">
        <v>20</v>
      </c>
      <c r="B3065" s="60" t="s">
        <v>287</v>
      </c>
      <c r="C3065" s="56" t="s">
        <v>292</v>
      </c>
      <c r="D3065" s="57" t="s">
        <v>9995</v>
      </c>
      <c r="E3065" s="58" t="s">
        <v>2709</v>
      </c>
      <c r="F3065" s="59" t="s">
        <v>554</v>
      </c>
      <c r="G3065" s="59" t="s">
        <v>110</v>
      </c>
      <c r="H3065" s="59">
        <v>431322</v>
      </c>
      <c r="I3065" s="59" t="str">
        <f t="shared" si="313"/>
        <v>431322</v>
      </c>
      <c r="J3065" s="59">
        <f t="shared" si="314"/>
        <v>0</v>
      </c>
      <c r="K3065" s="70">
        <v>2.429</v>
      </c>
      <c r="L3065" s="55" t="s">
        <v>10013</v>
      </c>
      <c r="M3065" s="71" t="s">
        <v>10014</v>
      </c>
      <c r="N3065" s="59"/>
      <c r="O3065" s="70"/>
      <c r="P3065" s="59"/>
      <c r="Q3065" s="70"/>
      <c r="R3065" s="73" t="s">
        <v>10014</v>
      </c>
      <c r="S3065" s="70">
        <v>2.429</v>
      </c>
      <c r="T3065" s="59">
        <v>18</v>
      </c>
      <c r="U3065" s="82">
        <v>72.87</v>
      </c>
      <c r="V3065" s="83">
        <v>43.722</v>
      </c>
      <c r="W3065" s="83">
        <v>31.577</v>
      </c>
      <c r="X3065" s="83">
        <v>12.145</v>
      </c>
      <c r="Y3065" s="82">
        <f t="shared" si="315"/>
        <v>29.148</v>
      </c>
      <c r="Z3065" s="82"/>
      <c r="AA3065" s="91"/>
      <c r="AB3065" s="91"/>
      <c r="AC3065" s="82"/>
      <c r="AD3065" s="82"/>
      <c r="AE3065" s="82"/>
      <c r="AF3065" s="82"/>
      <c r="AG3065" s="59" t="s">
        <v>10015</v>
      </c>
      <c r="AH3065" s="59">
        <v>1</v>
      </c>
      <c r="AI3065" s="58"/>
      <c r="AJ3065" s="27"/>
    </row>
    <row r="3066" ht="20.15" customHeight="1" outlineLevel="4" spans="1:36">
      <c r="A3066" s="59">
        <v>21</v>
      </c>
      <c r="B3066" s="60" t="s">
        <v>287</v>
      </c>
      <c r="C3066" s="56" t="s">
        <v>292</v>
      </c>
      <c r="D3066" s="57" t="s">
        <v>10016</v>
      </c>
      <c r="E3066" s="58" t="s">
        <v>10017</v>
      </c>
      <c r="F3066" s="59" t="s">
        <v>554</v>
      </c>
      <c r="G3066" s="59" t="s">
        <v>110</v>
      </c>
      <c r="H3066" s="59">
        <v>431322</v>
      </c>
      <c r="I3066" s="59" t="str">
        <f t="shared" si="313"/>
        <v>431322</v>
      </c>
      <c r="J3066" s="59">
        <f t="shared" si="314"/>
        <v>0</v>
      </c>
      <c r="K3066" s="70">
        <v>1.57</v>
      </c>
      <c r="L3066" s="55" t="s">
        <v>10018</v>
      </c>
      <c r="M3066" s="71" t="s">
        <v>10019</v>
      </c>
      <c r="N3066" s="59"/>
      <c r="O3066" s="70"/>
      <c r="P3066" s="59"/>
      <c r="Q3066" s="70"/>
      <c r="R3066" s="73" t="s">
        <v>10019</v>
      </c>
      <c r="S3066" s="70">
        <v>1.57</v>
      </c>
      <c r="T3066" s="59">
        <v>18</v>
      </c>
      <c r="U3066" s="82">
        <v>47.1</v>
      </c>
      <c r="V3066" s="83">
        <v>28.26</v>
      </c>
      <c r="W3066" s="83">
        <v>20.41</v>
      </c>
      <c r="X3066" s="83">
        <v>7.85</v>
      </c>
      <c r="Y3066" s="82">
        <f t="shared" si="315"/>
        <v>18.84</v>
      </c>
      <c r="Z3066" s="82"/>
      <c r="AA3066" s="91"/>
      <c r="AB3066" s="91"/>
      <c r="AC3066" s="82"/>
      <c r="AD3066" s="82"/>
      <c r="AE3066" s="82"/>
      <c r="AF3066" s="82"/>
      <c r="AG3066" s="59" t="s">
        <v>10015</v>
      </c>
      <c r="AH3066" s="59">
        <v>1</v>
      </c>
      <c r="AI3066" s="58"/>
      <c r="AJ3066" s="27"/>
    </row>
    <row r="3067" ht="20.15" customHeight="1" outlineLevel="3" spans="1:36">
      <c r="A3067" s="59"/>
      <c r="B3067" s="60"/>
      <c r="C3067" s="51" t="s">
        <v>295</v>
      </c>
      <c r="D3067" s="57"/>
      <c r="E3067" s="58"/>
      <c r="F3067" s="59"/>
      <c r="G3067" s="59"/>
      <c r="H3067" s="59"/>
      <c r="I3067" s="59"/>
      <c r="J3067" s="59"/>
      <c r="K3067" s="70">
        <f>SUBTOTAL(9,K3068:K3075)</f>
        <v>18.854</v>
      </c>
      <c r="L3067" s="55"/>
      <c r="M3067" s="71"/>
      <c r="N3067" s="59"/>
      <c r="O3067" s="70"/>
      <c r="P3067" s="73"/>
      <c r="Q3067" s="70"/>
      <c r="R3067" s="59"/>
      <c r="S3067" s="70"/>
      <c r="T3067" s="59"/>
      <c r="U3067" s="82">
        <f>SUBTOTAL(9,U3068:U3075)</f>
        <v>684.88</v>
      </c>
      <c r="V3067" s="83">
        <f>SUBTOTAL(9,V3068:V3075)</f>
        <v>301.664</v>
      </c>
      <c r="W3067" s="83">
        <f>SUBTOTAL(9,W3068:W3075)</f>
        <v>188.54</v>
      </c>
      <c r="X3067" s="83">
        <f>SUBTOTAL(9,X3068:X3075)</f>
        <v>113.124</v>
      </c>
      <c r="Y3067" s="82">
        <f>SUBTOTAL(9,Y3068:Y3075)</f>
        <v>383.216</v>
      </c>
      <c r="Z3067" s="82">
        <v>10</v>
      </c>
      <c r="AA3067" s="91">
        <v>581</v>
      </c>
      <c r="AB3067" s="82">
        <f>U3067-AA3067</f>
        <v>103.88</v>
      </c>
      <c r="AC3067" s="82">
        <v>56</v>
      </c>
      <c r="AD3067" s="82">
        <f>V3067-AC3067</f>
        <v>245.664</v>
      </c>
      <c r="AE3067" s="82">
        <v>525</v>
      </c>
      <c r="AF3067" s="82">
        <v>525</v>
      </c>
      <c r="AG3067" s="59"/>
      <c r="AH3067" s="59"/>
      <c r="AI3067" s="58"/>
      <c r="AJ3067" s="27"/>
    </row>
    <row r="3068" ht="20.15" customHeight="1" outlineLevel="4" spans="1:36">
      <c r="A3068" s="59">
        <v>6</v>
      </c>
      <c r="B3068" s="60" t="s">
        <v>287</v>
      </c>
      <c r="C3068" s="56" t="s">
        <v>294</v>
      </c>
      <c r="D3068" s="57" t="s">
        <v>10020</v>
      </c>
      <c r="E3068" s="58" t="s">
        <v>10021</v>
      </c>
      <c r="F3068" s="59" t="s">
        <v>1482</v>
      </c>
      <c r="G3068" s="59" t="s">
        <v>355</v>
      </c>
      <c r="H3068" s="59">
        <v>431381</v>
      </c>
      <c r="I3068" s="59" t="str">
        <f t="shared" ref="I3068:I3075" si="316">RIGHT(M3068,6)</f>
        <v>431381</v>
      </c>
      <c r="J3068" s="59">
        <f t="shared" ref="J3068:J3075" si="317">H3068-I3068</f>
        <v>0</v>
      </c>
      <c r="K3068" s="70">
        <v>0.645</v>
      </c>
      <c r="L3068" s="55" t="s">
        <v>10022</v>
      </c>
      <c r="M3068" s="71" t="s">
        <v>10023</v>
      </c>
      <c r="N3068" s="59"/>
      <c r="O3068" s="70"/>
      <c r="P3068" s="73" t="s">
        <v>10023</v>
      </c>
      <c r="Q3068" s="70">
        <v>0.645</v>
      </c>
      <c r="R3068" s="59"/>
      <c r="S3068" s="70"/>
      <c r="T3068" s="59">
        <v>16</v>
      </c>
      <c r="U3068" s="82">
        <v>25.64</v>
      </c>
      <c r="V3068" s="83">
        <v>10.32</v>
      </c>
      <c r="W3068" s="83">
        <v>6.45</v>
      </c>
      <c r="X3068" s="83">
        <v>3.87</v>
      </c>
      <c r="Y3068" s="82">
        <f t="shared" ref="Y3068:Y3075" si="318">U3068-V3068</f>
        <v>15.32</v>
      </c>
      <c r="Z3068" s="82"/>
      <c r="AA3068" s="91"/>
      <c r="AB3068" s="91"/>
      <c r="AC3068" s="82"/>
      <c r="AD3068" s="82"/>
      <c r="AE3068" s="82"/>
      <c r="AF3068" s="82"/>
      <c r="AG3068" s="59" t="s">
        <v>10015</v>
      </c>
      <c r="AH3068" s="59">
        <v>1</v>
      </c>
      <c r="AI3068" s="58"/>
      <c r="AJ3068" s="27"/>
    </row>
    <row r="3069" ht="20.15" customHeight="1" outlineLevel="4" spans="1:36">
      <c r="A3069" s="59">
        <v>1</v>
      </c>
      <c r="B3069" s="60" t="s">
        <v>287</v>
      </c>
      <c r="C3069" s="56" t="s">
        <v>294</v>
      </c>
      <c r="D3069" s="57" t="s">
        <v>10024</v>
      </c>
      <c r="E3069" s="58" t="s">
        <v>10025</v>
      </c>
      <c r="F3069" s="59" t="s">
        <v>1482</v>
      </c>
      <c r="G3069" s="59" t="s">
        <v>355</v>
      </c>
      <c r="H3069" s="59">
        <v>431381</v>
      </c>
      <c r="I3069" s="59" t="str">
        <f t="shared" si="316"/>
        <v>431381</v>
      </c>
      <c r="J3069" s="59">
        <f t="shared" si="317"/>
        <v>0</v>
      </c>
      <c r="K3069" s="70">
        <v>2.146</v>
      </c>
      <c r="L3069" s="55" t="s">
        <v>10026</v>
      </c>
      <c r="M3069" s="71" t="s">
        <v>10027</v>
      </c>
      <c r="N3069" s="59"/>
      <c r="O3069" s="70"/>
      <c r="P3069" s="73" t="s">
        <v>10027</v>
      </c>
      <c r="Q3069" s="70">
        <v>2.146</v>
      </c>
      <c r="R3069" s="59"/>
      <c r="S3069" s="70"/>
      <c r="T3069" s="59">
        <v>16</v>
      </c>
      <c r="U3069" s="82">
        <v>85.82</v>
      </c>
      <c r="V3069" s="83">
        <v>34.336</v>
      </c>
      <c r="W3069" s="83">
        <v>21.46</v>
      </c>
      <c r="X3069" s="83">
        <v>12.876</v>
      </c>
      <c r="Y3069" s="82">
        <f t="shared" si="318"/>
        <v>51.484</v>
      </c>
      <c r="Z3069" s="82"/>
      <c r="AA3069" s="91"/>
      <c r="AB3069" s="91"/>
      <c r="AC3069" s="82"/>
      <c r="AD3069" s="82"/>
      <c r="AE3069" s="82"/>
      <c r="AF3069" s="82"/>
      <c r="AG3069" s="59" t="s">
        <v>10015</v>
      </c>
      <c r="AH3069" s="59">
        <v>1</v>
      </c>
      <c r="AI3069" s="58"/>
      <c r="AJ3069" s="27"/>
    </row>
    <row r="3070" ht="20.15" customHeight="1" outlineLevel="4" spans="1:36">
      <c r="A3070" s="59">
        <v>2</v>
      </c>
      <c r="B3070" s="60" t="s">
        <v>287</v>
      </c>
      <c r="C3070" s="56" t="s">
        <v>294</v>
      </c>
      <c r="D3070" s="57" t="s">
        <v>10024</v>
      </c>
      <c r="E3070" s="58" t="s">
        <v>10028</v>
      </c>
      <c r="F3070" s="59" t="s">
        <v>1482</v>
      </c>
      <c r="G3070" s="59" t="s">
        <v>355</v>
      </c>
      <c r="H3070" s="59">
        <v>431381</v>
      </c>
      <c r="I3070" s="59" t="str">
        <f t="shared" si="316"/>
        <v>431381</v>
      </c>
      <c r="J3070" s="59">
        <f t="shared" si="317"/>
        <v>0</v>
      </c>
      <c r="K3070" s="70">
        <v>6.261</v>
      </c>
      <c r="L3070" s="55" t="s">
        <v>10029</v>
      </c>
      <c r="M3070" s="71" t="s">
        <v>10030</v>
      </c>
      <c r="N3070" s="59"/>
      <c r="O3070" s="70"/>
      <c r="P3070" s="73" t="s">
        <v>10030</v>
      </c>
      <c r="Q3070" s="70">
        <v>6.261</v>
      </c>
      <c r="R3070" s="59"/>
      <c r="S3070" s="70"/>
      <c r="T3070" s="59">
        <v>16</v>
      </c>
      <c r="U3070" s="82">
        <v>178.89</v>
      </c>
      <c r="V3070" s="83">
        <v>100.176</v>
      </c>
      <c r="W3070" s="83">
        <v>62.61</v>
      </c>
      <c r="X3070" s="83">
        <v>37.566</v>
      </c>
      <c r="Y3070" s="82">
        <f t="shared" si="318"/>
        <v>78.714</v>
      </c>
      <c r="Z3070" s="82"/>
      <c r="AA3070" s="91"/>
      <c r="AB3070" s="91"/>
      <c r="AC3070" s="82"/>
      <c r="AD3070" s="82"/>
      <c r="AE3070" s="82"/>
      <c r="AF3070" s="82"/>
      <c r="AG3070" s="59" t="s">
        <v>10015</v>
      </c>
      <c r="AH3070" s="59">
        <v>1</v>
      </c>
      <c r="AI3070" s="58"/>
      <c r="AJ3070" s="27"/>
    </row>
    <row r="3071" ht="20.15" customHeight="1" outlineLevel="4" spans="1:36">
      <c r="A3071" s="59">
        <v>3</v>
      </c>
      <c r="B3071" s="60" t="s">
        <v>287</v>
      </c>
      <c r="C3071" s="56" t="s">
        <v>294</v>
      </c>
      <c r="D3071" s="57" t="s">
        <v>10031</v>
      </c>
      <c r="E3071" s="58" t="s">
        <v>10032</v>
      </c>
      <c r="F3071" s="59" t="s">
        <v>1482</v>
      </c>
      <c r="G3071" s="59" t="s">
        <v>355</v>
      </c>
      <c r="H3071" s="59">
        <v>431381</v>
      </c>
      <c r="I3071" s="59" t="str">
        <f t="shared" si="316"/>
        <v>431381</v>
      </c>
      <c r="J3071" s="59">
        <f t="shared" si="317"/>
        <v>0</v>
      </c>
      <c r="K3071" s="70">
        <v>2.5</v>
      </c>
      <c r="L3071" s="55" t="s">
        <v>10033</v>
      </c>
      <c r="M3071" s="71" t="s">
        <v>10034</v>
      </c>
      <c r="N3071" s="59"/>
      <c r="O3071" s="70"/>
      <c r="P3071" s="59"/>
      <c r="Q3071" s="70"/>
      <c r="R3071" s="73" t="s">
        <v>10034</v>
      </c>
      <c r="S3071" s="70">
        <v>2.5</v>
      </c>
      <c r="T3071" s="59">
        <v>16</v>
      </c>
      <c r="U3071" s="82">
        <v>100.08</v>
      </c>
      <c r="V3071" s="83">
        <v>40</v>
      </c>
      <c r="W3071" s="83">
        <v>25</v>
      </c>
      <c r="X3071" s="83">
        <v>15</v>
      </c>
      <c r="Y3071" s="82">
        <f t="shared" si="318"/>
        <v>60.08</v>
      </c>
      <c r="Z3071" s="82"/>
      <c r="AA3071" s="91"/>
      <c r="AB3071" s="91"/>
      <c r="AC3071" s="82"/>
      <c r="AD3071" s="82"/>
      <c r="AE3071" s="82"/>
      <c r="AF3071" s="82"/>
      <c r="AG3071" s="59" t="s">
        <v>10015</v>
      </c>
      <c r="AH3071" s="59">
        <v>1</v>
      </c>
      <c r="AI3071" s="58"/>
      <c r="AJ3071" s="27"/>
    </row>
    <row r="3072" ht="20.15" customHeight="1" outlineLevel="4" spans="1:36">
      <c r="A3072" s="59">
        <v>5</v>
      </c>
      <c r="B3072" s="60" t="s">
        <v>287</v>
      </c>
      <c r="C3072" s="56" t="s">
        <v>294</v>
      </c>
      <c r="D3072" s="57" t="s">
        <v>10035</v>
      </c>
      <c r="E3072" s="58" t="s">
        <v>10036</v>
      </c>
      <c r="F3072" s="59" t="s">
        <v>1482</v>
      </c>
      <c r="G3072" s="59" t="s">
        <v>355</v>
      </c>
      <c r="H3072" s="59">
        <v>431381</v>
      </c>
      <c r="I3072" s="59" t="str">
        <f t="shared" si="316"/>
        <v>431381</v>
      </c>
      <c r="J3072" s="59">
        <f t="shared" si="317"/>
        <v>0</v>
      </c>
      <c r="K3072" s="70">
        <v>0.282</v>
      </c>
      <c r="L3072" s="55" t="s">
        <v>10037</v>
      </c>
      <c r="M3072" s="71" t="s">
        <v>10038</v>
      </c>
      <c r="N3072" s="59"/>
      <c r="O3072" s="70"/>
      <c r="P3072" s="73" t="s">
        <v>10038</v>
      </c>
      <c r="Q3072" s="70">
        <v>0.282</v>
      </c>
      <c r="R3072" s="59"/>
      <c r="S3072" s="70"/>
      <c r="T3072" s="59">
        <v>16</v>
      </c>
      <c r="U3072" s="82">
        <v>11.83</v>
      </c>
      <c r="V3072" s="83">
        <v>4.512</v>
      </c>
      <c r="W3072" s="83">
        <v>2.82</v>
      </c>
      <c r="X3072" s="83">
        <v>1.692</v>
      </c>
      <c r="Y3072" s="82">
        <f t="shared" si="318"/>
        <v>7.318</v>
      </c>
      <c r="Z3072" s="82"/>
      <c r="AA3072" s="91"/>
      <c r="AB3072" s="91"/>
      <c r="AC3072" s="82"/>
      <c r="AD3072" s="82"/>
      <c r="AE3072" s="82"/>
      <c r="AF3072" s="82"/>
      <c r="AG3072" s="59" t="s">
        <v>10015</v>
      </c>
      <c r="AH3072" s="59">
        <v>1</v>
      </c>
      <c r="AI3072" s="58"/>
      <c r="AJ3072" s="27"/>
    </row>
    <row r="3073" ht="20.15" customHeight="1" outlineLevel="4" spans="1:36">
      <c r="A3073" s="59">
        <v>4</v>
      </c>
      <c r="B3073" s="60" t="s">
        <v>287</v>
      </c>
      <c r="C3073" s="56" t="s">
        <v>294</v>
      </c>
      <c r="D3073" s="57" t="s">
        <v>10039</v>
      </c>
      <c r="E3073" s="58" t="s">
        <v>10040</v>
      </c>
      <c r="F3073" s="59" t="s">
        <v>1482</v>
      </c>
      <c r="G3073" s="59" t="s">
        <v>355</v>
      </c>
      <c r="H3073" s="59">
        <v>431381</v>
      </c>
      <c r="I3073" s="59" t="str">
        <f t="shared" si="316"/>
        <v>431381</v>
      </c>
      <c r="J3073" s="59">
        <f t="shared" si="317"/>
        <v>0</v>
      </c>
      <c r="K3073" s="70">
        <v>1.072</v>
      </c>
      <c r="L3073" s="55" t="s">
        <v>10041</v>
      </c>
      <c r="M3073" s="71" t="s">
        <v>10042</v>
      </c>
      <c r="N3073" s="59"/>
      <c r="O3073" s="70"/>
      <c r="P3073" s="73" t="s">
        <v>10042</v>
      </c>
      <c r="Q3073" s="70">
        <v>1.072</v>
      </c>
      <c r="R3073" s="59"/>
      <c r="S3073" s="70"/>
      <c r="T3073" s="59">
        <v>16</v>
      </c>
      <c r="U3073" s="82">
        <v>42.97</v>
      </c>
      <c r="V3073" s="83">
        <v>17.152</v>
      </c>
      <c r="W3073" s="83">
        <v>10.72</v>
      </c>
      <c r="X3073" s="83">
        <v>6.432</v>
      </c>
      <c r="Y3073" s="82">
        <f t="shared" si="318"/>
        <v>25.818</v>
      </c>
      <c r="Z3073" s="82"/>
      <c r="AA3073" s="91"/>
      <c r="AB3073" s="91"/>
      <c r="AC3073" s="82"/>
      <c r="AD3073" s="82"/>
      <c r="AE3073" s="82"/>
      <c r="AF3073" s="82"/>
      <c r="AG3073" s="59" t="s">
        <v>10015</v>
      </c>
      <c r="AH3073" s="59">
        <v>1</v>
      </c>
      <c r="AI3073" s="58"/>
      <c r="AJ3073" s="27"/>
    </row>
    <row r="3074" ht="20.15" customHeight="1" outlineLevel="4" spans="1:36">
      <c r="A3074" s="59">
        <v>7</v>
      </c>
      <c r="B3074" s="60" t="s">
        <v>287</v>
      </c>
      <c r="C3074" s="56" t="s">
        <v>294</v>
      </c>
      <c r="D3074" s="57" t="s">
        <v>10043</v>
      </c>
      <c r="E3074" s="58" t="s">
        <v>10044</v>
      </c>
      <c r="F3074" s="59" t="s">
        <v>1482</v>
      </c>
      <c r="G3074" s="59" t="s">
        <v>355</v>
      </c>
      <c r="H3074" s="59">
        <v>431381</v>
      </c>
      <c r="I3074" s="59" t="str">
        <f t="shared" si="316"/>
        <v>431381</v>
      </c>
      <c r="J3074" s="59">
        <f t="shared" si="317"/>
        <v>0</v>
      </c>
      <c r="K3074" s="70">
        <v>2.333</v>
      </c>
      <c r="L3074" s="55" t="s">
        <v>10045</v>
      </c>
      <c r="M3074" s="71" t="s">
        <v>10046</v>
      </c>
      <c r="N3074" s="59"/>
      <c r="O3074" s="70"/>
      <c r="P3074" s="73" t="s">
        <v>10046</v>
      </c>
      <c r="Q3074" s="70">
        <v>2.333</v>
      </c>
      <c r="R3074" s="59"/>
      <c r="S3074" s="70"/>
      <c r="T3074" s="59">
        <v>16</v>
      </c>
      <c r="U3074" s="82">
        <v>93.94</v>
      </c>
      <c r="V3074" s="83">
        <v>37.328</v>
      </c>
      <c r="W3074" s="83">
        <v>23.33</v>
      </c>
      <c r="X3074" s="83">
        <v>13.998</v>
      </c>
      <c r="Y3074" s="82">
        <f t="shared" si="318"/>
        <v>56.612</v>
      </c>
      <c r="Z3074" s="82"/>
      <c r="AA3074" s="91"/>
      <c r="AB3074" s="91"/>
      <c r="AC3074" s="82"/>
      <c r="AD3074" s="82"/>
      <c r="AE3074" s="82"/>
      <c r="AF3074" s="82"/>
      <c r="AG3074" s="59" t="s">
        <v>10015</v>
      </c>
      <c r="AH3074" s="59">
        <v>1</v>
      </c>
      <c r="AI3074" s="58"/>
      <c r="AJ3074" s="27"/>
    </row>
    <row r="3075" ht="20.15" customHeight="1" outlineLevel="4" spans="1:36">
      <c r="A3075" s="59">
        <v>8</v>
      </c>
      <c r="B3075" s="60" t="s">
        <v>287</v>
      </c>
      <c r="C3075" s="56" t="s">
        <v>294</v>
      </c>
      <c r="D3075" s="57" t="s">
        <v>10039</v>
      </c>
      <c r="E3075" s="58" t="s">
        <v>10047</v>
      </c>
      <c r="F3075" s="59" t="s">
        <v>1482</v>
      </c>
      <c r="G3075" s="59" t="s">
        <v>355</v>
      </c>
      <c r="H3075" s="59">
        <v>431381</v>
      </c>
      <c r="I3075" s="59" t="str">
        <f t="shared" si="316"/>
        <v>431381</v>
      </c>
      <c r="J3075" s="59">
        <f t="shared" si="317"/>
        <v>0</v>
      </c>
      <c r="K3075" s="70">
        <v>3.615</v>
      </c>
      <c r="L3075" s="55" t="s">
        <v>10048</v>
      </c>
      <c r="M3075" s="71" t="s">
        <v>10049</v>
      </c>
      <c r="N3075" s="59"/>
      <c r="O3075" s="70"/>
      <c r="P3075" s="73" t="s">
        <v>10049</v>
      </c>
      <c r="Q3075" s="70">
        <v>3.615</v>
      </c>
      <c r="R3075" s="59"/>
      <c r="S3075" s="70"/>
      <c r="T3075" s="59">
        <v>16</v>
      </c>
      <c r="U3075" s="82">
        <v>145.71</v>
      </c>
      <c r="V3075" s="83">
        <v>57.84</v>
      </c>
      <c r="W3075" s="83">
        <v>36.15</v>
      </c>
      <c r="X3075" s="83">
        <v>21.69</v>
      </c>
      <c r="Y3075" s="82">
        <f t="shared" si="318"/>
        <v>87.87</v>
      </c>
      <c r="Z3075" s="82"/>
      <c r="AA3075" s="91"/>
      <c r="AB3075" s="91"/>
      <c r="AC3075" s="82"/>
      <c r="AD3075" s="82"/>
      <c r="AE3075" s="82"/>
      <c r="AF3075" s="82"/>
      <c r="AG3075" s="59" t="s">
        <v>10015</v>
      </c>
      <c r="AH3075" s="59">
        <v>1</v>
      </c>
      <c r="AI3075" s="58"/>
      <c r="AJ3075" s="27"/>
    </row>
    <row r="3076" ht="20.15" customHeight="1" outlineLevel="3" spans="1:36">
      <c r="A3076" s="59"/>
      <c r="B3076" s="60"/>
      <c r="C3076" s="51" t="s">
        <v>297</v>
      </c>
      <c r="D3076" s="146"/>
      <c r="E3076" s="147"/>
      <c r="F3076" s="59"/>
      <c r="G3076" s="59"/>
      <c r="H3076" s="59"/>
      <c r="I3076" s="59"/>
      <c r="J3076" s="59"/>
      <c r="K3076" s="70">
        <f>SUBTOTAL(9,K3077:K3112)</f>
        <v>91.311</v>
      </c>
      <c r="L3076" s="55"/>
      <c r="M3076" s="71"/>
      <c r="N3076" s="73"/>
      <c r="O3076" s="70"/>
      <c r="P3076" s="59"/>
      <c r="Q3076" s="70"/>
      <c r="R3076" s="59"/>
      <c r="S3076" s="70"/>
      <c r="T3076" s="59"/>
      <c r="U3076" s="82">
        <f>SUBTOTAL(9,U3077:U3112)</f>
        <v>2672.45</v>
      </c>
      <c r="V3076" s="83">
        <f>SUBTOTAL(9,V3077:V3112)</f>
        <v>1643.598</v>
      </c>
      <c r="W3076" s="83">
        <f>SUBTOTAL(9,W3077:W3112)</f>
        <v>1187.043</v>
      </c>
      <c r="X3076" s="83">
        <f>SUBTOTAL(9,X3077:X3112)</f>
        <v>456.555</v>
      </c>
      <c r="Y3076" s="82">
        <f>SUBTOTAL(9,Y3077:Y3112)</f>
        <v>1028.852</v>
      </c>
      <c r="Z3076" s="82">
        <v>56</v>
      </c>
      <c r="AA3076" s="91">
        <v>2265</v>
      </c>
      <c r="AB3076" s="82">
        <f>U3076-AA3076</f>
        <v>407.45</v>
      </c>
      <c r="AC3076" s="82">
        <v>284</v>
      </c>
      <c r="AD3076" s="82">
        <f>V3076-AC3076</f>
        <v>1359.598</v>
      </c>
      <c r="AE3076" s="82">
        <v>1981</v>
      </c>
      <c r="AF3076" s="82">
        <v>1981</v>
      </c>
      <c r="AG3076" s="59"/>
      <c r="AH3076" s="59"/>
      <c r="AI3076" s="58"/>
      <c r="AJ3076" s="27" t="s">
        <v>110</v>
      </c>
    </row>
    <row r="3077" ht="20.15" customHeight="1" outlineLevel="4" spans="1:36">
      <c r="A3077" s="59">
        <v>28</v>
      </c>
      <c r="B3077" s="60" t="s">
        <v>287</v>
      </c>
      <c r="C3077" s="56" t="s">
        <v>296</v>
      </c>
      <c r="D3077" s="146" t="s">
        <v>6670</v>
      </c>
      <c r="E3077" s="147" t="s">
        <v>10050</v>
      </c>
      <c r="F3077" s="59" t="s">
        <v>554</v>
      </c>
      <c r="G3077" s="59" t="s">
        <v>110</v>
      </c>
      <c r="H3077" s="59">
        <v>431382</v>
      </c>
      <c r="I3077" s="59">
        <v>431382</v>
      </c>
      <c r="J3077" s="59">
        <f t="shared" ref="J3077:J3112" si="319">H3077-I3077</f>
        <v>0</v>
      </c>
      <c r="K3077" s="70">
        <v>1.969</v>
      </c>
      <c r="L3077" s="55" t="s">
        <v>10051</v>
      </c>
      <c r="M3077" s="71" t="s">
        <v>10052</v>
      </c>
      <c r="N3077" s="73" t="s">
        <v>10052</v>
      </c>
      <c r="O3077" s="70">
        <v>1.969</v>
      </c>
      <c r="P3077" s="59"/>
      <c r="Q3077" s="70"/>
      <c r="R3077" s="59"/>
      <c r="S3077" s="70"/>
      <c r="T3077" s="59">
        <v>18</v>
      </c>
      <c r="U3077" s="82">
        <v>56</v>
      </c>
      <c r="V3077" s="83">
        <v>35.442</v>
      </c>
      <c r="W3077" s="83">
        <v>25.597</v>
      </c>
      <c r="X3077" s="83">
        <v>9.845</v>
      </c>
      <c r="Y3077" s="82">
        <f t="shared" ref="Y3077:Y3112" si="320">U3077-V3077</f>
        <v>20.558</v>
      </c>
      <c r="Z3077" s="82"/>
      <c r="AA3077" s="91"/>
      <c r="AB3077" s="91"/>
      <c r="AC3077" s="82"/>
      <c r="AD3077" s="82"/>
      <c r="AE3077" s="82"/>
      <c r="AF3077" s="82"/>
      <c r="AG3077" s="59" t="s">
        <v>10015</v>
      </c>
      <c r="AH3077" s="59">
        <v>1</v>
      </c>
      <c r="AI3077" s="58"/>
      <c r="AJ3077" s="27"/>
    </row>
    <row r="3078" ht="20.15" customHeight="1" outlineLevel="4" spans="1:36">
      <c r="A3078" s="59">
        <v>18</v>
      </c>
      <c r="B3078" s="60" t="s">
        <v>287</v>
      </c>
      <c r="C3078" s="56" t="s">
        <v>296</v>
      </c>
      <c r="D3078" s="146" t="s">
        <v>6670</v>
      </c>
      <c r="E3078" s="147" t="s">
        <v>10053</v>
      </c>
      <c r="F3078" s="59" t="s">
        <v>554</v>
      </c>
      <c r="G3078" s="59" t="s">
        <v>110</v>
      </c>
      <c r="H3078" s="59">
        <v>431382</v>
      </c>
      <c r="I3078" s="59" t="str">
        <f t="shared" ref="I3078:I3112" si="321">RIGHT(M3078,6)</f>
        <v>431382</v>
      </c>
      <c r="J3078" s="59">
        <f t="shared" si="319"/>
        <v>0</v>
      </c>
      <c r="K3078" s="70">
        <v>2.669</v>
      </c>
      <c r="L3078" s="55" t="s">
        <v>10054</v>
      </c>
      <c r="M3078" s="71" t="s">
        <v>10055</v>
      </c>
      <c r="N3078" s="59"/>
      <c r="O3078" s="70"/>
      <c r="P3078" s="59"/>
      <c r="Q3078" s="70"/>
      <c r="R3078" s="73" t="s">
        <v>10055</v>
      </c>
      <c r="S3078" s="70">
        <v>2.669</v>
      </c>
      <c r="T3078" s="59">
        <v>18</v>
      </c>
      <c r="U3078" s="82">
        <v>64</v>
      </c>
      <c r="V3078" s="83">
        <v>48.042</v>
      </c>
      <c r="W3078" s="83">
        <v>34.697</v>
      </c>
      <c r="X3078" s="83">
        <v>13.345</v>
      </c>
      <c r="Y3078" s="82">
        <f t="shared" si="320"/>
        <v>15.958</v>
      </c>
      <c r="Z3078" s="82"/>
      <c r="AA3078" s="91"/>
      <c r="AB3078" s="91"/>
      <c r="AC3078" s="82"/>
      <c r="AD3078" s="82"/>
      <c r="AE3078" s="82"/>
      <c r="AF3078" s="82"/>
      <c r="AG3078" s="59" t="s">
        <v>10015</v>
      </c>
      <c r="AH3078" s="59">
        <v>1</v>
      </c>
      <c r="AI3078" s="58"/>
      <c r="AJ3078" s="27"/>
    </row>
    <row r="3079" ht="20.15" customHeight="1" outlineLevel="4" spans="1:36">
      <c r="A3079" s="59">
        <v>7</v>
      </c>
      <c r="B3079" s="60" t="s">
        <v>287</v>
      </c>
      <c r="C3079" s="56" t="s">
        <v>296</v>
      </c>
      <c r="D3079" s="146" t="s">
        <v>10056</v>
      </c>
      <c r="E3079" s="147" t="s">
        <v>2110</v>
      </c>
      <c r="F3079" s="59" t="s">
        <v>554</v>
      </c>
      <c r="G3079" s="59" t="s">
        <v>110</v>
      </c>
      <c r="H3079" s="59">
        <v>431382</v>
      </c>
      <c r="I3079" s="59" t="str">
        <f t="shared" si="321"/>
        <v>431382</v>
      </c>
      <c r="J3079" s="59">
        <f t="shared" si="319"/>
        <v>0</v>
      </c>
      <c r="K3079" s="70">
        <v>4.611</v>
      </c>
      <c r="L3079" s="55" t="s">
        <v>10057</v>
      </c>
      <c r="M3079" s="71" t="s">
        <v>10058</v>
      </c>
      <c r="N3079" s="59"/>
      <c r="O3079" s="70"/>
      <c r="P3079" s="59"/>
      <c r="Q3079" s="70"/>
      <c r="R3079" s="73" t="s">
        <v>10058</v>
      </c>
      <c r="S3079" s="70">
        <v>4.611</v>
      </c>
      <c r="T3079" s="59">
        <v>18</v>
      </c>
      <c r="U3079" s="82">
        <v>134.2</v>
      </c>
      <c r="V3079" s="83">
        <v>82.998</v>
      </c>
      <c r="W3079" s="83">
        <v>59.943</v>
      </c>
      <c r="X3079" s="83">
        <v>23.055</v>
      </c>
      <c r="Y3079" s="82">
        <f t="shared" si="320"/>
        <v>51.202</v>
      </c>
      <c r="Z3079" s="82"/>
      <c r="AA3079" s="91"/>
      <c r="AB3079" s="91"/>
      <c r="AC3079" s="82"/>
      <c r="AD3079" s="82"/>
      <c r="AE3079" s="82"/>
      <c r="AF3079" s="82"/>
      <c r="AG3079" s="59" t="s">
        <v>10015</v>
      </c>
      <c r="AH3079" s="59">
        <v>1</v>
      </c>
      <c r="AI3079" s="58"/>
      <c r="AJ3079" s="27"/>
    </row>
    <row r="3080" ht="20.15" customHeight="1" outlineLevel="4" spans="1:36">
      <c r="A3080" s="59">
        <v>8</v>
      </c>
      <c r="B3080" s="60" t="s">
        <v>287</v>
      </c>
      <c r="C3080" s="56" t="s">
        <v>296</v>
      </c>
      <c r="D3080" s="146" t="s">
        <v>10056</v>
      </c>
      <c r="E3080" s="147" t="s">
        <v>9742</v>
      </c>
      <c r="F3080" s="59" t="s">
        <v>554</v>
      </c>
      <c r="G3080" s="59" t="s">
        <v>110</v>
      </c>
      <c r="H3080" s="59">
        <v>431382</v>
      </c>
      <c r="I3080" s="59" t="str">
        <f t="shared" si="321"/>
        <v>431382</v>
      </c>
      <c r="J3080" s="59">
        <f t="shared" si="319"/>
        <v>0</v>
      </c>
      <c r="K3080" s="70">
        <v>2.628</v>
      </c>
      <c r="L3080" s="55" t="s">
        <v>10059</v>
      </c>
      <c r="M3080" s="71" t="s">
        <v>10060</v>
      </c>
      <c r="N3080" s="59"/>
      <c r="O3080" s="70"/>
      <c r="P3080" s="59"/>
      <c r="Q3080" s="70"/>
      <c r="R3080" s="73" t="s">
        <v>10060</v>
      </c>
      <c r="S3080" s="70">
        <v>2.628</v>
      </c>
      <c r="T3080" s="59">
        <v>18</v>
      </c>
      <c r="U3080" s="82">
        <v>66.7</v>
      </c>
      <c r="V3080" s="83">
        <v>47.304</v>
      </c>
      <c r="W3080" s="83">
        <v>34.164</v>
      </c>
      <c r="X3080" s="83">
        <v>13.14</v>
      </c>
      <c r="Y3080" s="82">
        <f t="shared" si="320"/>
        <v>19.396</v>
      </c>
      <c r="Z3080" s="82"/>
      <c r="AA3080" s="91"/>
      <c r="AB3080" s="91"/>
      <c r="AC3080" s="82"/>
      <c r="AD3080" s="82"/>
      <c r="AE3080" s="82"/>
      <c r="AF3080" s="82"/>
      <c r="AG3080" s="59" t="s">
        <v>10015</v>
      </c>
      <c r="AH3080" s="59">
        <v>1</v>
      </c>
      <c r="AI3080" s="58"/>
      <c r="AJ3080" s="27"/>
    </row>
    <row r="3081" ht="20.15" customHeight="1" outlineLevel="4" spans="1:36">
      <c r="A3081" s="59">
        <v>19</v>
      </c>
      <c r="B3081" s="60" t="s">
        <v>287</v>
      </c>
      <c r="C3081" s="56" t="s">
        <v>296</v>
      </c>
      <c r="D3081" s="146" t="s">
        <v>10061</v>
      </c>
      <c r="E3081" s="147" t="s">
        <v>10062</v>
      </c>
      <c r="F3081" s="59" t="s">
        <v>554</v>
      </c>
      <c r="G3081" s="59" t="s">
        <v>110</v>
      </c>
      <c r="H3081" s="59">
        <v>431382</v>
      </c>
      <c r="I3081" s="59" t="str">
        <f t="shared" si="321"/>
        <v>431382</v>
      </c>
      <c r="J3081" s="59">
        <f t="shared" si="319"/>
        <v>0</v>
      </c>
      <c r="K3081" s="70">
        <v>2.588</v>
      </c>
      <c r="L3081" s="55" t="s">
        <v>10063</v>
      </c>
      <c r="M3081" s="71" t="s">
        <v>10064</v>
      </c>
      <c r="N3081" s="59"/>
      <c r="O3081" s="70"/>
      <c r="P3081" s="59"/>
      <c r="Q3081" s="70"/>
      <c r="R3081" s="73" t="s">
        <v>10064</v>
      </c>
      <c r="S3081" s="70">
        <v>2.588</v>
      </c>
      <c r="T3081" s="59">
        <v>18</v>
      </c>
      <c r="U3081" s="82">
        <v>63</v>
      </c>
      <c r="V3081" s="83">
        <v>46.584</v>
      </c>
      <c r="W3081" s="83">
        <v>33.644</v>
      </c>
      <c r="X3081" s="83">
        <v>12.94</v>
      </c>
      <c r="Y3081" s="82">
        <f t="shared" si="320"/>
        <v>16.416</v>
      </c>
      <c r="Z3081" s="82"/>
      <c r="AA3081" s="91"/>
      <c r="AB3081" s="91"/>
      <c r="AC3081" s="82"/>
      <c r="AD3081" s="82"/>
      <c r="AE3081" s="82"/>
      <c r="AF3081" s="82"/>
      <c r="AG3081" s="59" t="s">
        <v>10065</v>
      </c>
      <c r="AH3081" s="59">
        <v>1</v>
      </c>
      <c r="AI3081" s="58"/>
      <c r="AJ3081" s="27"/>
    </row>
    <row r="3082" ht="20.15" customHeight="1" outlineLevel="4" spans="1:36">
      <c r="A3082" s="59">
        <v>17</v>
      </c>
      <c r="B3082" s="60" t="s">
        <v>287</v>
      </c>
      <c r="C3082" s="56" t="s">
        <v>296</v>
      </c>
      <c r="D3082" s="146" t="s">
        <v>10061</v>
      </c>
      <c r="E3082" s="147" t="s">
        <v>10066</v>
      </c>
      <c r="F3082" s="59" t="s">
        <v>554</v>
      </c>
      <c r="G3082" s="59" t="s">
        <v>110</v>
      </c>
      <c r="H3082" s="59">
        <v>431382</v>
      </c>
      <c r="I3082" s="59" t="str">
        <f t="shared" si="321"/>
        <v>431382</v>
      </c>
      <c r="J3082" s="59">
        <f t="shared" si="319"/>
        <v>0</v>
      </c>
      <c r="K3082" s="70">
        <v>2.092</v>
      </c>
      <c r="L3082" s="55" t="s">
        <v>10067</v>
      </c>
      <c r="M3082" s="71" t="s">
        <v>10068</v>
      </c>
      <c r="N3082" s="59"/>
      <c r="O3082" s="70"/>
      <c r="P3082" s="59"/>
      <c r="Q3082" s="70"/>
      <c r="R3082" s="73" t="s">
        <v>10068</v>
      </c>
      <c r="S3082" s="70">
        <v>2.092</v>
      </c>
      <c r="T3082" s="59">
        <v>18</v>
      </c>
      <c r="U3082" s="82">
        <v>74.2</v>
      </c>
      <c r="V3082" s="83">
        <v>37.656</v>
      </c>
      <c r="W3082" s="83">
        <v>27.196</v>
      </c>
      <c r="X3082" s="83">
        <v>10.46</v>
      </c>
      <c r="Y3082" s="82">
        <f t="shared" si="320"/>
        <v>36.544</v>
      </c>
      <c r="Z3082" s="82"/>
      <c r="AA3082" s="91"/>
      <c r="AB3082" s="91"/>
      <c r="AC3082" s="82"/>
      <c r="AD3082" s="82"/>
      <c r="AE3082" s="82"/>
      <c r="AF3082" s="82"/>
      <c r="AG3082" s="59" t="s">
        <v>10065</v>
      </c>
      <c r="AH3082" s="59">
        <v>1</v>
      </c>
      <c r="AI3082" s="58"/>
      <c r="AJ3082" s="27"/>
    </row>
    <row r="3083" ht="20.15" customHeight="1" outlineLevel="4" spans="1:36">
      <c r="A3083" s="59">
        <v>16</v>
      </c>
      <c r="B3083" s="60" t="s">
        <v>287</v>
      </c>
      <c r="C3083" s="56" t="s">
        <v>296</v>
      </c>
      <c r="D3083" s="146" t="s">
        <v>10061</v>
      </c>
      <c r="E3083" s="147" t="s">
        <v>1216</v>
      </c>
      <c r="F3083" s="59" t="s">
        <v>554</v>
      </c>
      <c r="G3083" s="59" t="s">
        <v>110</v>
      </c>
      <c r="H3083" s="59">
        <v>431382</v>
      </c>
      <c r="I3083" s="59" t="str">
        <f t="shared" si="321"/>
        <v>431382</v>
      </c>
      <c r="J3083" s="59">
        <f t="shared" si="319"/>
        <v>0</v>
      </c>
      <c r="K3083" s="70">
        <v>3.187</v>
      </c>
      <c r="L3083" s="55" t="s">
        <v>10069</v>
      </c>
      <c r="M3083" s="71" t="s">
        <v>10070</v>
      </c>
      <c r="N3083" s="59"/>
      <c r="O3083" s="70"/>
      <c r="P3083" s="59"/>
      <c r="Q3083" s="70"/>
      <c r="R3083" s="73" t="s">
        <v>10070</v>
      </c>
      <c r="S3083" s="70">
        <v>3.187</v>
      </c>
      <c r="T3083" s="59">
        <v>18</v>
      </c>
      <c r="U3083" s="82">
        <v>85.4</v>
      </c>
      <c r="V3083" s="83">
        <v>57.366</v>
      </c>
      <c r="W3083" s="83">
        <v>41.431</v>
      </c>
      <c r="X3083" s="83">
        <v>15.935</v>
      </c>
      <c r="Y3083" s="82">
        <f t="shared" si="320"/>
        <v>28.034</v>
      </c>
      <c r="Z3083" s="82"/>
      <c r="AA3083" s="91"/>
      <c r="AB3083" s="91"/>
      <c r="AC3083" s="82"/>
      <c r="AD3083" s="82"/>
      <c r="AE3083" s="82"/>
      <c r="AF3083" s="82"/>
      <c r="AG3083" s="59" t="s">
        <v>10065</v>
      </c>
      <c r="AH3083" s="59">
        <v>1</v>
      </c>
      <c r="AI3083" s="58"/>
      <c r="AJ3083" s="27"/>
    </row>
    <row r="3084" ht="20.15" customHeight="1" outlineLevel="4" spans="1:36">
      <c r="A3084" s="59">
        <v>20</v>
      </c>
      <c r="B3084" s="60" t="s">
        <v>287</v>
      </c>
      <c r="C3084" s="56" t="s">
        <v>296</v>
      </c>
      <c r="D3084" s="146" t="s">
        <v>10071</v>
      </c>
      <c r="E3084" s="147" t="s">
        <v>10072</v>
      </c>
      <c r="F3084" s="59" t="s">
        <v>554</v>
      </c>
      <c r="G3084" s="59" t="s">
        <v>110</v>
      </c>
      <c r="H3084" s="59">
        <v>431382</v>
      </c>
      <c r="I3084" s="59" t="str">
        <f t="shared" si="321"/>
        <v>431382</v>
      </c>
      <c r="J3084" s="59">
        <f t="shared" si="319"/>
        <v>0</v>
      </c>
      <c r="K3084" s="70">
        <v>1.81</v>
      </c>
      <c r="L3084" s="55" t="s">
        <v>10073</v>
      </c>
      <c r="M3084" s="71" t="s">
        <v>10074</v>
      </c>
      <c r="N3084" s="59"/>
      <c r="O3084" s="70"/>
      <c r="P3084" s="59"/>
      <c r="Q3084" s="70"/>
      <c r="R3084" s="73" t="s">
        <v>10074</v>
      </c>
      <c r="S3084" s="70">
        <v>1.81</v>
      </c>
      <c r="T3084" s="59">
        <v>18</v>
      </c>
      <c r="U3084" s="82">
        <v>46</v>
      </c>
      <c r="V3084" s="83">
        <v>32.58</v>
      </c>
      <c r="W3084" s="83">
        <v>23.53</v>
      </c>
      <c r="X3084" s="83">
        <v>9.05</v>
      </c>
      <c r="Y3084" s="82">
        <f t="shared" si="320"/>
        <v>13.42</v>
      </c>
      <c r="Z3084" s="82"/>
      <c r="AA3084" s="91"/>
      <c r="AB3084" s="91"/>
      <c r="AC3084" s="82"/>
      <c r="AD3084" s="82"/>
      <c r="AE3084" s="82"/>
      <c r="AF3084" s="82"/>
      <c r="AG3084" s="59" t="s">
        <v>10065</v>
      </c>
      <c r="AH3084" s="59">
        <v>1</v>
      </c>
      <c r="AI3084" s="58"/>
      <c r="AJ3084" s="27"/>
    </row>
    <row r="3085" ht="20.15" customHeight="1" outlineLevel="4" spans="1:36">
      <c r="A3085" s="59">
        <v>22</v>
      </c>
      <c r="B3085" s="60" t="s">
        <v>287</v>
      </c>
      <c r="C3085" s="56" t="s">
        <v>296</v>
      </c>
      <c r="D3085" s="146" t="s">
        <v>10071</v>
      </c>
      <c r="E3085" s="147" t="s">
        <v>10075</v>
      </c>
      <c r="F3085" s="59" t="s">
        <v>554</v>
      </c>
      <c r="G3085" s="59" t="s">
        <v>110</v>
      </c>
      <c r="H3085" s="59">
        <v>431382</v>
      </c>
      <c r="I3085" s="59" t="str">
        <f t="shared" si="321"/>
        <v>431382</v>
      </c>
      <c r="J3085" s="59">
        <f t="shared" si="319"/>
        <v>0</v>
      </c>
      <c r="K3085" s="70">
        <v>1.406</v>
      </c>
      <c r="L3085" s="55" t="s">
        <v>10076</v>
      </c>
      <c r="M3085" s="71" t="s">
        <v>10077</v>
      </c>
      <c r="N3085" s="59"/>
      <c r="O3085" s="70"/>
      <c r="P3085" s="59"/>
      <c r="Q3085" s="70"/>
      <c r="R3085" s="73" t="s">
        <v>10077</v>
      </c>
      <c r="S3085" s="70">
        <v>1.406</v>
      </c>
      <c r="T3085" s="59">
        <v>18</v>
      </c>
      <c r="U3085" s="82">
        <v>41</v>
      </c>
      <c r="V3085" s="83">
        <v>25.308</v>
      </c>
      <c r="W3085" s="83">
        <v>18.278</v>
      </c>
      <c r="X3085" s="83">
        <v>7.03</v>
      </c>
      <c r="Y3085" s="82">
        <f t="shared" si="320"/>
        <v>15.692</v>
      </c>
      <c r="Z3085" s="82"/>
      <c r="AA3085" s="91"/>
      <c r="AB3085" s="91"/>
      <c r="AC3085" s="82"/>
      <c r="AD3085" s="82"/>
      <c r="AE3085" s="82"/>
      <c r="AF3085" s="82"/>
      <c r="AG3085" s="59" t="s">
        <v>10078</v>
      </c>
      <c r="AH3085" s="59">
        <v>1</v>
      </c>
      <c r="AI3085" s="58"/>
      <c r="AJ3085" s="27"/>
    </row>
    <row r="3086" ht="20.15" customHeight="1" outlineLevel="4" spans="1:36">
      <c r="A3086" s="59">
        <v>4</v>
      </c>
      <c r="B3086" s="60" t="s">
        <v>287</v>
      </c>
      <c r="C3086" s="56" t="s">
        <v>296</v>
      </c>
      <c r="D3086" s="146" t="s">
        <v>10071</v>
      </c>
      <c r="E3086" s="147" t="s">
        <v>10079</v>
      </c>
      <c r="F3086" s="59" t="s">
        <v>554</v>
      </c>
      <c r="G3086" s="59" t="s">
        <v>110</v>
      </c>
      <c r="H3086" s="59">
        <v>431382</v>
      </c>
      <c r="I3086" s="59" t="str">
        <f t="shared" si="321"/>
        <v>431382</v>
      </c>
      <c r="J3086" s="59">
        <f t="shared" si="319"/>
        <v>0</v>
      </c>
      <c r="K3086" s="70">
        <v>0.599</v>
      </c>
      <c r="L3086" s="55" t="s">
        <v>10080</v>
      </c>
      <c r="M3086" s="71" t="s">
        <v>10081</v>
      </c>
      <c r="N3086" s="59"/>
      <c r="O3086" s="70"/>
      <c r="P3086" s="59"/>
      <c r="Q3086" s="70"/>
      <c r="R3086" s="73" t="s">
        <v>10081</v>
      </c>
      <c r="S3086" s="70">
        <v>0.599</v>
      </c>
      <c r="T3086" s="59">
        <v>18</v>
      </c>
      <c r="U3086" s="82">
        <v>37.4</v>
      </c>
      <c r="V3086" s="83">
        <v>10.782</v>
      </c>
      <c r="W3086" s="83">
        <v>7.787</v>
      </c>
      <c r="X3086" s="83">
        <v>2.995</v>
      </c>
      <c r="Y3086" s="82">
        <f t="shared" si="320"/>
        <v>26.618</v>
      </c>
      <c r="Z3086" s="82"/>
      <c r="AA3086" s="91"/>
      <c r="AB3086" s="91"/>
      <c r="AC3086" s="82"/>
      <c r="AD3086" s="82"/>
      <c r="AE3086" s="82"/>
      <c r="AF3086" s="82"/>
      <c r="AG3086" s="59" t="s">
        <v>10078</v>
      </c>
      <c r="AH3086" s="59">
        <v>1</v>
      </c>
      <c r="AI3086" s="58"/>
      <c r="AJ3086" s="27"/>
    </row>
    <row r="3087" ht="20.15" customHeight="1" outlineLevel="4" spans="1:36">
      <c r="A3087" s="59">
        <v>21</v>
      </c>
      <c r="B3087" s="60" t="s">
        <v>287</v>
      </c>
      <c r="C3087" s="56" t="s">
        <v>296</v>
      </c>
      <c r="D3087" s="146" t="s">
        <v>10082</v>
      </c>
      <c r="E3087" s="147" t="s">
        <v>10083</v>
      </c>
      <c r="F3087" s="59" t="s">
        <v>554</v>
      </c>
      <c r="G3087" s="59" t="s">
        <v>110</v>
      </c>
      <c r="H3087" s="59">
        <v>431382</v>
      </c>
      <c r="I3087" s="59" t="str">
        <f t="shared" si="321"/>
        <v>431382</v>
      </c>
      <c r="J3087" s="59">
        <f t="shared" si="319"/>
        <v>0</v>
      </c>
      <c r="K3087" s="70">
        <v>3.094</v>
      </c>
      <c r="L3087" s="55" t="s">
        <v>10084</v>
      </c>
      <c r="M3087" s="71" t="s">
        <v>10085</v>
      </c>
      <c r="N3087" s="59"/>
      <c r="O3087" s="70"/>
      <c r="P3087" s="59"/>
      <c r="Q3087" s="70"/>
      <c r="R3087" s="73" t="s">
        <v>10085</v>
      </c>
      <c r="S3087" s="70">
        <v>3.094</v>
      </c>
      <c r="T3087" s="59">
        <v>18</v>
      </c>
      <c r="U3087" s="82">
        <v>76</v>
      </c>
      <c r="V3087" s="83">
        <v>55.692</v>
      </c>
      <c r="W3087" s="83">
        <v>40.222</v>
      </c>
      <c r="X3087" s="83">
        <v>15.47</v>
      </c>
      <c r="Y3087" s="82">
        <f t="shared" si="320"/>
        <v>20.308</v>
      </c>
      <c r="Z3087" s="82"/>
      <c r="AA3087" s="91"/>
      <c r="AB3087" s="91"/>
      <c r="AC3087" s="82"/>
      <c r="AD3087" s="82"/>
      <c r="AE3087" s="82"/>
      <c r="AF3087" s="82"/>
      <c r="AG3087" s="59" t="s">
        <v>10078</v>
      </c>
      <c r="AH3087" s="59">
        <v>1</v>
      </c>
      <c r="AI3087" s="58"/>
      <c r="AJ3087" s="27"/>
    </row>
    <row r="3088" ht="20.15" customHeight="1" outlineLevel="4" spans="1:36">
      <c r="A3088" s="59">
        <v>13</v>
      </c>
      <c r="B3088" s="60" t="s">
        <v>287</v>
      </c>
      <c r="C3088" s="56" t="s">
        <v>296</v>
      </c>
      <c r="D3088" s="146" t="s">
        <v>10082</v>
      </c>
      <c r="E3088" s="147" t="s">
        <v>10086</v>
      </c>
      <c r="F3088" s="59" t="s">
        <v>554</v>
      </c>
      <c r="G3088" s="59" t="s">
        <v>110</v>
      </c>
      <c r="H3088" s="59">
        <v>431382</v>
      </c>
      <c r="I3088" s="59" t="str">
        <f t="shared" si="321"/>
        <v>431382</v>
      </c>
      <c r="J3088" s="59">
        <f t="shared" si="319"/>
        <v>0</v>
      </c>
      <c r="K3088" s="70">
        <v>1.223</v>
      </c>
      <c r="L3088" s="55" t="s">
        <v>10087</v>
      </c>
      <c r="M3088" s="71" t="s">
        <v>10088</v>
      </c>
      <c r="N3088" s="59"/>
      <c r="O3088" s="70"/>
      <c r="P3088" s="59"/>
      <c r="Q3088" s="70"/>
      <c r="R3088" s="73" t="s">
        <v>10088</v>
      </c>
      <c r="S3088" s="70">
        <v>1.223</v>
      </c>
      <c r="T3088" s="59">
        <v>18</v>
      </c>
      <c r="U3088" s="82">
        <v>38.7</v>
      </c>
      <c r="V3088" s="83">
        <v>22.014</v>
      </c>
      <c r="W3088" s="83">
        <v>15.899</v>
      </c>
      <c r="X3088" s="83">
        <v>6.115</v>
      </c>
      <c r="Y3088" s="82">
        <f t="shared" si="320"/>
        <v>16.686</v>
      </c>
      <c r="Z3088" s="82"/>
      <c r="AA3088" s="91"/>
      <c r="AB3088" s="91"/>
      <c r="AC3088" s="82"/>
      <c r="AD3088" s="82"/>
      <c r="AE3088" s="82"/>
      <c r="AF3088" s="82"/>
      <c r="AG3088" s="59" t="s">
        <v>10078</v>
      </c>
      <c r="AH3088" s="59">
        <v>1</v>
      </c>
      <c r="AI3088" s="58"/>
      <c r="AJ3088" s="27"/>
    </row>
    <row r="3089" ht="20.15" customHeight="1" outlineLevel="4" spans="1:36">
      <c r="A3089" s="59">
        <v>12</v>
      </c>
      <c r="B3089" s="60" t="s">
        <v>287</v>
      </c>
      <c r="C3089" s="56" t="s">
        <v>296</v>
      </c>
      <c r="D3089" s="146" t="s">
        <v>10082</v>
      </c>
      <c r="E3089" s="147" t="s">
        <v>10086</v>
      </c>
      <c r="F3089" s="59" t="s">
        <v>554</v>
      </c>
      <c r="G3089" s="59" t="s">
        <v>110</v>
      </c>
      <c r="H3089" s="59">
        <v>431382</v>
      </c>
      <c r="I3089" s="59" t="str">
        <f t="shared" si="321"/>
        <v>431382</v>
      </c>
      <c r="J3089" s="59">
        <f t="shared" si="319"/>
        <v>0</v>
      </c>
      <c r="K3089" s="70">
        <v>1.294</v>
      </c>
      <c r="L3089" s="55" t="s">
        <v>10089</v>
      </c>
      <c r="M3089" s="71" t="s">
        <v>10090</v>
      </c>
      <c r="N3089" s="59"/>
      <c r="O3089" s="70"/>
      <c r="P3089" s="59"/>
      <c r="Q3089" s="70"/>
      <c r="R3089" s="73" t="s">
        <v>10090</v>
      </c>
      <c r="S3089" s="70">
        <v>1.294</v>
      </c>
      <c r="T3089" s="59">
        <v>18</v>
      </c>
      <c r="U3089" s="82">
        <v>41</v>
      </c>
      <c r="V3089" s="83">
        <v>23.292</v>
      </c>
      <c r="W3089" s="83">
        <v>16.822</v>
      </c>
      <c r="X3089" s="83">
        <v>6.47</v>
      </c>
      <c r="Y3089" s="82">
        <f t="shared" si="320"/>
        <v>17.708</v>
      </c>
      <c r="Z3089" s="82"/>
      <c r="AA3089" s="91"/>
      <c r="AB3089" s="91"/>
      <c r="AC3089" s="82"/>
      <c r="AD3089" s="82"/>
      <c r="AE3089" s="82"/>
      <c r="AF3089" s="82"/>
      <c r="AG3089" s="59" t="s">
        <v>10078</v>
      </c>
      <c r="AH3089" s="59">
        <v>1</v>
      </c>
      <c r="AI3089" s="58"/>
      <c r="AJ3089" s="27"/>
    </row>
    <row r="3090" ht="20.15" customHeight="1" outlineLevel="4" spans="1:36">
      <c r="A3090" s="59">
        <v>29</v>
      </c>
      <c r="B3090" s="60" t="s">
        <v>287</v>
      </c>
      <c r="C3090" s="56" t="s">
        <v>296</v>
      </c>
      <c r="D3090" s="146" t="s">
        <v>6670</v>
      </c>
      <c r="E3090" s="147" t="s">
        <v>10091</v>
      </c>
      <c r="F3090" s="59" t="s">
        <v>554</v>
      </c>
      <c r="G3090" s="59" t="s">
        <v>110</v>
      </c>
      <c r="H3090" s="59">
        <v>431382</v>
      </c>
      <c r="I3090" s="59" t="str">
        <f t="shared" si="321"/>
        <v>431382</v>
      </c>
      <c r="J3090" s="59">
        <f t="shared" si="319"/>
        <v>0</v>
      </c>
      <c r="K3090" s="70">
        <v>0.658</v>
      </c>
      <c r="L3090" s="55" t="s">
        <v>10092</v>
      </c>
      <c r="M3090" s="71" t="s">
        <v>10093</v>
      </c>
      <c r="N3090" s="73" t="s">
        <v>10093</v>
      </c>
      <c r="O3090" s="70">
        <v>0.658</v>
      </c>
      <c r="P3090" s="59"/>
      <c r="Q3090" s="70"/>
      <c r="R3090" s="59"/>
      <c r="S3090" s="70"/>
      <c r="T3090" s="59">
        <v>18</v>
      </c>
      <c r="U3090" s="82">
        <v>17</v>
      </c>
      <c r="V3090" s="83">
        <v>11.844</v>
      </c>
      <c r="W3090" s="83">
        <v>8.554</v>
      </c>
      <c r="X3090" s="83">
        <v>3.29</v>
      </c>
      <c r="Y3090" s="82">
        <f t="shared" si="320"/>
        <v>5.156</v>
      </c>
      <c r="Z3090" s="82"/>
      <c r="AA3090" s="91"/>
      <c r="AB3090" s="91"/>
      <c r="AC3090" s="82"/>
      <c r="AD3090" s="82"/>
      <c r="AE3090" s="82"/>
      <c r="AF3090" s="82"/>
      <c r="AG3090" s="59" t="s">
        <v>10078</v>
      </c>
      <c r="AH3090" s="59">
        <v>1</v>
      </c>
      <c r="AI3090" s="58"/>
      <c r="AJ3090" s="27"/>
    </row>
    <row r="3091" ht="20.15" customHeight="1" outlineLevel="4" spans="1:36">
      <c r="A3091" s="59">
        <v>14</v>
      </c>
      <c r="B3091" s="60" t="s">
        <v>287</v>
      </c>
      <c r="C3091" s="56" t="s">
        <v>296</v>
      </c>
      <c r="D3091" s="146" t="s">
        <v>1832</v>
      </c>
      <c r="E3091" s="147" t="s">
        <v>10094</v>
      </c>
      <c r="F3091" s="59" t="s">
        <v>554</v>
      </c>
      <c r="G3091" s="59" t="s">
        <v>110</v>
      </c>
      <c r="H3091" s="59">
        <v>431382</v>
      </c>
      <c r="I3091" s="59" t="str">
        <f t="shared" si="321"/>
        <v>431382</v>
      </c>
      <c r="J3091" s="59">
        <f t="shared" si="319"/>
        <v>0</v>
      </c>
      <c r="K3091" s="70">
        <v>0.642</v>
      </c>
      <c r="L3091" s="55" t="s">
        <v>10095</v>
      </c>
      <c r="M3091" s="71" t="s">
        <v>10096</v>
      </c>
      <c r="N3091" s="73" t="s">
        <v>10096</v>
      </c>
      <c r="O3091" s="70">
        <v>0.642</v>
      </c>
      <c r="P3091" s="59"/>
      <c r="Q3091" s="70"/>
      <c r="R3091" s="59"/>
      <c r="S3091" s="70"/>
      <c r="T3091" s="59">
        <v>18</v>
      </c>
      <c r="U3091" s="82">
        <v>15.3</v>
      </c>
      <c r="V3091" s="83">
        <v>11.556</v>
      </c>
      <c r="W3091" s="83">
        <v>8.346</v>
      </c>
      <c r="X3091" s="83">
        <v>3.21</v>
      </c>
      <c r="Y3091" s="82">
        <f t="shared" si="320"/>
        <v>3.744</v>
      </c>
      <c r="Z3091" s="82"/>
      <c r="AA3091" s="91"/>
      <c r="AB3091" s="91"/>
      <c r="AC3091" s="82"/>
      <c r="AD3091" s="82"/>
      <c r="AE3091" s="82"/>
      <c r="AF3091" s="82"/>
      <c r="AG3091" s="59" t="s">
        <v>10078</v>
      </c>
      <c r="AH3091" s="59">
        <v>1</v>
      </c>
      <c r="AI3091" s="58"/>
      <c r="AJ3091" s="27"/>
    </row>
    <row r="3092" ht="20.15" customHeight="1" outlineLevel="4" spans="1:36">
      <c r="A3092" s="59">
        <v>23</v>
      </c>
      <c r="B3092" s="60" t="s">
        <v>287</v>
      </c>
      <c r="C3092" s="56" t="s">
        <v>296</v>
      </c>
      <c r="D3092" s="146" t="s">
        <v>10097</v>
      </c>
      <c r="E3092" s="147" t="s">
        <v>10098</v>
      </c>
      <c r="F3092" s="59" t="s">
        <v>554</v>
      </c>
      <c r="G3092" s="59" t="s">
        <v>110</v>
      </c>
      <c r="H3092" s="59">
        <v>431382</v>
      </c>
      <c r="I3092" s="59" t="str">
        <f t="shared" si="321"/>
        <v>431382</v>
      </c>
      <c r="J3092" s="59">
        <f t="shared" si="319"/>
        <v>0</v>
      </c>
      <c r="K3092" s="70">
        <v>0.792</v>
      </c>
      <c r="L3092" s="55" t="s">
        <v>10099</v>
      </c>
      <c r="M3092" s="71" t="s">
        <v>10100</v>
      </c>
      <c r="N3092" s="73" t="s">
        <v>10100</v>
      </c>
      <c r="O3092" s="70">
        <v>0.792</v>
      </c>
      <c r="P3092" s="59"/>
      <c r="Q3092" s="70"/>
      <c r="R3092" s="59"/>
      <c r="S3092" s="70"/>
      <c r="T3092" s="59">
        <v>18</v>
      </c>
      <c r="U3092" s="82">
        <v>19</v>
      </c>
      <c r="V3092" s="83">
        <v>14.256</v>
      </c>
      <c r="W3092" s="83">
        <v>10.296</v>
      </c>
      <c r="X3092" s="83">
        <v>3.96</v>
      </c>
      <c r="Y3092" s="82">
        <f t="shared" si="320"/>
        <v>4.744</v>
      </c>
      <c r="Z3092" s="82"/>
      <c r="AA3092" s="91"/>
      <c r="AB3092" s="91"/>
      <c r="AC3092" s="82"/>
      <c r="AD3092" s="82"/>
      <c r="AE3092" s="82"/>
      <c r="AF3092" s="82"/>
      <c r="AG3092" s="59" t="s">
        <v>10078</v>
      </c>
      <c r="AH3092" s="59">
        <v>1</v>
      </c>
      <c r="AI3092" s="58"/>
      <c r="AJ3092" s="27"/>
    </row>
    <row r="3093" ht="20.15" customHeight="1" outlineLevel="4" spans="1:36">
      <c r="A3093" s="59">
        <v>5</v>
      </c>
      <c r="B3093" s="60" t="s">
        <v>287</v>
      </c>
      <c r="C3093" s="56" t="s">
        <v>296</v>
      </c>
      <c r="D3093" s="146" t="s">
        <v>2660</v>
      </c>
      <c r="E3093" s="147" t="s">
        <v>10101</v>
      </c>
      <c r="F3093" s="59" t="s">
        <v>554</v>
      </c>
      <c r="G3093" s="59" t="s">
        <v>110</v>
      </c>
      <c r="H3093" s="59">
        <v>431382</v>
      </c>
      <c r="I3093" s="59" t="str">
        <f t="shared" si="321"/>
        <v>431382</v>
      </c>
      <c r="J3093" s="59">
        <f t="shared" si="319"/>
        <v>0</v>
      </c>
      <c r="K3093" s="70">
        <v>3.698</v>
      </c>
      <c r="L3093" s="55" t="s">
        <v>10102</v>
      </c>
      <c r="M3093" s="71" t="s">
        <v>10103</v>
      </c>
      <c r="N3093" s="73" t="s">
        <v>10103</v>
      </c>
      <c r="O3093" s="70">
        <v>3.698</v>
      </c>
      <c r="P3093" s="59"/>
      <c r="Q3093" s="70"/>
      <c r="R3093" s="59"/>
      <c r="S3093" s="70"/>
      <c r="T3093" s="59">
        <v>18</v>
      </c>
      <c r="U3093" s="82">
        <v>129.8</v>
      </c>
      <c r="V3093" s="83">
        <v>66.564</v>
      </c>
      <c r="W3093" s="83">
        <v>48.074</v>
      </c>
      <c r="X3093" s="83">
        <v>18.49</v>
      </c>
      <c r="Y3093" s="82">
        <f t="shared" si="320"/>
        <v>63.236</v>
      </c>
      <c r="Z3093" s="82"/>
      <c r="AA3093" s="91"/>
      <c r="AB3093" s="91"/>
      <c r="AC3093" s="82"/>
      <c r="AD3093" s="82"/>
      <c r="AE3093" s="82"/>
      <c r="AF3093" s="82"/>
      <c r="AG3093" s="59" t="s">
        <v>10078</v>
      </c>
      <c r="AH3093" s="59">
        <v>1</v>
      </c>
      <c r="AI3093" s="58"/>
      <c r="AJ3093" s="27"/>
    </row>
    <row r="3094" ht="20.15" customHeight="1" outlineLevel="4" spans="1:36">
      <c r="A3094" s="59">
        <v>30</v>
      </c>
      <c r="B3094" s="60" t="s">
        <v>287</v>
      </c>
      <c r="C3094" s="56" t="s">
        <v>296</v>
      </c>
      <c r="D3094" s="146" t="s">
        <v>10097</v>
      </c>
      <c r="E3094" s="147" t="s">
        <v>10104</v>
      </c>
      <c r="F3094" s="59" t="s">
        <v>554</v>
      </c>
      <c r="G3094" s="59" t="s">
        <v>110</v>
      </c>
      <c r="H3094" s="59">
        <v>431382</v>
      </c>
      <c r="I3094" s="59" t="str">
        <f t="shared" si="321"/>
        <v>431382</v>
      </c>
      <c r="J3094" s="59">
        <f t="shared" si="319"/>
        <v>0</v>
      </c>
      <c r="K3094" s="70">
        <v>0.373</v>
      </c>
      <c r="L3094" s="55" t="s">
        <v>10105</v>
      </c>
      <c r="M3094" s="71" t="s">
        <v>10106</v>
      </c>
      <c r="N3094" s="73" t="s">
        <v>10106</v>
      </c>
      <c r="O3094" s="70">
        <v>0.373</v>
      </c>
      <c r="P3094" s="59"/>
      <c r="Q3094" s="70"/>
      <c r="R3094" s="59"/>
      <c r="S3094" s="70"/>
      <c r="T3094" s="59">
        <v>18</v>
      </c>
      <c r="U3094" s="82">
        <v>9</v>
      </c>
      <c r="V3094" s="83">
        <v>6.714</v>
      </c>
      <c r="W3094" s="83">
        <v>4.849</v>
      </c>
      <c r="X3094" s="83">
        <v>1.865</v>
      </c>
      <c r="Y3094" s="82">
        <f t="shared" si="320"/>
        <v>2.286</v>
      </c>
      <c r="Z3094" s="82"/>
      <c r="AA3094" s="91"/>
      <c r="AB3094" s="91"/>
      <c r="AC3094" s="82"/>
      <c r="AD3094" s="82"/>
      <c r="AE3094" s="82"/>
      <c r="AF3094" s="82"/>
      <c r="AG3094" s="59" t="s">
        <v>10078</v>
      </c>
      <c r="AH3094" s="59">
        <v>1</v>
      </c>
      <c r="AI3094" s="58"/>
      <c r="AJ3094" s="27"/>
    </row>
    <row r="3095" ht="20.15" customHeight="1" outlineLevel="4" spans="1:36">
      <c r="A3095" s="59">
        <v>24</v>
      </c>
      <c r="B3095" s="60" t="s">
        <v>287</v>
      </c>
      <c r="C3095" s="56" t="s">
        <v>296</v>
      </c>
      <c r="D3095" s="146" t="s">
        <v>10107</v>
      </c>
      <c r="E3095" s="147" t="s">
        <v>10108</v>
      </c>
      <c r="F3095" s="59" t="s">
        <v>554</v>
      </c>
      <c r="G3095" s="59" t="s">
        <v>110</v>
      </c>
      <c r="H3095" s="59">
        <v>431382</v>
      </c>
      <c r="I3095" s="59" t="str">
        <f t="shared" si="321"/>
        <v>431382</v>
      </c>
      <c r="J3095" s="59">
        <f t="shared" si="319"/>
        <v>0</v>
      </c>
      <c r="K3095" s="70">
        <v>4.676</v>
      </c>
      <c r="L3095" s="55" t="s">
        <v>10109</v>
      </c>
      <c r="M3095" s="71" t="s">
        <v>10110</v>
      </c>
      <c r="N3095" s="59"/>
      <c r="O3095" s="70"/>
      <c r="P3095" s="73" t="s">
        <v>10110</v>
      </c>
      <c r="Q3095" s="70">
        <v>4.676</v>
      </c>
      <c r="R3095" s="59"/>
      <c r="S3095" s="70"/>
      <c r="T3095" s="59">
        <v>18</v>
      </c>
      <c r="U3095" s="82">
        <v>116</v>
      </c>
      <c r="V3095" s="83">
        <v>84.168</v>
      </c>
      <c r="W3095" s="83">
        <v>60.788</v>
      </c>
      <c r="X3095" s="83">
        <v>23.38</v>
      </c>
      <c r="Y3095" s="82">
        <f t="shared" si="320"/>
        <v>31.832</v>
      </c>
      <c r="Z3095" s="82"/>
      <c r="AA3095" s="91"/>
      <c r="AB3095" s="91"/>
      <c r="AC3095" s="82"/>
      <c r="AD3095" s="82"/>
      <c r="AE3095" s="82"/>
      <c r="AF3095" s="82"/>
      <c r="AG3095" s="59" t="s">
        <v>10078</v>
      </c>
      <c r="AH3095" s="59">
        <v>1</v>
      </c>
      <c r="AI3095" s="58"/>
      <c r="AJ3095" s="27"/>
    </row>
    <row r="3096" ht="20.15" customHeight="1" outlineLevel="4" spans="1:36">
      <c r="A3096" s="59">
        <v>10</v>
      </c>
      <c r="B3096" s="60" t="s">
        <v>287</v>
      </c>
      <c r="C3096" s="56" t="s">
        <v>296</v>
      </c>
      <c r="D3096" s="146" t="s">
        <v>10056</v>
      </c>
      <c r="E3096" s="147" t="s">
        <v>10111</v>
      </c>
      <c r="F3096" s="59" t="s">
        <v>554</v>
      </c>
      <c r="G3096" s="59" t="s">
        <v>110</v>
      </c>
      <c r="H3096" s="59">
        <v>431382</v>
      </c>
      <c r="I3096" s="59" t="str">
        <f t="shared" si="321"/>
        <v>431382</v>
      </c>
      <c r="J3096" s="59">
        <f t="shared" si="319"/>
        <v>0</v>
      </c>
      <c r="K3096" s="70">
        <v>5.807</v>
      </c>
      <c r="L3096" s="55" t="s">
        <v>10112</v>
      </c>
      <c r="M3096" s="71" t="s">
        <v>10113</v>
      </c>
      <c r="N3096" s="59"/>
      <c r="O3096" s="70"/>
      <c r="P3096" s="73" t="s">
        <v>10113</v>
      </c>
      <c r="Q3096" s="70">
        <v>5.807</v>
      </c>
      <c r="R3096" s="59"/>
      <c r="S3096" s="70"/>
      <c r="T3096" s="59">
        <v>18</v>
      </c>
      <c r="U3096" s="82">
        <v>141.1</v>
      </c>
      <c r="V3096" s="83">
        <v>104.526</v>
      </c>
      <c r="W3096" s="83">
        <v>75.491</v>
      </c>
      <c r="X3096" s="83">
        <v>29.035</v>
      </c>
      <c r="Y3096" s="82">
        <f t="shared" si="320"/>
        <v>36.574</v>
      </c>
      <c r="Z3096" s="82"/>
      <c r="AA3096" s="91"/>
      <c r="AB3096" s="91"/>
      <c r="AC3096" s="82"/>
      <c r="AD3096" s="82"/>
      <c r="AE3096" s="82"/>
      <c r="AF3096" s="82"/>
      <c r="AG3096" s="59" t="s">
        <v>10078</v>
      </c>
      <c r="AH3096" s="59">
        <v>1</v>
      </c>
      <c r="AI3096" s="58"/>
      <c r="AJ3096" s="27"/>
    </row>
    <row r="3097" ht="20.15" customHeight="1" outlineLevel="4" spans="1:36">
      <c r="A3097" s="59">
        <v>6</v>
      </c>
      <c r="B3097" s="60" t="s">
        <v>287</v>
      </c>
      <c r="C3097" s="56" t="s">
        <v>296</v>
      </c>
      <c r="D3097" s="146" t="s">
        <v>10114</v>
      </c>
      <c r="E3097" s="147" t="s">
        <v>10115</v>
      </c>
      <c r="F3097" s="59" t="s">
        <v>554</v>
      </c>
      <c r="G3097" s="59" t="s">
        <v>110</v>
      </c>
      <c r="H3097" s="59">
        <v>431382</v>
      </c>
      <c r="I3097" s="59" t="str">
        <f t="shared" si="321"/>
        <v>431382</v>
      </c>
      <c r="J3097" s="59">
        <f t="shared" si="319"/>
        <v>0</v>
      </c>
      <c r="K3097" s="70">
        <v>5.74</v>
      </c>
      <c r="L3097" s="55" t="s">
        <v>10116</v>
      </c>
      <c r="M3097" s="71" t="s">
        <v>10117</v>
      </c>
      <c r="N3097" s="59"/>
      <c r="O3097" s="70"/>
      <c r="P3097" s="73" t="s">
        <v>10117</v>
      </c>
      <c r="Q3097" s="70">
        <v>5.74</v>
      </c>
      <c r="R3097" s="59"/>
      <c r="S3097" s="70"/>
      <c r="T3097" s="59">
        <v>18</v>
      </c>
      <c r="U3097" s="82">
        <v>190.5</v>
      </c>
      <c r="V3097" s="83">
        <v>103.32</v>
      </c>
      <c r="W3097" s="83">
        <v>74.62</v>
      </c>
      <c r="X3097" s="83">
        <v>28.7</v>
      </c>
      <c r="Y3097" s="82">
        <f t="shared" si="320"/>
        <v>87.18</v>
      </c>
      <c r="Z3097" s="82"/>
      <c r="AA3097" s="91"/>
      <c r="AB3097" s="91"/>
      <c r="AC3097" s="82"/>
      <c r="AD3097" s="82"/>
      <c r="AE3097" s="82"/>
      <c r="AF3097" s="82"/>
      <c r="AG3097" s="59" t="s">
        <v>10078</v>
      </c>
      <c r="AH3097" s="59">
        <v>1</v>
      </c>
      <c r="AI3097" s="58"/>
      <c r="AJ3097" s="27"/>
    </row>
    <row r="3098" ht="20.15" customHeight="1" outlineLevel="4" spans="1:36">
      <c r="A3098" s="59">
        <v>2</v>
      </c>
      <c r="B3098" s="60" t="s">
        <v>287</v>
      </c>
      <c r="C3098" s="56" t="s">
        <v>296</v>
      </c>
      <c r="D3098" s="146" t="s">
        <v>10118</v>
      </c>
      <c r="E3098" s="147" t="s">
        <v>10119</v>
      </c>
      <c r="F3098" s="59" t="s">
        <v>554</v>
      </c>
      <c r="G3098" s="59" t="s">
        <v>110</v>
      </c>
      <c r="H3098" s="59">
        <v>431382</v>
      </c>
      <c r="I3098" s="59" t="str">
        <f t="shared" si="321"/>
        <v>431382</v>
      </c>
      <c r="J3098" s="59">
        <f t="shared" si="319"/>
        <v>0</v>
      </c>
      <c r="K3098" s="70">
        <v>1.424</v>
      </c>
      <c r="L3098" s="55" t="s">
        <v>10120</v>
      </c>
      <c r="M3098" s="71" t="s">
        <v>10121</v>
      </c>
      <c r="N3098" s="59"/>
      <c r="O3098" s="70"/>
      <c r="P3098" s="73" t="s">
        <v>10121</v>
      </c>
      <c r="Q3098" s="70">
        <v>1.424</v>
      </c>
      <c r="R3098" s="59"/>
      <c r="S3098" s="70"/>
      <c r="T3098" s="59">
        <v>18</v>
      </c>
      <c r="U3098" s="82">
        <v>77.5</v>
      </c>
      <c r="V3098" s="83">
        <v>25.632</v>
      </c>
      <c r="W3098" s="83">
        <v>18.512</v>
      </c>
      <c r="X3098" s="83">
        <v>7.12</v>
      </c>
      <c r="Y3098" s="82">
        <f t="shared" si="320"/>
        <v>51.868</v>
      </c>
      <c r="Z3098" s="82"/>
      <c r="AA3098" s="91"/>
      <c r="AB3098" s="91"/>
      <c r="AC3098" s="82"/>
      <c r="AD3098" s="82"/>
      <c r="AE3098" s="82"/>
      <c r="AF3098" s="82"/>
      <c r="AG3098" s="59" t="s">
        <v>10078</v>
      </c>
      <c r="AH3098" s="59">
        <v>1</v>
      </c>
      <c r="AI3098" s="58"/>
      <c r="AJ3098" s="27"/>
    </row>
    <row r="3099" ht="20.15" customHeight="1" outlineLevel="4" spans="1:36">
      <c r="A3099" s="59">
        <v>3</v>
      </c>
      <c r="B3099" s="60" t="s">
        <v>287</v>
      </c>
      <c r="C3099" s="56" t="s">
        <v>296</v>
      </c>
      <c r="D3099" s="57" t="s">
        <v>10122</v>
      </c>
      <c r="E3099" s="58" t="s">
        <v>10123</v>
      </c>
      <c r="F3099" s="59" t="s">
        <v>554</v>
      </c>
      <c r="G3099" s="59" t="s">
        <v>110</v>
      </c>
      <c r="H3099" s="59">
        <v>431382</v>
      </c>
      <c r="I3099" s="59" t="str">
        <f t="shared" si="321"/>
        <v>431382</v>
      </c>
      <c r="J3099" s="59">
        <f t="shared" si="319"/>
        <v>0</v>
      </c>
      <c r="K3099" s="70">
        <v>6.054</v>
      </c>
      <c r="L3099" s="55" t="s">
        <v>10124</v>
      </c>
      <c r="M3099" s="71" t="s">
        <v>10125</v>
      </c>
      <c r="N3099" s="59"/>
      <c r="O3099" s="70"/>
      <c r="P3099" s="73" t="s">
        <v>10125</v>
      </c>
      <c r="Q3099" s="70">
        <v>6.054</v>
      </c>
      <c r="R3099" s="59"/>
      <c r="S3099" s="70"/>
      <c r="T3099" s="59">
        <v>18</v>
      </c>
      <c r="U3099" s="82">
        <v>208.8</v>
      </c>
      <c r="V3099" s="83">
        <v>108.972</v>
      </c>
      <c r="W3099" s="83">
        <v>78.702</v>
      </c>
      <c r="X3099" s="83">
        <v>30.27</v>
      </c>
      <c r="Y3099" s="82">
        <f t="shared" si="320"/>
        <v>99.828</v>
      </c>
      <c r="Z3099" s="82"/>
      <c r="AA3099" s="91"/>
      <c r="AB3099" s="91"/>
      <c r="AC3099" s="82"/>
      <c r="AD3099" s="82"/>
      <c r="AE3099" s="82"/>
      <c r="AF3099" s="82"/>
      <c r="AG3099" s="59" t="s">
        <v>10078</v>
      </c>
      <c r="AH3099" s="59">
        <v>1</v>
      </c>
      <c r="AI3099" s="58"/>
      <c r="AJ3099" s="27"/>
    </row>
    <row r="3100" ht="20.15" customHeight="1" outlineLevel="4" spans="1:36">
      <c r="A3100" s="59">
        <v>31</v>
      </c>
      <c r="B3100" s="60" t="s">
        <v>287</v>
      </c>
      <c r="C3100" s="56" t="s">
        <v>296</v>
      </c>
      <c r="D3100" s="146" t="s">
        <v>10126</v>
      </c>
      <c r="E3100" s="147" t="s">
        <v>10127</v>
      </c>
      <c r="F3100" s="59" t="s">
        <v>554</v>
      </c>
      <c r="G3100" s="59" t="s">
        <v>110</v>
      </c>
      <c r="H3100" s="59">
        <v>431382</v>
      </c>
      <c r="I3100" s="59" t="str">
        <f t="shared" si="321"/>
        <v>431382</v>
      </c>
      <c r="J3100" s="59">
        <f t="shared" si="319"/>
        <v>0</v>
      </c>
      <c r="K3100" s="70">
        <v>3.395</v>
      </c>
      <c r="L3100" s="55" t="s">
        <v>10128</v>
      </c>
      <c r="M3100" s="71" t="s">
        <v>10129</v>
      </c>
      <c r="N3100" s="59"/>
      <c r="O3100" s="70"/>
      <c r="P3100" s="73" t="s">
        <v>10129</v>
      </c>
      <c r="Q3100" s="70">
        <v>3.395</v>
      </c>
      <c r="R3100" s="59"/>
      <c r="S3100" s="70"/>
      <c r="T3100" s="59">
        <v>18</v>
      </c>
      <c r="U3100" s="82">
        <v>95.1</v>
      </c>
      <c r="V3100" s="83">
        <v>61.11</v>
      </c>
      <c r="W3100" s="83">
        <v>44.135</v>
      </c>
      <c r="X3100" s="83">
        <v>16.975</v>
      </c>
      <c r="Y3100" s="82">
        <f t="shared" si="320"/>
        <v>33.99</v>
      </c>
      <c r="Z3100" s="82"/>
      <c r="AA3100" s="91"/>
      <c r="AB3100" s="91"/>
      <c r="AC3100" s="82"/>
      <c r="AD3100" s="82"/>
      <c r="AE3100" s="82"/>
      <c r="AF3100" s="82"/>
      <c r="AG3100" s="59" t="s">
        <v>10078</v>
      </c>
      <c r="AH3100" s="59">
        <v>1</v>
      </c>
      <c r="AI3100" s="58"/>
      <c r="AJ3100" s="27"/>
    </row>
    <row r="3101" ht="20.15" customHeight="1" outlineLevel="4" spans="1:36">
      <c r="A3101" s="59">
        <v>9</v>
      </c>
      <c r="B3101" s="60" t="s">
        <v>287</v>
      </c>
      <c r="C3101" s="56" t="s">
        <v>296</v>
      </c>
      <c r="D3101" s="146" t="s">
        <v>10056</v>
      </c>
      <c r="E3101" s="147" t="s">
        <v>10130</v>
      </c>
      <c r="F3101" s="59" t="s">
        <v>554</v>
      </c>
      <c r="G3101" s="59" t="s">
        <v>110</v>
      </c>
      <c r="H3101" s="59">
        <v>431382</v>
      </c>
      <c r="I3101" s="59" t="str">
        <f t="shared" si="321"/>
        <v>431382</v>
      </c>
      <c r="J3101" s="59">
        <f t="shared" si="319"/>
        <v>0</v>
      </c>
      <c r="K3101" s="70">
        <v>5.115</v>
      </c>
      <c r="L3101" s="55" t="s">
        <v>10131</v>
      </c>
      <c r="M3101" s="71" t="s">
        <v>10132</v>
      </c>
      <c r="N3101" s="59"/>
      <c r="O3101" s="70"/>
      <c r="P3101" s="73" t="s">
        <v>10132</v>
      </c>
      <c r="Q3101" s="70">
        <v>5.115</v>
      </c>
      <c r="R3101" s="59"/>
      <c r="S3101" s="70"/>
      <c r="T3101" s="59">
        <v>18</v>
      </c>
      <c r="U3101" s="82">
        <v>128.3</v>
      </c>
      <c r="V3101" s="83">
        <v>92.07</v>
      </c>
      <c r="W3101" s="83">
        <v>66.495</v>
      </c>
      <c r="X3101" s="83">
        <v>25.575</v>
      </c>
      <c r="Y3101" s="82">
        <f t="shared" si="320"/>
        <v>36.23</v>
      </c>
      <c r="Z3101" s="82"/>
      <c r="AA3101" s="91"/>
      <c r="AB3101" s="91"/>
      <c r="AC3101" s="82"/>
      <c r="AD3101" s="82"/>
      <c r="AE3101" s="82"/>
      <c r="AF3101" s="82"/>
      <c r="AG3101" s="59" t="s">
        <v>10078</v>
      </c>
      <c r="AH3101" s="59">
        <v>1</v>
      </c>
      <c r="AI3101" s="58"/>
      <c r="AJ3101" s="27"/>
    </row>
    <row r="3102" ht="20.15" customHeight="1" outlineLevel="4" spans="1:36">
      <c r="A3102" s="59">
        <v>32</v>
      </c>
      <c r="B3102" s="60" t="s">
        <v>287</v>
      </c>
      <c r="C3102" s="56" t="s">
        <v>296</v>
      </c>
      <c r="D3102" s="146" t="s">
        <v>10107</v>
      </c>
      <c r="E3102" s="147" t="s">
        <v>10133</v>
      </c>
      <c r="F3102" s="59" t="s">
        <v>554</v>
      </c>
      <c r="G3102" s="59" t="s">
        <v>110</v>
      </c>
      <c r="H3102" s="59">
        <v>431382</v>
      </c>
      <c r="I3102" s="59" t="str">
        <f t="shared" si="321"/>
        <v>431382</v>
      </c>
      <c r="J3102" s="59">
        <f t="shared" si="319"/>
        <v>0</v>
      </c>
      <c r="K3102" s="70">
        <v>3.55</v>
      </c>
      <c r="L3102" s="55" t="s">
        <v>10134</v>
      </c>
      <c r="M3102" s="71" t="s">
        <v>10135</v>
      </c>
      <c r="N3102" s="59"/>
      <c r="O3102" s="70"/>
      <c r="P3102" s="73" t="s">
        <v>10135</v>
      </c>
      <c r="Q3102" s="70">
        <v>3.55</v>
      </c>
      <c r="R3102" s="59"/>
      <c r="S3102" s="70"/>
      <c r="T3102" s="59">
        <v>18</v>
      </c>
      <c r="U3102" s="82">
        <v>142</v>
      </c>
      <c r="V3102" s="83">
        <v>63.9</v>
      </c>
      <c r="W3102" s="83">
        <v>46.15</v>
      </c>
      <c r="X3102" s="83">
        <v>17.75</v>
      </c>
      <c r="Y3102" s="82">
        <f t="shared" si="320"/>
        <v>78.1</v>
      </c>
      <c r="Z3102" s="82"/>
      <c r="AA3102" s="91"/>
      <c r="AB3102" s="91"/>
      <c r="AC3102" s="82"/>
      <c r="AD3102" s="82"/>
      <c r="AE3102" s="82"/>
      <c r="AF3102" s="82"/>
      <c r="AG3102" s="59" t="s">
        <v>10078</v>
      </c>
      <c r="AH3102" s="59">
        <v>1</v>
      </c>
      <c r="AI3102" s="58"/>
      <c r="AJ3102" s="27"/>
    </row>
    <row r="3103" ht="20.15" customHeight="1" outlineLevel="4" spans="1:36">
      <c r="A3103" s="59">
        <v>25</v>
      </c>
      <c r="B3103" s="60" t="s">
        <v>287</v>
      </c>
      <c r="C3103" s="56" t="s">
        <v>296</v>
      </c>
      <c r="D3103" s="146" t="s">
        <v>10122</v>
      </c>
      <c r="E3103" s="147" t="s">
        <v>10136</v>
      </c>
      <c r="F3103" s="59" t="s">
        <v>554</v>
      </c>
      <c r="G3103" s="59" t="s">
        <v>110</v>
      </c>
      <c r="H3103" s="59">
        <v>431382</v>
      </c>
      <c r="I3103" s="59" t="str">
        <f t="shared" si="321"/>
        <v>431382</v>
      </c>
      <c r="J3103" s="59">
        <f t="shared" si="319"/>
        <v>0</v>
      </c>
      <c r="K3103" s="70">
        <v>1.24</v>
      </c>
      <c r="L3103" s="55" t="s">
        <v>10137</v>
      </c>
      <c r="M3103" s="71" t="s">
        <v>10138</v>
      </c>
      <c r="N3103" s="59"/>
      <c r="O3103" s="70"/>
      <c r="P3103" s="73" t="s">
        <v>10138</v>
      </c>
      <c r="Q3103" s="70">
        <v>1.24</v>
      </c>
      <c r="R3103" s="59"/>
      <c r="S3103" s="70"/>
      <c r="T3103" s="59">
        <v>18</v>
      </c>
      <c r="U3103" s="82">
        <v>33</v>
      </c>
      <c r="V3103" s="83">
        <v>22.32</v>
      </c>
      <c r="W3103" s="83">
        <v>16.12</v>
      </c>
      <c r="X3103" s="83">
        <v>6.2</v>
      </c>
      <c r="Y3103" s="82">
        <f t="shared" si="320"/>
        <v>10.68</v>
      </c>
      <c r="Z3103" s="82"/>
      <c r="AA3103" s="91"/>
      <c r="AB3103" s="91"/>
      <c r="AC3103" s="82"/>
      <c r="AD3103" s="82"/>
      <c r="AE3103" s="82"/>
      <c r="AF3103" s="82"/>
      <c r="AG3103" s="59" t="s">
        <v>10078</v>
      </c>
      <c r="AH3103" s="59">
        <v>1</v>
      </c>
      <c r="AI3103" s="58"/>
      <c r="AJ3103" s="27"/>
    </row>
    <row r="3104" ht="20.15" customHeight="1" outlineLevel="4" spans="1:36">
      <c r="A3104" s="59">
        <v>33</v>
      </c>
      <c r="B3104" s="60" t="s">
        <v>287</v>
      </c>
      <c r="C3104" s="56" t="s">
        <v>296</v>
      </c>
      <c r="D3104" s="146" t="s">
        <v>10082</v>
      </c>
      <c r="E3104" s="147" t="s">
        <v>10139</v>
      </c>
      <c r="F3104" s="59" t="s">
        <v>554</v>
      </c>
      <c r="G3104" s="59" t="s">
        <v>110</v>
      </c>
      <c r="H3104" s="59">
        <v>431382</v>
      </c>
      <c r="I3104" s="59" t="str">
        <f t="shared" si="321"/>
        <v>431382</v>
      </c>
      <c r="J3104" s="59">
        <f t="shared" si="319"/>
        <v>0</v>
      </c>
      <c r="K3104" s="70">
        <v>4.611</v>
      </c>
      <c r="L3104" s="55" t="s">
        <v>10140</v>
      </c>
      <c r="M3104" s="71" t="s">
        <v>10141</v>
      </c>
      <c r="N3104" s="59"/>
      <c r="O3104" s="70"/>
      <c r="P3104" s="73" t="s">
        <v>10141</v>
      </c>
      <c r="Q3104" s="70">
        <v>4.611</v>
      </c>
      <c r="R3104" s="59"/>
      <c r="S3104" s="70"/>
      <c r="T3104" s="59">
        <v>18</v>
      </c>
      <c r="U3104" s="82">
        <v>111</v>
      </c>
      <c r="V3104" s="83">
        <v>82.998</v>
      </c>
      <c r="W3104" s="83">
        <v>59.943</v>
      </c>
      <c r="X3104" s="83">
        <v>23.055</v>
      </c>
      <c r="Y3104" s="82">
        <f t="shared" si="320"/>
        <v>28.002</v>
      </c>
      <c r="Z3104" s="82"/>
      <c r="AA3104" s="91"/>
      <c r="AB3104" s="91"/>
      <c r="AC3104" s="82"/>
      <c r="AD3104" s="82"/>
      <c r="AE3104" s="82"/>
      <c r="AF3104" s="82"/>
      <c r="AG3104" s="59" t="s">
        <v>10078</v>
      </c>
      <c r="AH3104" s="59">
        <v>1</v>
      </c>
      <c r="AI3104" s="58"/>
      <c r="AJ3104" s="27"/>
    </row>
    <row r="3105" ht="20.15" customHeight="1" outlineLevel="4" spans="1:36">
      <c r="A3105" s="59">
        <v>26</v>
      </c>
      <c r="B3105" s="60" t="s">
        <v>287</v>
      </c>
      <c r="C3105" s="56" t="s">
        <v>296</v>
      </c>
      <c r="D3105" s="146" t="s">
        <v>10061</v>
      </c>
      <c r="E3105" s="147" t="s">
        <v>9666</v>
      </c>
      <c r="F3105" s="59" t="s">
        <v>554</v>
      </c>
      <c r="G3105" s="59" t="s">
        <v>110</v>
      </c>
      <c r="H3105" s="59">
        <v>431382</v>
      </c>
      <c r="I3105" s="59" t="str">
        <f t="shared" si="321"/>
        <v>431382</v>
      </c>
      <c r="J3105" s="59">
        <f t="shared" si="319"/>
        <v>0</v>
      </c>
      <c r="K3105" s="70">
        <v>0.996</v>
      </c>
      <c r="L3105" s="55" t="s">
        <v>10142</v>
      </c>
      <c r="M3105" s="71" t="s">
        <v>10143</v>
      </c>
      <c r="N3105" s="59"/>
      <c r="O3105" s="70"/>
      <c r="P3105" s="73" t="s">
        <v>10143</v>
      </c>
      <c r="Q3105" s="70">
        <v>0.996</v>
      </c>
      <c r="R3105" s="59"/>
      <c r="S3105" s="70"/>
      <c r="T3105" s="59">
        <v>18</v>
      </c>
      <c r="U3105" s="82">
        <v>25</v>
      </c>
      <c r="V3105" s="83">
        <v>17.928</v>
      </c>
      <c r="W3105" s="83">
        <v>12.948</v>
      </c>
      <c r="X3105" s="83">
        <v>4.98</v>
      </c>
      <c r="Y3105" s="82">
        <f t="shared" si="320"/>
        <v>7.072</v>
      </c>
      <c r="Z3105" s="82"/>
      <c r="AA3105" s="91"/>
      <c r="AB3105" s="91"/>
      <c r="AC3105" s="82"/>
      <c r="AD3105" s="82"/>
      <c r="AE3105" s="82"/>
      <c r="AF3105" s="82"/>
      <c r="AG3105" s="59" t="s">
        <v>10078</v>
      </c>
      <c r="AH3105" s="59">
        <v>1</v>
      </c>
      <c r="AI3105" s="58"/>
      <c r="AJ3105" s="27"/>
    </row>
    <row r="3106" ht="20.15" customHeight="1" outlineLevel="4" spans="1:36">
      <c r="A3106" s="59">
        <v>27</v>
      </c>
      <c r="B3106" s="60" t="s">
        <v>287</v>
      </c>
      <c r="C3106" s="56" t="s">
        <v>296</v>
      </c>
      <c r="D3106" s="146" t="s">
        <v>10071</v>
      </c>
      <c r="E3106" s="147" t="s">
        <v>10144</v>
      </c>
      <c r="F3106" s="59" t="s">
        <v>554</v>
      </c>
      <c r="G3106" s="59" t="s">
        <v>110</v>
      </c>
      <c r="H3106" s="59">
        <v>431382</v>
      </c>
      <c r="I3106" s="59" t="str">
        <f t="shared" si="321"/>
        <v>431382</v>
      </c>
      <c r="J3106" s="59">
        <f t="shared" si="319"/>
        <v>0</v>
      </c>
      <c r="K3106" s="70">
        <v>0.098</v>
      </c>
      <c r="L3106" s="55" t="s">
        <v>10145</v>
      </c>
      <c r="M3106" s="71" t="s">
        <v>10146</v>
      </c>
      <c r="N3106" s="59"/>
      <c r="O3106" s="70"/>
      <c r="P3106" s="73" t="s">
        <v>10146</v>
      </c>
      <c r="Q3106" s="70">
        <v>0.098</v>
      </c>
      <c r="R3106" s="59"/>
      <c r="S3106" s="70"/>
      <c r="T3106" s="59">
        <v>18</v>
      </c>
      <c r="U3106" s="82">
        <v>3.15</v>
      </c>
      <c r="V3106" s="83">
        <v>1.764</v>
      </c>
      <c r="W3106" s="83">
        <v>1.274</v>
      </c>
      <c r="X3106" s="83">
        <v>0.49</v>
      </c>
      <c r="Y3106" s="82">
        <f t="shared" si="320"/>
        <v>1.386</v>
      </c>
      <c r="Z3106" s="82"/>
      <c r="AA3106" s="91"/>
      <c r="AB3106" s="91"/>
      <c r="AC3106" s="82"/>
      <c r="AD3106" s="82"/>
      <c r="AE3106" s="82"/>
      <c r="AF3106" s="82"/>
      <c r="AG3106" s="59" t="s">
        <v>10078</v>
      </c>
      <c r="AH3106" s="59">
        <v>1</v>
      </c>
      <c r="AI3106" s="58"/>
      <c r="AJ3106" s="27"/>
    </row>
    <row r="3107" ht="20.15" customHeight="1" outlineLevel="4" spans="1:36">
      <c r="A3107" s="59">
        <v>35</v>
      </c>
      <c r="B3107" s="60" t="s">
        <v>287</v>
      </c>
      <c r="C3107" s="56" t="s">
        <v>296</v>
      </c>
      <c r="D3107" s="146" t="s">
        <v>10082</v>
      </c>
      <c r="E3107" s="147" t="s">
        <v>10147</v>
      </c>
      <c r="F3107" s="59" t="s">
        <v>554</v>
      </c>
      <c r="G3107" s="59" t="s">
        <v>110</v>
      </c>
      <c r="H3107" s="59">
        <v>431382</v>
      </c>
      <c r="I3107" s="59" t="str">
        <f t="shared" si="321"/>
        <v>431382</v>
      </c>
      <c r="J3107" s="59">
        <f t="shared" si="319"/>
        <v>0</v>
      </c>
      <c r="K3107" s="70">
        <v>0.11</v>
      </c>
      <c r="L3107" s="55" t="s">
        <v>10148</v>
      </c>
      <c r="M3107" s="71" t="s">
        <v>10149</v>
      </c>
      <c r="N3107" s="59"/>
      <c r="O3107" s="70"/>
      <c r="P3107" s="73" t="s">
        <v>10149</v>
      </c>
      <c r="Q3107" s="70">
        <v>0.11</v>
      </c>
      <c r="R3107" s="59"/>
      <c r="S3107" s="70"/>
      <c r="T3107" s="59">
        <v>18</v>
      </c>
      <c r="U3107" s="82">
        <v>2.5</v>
      </c>
      <c r="V3107" s="83">
        <v>1.98</v>
      </c>
      <c r="W3107" s="83">
        <v>1.43</v>
      </c>
      <c r="X3107" s="83">
        <v>0.55</v>
      </c>
      <c r="Y3107" s="82">
        <f t="shared" si="320"/>
        <v>0.52</v>
      </c>
      <c r="Z3107" s="82"/>
      <c r="AA3107" s="91"/>
      <c r="AB3107" s="91"/>
      <c r="AC3107" s="82"/>
      <c r="AD3107" s="82"/>
      <c r="AE3107" s="82"/>
      <c r="AF3107" s="82"/>
      <c r="AG3107" s="59" t="s">
        <v>10078</v>
      </c>
      <c r="AH3107" s="59">
        <v>1</v>
      </c>
      <c r="AI3107" s="58"/>
      <c r="AJ3107" s="27"/>
    </row>
    <row r="3108" ht="20.15" customHeight="1" outlineLevel="4" spans="1:36">
      <c r="A3108" s="59">
        <v>15</v>
      </c>
      <c r="B3108" s="60" t="s">
        <v>287</v>
      </c>
      <c r="C3108" s="56" t="s">
        <v>296</v>
      </c>
      <c r="D3108" s="146" t="s">
        <v>1832</v>
      </c>
      <c r="E3108" s="147" t="s">
        <v>10150</v>
      </c>
      <c r="F3108" s="59" t="s">
        <v>554</v>
      </c>
      <c r="G3108" s="59" t="s">
        <v>110</v>
      </c>
      <c r="H3108" s="59">
        <v>431382</v>
      </c>
      <c r="I3108" s="59" t="str">
        <f t="shared" si="321"/>
        <v>431382</v>
      </c>
      <c r="J3108" s="59">
        <f t="shared" si="319"/>
        <v>0</v>
      </c>
      <c r="K3108" s="70">
        <v>1.128</v>
      </c>
      <c r="L3108" s="55" t="s">
        <v>10151</v>
      </c>
      <c r="M3108" s="71" t="s">
        <v>10152</v>
      </c>
      <c r="N3108" s="59"/>
      <c r="O3108" s="70"/>
      <c r="P3108" s="73" t="s">
        <v>10152</v>
      </c>
      <c r="Q3108" s="70">
        <v>1.128</v>
      </c>
      <c r="R3108" s="59"/>
      <c r="S3108" s="70"/>
      <c r="T3108" s="59">
        <v>18</v>
      </c>
      <c r="U3108" s="82">
        <v>42.3</v>
      </c>
      <c r="V3108" s="83">
        <v>20.304</v>
      </c>
      <c r="W3108" s="83">
        <v>14.664</v>
      </c>
      <c r="X3108" s="83">
        <v>5.64</v>
      </c>
      <c r="Y3108" s="82">
        <f t="shared" si="320"/>
        <v>21.996</v>
      </c>
      <c r="Z3108" s="82"/>
      <c r="AA3108" s="91"/>
      <c r="AB3108" s="91"/>
      <c r="AC3108" s="82"/>
      <c r="AD3108" s="82"/>
      <c r="AE3108" s="82"/>
      <c r="AF3108" s="82"/>
      <c r="AG3108" s="59" t="s">
        <v>10153</v>
      </c>
      <c r="AH3108" s="59">
        <v>1</v>
      </c>
      <c r="AI3108" s="58"/>
      <c r="AJ3108" s="27"/>
    </row>
    <row r="3109" ht="20.15" customHeight="1" outlineLevel="4" spans="1:36">
      <c r="A3109" s="59">
        <v>11</v>
      </c>
      <c r="B3109" s="60" t="s">
        <v>287</v>
      </c>
      <c r="C3109" s="56" t="s">
        <v>296</v>
      </c>
      <c r="D3109" s="146" t="s">
        <v>10056</v>
      </c>
      <c r="E3109" s="147" t="s">
        <v>10154</v>
      </c>
      <c r="F3109" s="59" t="s">
        <v>554</v>
      </c>
      <c r="G3109" s="59" t="s">
        <v>110</v>
      </c>
      <c r="H3109" s="59">
        <v>431382</v>
      </c>
      <c r="I3109" s="59" t="str">
        <f t="shared" si="321"/>
        <v>431382</v>
      </c>
      <c r="J3109" s="59">
        <f t="shared" si="319"/>
        <v>0</v>
      </c>
      <c r="K3109" s="70">
        <v>9.438</v>
      </c>
      <c r="L3109" s="55" t="s">
        <v>10155</v>
      </c>
      <c r="M3109" s="71" t="s">
        <v>10156</v>
      </c>
      <c r="N3109" s="59"/>
      <c r="O3109" s="70"/>
      <c r="P3109" s="73" t="s">
        <v>10156</v>
      </c>
      <c r="Q3109" s="70">
        <v>9.438</v>
      </c>
      <c r="R3109" s="59"/>
      <c r="S3109" s="70"/>
      <c r="T3109" s="59">
        <v>18</v>
      </c>
      <c r="U3109" s="82">
        <v>269.3</v>
      </c>
      <c r="V3109" s="83">
        <v>169.884</v>
      </c>
      <c r="W3109" s="83">
        <v>122.694</v>
      </c>
      <c r="X3109" s="83">
        <v>47.19</v>
      </c>
      <c r="Y3109" s="82">
        <f t="shared" si="320"/>
        <v>99.416</v>
      </c>
      <c r="Z3109" s="82"/>
      <c r="AA3109" s="91"/>
      <c r="AB3109" s="91"/>
      <c r="AC3109" s="82"/>
      <c r="AD3109" s="82"/>
      <c r="AE3109" s="82"/>
      <c r="AF3109" s="82"/>
      <c r="AG3109" s="59" t="s">
        <v>10153</v>
      </c>
      <c r="AH3109" s="59">
        <v>1</v>
      </c>
      <c r="AI3109" s="58"/>
      <c r="AJ3109" s="27"/>
    </row>
    <row r="3110" ht="20.15" customHeight="1" outlineLevel="4" spans="1:36">
      <c r="A3110" s="59">
        <v>34</v>
      </c>
      <c r="B3110" s="60" t="s">
        <v>287</v>
      </c>
      <c r="C3110" s="56" t="s">
        <v>296</v>
      </c>
      <c r="D3110" s="146" t="s">
        <v>10107</v>
      </c>
      <c r="E3110" s="147" t="s">
        <v>10157</v>
      </c>
      <c r="F3110" s="59" t="s">
        <v>554</v>
      </c>
      <c r="G3110" s="59" t="s">
        <v>110</v>
      </c>
      <c r="H3110" s="59">
        <v>431382</v>
      </c>
      <c r="I3110" s="59" t="str">
        <f t="shared" si="321"/>
        <v>431382</v>
      </c>
      <c r="J3110" s="59">
        <f t="shared" si="319"/>
        <v>0</v>
      </c>
      <c r="K3110" s="70">
        <v>1.529</v>
      </c>
      <c r="L3110" s="55" t="s">
        <v>10158</v>
      </c>
      <c r="M3110" s="71" t="s">
        <v>10159</v>
      </c>
      <c r="N3110" s="59"/>
      <c r="O3110" s="70"/>
      <c r="P3110" s="73" t="s">
        <v>10159</v>
      </c>
      <c r="Q3110" s="70">
        <v>1.529</v>
      </c>
      <c r="R3110" s="59"/>
      <c r="S3110" s="70"/>
      <c r="T3110" s="59">
        <v>18</v>
      </c>
      <c r="U3110" s="82">
        <v>42</v>
      </c>
      <c r="V3110" s="83">
        <v>27.522</v>
      </c>
      <c r="W3110" s="83">
        <v>19.877</v>
      </c>
      <c r="X3110" s="83">
        <v>7.645</v>
      </c>
      <c r="Y3110" s="82">
        <f t="shared" si="320"/>
        <v>14.478</v>
      </c>
      <c r="Z3110" s="82"/>
      <c r="AA3110" s="91"/>
      <c r="AB3110" s="91"/>
      <c r="AC3110" s="82"/>
      <c r="AD3110" s="82"/>
      <c r="AE3110" s="82"/>
      <c r="AF3110" s="82"/>
      <c r="AG3110" s="59" t="s">
        <v>10153</v>
      </c>
      <c r="AH3110" s="59">
        <v>1</v>
      </c>
      <c r="AI3110" s="58"/>
      <c r="AJ3110" s="27"/>
    </row>
    <row r="3111" ht="20.15" customHeight="1" outlineLevel="4" spans="1:36">
      <c r="A3111" s="59">
        <v>36</v>
      </c>
      <c r="B3111" s="60" t="s">
        <v>287</v>
      </c>
      <c r="C3111" s="56" t="s">
        <v>296</v>
      </c>
      <c r="D3111" s="146" t="s">
        <v>10061</v>
      </c>
      <c r="E3111" s="147" t="s">
        <v>10160</v>
      </c>
      <c r="F3111" s="59" t="s">
        <v>554</v>
      </c>
      <c r="G3111" s="59" t="s">
        <v>110</v>
      </c>
      <c r="H3111" s="59">
        <v>431382</v>
      </c>
      <c r="I3111" s="59" t="str">
        <f t="shared" si="321"/>
        <v>431382</v>
      </c>
      <c r="J3111" s="59">
        <f t="shared" si="319"/>
        <v>0</v>
      </c>
      <c r="K3111" s="70">
        <v>0.283</v>
      </c>
      <c r="L3111" s="55" t="s">
        <v>10161</v>
      </c>
      <c r="M3111" s="71" t="s">
        <v>10162</v>
      </c>
      <c r="N3111" s="59"/>
      <c r="O3111" s="70"/>
      <c r="P3111" s="73" t="s">
        <v>10162</v>
      </c>
      <c r="Q3111" s="70">
        <v>0.283</v>
      </c>
      <c r="R3111" s="59"/>
      <c r="S3111" s="70"/>
      <c r="T3111" s="59">
        <v>18</v>
      </c>
      <c r="U3111" s="82">
        <v>6.2</v>
      </c>
      <c r="V3111" s="83">
        <v>5.094</v>
      </c>
      <c r="W3111" s="83">
        <v>3.679</v>
      </c>
      <c r="X3111" s="83">
        <v>1.415</v>
      </c>
      <c r="Y3111" s="82">
        <f t="shared" si="320"/>
        <v>1.106</v>
      </c>
      <c r="Z3111" s="82"/>
      <c r="AA3111" s="91"/>
      <c r="AB3111" s="91"/>
      <c r="AC3111" s="82"/>
      <c r="AD3111" s="82"/>
      <c r="AE3111" s="82"/>
      <c r="AF3111" s="82"/>
      <c r="AG3111" s="59" t="s">
        <v>10153</v>
      </c>
      <c r="AH3111" s="59">
        <v>1</v>
      </c>
      <c r="AI3111" s="58"/>
      <c r="AJ3111" s="27"/>
    </row>
    <row r="3112" ht="20.15" customHeight="1" outlineLevel="4" spans="1:36">
      <c r="A3112" s="59">
        <v>1</v>
      </c>
      <c r="B3112" s="60" t="s">
        <v>287</v>
      </c>
      <c r="C3112" s="56" t="s">
        <v>296</v>
      </c>
      <c r="D3112" s="146" t="s">
        <v>10163</v>
      </c>
      <c r="E3112" s="147" t="s">
        <v>10164</v>
      </c>
      <c r="F3112" s="59" t="s">
        <v>554</v>
      </c>
      <c r="G3112" s="59" t="s">
        <v>110</v>
      </c>
      <c r="H3112" s="59">
        <v>431382</v>
      </c>
      <c r="I3112" s="59" t="str">
        <f t="shared" si="321"/>
        <v>431382</v>
      </c>
      <c r="J3112" s="59">
        <f t="shared" si="319"/>
        <v>0</v>
      </c>
      <c r="K3112" s="70">
        <v>0.784</v>
      </c>
      <c r="L3112" s="55" t="s">
        <v>10165</v>
      </c>
      <c r="M3112" s="71" t="s">
        <v>10166</v>
      </c>
      <c r="N3112" s="59"/>
      <c r="O3112" s="70"/>
      <c r="P3112" s="73" t="s">
        <v>10166</v>
      </c>
      <c r="Q3112" s="70">
        <v>0.784</v>
      </c>
      <c r="R3112" s="59"/>
      <c r="S3112" s="70"/>
      <c r="T3112" s="59">
        <v>18</v>
      </c>
      <c r="U3112" s="82">
        <v>25</v>
      </c>
      <c r="V3112" s="83">
        <v>14.112</v>
      </c>
      <c r="W3112" s="83">
        <v>10.192</v>
      </c>
      <c r="X3112" s="83">
        <v>3.92</v>
      </c>
      <c r="Y3112" s="82">
        <f t="shared" si="320"/>
        <v>10.888</v>
      </c>
      <c r="Z3112" s="82"/>
      <c r="AA3112" s="91"/>
      <c r="AB3112" s="91"/>
      <c r="AC3112" s="82"/>
      <c r="AD3112" s="82"/>
      <c r="AE3112" s="82"/>
      <c r="AF3112" s="82"/>
      <c r="AG3112" s="59" t="s">
        <v>10153</v>
      </c>
      <c r="AH3112" s="59">
        <v>1</v>
      </c>
      <c r="AI3112" s="58"/>
      <c r="AJ3112" s="27"/>
    </row>
    <row r="3113" ht="20.15" customHeight="1" outlineLevel="2" spans="1:36">
      <c r="A3113" s="59"/>
      <c r="B3113" s="50" t="s">
        <v>298</v>
      </c>
      <c r="C3113" s="56"/>
      <c r="D3113" s="57"/>
      <c r="E3113" s="58"/>
      <c r="F3113" s="59"/>
      <c r="G3113" s="59"/>
      <c r="H3113" s="59"/>
      <c r="I3113" s="59"/>
      <c r="J3113" s="59"/>
      <c r="K3113" s="70">
        <f>SUBTOTAL(9,K3115:K3225)</f>
        <v>347.145</v>
      </c>
      <c r="L3113" s="55"/>
      <c r="M3113" s="71"/>
      <c r="N3113" s="59"/>
      <c r="O3113" s="70"/>
      <c r="P3113" s="59"/>
      <c r="Q3113" s="70"/>
      <c r="R3113" s="73"/>
      <c r="S3113" s="70"/>
      <c r="T3113" s="59"/>
      <c r="U3113" s="82">
        <f>SUBTOTAL(9,U3115:U3225)</f>
        <v>9891.302</v>
      </c>
      <c r="V3113" s="83">
        <f>SUBTOTAL(9,V3115:V3225)</f>
        <v>6248.61</v>
      </c>
      <c r="W3113" s="83">
        <f>SUBTOTAL(9,W3115:W3225)</f>
        <v>4512.885</v>
      </c>
      <c r="X3113" s="83">
        <f>SUBTOTAL(9,X3115:X3225)</f>
        <v>1735.725</v>
      </c>
      <c r="Y3113" s="82">
        <f>SUBTOTAL(9,Y3115:Y3225)</f>
        <v>3642.692</v>
      </c>
      <c r="Z3113" s="82">
        <f t="shared" ref="Z3113:AF3113" si="322">SUBTOTAL(9,Z3114:Z3225)</f>
        <v>255</v>
      </c>
      <c r="AA3113" s="82">
        <f t="shared" si="322"/>
        <v>8383</v>
      </c>
      <c r="AB3113" s="82">
        <f t="shared" si="322"/>
        <v>1508.302</v>
      </c>
      <c r="AC3113" s="82">
        <f t="shared" si="322"/>
        <v>3601</v>
      </c>
      <c r="AD3113" s="82">
        <f t="shared" si="322"/>
        <v>2645.65</v>
      </c>
      <c r="AE3113" s="82">
        <f t="shared" si="322"/>
        <v>4782</v>
      </c>
      <c r="AF3113" s="82">
        <f t="shared" si="322"/>
        <v>4782</v>
      </c>
      <c r="AG3113" s="59"/>
      <c r="AH3113" s="59"/>
      <c r="AI3113" s="58"/>
      <c r="AJ3113" s="27"/>
    </row>
    <row r="3114" ht="20.15" customHeight="1" outlineLevel="3" spans="1:36">
      <c r="A3114" s="59"/>
      <c r="B3114" s="60"/>
      <c r="C3114" s="51" t="s">
        <v>301</v>
      </c>
      <c r="D3114" s="57"/>
      <c r="E3114" s="58"/>
      <c r="F3114" s="59"/>
      <c r="G3114" s="59"/>
      <c r="H3114" s="59"/>
      <c r="I3114" s="59"/>
      <c r="J3114" s="59"/>
      <c r="K3114" s="70">
        <f>SUBTOTAL(9,K3115:K3126)</f>
        <v>34.462</v>
      </c>
      <c r="L3114" s="55"/>
      <c r="M3114" s="71"/>
      <c r="N3114" s="59"/>
      <c r="O3114" s="70"/>
      <c r="P3114" s="59"/>
      <c r="Q3114" s="70"/>
      <c r="R3114" s="73"/>
      <c r="S3114" s="70"/>
      <c r="T3114" s="59"/>
      <c r="U3114" s="82">
        <f>SUBTOTAL(9,U3115:U3126)</f>
        <v>984.63</v>
      </c>
      <c r="V3114" s="83">
        <f>SUBTOTAL(9,V3115:V3126)</f>
        <v>620.316</v>
      </c>
      <c r="W3114" s="83">
        <f>SUBTOTAL(9,W3115:W3126)</f>
        <v>448.006</v>
      </c>
      <c r="X3114" s="83">
        <f>SUBTOTAL(9,X3115:X3126)</f>
        <v>172.31</v>
      </c>
      <c r="Y3114" s="82">
        <f>SUBTOTAL(9,Y3115:Y3126)</f>
        <v>364.314</v>
      </c>
      <c r="Z3114" s="82">
        <v>23</v>
      </c>
      <c r="AA3114" s="91">
        <v>835</v>
      </c>
      <c r="AB3114" s="82">
        <f>U3114-AA3114</f>
        <v>149.63</v>
      </c>
      <c r="AC3114" s="82">
        <v>620</v>
      </c>
      <c r="AD3114" s="82">
        <v>0</v>
      </c>
      <c r="AE3114" s="82">
        <v>215</v>
      </c>
      <c r="AF3114" s="82">
        <v>215</v>
      </c>
      <c r="AG3114" s="59"/>
      <c r="AH3114" s="59"/>
      <c r="AI3114" s="58" t="s">
        <v>551</v>
      </c>
      <c r="AJ3114" s="27" t="s">
        <v>64</v>
      </c>
    </row>
    <row r="3115" ht="20.15" customHeight="1" outlineLevel="4" spans="1:36">
      <c r="A3115" s="59">
        <v>12</v>
      </c>
      <c r="B3115" s="60" t="s">
        <v>299</v>
      </c>
      <c r="C3115" s="56" t="s">
        <v>300</v>
      </c>
      <c r="D3115" s="57" t="s">
        <v>10167</v>
      </c>
      <c r="E3115" s="58" t="s">
        <v>10168</v>
      </c>
      <c r="F3115" s="59" t="s">
        <v>554</v>
      </c>
      <c r="G3115" s="59" t="s">
        <v>555</v>
      </c>
      <c r="H3115" s="59">
        <v>433101</v>
      </c>
      <c r="I3115" s="59" t="str">
        <f t="shared" ref="I3115:I3126" si="323">RIGHT(M3115,6)</f>
        <v>433101</v>
      </c>
      <c r="J3115" s="59">
        <f t="shared" ref="J3115:J3126" si="324">H3115-I3115</f>
        <v>0</v>
      </c>
      <c r="K3115" s="70">
        <v>1.912</v>
      </c>
      <c r="L3115" s="55" t="s">
        <v>10169</v>
      </c>
      <c r="M3115" s="71" t="s">
        <v>10170</v>
      </c>
      <c r="N3115" s="59"/>
      <c r="O3115" s="70"/>
      <c r="P3115" s="59"/>
      <c r="Q3115" s="70"/>
      <c r="R3115" s="73" t="s">
        <v>10170</v>
      </c>
      <c r="S3115" s="70">
        <v>1.912</v>
      </c>
      <c r="T3115" s="59">
        <v>18</v>
      </c>
      <c r="U3115" s="82">
        <v>54.63</v>
      </c>
      <c r="V3115" s="83">
        <v>34.416</v>
      </c>
      <c r="W3115" s="83">
        <v>24.856</v>
      </c>
      <c r="X3115" s="83">
        <v>9.56</v>
      </c>
      <c r="Y3115" s="82">
        <f t="shared" ref="Y3115:Y3126" si="325">U3115-V3115</f>
        <v>20.214</v>
      </c>
      <c r="Z3115" s="82"/>
      <c r="AA3115" s="91"/>
      <c r="AB3115" s="91"/>
      <c r="AC3115" s="82"/>
      <c r="AD3115" s="82"/>
      <c r="AE3115" s="82"/>
      <c r="AF3115" s="82"/>
      <c r="AG3115" s="59" t="s">
        <v>10153</v>
      </c>
      <c r="AH3115" s="59">
        <v>1</v>
      </c>
      <c r="AI3115" s="58"/>
      <c r="AJ3115" s="27"/>
    </row>
    <row r="3116" ht="20.15" customHeight="1" outlineLevel="4" spans="1:36">
      <c r="A3116" s="59">
        <v>1</v>
      </c>
      <c r="B3116" s="60" t="s">
        <v>299</v>
      </c>
      <c r="C3116" s="56" t="s">
        <v>300</v>
      </c>
      <c r="D3116" s="57" t="s">
        <v>10171</v>
      </c>
      <c r="E3116" s="58" t="s">
        <v>10172</v>
      </c>
      <c r="F3116" s="59" t="s">
        <v>554</v>
      </c>
      <c r="G3116" s="59" t="s">
        <v>555</v>
      </c>
      <c r="H3116" s="59">
        <v>433101</v>
      </c>
      <c r="I3116" s="59" t="str">
        <f t="shared" si="323"/>
        <v>433101</v>
      </c>
      <c r="J3116" s="59">
        <f t="shared" si="324"/>
        <v>0</v>
      </c>
      <c r="K3116" s="70">
        <v>2.063</v>
      </c>
      <c r="L3116" s="55" t="s">
        <v>10173</v>
      </c>
      <c r="M3116" s="71" t="s">
        <v>10174</v>
      </c>
      <c r="N3116" s="59"/>
      <c r="O3116" s="70"/>
      <c r="P3116" s="59"/>
      <c r="Q3116" s="70"/>
      <c r="R3116" s="73" t="s">
        <v>10174</v>
      </c>
      <c r="S3116" s="70">
        <v>2.063</v>
      </c>
      <c r="T3116" s="59">
        <v>18</v>
      </c>
      <c r="U3116" s="82">
        <v>58.94</v>
      </c>
      <c r="V3116" s="83">
        <v>37.134</v>
      </c>
      <c r="W3116" s="83">
        <v>26.819</v>
      </c>
      <c r="X3116" s="83">
        <v>10.315</v>
      </c>
      <c r="Y3116" s="82">
        <f t="shared" si="325"/>
        <v>21.806</v>
      </c>
      <c r="Z3116" s="82"/>
      <c r="AA3116" s="91"/>
      <c r="AB3116" s="91"/>
      <c r="AC3116" s="82"/>
      <c r="AD3116" s="82"/>
      <c r="AE3116" s="82"/>
      <c r="AF3116" s="82"/>
      <c r="AG3116" s="59" t="s">
        <v>10175</v>
      </c>
      <c r="AH3116" s="59">
        <v>1</v>
      </c>
      <c r="AI3116" s="58"/>
      <c r="AJ3116" s="27"/>
    </row>
    <row r="3117" ht="20.15" customHeight="1" outlineLevel="4" spans="1:36">
      <c r="A3117" s="59">
        <v>2</v>
      </c>
      <c r="B3117" s="60" t="s">
        <v>299</v>
      </c>
      <c r="C3117" s="56" t="s">
        <v>300</v>
      </c>
      <c r="D3117" s="57" t="s">
        <v>10171</v>
      </c>
      <c r="E3117" s="58" t="s">
        <v>10172</v>
      </c>
      <c r="F3117" s="59" t="s">
        <v>554</v>
      </c>
      <c r="G3117" s="59" t="s">
        <v>555</v>
      </c>
      <c r="H3117" s="59">
        <v>433101</v>
      </c>
      <c r="I3117" s="59" t="str">
        <f t="shared" si="323"/>
        <v>433101</v>
      </c>
      <c r="J3117" s="59">
        <f t="shared" si="324"/>
        <v>0</v>
      </c>
      <c r="K3117" s="70">
        <v>2.231</v>
      </c>
      <c r="L3117" s="55" t="s">
        <v>10176</v>
      </c>
      <c r="M3117" s="71" t="s">
        <v>10177</v>
      </c>
      <c r="N3117" s="59"/>
      <c r="O3117" s="70"/>
      <c r="P3117" s="59"/>
      <c r="Q3117" s="70"/>
      <c r="R3117" s="73" t="s">
        <v>10177</v>
      </c>
      <c r="S3117" s="70">
        <v>2.231</v>
      </c>
      <c r="T3117" s="59">
        <v>18</v>
      </c>
      <c r="U3117" s="82">
        <v>63.74</v>
      </c>
      <c r="V3117" s="83">
        <v>40.158</v>
      </c>
      <c r="W3117" s="83">
        <v>29.003</v>
      </c>
      <c r="X3117" s="83">
        <v>11.155</v>
      </c>
      <c r="Y3117" s="82">
        <f t="shared" si="325"/>
        <v>23.582</v>
      </c>
      <c r="Z3117" s="82"/>
      <c r="AA3117" s="91"/>
      <c r="AB3117" s="91"/>
      <c r="AC3117" s="82"/>
      <c r="AD3117" s="82"/>
      <c r="AE3117" s="82"/>
      <c r="AF3117" s="82"/>
      <c r="AG3117" s="59" t="s">
        <v>10175</v>
      </c>
      <c r="AH3117" s="59">
        <v>1</v>
      </c>
      <c r="AI3117" s="58"/>
      <c r="AJ3117" s="27"/>
    </row>
    <row r="3118" ht="20.15" customHeight="1" outlineLevel="4" spans="1:36">
      <c r="A3118" s="59">
        <v>3</v>
      </c>
      <c r="B3118" s="60" t="s">
        <v>299</v>
      </c>
      <c r="C3118" s="56" t="s">
        <v>300</v>
      </c>
      <c r="D3118" s="57" t="s">
        <v>10178</v>
      </c>
      <c r="E3118" s="58" t="s">
        <v>10179</v>
      </c>
      <c r="F3118" s="59" t="s">
        <v>554</v>
      </c>
      <c r="G3118" s="59" t="s">
        <v>555</v>
      </c>
      <c r="H3118" s="59">
        <v>433101</v>
      </c>
      <c r="I3118" s="59" t="str">
        <f t="shared" si="323"/>
        <v>433101</v>
      </c>
      <c r="J3118" s="59">
        <f t="shared" si="324"/>
        <v>0</v>
      </c>
      <c r="K3118" s="70">
        <v>2.449</v>
      </c>
      <c r="L3118" s="55" t="s">
        <v>10180</v>
      </c>
      <c r="M3118" s="71" t="s">
        <v>10181</v>
      </c>
      <c r="N3118" s="59"/>
      <c r="O3118" s="70"/>
      <c r="P3118" s="59"/>
      <c r="Q3118" s="70"/>
      <c r="R3118" s="73" t="s">
        <v>10181</v>
      </c>
      <c r="S3118" s="70">
        <v>2.449</v>
      </c>
      <c r="T3118" s="59">
        <v>18</v>
      </c>
      <c r="U3118" s="82">
        <v>69.97</v>
      </c>
      <c r="V3118" s="83">
        <v>44.082</v>
      </c>
      <c r="W3118" s="83">
        <v>31.837</v>
      </c>
      <c r="X3118" s="83">
        <v>12.245</v>
      </c>
      <c r="Y3118" s="82">
        <f t="shared" si="325"/>
        <v>25.888</v>
      </c>
      <c r="Z3118" s="82"/>
      <c r="AA3118" s="91"/>
      <c r="AB3118" s="91"/>
      <c r="AC3118" s="82"/>
      <c r="AD3118" s="82"/>
      <c r="AE3118" s="82"/>
      <c r="AF3118" s="82"/>
      <c r="AG3118" s="59" t="s">
        <v>10175</v>
      </c>
      <c r="AH3118" s="59">
        <v>1</v>
      </c>
      <c r="AI3118" s="58"/>
      <c r="AJ3118" s="27"/>
    </row>
    <row r="3119" ht="20.15" customHeight="1" outlineLevel="4" spans="1:36">
      <c r="A3119" s="59">
        <v>4</v>
      </c>
      <c r="B3119" s="60" t="s">
        <v>299</v>
      </c>
      <c r="C3119" s="56" t="s">
        <v>300</v>
      </c>
      <c r="D3119" s="57" t="s">
        <v>10182</v>
      </c>
      <c r="E3119" s="58" t="s">
        <v>10183</v>
      </c>
      <c r="F3119" s="59" t="s">
        <v>554</v>
      </c>
      <c r="G3119" s="59" t="s">
        <v>555</v>
      </c>
      <c r="H3119" s="59">
        <v>433101</v>
      </c>
      <c r="I3119" s="59" t="str">
        <f t="shared" si="323"/>
        <v>433101</v>
      </c>
      <c r="J3119" s="59">
        <f t="shared" si="324"/>
        <v>0</v>
      </c>
      <c r="K3119" s="70">
        <v>2.48</v>
      </c>
      <c r="L3119" s="55" t="s">
        <v>10184</v>
      </c>
      <c r="M3119" s="71" t="s">
        <v>10185</v>
      </c>
      <c r="N3119" s="59"/>
      <c r="O3119" s="70"/>
      <c r="P3119" s="59"/>
      <c r="Q3119" s="70"/>
      <c r="R3119" s="73" t="s">
        <v>10185</v>
      </c>
      <c r="S3119" s="70">
        <v>2.48</v>
      </c>
      <c r="T3119" s="59">
        <v>18</v>
      </c>
      <c r="U3119" s="82">
        <v>70.86</v>
      </c>
      <c r="V3119" s="83">
        <v>44.64</v>
      </c>
      <c r="W3119" s="83">
        <v>32.24</v>
      </c>
      <c r="X3119" s="83">
        <v>12.4</v>
      </c>
      <c r="Y3119" s="82">
        <f t="shared" si="325"/>
        <v>26.22</v>
      </c>
      <c r="Z3119" s="82"/>
      <c r="AA3119" s="91"/>
      <c r="AB3119" s="91"/>
      <c r="AC3119" s="82"/>
      <c r="AD3119" s="82"/>
      <c r="AE3119" s="82"/>
      <c r="AF3119" s="82"/>
      <c r="AG3119" s="59" t="s">
        <v>10175</v>
      </c>
      <c r="AH3119" s="59">
        <v>1</v>
      </c>
      <c r="AI3119" s="58"/>
      <c r="AJ3119" s="27"/>
    </row>
    <row r="3120" ht="20.15" customHeight="1" outlineLevel="4" spans="1:36">
      <c r="A3120" s="59">
        <v>5</v>
      </c>
      <c r="B3120" s="60" t="s">
        <v>299</v>
      </c>
      <c r="C3120" s="56" t="s">
        <v>300</v>
      </c>
      <c r="D3120" s="57" t="s">
        <v>10182</v>
      </c>
      <c r="E3120" s="58" t="s">
        <v>10186</v>
      </c>
      <c r="F3120" s="59" t="s">
        <v>554</v>
      </c>
      <c r="G3120" s="59" t="s">
        <v>555</v>
      </c>
      <c r="H3120" s="59">
        <v>433101</v>
      </c>
      <c r="I3120" s="59" t="str">
        <f t="shared" si="323"/>
        <v>433101</v>
      </c>
      <c r="J3120" s="59">
        <f t="shared" si="324"/>
        <v>0</v>
      </c>
      <c r="K3120" s="70">
        <v>2.496</v>
      </c>
      <c r="L3120" s="55" t="s">
        <v>10187</v>
      </c>
      <c r="M3120" s="71" t="s">
        <v>10188</v>
      </c>
      <c r="N3120" s="59"/>
      <c r="O3120" s="70"/>
      <c r="P3120" s="73" t="s">
        <v>10188</v>
      </c>
      <c r="Q3120" s="70">
        <v>2.496</v>
      </c>
      <c r="R3120" s="59"/>
      <c r="S3120" s="70"/>
      <c r="T3120" s="59">
        <v>18</v>
      </c>
      <c r="U3120" s="82">
        <v>71.31</v>
      </c>
      <c r="V3120" s="83">
        <v>44.928</v>
      </c>
      <c r="W3120" s="83">
        <v>32.448</v>
      </c>
      <c r="X3120" s="83">
        <v>12.48</v>
      </c>
      <c r="Y3120" s="82">
        <f t="shared" si="325"/>
        <v>26.382</v>
      </c>
      <c r="Z3120" s="82"/>
      <c r="AA3120" s="91"/>
      <c r="AB3120" s="91"/>
      <c r="AC3120" s="82"/>
      <c r="AD3120" s="82"/>
      <c r="AE3120" s="82"/>
      <c r="AF3120" s="82"/>
      <c r="AG3120" s="59" t="s">
        <v>10175</v>
      </c>
      <c r="AH3120" s="59">
        <v>1</v>
      </c>
      <c r="AI3120" s="58"/>
      <c r="AJ3120" s="27"/>
    </row>
    <row r="3121" ht="20.15" customHeight="1" outlineLevel="4" spans="1:36">
      <c r="A3121" s="59">
        <v>11</v>
      </c>
      <c r="B3121" s="60" t="s">
        <v>299</v>
      </c>
      <c r="C3121" s="56" t="s">
        <v>300</v>
      </c>
      <c r="D3121" s="57" t="s">
        <v>10167</v>
      </c>
      <c r="E3121" s="58" t="s">
        <v>10189</v>
      </c>
      <c r="F3121" s="59" t="s">
        <v>554</v>
      </c>
      <c r="G3121" s="59" t="s">
        <v>555</v>
      </c>
      <c r="H3121" s="59">
        <v>433101</v>
      </c>
      <c r="I3121" s="59" t="str">
        <f t="shared" si="323"/>
        <v>433101</v>
      </c>
      <c r="J3121" s="59">
        <f t="shared" si="324"/>
        <v>0</v>
      </c>
      <c r="K3121" s="70">
        <v>3.017</v>
      </c>
      <c r="L3121" s="55" t="s">
        <v>10190</v>
      </c>
      <c r="M3121" s="71" t="s">
        <v>10191</v>
      </c>
      <c r="N3121" s="59"/>
      <c r="O3121" s="70"/>
      <c r="P3121" s="73" t="s">
        <v>10191</v>
      </c>
      <c r="Q3121" s="70">
        <v>3.017</v>
      </c>
      <c r="R3121" s="59"/>
      <c r="S3121" s="70"/>
      <c r="T3121" s="59">
        <v>18</v>
      </c>
      <c r="U3121" s="82">
        <v>86.2</v>
      </c>
      <c r="V3121" s="83">
        <v>54.306</v>
      </c>
      <c r="W3121" s="83">
        <v>39.221</v>
      </c>
      <c r="X3121" s="83">
        <v>15.085</v>
      </c>
      <c r="Y3121" s="82">
        <f t="shared" si="325"/>
        <v>31.894</v>
      </c>
      <c r="Z3121" s="82"/>
      <c r="AA3121" s="91"/>
      <c r="AB3121" s="91"/>
      <c r="AC3121" s="82"/>
      <c r="AD3121" s="82"/>
      <c r="AE3121" s="82"/>
      <c r="AF3121" s="82"/>
      <c r="AG3121" s="59" t="s">
        <v>10175</v>
      </c>
      <c r="AH3121" s="59">
        <v>1</v>
      </c>
      <c r="AI3121" s="58"/>
      <c r="AJ3121" s="27"/>
    </row>
    <row r="3122" ht="20.15" customHeight="1" outlineLevel="4" spans="1:36">
      <c r="A3122" s="59">
        <v>6</v>
      </c>
      <c r="B3122" s="60" t="s">
        <v>299</v>
      </c>
      <c r="C3122" s="56" t="s">
        <v>300</v>
      </c>
      <c r="D3122" s="57" t="s">
        <v>10192</v>
      </c>
      <c r="E3122" s="58" t="s">
        <v>10193</v>
      </c>
      <c r="F3122" s="59" t="s">
        <v>554</v>
      </c>
      <c r="G3122" s="59" t="s">
        <v>555</v>
      </c>
      <c r="H3122" s="59">
        <v>433101</v>
      </c>
      <c r="I3122" s="59" t="str">
        <f t="shared" si="323"/>
        <v>433101</v>
      </c>
      <c r="J3122" s="59">
        <f t="shared" si="324"/>
        <v>0</v>
      </c>
      <c r="K3122" s="70">
        <v>3.447</v>
      </c>
      <c r="L3122" s="55" t="s">
        <v>10194</v>
      </c>
      <c r="M3122" s="71" t="s">
        <v>10195</v>
      </c>
      <c r="N3122" s="59"/>
      <c r="O3122" s="70"/>
      <c r="P3122" s="59"/>
      <c r="Q3122" s="70"/>
      <c r="R3122" s="73" t="s">
        <v>10195</v>
      </c>
      <c r="S3122" s="70">
        <v>3.447</v>
      </c>
      <c r="T3122" s="59">
        <v>18</v>
      </c>
      <c r="U3122" s="82">
        <v>98.49</v>
      </c>
      <c r="V3122" s="83">
        <v>62.046</v>
      </c>
      <c r="W3122" s="83">
        <v>44.811</v>
      </c>
      <c r="X3122" s="83">
        <v>17.235</v>
      </c>
      <c r="Y3122" s="82">
        <f t="shared" si="325"/>
        <v>36.444</v>
      </c>
      <c r="Z3122" s="82"/>
      <c r="AA3122" s="91"/>
      <c r="AB3122" s="91"/>
      <c r="AC3122" s="82"/>
      <c r="AD3122" s="82"/>
      <c r="AE3122" s="82"/>
      <c r="AF3122" s="82"/>
      <c r="AG3122" s="59" t="s">
        <v>10175</v>
      </c>
      <c r="AH3122" s="59">
        <v>1</v>
      </c>
      <c r="AI3122" s="58"/>
      <c r="AJ3122" s="27"/>
    </row>
    <row r="3123" ht="20.15" customHeight="1" outlineLevel="4" spans="1:36">
      <c r="A3123" s="59">
        <v>10</v>
      </c>
      <c r="B3123" s="60" t="s">
        <v>299</v>
      </c>
      <c r="C3123" s="56" t="s">
        <v>300</v>
      </c>
      <c r="D3123" s="57" t="s">
        <v>10167</v>
      </c>
      <c r="E3123" s="58" t="s">
        <v>10196</v>
      </c>
      <c r="F3123" s="59" t="s">
        <v>554</v>
      </c>
      <c r="G3123" s="59" t="s">
        <v>555</v>
      </c>
      <c r="H3123" s="59">
        <v>433101</v>
      </c>
      <c r="I3123" s="59" t="str">
        <f t="shared" si="323"/>
        <v>433101</v>
      </c>
      <c r="J3123" s="59">
        <f t="shared" si="324"/>
        <v>0</v>
      </c>
      <c r="K3123" s="70">
        <v>3.812</v>
      </c>
      <c r="L3123" s="55" t="s">
        <v>10197</v>
      </c>
      <c r="M3123" s="71" t="s">
        <v>10198</v>
      </c>
      <c r="N3123" s="59"/>
      <c r="O3123" s="70"/>
      <c r="P3123" s="73" t="s">
        <v>10198</v>
      </c>
      <c r="Q3123" s="70">
        <v>3.812</v>
      </c>
      <c r="R3123" s="59"/>
      <c r="S3123" s="70"/>
      <c r="T3123" s="59">
        <v>18</v>
      </c>
      <c r="U3123" s="82">
        <v>108.91</v>
      </c>
      <c r="V3123" s="83">
        <v>68.616</v>
      </c>
      <c r="W3123" s="83">
        <v>49.556</v>
      </c>
      <c r="X3123" s="83">
        <v>19.06</v>
      </c>
      <c r="Y3123" s="82">
        <f t="shared" si="325"/>
        <v>40.294</v>
      </c>
      <c r="Z3123" s="82"/>
      <c r="AA3123" s="91"/>
      <c r="AB3123" s="91"/>
      <c r="AC3123" s="82"/>
      <c r="AD3123" s="82"/>
      <c r="AE3123" s="82"/>
      <c r="AF3123" s="82"/>
      <c r="AG3123" s="59" t="s">
        <v>10175</v>
      </c>
      <c r="AH3123" s="59">
        <v>1</v>
      </c>
      <c r="AI3123" s="58"/>
      <c r="AJ3123" s="27"/>
    </row>
    <row r="3124" ht="20.15" customHeight="1" outlineLevel="4" spans="1:36">
      <c r="A3124" s="59">
        <v>7</v>
      </c>
      <c r="B3124" s="60" t="s">
        <v>299</v>
      </c>
      <c r="C3124" s="56" t="s">
        <v>300</v>
      </c>
      <c r="D3124" s="57" t="s">
        <v>10199</v>
      </c>
      <c r="E3124" s="58" t="s">
        <v>10200</v>
      </c>
      <c r="F3124" s="59" t="s">
        <v>554</v>
      </c>
      <c r="G3124" s="59" t="s">
        <v>555</v>
      </c>
      <c r="H3124" s="59">
        <v>433101</v>
      </c>
      <c r="I3124" s="59" t="str">
        <f t="shared" si="323"/>
        <v>433101</v>
      </c>
      <c r="J3124" s="59">
        <f t="shared" si="324"/>
        <v>0</v>
      </c>
      <c r="K3124" s="70">
        <v>3.992</v>
      </c>
      <c r="L3124" s="55" t="s">
        <v>10201</v>
      </c>
      <c r="M3124" s="71" t="s">
        <v>10202</v>
      </c>
      <c r="N3124" s="59"/>
      <c r="O3124" s="70"/>
      <c r="P3124" s="73" t="s">
        <v>10202</v>
      </c>
      <c r="Q3124" s="70">
        <v>3.992</v>
      </c>
      <c r="R3124" s="59"/>
      <c r="S3124" s="70"/>
      <c r="T3124" s="59">
        <v>18</v>
      </c>
      <c r="U3124" s="82">
        <v>114.06</v>
      </c>
      <c r="V3124" s="83">
        <v>71.856</v>
      </c>
      <c r="W3124" s="83">
        <v>51.896</v>
      </c>
      <c r="X3124" s="83">
        <v>19.96</v>
      </c>
      <c r="Y3124" s="82">
        <f t="shared" si="325"/>
        <v>42.204</v>
      </c>
      <c r="Z3124" s="82"/>
      <c r="AA3124" s="91"/>
      <c r="AB3124" s="91"/>
      <c r="AC3124" s="82"/>
      <c r="AD3124" s="82"/>
      <c r="AE3124" s="82"/>
      <c r="AF3124" s="82"/>
      <c r="AG3124" s="59" t="s">
        <v>10175</v>
      </c>
      <c r="AH3124" s="59">
        <v>1</v>
      </c>
      <c r="AI3124" s="58"/>
      <c r="AJ3124" s="27"/>
    </row>
    <row r="3125" ht="20.15" customHeight="1" outlineLevel="4" spans="1:36">
      <c r="A3125" s="59">
        <v>8</v>
      </c>
      <c r="B3125" s="60" t="s">
        <v>299</v>
      </c>
      <c r="C3125" s="56" t="s">
        <v>300</v>
      </c>
      <c r="D3125" s="57" t="s">
        <v>10178</v>
      </c>
      <c r="E3125" s="58" t="s">
        <v>10203</v>
      </c>
      <c r="F3125" s="59" t="s">
        <v>554</v>
      </c>
      <c r="G3125" s="59" t="s">
        <v>555</v>
      </c>
      <c r="H3125" s="59">
        <v>433101</v>
      </c>
      <c r="I3125" s="59" t="str">
        <f t="shared" si="323"/>
        <v>433101</v>
      </c>
      <c r="J3125" s="59">
        <f t="shared" si="324"/>
        <v>0</v>
      </c>
      <c r="K3125" s="70">
        <v>4.083</v>
      </c>
      <c r="L3125" s="55" t="s">
        <v>10204</v>
      </c>
      <c r="M3125" s="71" t="s">
        <v>10205</v>
      </c>
      <c r="N3125" s="59"/>
      <c r="O3125" s="70"/>
      <c r="P3125" s="59"/>
      <c r="Q3125" s="70"/>
      <c r="R3125" s="73" t="s">
        <v>10205</v>
      </c>
      <c r="S3125" s="70">
        <v>4.083</v>
      </c>
      <c r="T3125" s="59">
        <v>18</v>
      </c>
      <c r="U3125" s="82">
        <v>116.66</v>
      </c>
      <c r="V3125" s="83">
        <v>73.494</v>
      </c>
      <c r="W3125" s="83">
        <v>53.079</v>
      </c>
      <c r="X3125" s="83">
        <v>20.415</v>
      </c>
      <c r="Y3125" s="82">
        <f t="shared" si="325"/>
        <v>43.166</v>
      </c>
      <c r="Z3125" s="82"/>
      <c r="AA3125" s="91"/>
      <c r="AB3125" s="91"/>
      <c r="AC3125" s="82"/>
      <c r="AD3125" s="82"/>
      <c r="AE3125" s="82"/>
      <c r="AF3125" s="82"/>
      <c r="AG3125" s="59" t="s">
        <v>10175</v>
      </c>
      <c r="AH3125" s="59">
        <v>1</v>
      </c>
      <c r="AI3125" s="58"/>
      <c r="AJ3125" s="27"/>
    </row>
    <row r="3126" ht="20.15" customHeight="1" outlineLevel="4" spans="1:36">
      <c r="A3126" s="59">
        <v>9</v>
      </c>
      <c r="B3126" s="60" t="s">
        <v>299</v>
      </c>
      <c r="C3126" s="56" t="s">
        <v>300</v>
      </c>
      <c r="D3126" s="57" t="s">
        <v>10206</v>
      </c>
      <c r="E3126" s="58" t="s">
        <v>10207</v>
      </c>
      <c r="F3126" s="59" t="s">
        <v>554</v>
      </c>
      <c r="G3126" s="59" t="s">
        <v>555</v>
      </c>
      <c r="H3126" s="59">
        <v>433101</v>
      </c>
      <c r="I3126" s="59" t="str">
        <f t="shared" si="323"/>
        <v>433122</v>
      </c>
      <c r="J3126" s="59">
        <f t="shared" si="324"/>
        <v>-21</v>
      </c>
      <c r="K3126" s="70">
        <v>2.48</v>
      </c>
      <c r="L3126" s="55" t="s">
        <v>10208</v>
      </c>
      <c r="M3126" s="71" t="s">
        <v>10209</v>
      </c>
      <c r="N3126" s="59"/>
      <c r="O3126" s="70"/>
      <c r="P3126" s="59"/>
      <c r="Q3126" s="70"/>
      <c r="R3126" s="73" t="s">
        <v>10209</v>
      </c>
      <c r="S3126" s="70">
        <v>2.48</v>
      </c>
      <c r="T3126" s="59">
        <v>18</v>
      </c>
      <c r="U3126" s="82">
        <v>70.86</v>
      </c>
      <c r="V3126" s="83">
        <v>44.64</v>
      </c>
      <c r="W3126" s="83">
        <v>32.24</v>
      </c>
      <c r="X3126" s="83">
        <v>12.4</v>
      </c>
      <c r="Y3126" s="82">
        <f t="shared" si="325"/>
        <v>26.22</v>
      </c>
      <c r="Z3126" s="82"/>
      <c r="AA3126" s="91"/>
      <c r="AB3126" s="91"/>
      <c r="AC3126" s="82"/>
      <c r="AD3126" s="82"/>
      <c r="AE3126" s="82"/>
      <c r="AF3126" s="82"/>
      <c r="AG3126" s="59" t="s">
        <v>10175</v>
      </c>
      <c r="AH3126" s="59">
        <v>1</v>
      </c>
      <c r="AI3126" s="58"/>
      <c r="AJ3126" s="27"/>
    </row>
    <row r="3127" ht="20.15" customHeight="1" outlineLevel="3" spans="1:36">
      <c r="A3127" s="59"/>
      <c r="B3127" s="60"/>
      <c r="C3127" s="51" t="s">
        <v>303</v>
      </c>
      <c r="D3127" s="57"/>
      <c r="E3127" s="58"/>
      <c r="F3127" s="59"/>
      <c r="G3127" s="59"/>
      <c r="H3127" s="59"/>
      <c r="I3127" s="59"/>
      <c r="J3127" s="59"/>
      <c r="K3127" s="70">
        <f>SUBTOTAL(9,K3128:K3141)</f>
        <v>42.024</v>
      </c>
      <c r="L3127" s="55"/>
      <c r="M3127" s="71"/>
      <c r="N3127" s="59"/>
      <c r="O3127" s="70"/>
      <c r="P3127" s="59"/>
      <c r="Q3127" s="70"/>
      <c r="R3127" s="73"/>
      <c r="S3127" s="70"/>
      <c r="T3127" s="59"/>
      <c r="U3127" s="82">
        <f>SUBTOTAL(9,U3128:U3141)</f>
        <v>1202.66</v>
      </c>
      <c r="V3127" s="83">
        <f>SUBTOTAL(9,V3128:V3141)</f>
        <v>756.432</v>
      </c>
      <c r="W3127" s="83">
        <f>SUBTOTAL(9,W3128:W3141)</f>
        <v>546.312</v>
      </c>
      <c r="X3127" s="83">
        <f>SUBTOTAL(9,X3128:X3141)</f>
        <v>210.12</v>
      </c>
      <c r="Y3127" s="82">
        <f>SUBTOTAL(9,Y3128:Y3141)</f>
        <v>446.228</v>
      </c>
      <c r="Z3127" s="82">
        <v>31</v>
      </c>
      <c r="AA3127" s="91">
        <v>1020</v>
      </c>
      <c r="AB3127" s="82">
        <f>U3127-AA3127</f>
        <v>182.66</v>
      </c>
      <c r="AC3127" s="82">
        <v>204</v>
      </c>
      <c r="AD3127" s="82">
        <f>V3127-AC3127</f>
        <v>552.432</v>
      </c>
      <c r="AE3127" s="82">
        <v>816</v>
      </c>
      <c r="AF3127" s="82">
        <v>816</v>
      </c>
      <c r="AG3127" s="59"/>
      <c r="AH3127" s="59"/>
      <c r="AI3127" s="58"/>
      <c r="AJ3127" s="27" t="s">
        <v>124</v>
      </c>
    </row>
    <row r="3128" ht="20.15" customHeight="1" outlineLevel="4" spans="1:36">
      <c r="A3128" s="59">
        <v>12</v>
      </c>
      <c r="B3128" s="60" t="s">
        <v>299</v>
      </c>
      <c r="C3128" s="56" t="s">
        <v>302</v>
      </c>
      <c r="D3128" s="57" t="s">
        <v>10210</v>
      </c>
      <c r="E3128" s="58" t="s">
        <v>4928</v>
      </c>
      <c r="F3128" s="59" t="s">
        <v>554</v>
      </c>
      <c r="G3128" s="59" t="s">
        <v>110</v>
      </c>
      <c r="H3128" s="59">
        <v>433122</v>
      </c>
      <c r="I3128" s="59" t="str">
        <f t="shared" ref="I3128:I3141" si="326">RIGHT(M3128,6)</f>
        <v>433122</v>
      </c>
      <c r="J3128" s="59">
        <f t="shared" ref="J3128:J3141" si="327">H3128-I3128</f>
        <v>0</v>
      </c>
      <c r="K3128" s="70">
        <v>2.066</v>
      </c>
      <c r="L3128" s="55" t="s">
        <v>10211</v>
      </c>
      <c r="M3128" s="71" t="s">
        <v>10212</v>
      </c>
      <c r="N3128" s="59"/>
      <c r="O3128" s="70"/>
      <c r="P3128" s="59"/>
      <c r="Q3128" s="70"/>
      <c r="R3128" s="73" t="s">
        <v>10212</v>
      </c>
      <c r="S3128" s="70">
        <v>2.066</v>
      </c>
      <c r="T3128" s="59">
        <v>18</v>
      </c>
      <c r="U3128" s="82">
        <v>59.03</v>
      </c>
      <c r="V3128" s="83">
        <v>37.188</v>
      </c>
      <c r="W3128" s="83">
        <v>26.858</v>
      </c>
      <c r="X3128" s="83">
        <v>10.33</v>
      </c>
      <c r="Y3128" s="82">
        <f t="shared" ref="Y3128:Y3141" si="328">U3128-V3128</f>
        <v>21.842</v>
      </c>
      <c r="Z3128" s="82"/>
      <c r="AA3128" s="91"/>
      <c r="AB3128" s="91"/>
      <c r="AC3128" s="82"/>
      <c r="AD3128" s="82"/>
      <c r="AE3128" s="82"/>
      <c r="AF3128" s="82"/>
      <c r="AG3128" s="59" t="s">
        <v>10175</v>
      </c>
      <c r="AH3128" s="59">
        <v>1</v>
      </c>
      <c r="AI3128" s="58"/>
      <c r="AJ3128" s="27"/>
    </row>
    <row r="3129" ht="20.15" customHeight="1" outlineLevel="4" spans="1:36">
      <c r="A3129" s="59">
        <v>13</v>
      </c>
      <c r="B3129" s="60" t="s">
        <v>299</v>
      </c>
      <c r="C3129" s="56" t="s">
        <v>302</v>
      </c>
      <c r="D3129" s="57" t="s">
        <v>10213</v>
      </c>
      <c r="E3129" s="58" t="s">
        <v>10214</v>
      </c>
      <c r="F3129" s="59" t="s">
        <v>554</v>
      </c>
      <c r="G3129" s="59" t="s">
        <v>110</v>
      </c>
      <c r="H3129" s="59">
        <v>433122</v>
      </c>
      <c r="I3129" s="59" t="str">
        <f t="shared" si="326"/>
        <v>433122</v>
      </c>
      <c r="J3129" s="59">
        <f t="shared" si="327"/>
        <v>0</v>
      </c>
      <c r="K3129" s="70">
        <v>3.457</v>
      </c>
      <c r="L3129" s="55" t="s">
        <v>10215</v>
      </c>
      <c r="M3129" s="71" t="s">
        <v>10216</v>
      </c>
      <c r="N3129" s="59"/>
      <c r="O3129" s="70"/>
      <c r="P3129" s="59"/>
      <c r="Q3129" s="70"/>
      <c r="R3129" s="73" t="s">
        <v>10216</v>
      </c>
      <c r="S3129" s="70">
        <v>3.457</v>
      </c>
      <c r="T3129" s="59">
        <v>18</v>
      </c>
      <c r="U3129" s="82">
        <v>98.77</v>
      </c>
      <c r="V3129" s="83">
        <v>62.226</v>
      </c>
      <c r="W3129" s="83">
        <v>44.941</v>
      </c>
      <c r="X3129" s="83">
        <v>17.285</v>
      </c>
      <c r="Y3129" s="82">
        <f t="shared" si="328"/>
        <v>36.544</v>
      </c>
      <c r="Z3129" s="82"/>
      <c r="AA3129" s="91"/>
      <c r="AB3129" s="91"/>
      <c r="AC3129" s="82"/>
      <c r="AD3129" s="82"/>
      <c r="AE3129" s="82"/>
      <c r="AF3129" s="82"/>
      <c r="AG3129" s="59" t="s">
        <v>10217</v>
      </c>
      <c r="AH3129" s="59">
        <v>1</v>
      </c>
      <c r="AI3129" s="58"/>
      <c r="AJ3129" s="27"/>
    </row>
    <row r="3130" ht="20.15" customHeight="1" outlineLevel="4" spans="1:36">
      <c r="A3130" s="59">
        <v>1</v>
      </c>
      <c r="B3130" s="60" t="s">
        <v>299</v>
      </c>
      <c r="C3130" s="56" t="s">
        <v>302</v>
      </c>
      <c r="D3130" s="57" t="s">
        <v>10218</v>
      </c>
      <c r="E3130" s="58" t="s">
        <v>10219</v>
      </c>
      <c r="F3130" s="59" t="s">
        <v>554</v>
      </c>
      <c r="G3130" s="59" t="s">
        <v>110</v>
      </c>
      <c r="H3130" s="59">
        <v>433122</v>
      </c>
      <c r="I3130" s="59" t="str">
        <f t="shared" si="326"/>
        <v>433122</v>
      </c>
      <c r="J3130" s="59">
        <f t="shared" si="327"/>
        <v>0</v>
      </c>
      <c r="K3130" s="70">
        <v>4.115</v>
      </c>
      <c r="L3130" s="55" t="s">
        <v>10220</v>
      </c>
      <c r="M3130" s="71" t="s">
        <v>10221</v>
      </c>
      <c r="N3130" s="59"/>
      <c r="O3130" s="70"/>
      <c r="P3130" s="59"/>
      <c r="Q3130" s="70"/>
      <c r="R3130" s="73" t="s">
        <v>10221</v>
      </c>
      <c r="S3130" s="70">
        <v>4.115</v>
      </c>
      <c r="T3130" s="59">
        <v>18</v>
      </c>
      <c r="U3130" s="82">
        <v>117.57</v>
      </c>
      <c r="V3130" s="83">
        <v>74.07</v>
      </c>
      <c r="W3130" s="83">
        <v>53.495</v>
      </c>
      <c r="X3130" s="83">
        <v>20.575</v>
      </c>
      <c r="Y3130" s="82">
        <f t="shared" si="328"/>
        <v>43.5</v>
      </c>
      <c r="Z3130" s="82"/>
      <c r="AA3130" s="91"/>
      <c r="AB3130" s="91"/>
      <c r="AC3130" s="82"/>
      <c r="AD3130" s="82"/>
      <c r="AE3130" s="82"/>
      <c r="AF3130" s="82"/>
      <c r="AG3130" s="59" t="s">
        <v>10217</v>
      </c>
      <c r="AH3130" s="59">
        <v>1</v>
      </c>
      <c r="AI3130" s="58"/>
      <c r="AJ3130" s="27"/>
    </row>
    <row r="3131" ht="20.15" customHeight="1" outlineLevel="4" spans="1:36">
      <c r="A3131" s="59">
        <v>9</v>
      </c>
      <c r="B3131" s="60" t="s">
        <v>299</v>
      </c>
      <c r="C3131" s="56" t="s">
        <v>302</v>
      </c>
      <c r="D3131" s="57" t="s">
        <v>2194</v>
      </c>
      <c r="E3131" s="58" t="s">
        <v>10222</v>
      </c>
      <c r="F3131" s="59" t="s">
        <v>554</v>
      </c>
      <c r="G3131" s="59" t="s">
        <v>110</v>
      </c>
      <c r="H3131" s="59">
        <v>433122</v>
      </c>
      <c r="I3131" s="59" t="str">
        <f t="shared" si="326"/>
        <v>433122</v>
      </c>
      <c r="J3131" s="59">
        <f t="shared" si="327"/>
        <v>0</v>
      </c>
      <c r="K3131" s="70">
        <v>6.943</v>
      </c>
      <c r="L3131" s="55" t="s">
        <v>10223</v>
      </c>
      <c r="M3131" s="71" t="s">
        <v>10224</v>
      </c>
      <c r="N3131" s="59"/>
      <c r="O3131" s="70"/>
      <c r="P3131" s="59"/>
      <c r="Q3131" s="70"/>
      <c r="R3131" s="73" t="s">
        <v>10224</v>
      </c>
      <c r="S3131" s="70">
        <v>6.943</v>
      </c>
      <c r="T3131" s="59">
        <v>18</v>
      </c>
      <c r="U3131" s="82">
        <v>198.37</v>
      </c>
      <c r="V3131" s="83">
        <v>124.974</v>
      </c>
      <c r="W3131" s="83">
        <v>90.259</v>
      </c>
      <c r="X3131" s="83">
        <v>34.715</v>
      </c>
      <c r="Y3131" s="82">
        <f t="shared" si="328"/>
        <v>73.396</v>
      </c>
      <c r="Z3131" s="82"/>
      <c r="AA3131" s="91"/>
      <c r="AB3131" s="91"/>
      <c r="AC3131" s="82"/>
      <c r="AD3131" s="82"/>
      <c r="AE3131" s="82"/>
      <c r="AF3131" s="82"/>
      <c r="AG3131" s="59" t="s">
        <v>10217</v>
      </c>
      <c r="AH3131" s="59">
        <v>1</v>
      </c>
      <c r="AI3131" s="58"/>
      <c r="AJ3131" s="27"/>
    </row>
    <row r="3132" ht="20.15" customHeight="1" outlineLevel="4" spans="1:36">
      <c r="A3132" s="59">
        <v>10</v>
      </c>
      <c r="B3132" s="60" t="s">
        <v>299</v>
      </c>
      <c r="C3132" s="56" t="s">
        <v>302</v>
      </c>
      <c r="D3132" s="57" t="s">
        <v>10225</v>
      </c>
      <c r="E3132" s="58" t="s">
        <v>10226</v>
      </c>
      <c r="F3132" s="59" t="s">
        <v>554</v>
      </c>
      <c r="G3132" s="59" t="s">
        <v>110</v>
      </c>
      <c r="H3132" s="59">
        <v>433122</v>
      </c>
      <c r="I3132" s="59" t="str">
        <f t="shared" si="326"/>
        <v>433122</v>
      </c>
      <c r="J3132" s="59">
        <f t="shared" si="327"/>
        <v>0</v>
      </c>
      <c r="K3132" s="70">
        <v>3.968</v>
      </c>
      <c r="L3132" s="55" t="s">
        <v>10227</v>
      </c>
      <c r="M3132" s="71" t="s">
        <v>10228</v>
      </c>
      <c r="N3132" s="59"/>
      <c r="O3132" s="70"/>
      <c r="P3132" s="59"/>
      <c r="Q3132" s="70"/>
      <c r="R3132" s="73" t="s">
        <v>10228</v>
      </c>
      <c r="S3132" s="70">
        <v>3.968</v>
      </c>
      <c r="T3132" s="59">
        <v>18</v>
      </c>
      <c r="U3132" s="82">
        <v>113.37</v>
      </c>
      <c r="V3132" s="83">
        <v>71.424</v>
      </c>
      <c r="W3132" s="83">
        <v>51.584</v>
      </c>
      <c r="X3132" s="83">
        <v>19.84</v>
      </c>
      <c r="Y3132" s="82">
        <f t="shared" si="328"/>
        <v>41.946</v>
      </c>
      <c r="Z3132" s="82"/>
      <c r="AA3132" s="91"/>
      <c r="AB3132" s="91"/>
      <c r="AC3132" s="82"/>
      <c r="AD3132" s="82"/>
      <c r="AE3132" s="82"/>
      <c r="AF3132" s="82"/>
      <c r="AG3132" s="59" t="s">
        <v>10217</v>
      </c>
      <c r="AH3132" s="59">
        <v>1</v>
      </c>
      <c r="AI3132" s="58"/>
      <c r="AJ3132" s="27"/>
    </row>
    <row r="3133" ht="20.15" customHeight="1" outlineLevel="4" spans="1:36">
      <c r="A3133" s="59">
        <v>6</v>
      </c>
      <c r="B3133" s="60" t="s">
        <v>299</v>
      </c>
      <c r="C3133" s="56" t="s">
        <v>302</v>
      </c>
      <c r="D3133" s="57" t="s">
        <v>10225</v>
      </c>
      <c r="E3133" s="58" t="s">
        <v>10229</v>
      </c>
      <c r="F3133" s="59" t="s">
        <v>554</v>
      </c>
      <c r="G3133" s="59" t="s">
        <v>110</v>
      </c>
      <c r="H3133" s="59">
        <v>433122</v>
      </c>
      <c r="I3133" s="59" t="str">
        <f t="shared" si="326"/>
        <v>433122</v>
      </c>
      <c r="J3133" s="59">
        <f t="shared" si="327"/>
        <v>0</v>
      </c>
      <c r="K3133" s="70">
        <v>4.348</v>
      </c>
      <c r="L3133" s="55" t="s">
        <v>10230</v>
      </c>
      <c r="M3133" s="71" t="s">
        <v>10231</v>
      </c>
      <c r="N3133" s="59"/>
      <c r="O3133" s="70"/>
      <c r="P3133" s="59"/>
      <c r="Q3133" s="70"/>
      <c r="R3133" s="73" t="s">
        <v>10231</v>
      </c>
      <c r="S3133" s="70">
        <v>4.348</v>
      </c>
      <c r="T3133" s="59">
        <v>18</v>
      </c>
      <c r="U3133" s="82">
        <v>124.23</v>
      </c>
      <c r="V3133" s="83">
        <v>78.264</v>
      </c>
      <c r="W3133" s="83">
        <v>56.524</v>
      </c>
      <c r="X3133" s="83">
        <v>21.74</v>
      </c>
      <c r="Y3133" s="82">
        <f t="shared" si="328"/>
        <v>45.966</v>
      </c>
      <c r="Z3133" s="82"/>
      <c r="AA3133" s="91"/>
      <c r="AB3133" s="91"/>
      <c r="AC3133" s="82"/>
      <c r="AD3133" s="82"/>
      <c r="AE3133" s="82"/>
      <c r="AF3133" s="82"/>
      <c r="AG3133" s="59" t="s">
        <v>10217</v>
      </c>
      <c r="AH3133" s="59">
        <v>1</v>
      </c>
      <c r="AI3133" s="58"/>
      <c r="AJ3133" s="27"/>
    </row>
    <row r="3134" ht="20.15" customHeight="1" outlineLevel="4" spans="1:36">
      <c r="A3134" s="59">
        <v>2</v>
      </c>
      <c r="B3134" s="60" t="s">
        <v>299</v>
      </c>
      <c r="C3134" s="56" t="s">
        <v>302</v>
      </c>
      <c r="D3134" s="57" t="s">
        <v>10232</v>
      </c>
      <c r="E3134" s="58" t="s">
        <v>10233</v>
      </c>
      <c r="F3134" s="59" t="s">
        <v>554</v>
      </c>
      <c r="G3134" s="59" t="s">
        <v>110</v>
      </c>
      <c r="H3134" s="59">
        <v>433122</v>
      </c>
      <c r="I3134" s="59" t="str">
        <f t="shared" si="326"/>
        <v>433122</v>
      </c>
      <c r="J3134" s="59">
        <f t="shared" si="327"/>
        <v>0</v>
      </c>
      <c r="K3134" s="70">
        <v>2.651</v>
      </c>
      <c r="L3134" s="55" t="s">
        <v>2644</v>
      </c>
      <c r="M3134" s="71" t="s">
        <v>10234</v>
      </c>
      <c r="N3134" s="59"/>
      <c r="O3134" s="70"/>
      <c r="P3134" s="59"/>
      <c r="Q3134" s="70"/>
      <c r="R3134" s="73" t="s">
        <v>10234</v>
      </c>
      <c r="S3134" s="70">
        <v>2.651</v>
      </c>
      <c r="T3134" s="59">
        <v>18</v>
      </c>
      <c r="U3134" s="82">
        <v>75.74</v>
      </c>
      <c r="V3134" s="83">
        <v>47.718</v>
      </c>
      <c r="W3134" s="83">
        <v>34.463</v>
      </c>
      <c r="X3134" s="83">
        <v>13.255</v>
      </c>
      <c r="Y3134" s="82">
        <f t="shared" si="328"/>
        <v>28.022</v>
      </c>
      <c r="Z3134" s="82"/>
      <c r="AA3134" s="91"/>
      <c r="AB3134" s="91"/>
      <c r="AC3134" s="82"/>
      <c r="AD3134" s="82"/>
      <c r="AE3134" s="82"/>
      <c r="AF3134" s="82"/>
      <c r="AG3134" s="59" t="s">
        <v>10217</v>
      </c>
      <c r="AH3134" s="59">
        <v>1</v>
      </c>
      <c r="AI3134" s="58"/>
      <c r="AJ3134" s="27"/>
    </row>
    <row r="3135" ht="20.15" customHeight="1" outlineLevel="4" spans="1:36">
      <c r="A3135" s="59">
        <v>8</v>
      </c>
      <c r="B3135" s="60" t="s">
        <v>299</v>
      </c>
      <c r="C3135" s="56" t="s">
        <v>302</v>
      </c>
      <c r="D3135" s="57" t="s">
        <v>10218</v>
      </c>
      <c r="E3135" s="58" t="s">
        <v>10235</v>
      </c>
      <c r="F3135" s="59" t="s">
        <v>554</v>
      </c>
      <c r="G3135" s="59" t="s">
        <v>110</v>
      </c>
      <c r="H3135" s="59">
        <v>433122</v>
      </c>
      <c r="I3135" s="59" t="str">
        <f t="shared" si="326"/>
        <v>433122</v>
      </c>
      <c r="J3135" s="59">
        <f t="shared" si="327"/>
        <v>0</v>
      </c>
      <c r="K3135" s="70">
        <v>1.386</v>
      </c>
      <c r="L3135" s="55" t="s">
        <v>10236</v>
      </c>
      <c r="M3135" s="71" t="s">
        <v>10237</v>
      </c>
      <c r="N3135" s="59"/>
      <c r="O3135" s="70"/>
      <c r="P3135" s="59"/>
      <c r="Q3135" s="70"/>
      <c r="R3135" s="73" t="s">
        <v>10237</v>
      </c>
      <c r="S3135" s="70">
        <v>1.386</v>
      </c>
      <c r="T3135" s="59">
        <v>18</v>
      </c>
      <c r="U3135" s="82">
        <v>41.58</v>
      </c>
      <c r="V3135" s="83">
        <v>24.948</v>
      </c>
      <c r="W3135" s="83">
        <v>18.018</v>
      </c>
      <c r="X3135" s="83">
        <v>6.93</v>
      </c>
      <c r="Y3135" s="82">
        <f t="shared" si="328"/>
        <v>16.632</v>
      </c>
      <c r="Z3135" s="82"/>
      <c r="AA3135" s="91"/>
      <c r="AB3135" s="91"/>
      <c r="AC3135" s="82"/>
      <c r="AD3135" s="82"/>
      <c r="AE3135" s="82"/>
      <c r="AF3135" s="82"/>
      <c r="AG3135" s="59" t="s">
        <v>10217</v>
      </c>
      <c r="AH3135" s="59">
        <v>1</v>
      </c>
      <c r="AI3135" s="58"/>
      <c r="AJ3135" s="27"/>
    </row>
    <row r="3136" ht="20.15" customHeight="1" outlineLevel="4" spans="1:36">
      <c r="A3136" s="59">
        <v>7</v>
      </c>
      <c r="B3136" s="60" t="s">
        <v>299</v>
      </c>
      <c r="C3136" s="56" t="s">
        <v>302</v>
      </c>
      <c r="D3136" s="57" t="s">
        <v>10238</v>
      </c>
      <c r="E3136" s="58" t="s">
        <v>2593</v>
      </c>
      <c r="F3136" s="59" t="s">
        <v>554</v>
      </c>
      <c r="G3136" s="59" t="s">
        <v>110</v>
      </c>
      <c r="H3136" s="59">
        <v>433122</v>
      </c>
      <c r="I3136" s="59" t="str">
        <f t="shared" si="326"/>
        <v>433122</v>
      </c>
      <c r="J3136" s="59">
        <f t="shared" si="327"/>
        <v>0</v>
      </c>
      <c r="K3136" s="70">
        <v>3.356</v>
      </c>
      <c r="L3136" s="55" t="s">
        <v>10239</v>
      </c>
      <c r="M3136" s="71" t="s">
        <v>10240</v>
      </c>
      <c r="N3136" s="59"/>
      <c r="O3136" s="70"/>
      <c r="P3136" s="59"/>
      <c r="Q3136" s="70"/>
      <c r="R3136" s="73" t="s">
        <v>10240</v>
      </c>
      <c r="S3136" s="70">
        <v>3.356</v>
      </c>
      <c r="T3136" s="59">
        <v>18</v>
      </c>
      <c r="U3136" s="82">
        <v>95.89</v>
      </c>
      <c r="V3136" s="83">
        <v>60.408</v>
      </c>
      <c r="W3136" s="83">
        <v>43.628</v>
      </c>
      <c r="X3136" s="83">
        <v>16.78</v>
      </c>
      <c r="Y3136" s="82">
        <f t="shared" si="328"/>
        <v>35.482</v>
      </c>
      <c r="Z3136" s="82"/>
      <c r="AA3136" s="91"/>
      <c r="AB3136" s="91"/>
      <c r="AC3136" s="82"/>
      <c r="AD3136" s="82"/>
      <c r="AE3136" s="82"/>
      <c r="AF3136" s="82"/>
      <c r="AG3136" s="59" t="s">
        <v>10241</v>
      </c>
      <c r="AH3136" s="59">
        <v>1</v>
      </c>
      <c r="AI3136" s="58"/>
      <c r="AJ3136" s="27"/>
    </row>
    <row r="3137" ht="20.15" customHeight="1" outlineLevel="4" spans="1:36">
      <c r="A3137" s="59">
        <v>11</v>
      </c>
      <c r="B3137" s="60" t="s">
        <v>299</v>
      </c>
      <c r="C3137" s="56" t="s">
        <v>302</v>
      </c>
      <c r="D3137" s="57" t="s">
        <v>10242</v>
      </c>
      <c r="E3137" s="58" t="s">
        <v>10243</v>
      </c>
      <c r="F3137" s="59" t="s">
        <v>554</v>
      </c>
      <c r="G3137" s="59" t="s">
        <v>110</v>
      </c>
      <c r="H3137" s="59">
        <v>433122</v>
      </c>
      <c r="I3137" s="59" t="str">
        <f t="shared" si="326"/>
        <v>433122</v>
      </c>
      <c r="J3137" s="59">
        <f t="shared" si="327"/>
        <v>0</v>
      </c>
      <c r="K3137" s="70">
        <v>2.068</v>
      </c>
      <c r="L3137" s="55" t="s">
        <v>10244</v>
      </c>
      <c r="M3137" s="71" t="s">
        <v>10245</v>
      </c>
      <c r="N3137" s="59"/>
      <c r="O3137" s="70"/>
      <c r="P3137" s="59"/>
      <c r="Q3137" s="70"/>
      <c r="R3137" s="73" t="s">
        <v>10245</v>
      </c>
      <c r="S3137" s="70">
        <v>2.068</v>
      </c>
      <c r="T3137" s="59">
        <v>18</v>
      </c>
      <c r="U3137" s="82">
        <v>59.09</v>
      </c>
      <c r="V3137" s="83">
        <v>37.224</v>
      </c>
      <c r="W3137" s="83">
        <v>26.884</v>
      </c>
      <c r="X3137" s="83">
        <v>10.34</v>
      </c>
      <c r="Y3137" s="82">
        <f t="shared" si="328"/>
        <v>21.866</v>
      </c>
      <c r="Z3137" s="82"/>
      <c r="AA3137" s="91"/>
      <c r="AB3137" s="91"/>
      <c r="AC3137" s="82"/>
      <c r="AD3137" s="82"/>
      <c r="AE3137" s="82"/>
      <c r="AF3137" s="82"/>
      <c r="AG3137" s="59" t="s">
        <v>10241</v>
      </c>
      <c r="AH3137" s="59">
        <v>1</v>
      </c>
      <c r="AI3137" s="58"/>
      <c r="AJ3137" s="27"/>
    </row>
    <row r="3138" ht="20.15" customHeight="1" outlineLevel="4" spans="1:36">
      <c r="A3138" s="59">
        <v>4</v>
      </c>
      <c r="B3138" s="60" t="s">
        <v>299</v>
      </c>
      <c r="C3138" s="56" t="s">
        <v>302</v>
      </c>
      <c r="D3138" s="57" t="s">
        <v>10242</v>
      </c>
      <c r="E3138" s="58" t="s">
        <v>10243</v>
      </c>
      <c r="F3138" s="59" t="s">
        <v>554</v>
      </c>
      <c r="G3138" s="59" t="s">
        <v>110</v>
      </c>
      <c r="H3138" s="59">
        <v>433122</v>
      </c>
      <c r="I3138" s="59" t="str">
        <f t="shared" si="326"/>
        <v>433122</v>
      </c>
      <c r="J3138" s="59">
        <f t="shared" si="327"/>
        <v>0</v>
      </c>
      <c r="K3138" s="70">
        <v>4.163</v>
      </c>
      <c r="L3138" s="55" t="s">
        <v>10246</v>
      </c>
      <c r="M3138" s="71" t="s">
        <v>10247</v>
      </c>
      <c r="N3138" s="59"/>
      <c r="O3138" s="70"/>
      <c r="P3138" s="59"/>
      <c r="Q3138" s="70"/>
      <c r="R3138" s="73" t="s">
        <v>10247</v>
      </c>
      <c r="S3138" s="70">
        <v>4.163</v>
      </c>
      <c r="T3138" s="59">
        <v>18</v>
      </c>
      <c r="U3138" s="82">
        <v>118.94</v>
      </c>
      <c r="V3138" s="83">
        <v>74.934</v>
      </c>
      <c r="W3138" s="83">
        <v>54.119</v>
      </c>
      <c r="X3138" s="83">
        <v>20.815</v>
      </c>
      <c r="Y3138" s="82">
        <f t="shared" si="328"/>
        <v>44.006</v>
      </c>
      <c r="Z3138" s="82"/>
      <c r="AA3138" s="91"/>
      <c r="AB3138" s="91"/>
      <c r="AC3138" s="82"/>
      <c r="AD3138" s="82"/>
      <c r="AE3138" s="82"/>
      <c r="AF3138" s="82"/>
      <c r="AG3138" s="59" t="s">
        <v>10241</v>
      </c>
      <c r="AH3138" s="59">
        <v>1</v>
      </c>
      <c r="AI3138" s="58"/>
      <c r="AJ3138" s="27"/>
    </row>
    <row r="3139" ht="20.15" customHeight="1" outlineLevel="4" spans="1:36">
      <c r="A3139" s="59">
        <v>5</v>
      </c>
      <c r="B3139" s="60" t="s">
        <v>299</v>
      </c>
      <c r="C3139" s="56" t="s">
        <v>302</v>
      </c>
      <c r="D3139" s="57" t="s">
        <v>10248</v>
      </c>
      <c r="E3139" s="58" t="s">
        <v>5460</v>
      </c>
      <c r="F3139" s="59" t="s">
        <v>554</v>
      </c>
      <c r="G3139" s="59" t="s">
        <v>110</v>
      </c>
      <c r="H3139" s="59">
        <v>433122</v>
      </c>
      <c r="I3139" s="59" t="str">
        <f t="shared" si="326"/>
        <v>433122</v>
      </c>
      <c r="J3139" s="59">
        <f t="shared" si="327"/>
        <v>0</v>
      </c>
      <c r="K3139" s="70">
        <v>1.393</v>
      </c>
      <c r="L3139" s="55" t="s">
        <v>10249</v>
      </c>
      <c r="M3139" s="71" t="s">
        <v>10250</v>
      </c>
      <c r="N3139" s="59"/>
      <c r="O3139" s="70"/>
      <c r="P3139" s="73" t="s">
        <v>10250</v>
      </c>
      <c r="Q3139" s="70">
        <v>1.393</v>
      </c>
      <c r="R3139" s="59"/>
      <c r="S3139" s="70"/>
      <c r="T3139" s="59">
        <v>18</v>
      </c>
      <c r="U3139" s="82">
        <v>39.8</v>
      </c>
      <c r="V3139" s="83">
        <v>25.074</v>
      </c>
      <c r="W3139" s="83">
        <v>18.109</v>
      </c>
      <c r="X3139" s="83">
        <v>6.965</v>
      </c>
      <c r="Y3139" s="82">
        <f t="shared" si="328"/>
        <v>14.726</v>
      </c>
      <c r="Z3139" s="82"/>
      <c r="AA3139" s="91"/>
      <c r="AB3139" s="91"/>
      <c r="AC3139" s="82"/>
      <c r="AD3139" s="82"/>
      <c r="AE3139" s="82"/>
      <c r="AF3139" s="82"/>
      <c r="AG3139" s="59" t="s">
        <v>10241</v>
      </c>
      <c r="AH3139" s="59">
        <v>1</v>
      </c>
      <c r="AI3139" s="58"/>
      <c r="AJ3139" s="27"/>
    </row>
    <row r="3140" ht="20.15" customHeight="1" outlineLevel="4" spans="1:36">
      <c r="A3140" s="59">
        <v>3</v>
      </c>
      <c r="B3140" s="60" t="s">
        <v>299</v>
      </c>
      <c r="C3140" s="56" t="s">
        <v>302</v>
      </c>
      <c r="D3140" s="57" t="s">
        <v>10242</v>
      </c>
      <c r="E3140" s="58" t="s">
        <v>10243</v>
      </c>
      <c r="F3140" s="59" t="s">
        <v>554</v>
      </c>
      <c r="G3140" s="59" t="s">
        <v>110</v>
      </c>
      <c r="H3140" s="59">
        <v>433122</v>
      </c>
      <c r="I3140" s="59" t="str">
        <f t="shared" si="326"/>
        <v>433122</v>
      </c>
      <c r="J3140" s="59">
        <f t="shared" si="327"/>
        <v>0</v>
      </c>
      <c r="K3140" s="70">
        <v>0.615</v>
      </c>
      <c r="L3140" s="55" t="s">
        <v>10251</v>
      </c>
      <c r="M3140" s="71" t="s">
        <v>10252</v>
      </c>
      <c r="N3140" s="59"/>
      <c r="O3140" s="70"/>
      <c r="P3140" s="73" t="s">
        <v>10252</v>
      </c>
      <c r="Q3140" s="70">
        <v>0.615</v>
      </c>
      <c r="R3140" s="59"/>
      <c r="S3140" s="70"/>
      <c r="T3140" s="59">
        <v>18</v>
      </c>
      <c r="U3140" s="82">
        <v>17.57</v>
      </c>
      <c r="V3140" s="83">
        <v>11.07</v>
      </c>
      <c r="W3140" s="83">
        <v>7.995</v>
      </c>
      <c r="X3140" s="83">
        <v>3.075</v>
      </c>
      <c r="Y3140" s="82">
        <f t="shared" si="328"/>
        <v>6.5</v>
      </c>
      <c r="Z3140" s="82"/>
      <c r="AA3140" s="91"/>
      <c r="AB3140" s="91"/>
      <c r="AC3140" s="82"/>
      <c r="AD3140" s="82"/>
      <c r="AE3140" s="82"/>
      <c r="AF3140" s="82"/>
      <c r="AG3140" s="59" t="s">
        <v>10253</v>
      </c>
      <c r="AH3140" s="59">
        <v>1</v>
      </c>
      <c r="AI3140" s="58"/>
      <c r="AJ3140" s="27"/>
    </row>
    <row r="3141" ht="20.15" customHeight="1" outlineLevel="4" spans="1:36">
      <c r="A3141" s="59">
        <v>14</v>
      </c>
      <c r="B3141" s="60" t="s">
        <v>299</v>
      </c>
      <c r="C3141" s="56" t="s">
        <v>302</v>
      </c>
      <c r="D3141" s="57" t="s">
        <v>10225</v>
      </c>
      <c r="E3141" s="58" t="s">
        <v>10254</v>
      </c>
      <c r="F3141" s="59" t="s">
        <v>554</v>
      </c>
      <c r="G3141" s="59" t="s">
        <v>110</v>
      </c>
      <c r="H3141" s="59">
        <v>433122</v>
      </c>
      <c r="I3141" s="59" t="str">
        <f t="shared" si="326"/>
        <v>433122</v>
      </c>
      <c r="J3141" s="59">
        <f t="shared" si="327"/>
        <v>0</v>
      </c>
      <c r="K3141" s="70">
        <v>1.495</v>
      </c>
      <c r="L3141" s="55" t="s">
        <v>10255</v>
      </c>
      <c r="M3141" s="71" t="s">
        <v>10256</v>
      </c>
      <c r="N3141" s="59"/>
      <c r="O3141" s="70"/>
      <c r="P3141" s="73" t="s">
        <v>10256</v>
      </c>
      <c r="Q3141" s="70">
        <v>1.495</v>
      </c>
      <c r="R3141" s="59"/>
      <c r="S3141" s="70"/>
      <c r="T3141" s="59">
        <v>18</v>
      </c>
      <c r="U3141" s="82">
        <v>42.71</v>
      </c>
      <c r="V3141" s="83">
        <v>26.91</v>
      </c>
      <c r="W3141" s="83">
        <v>19.435</v>
      </c>
      <c r="X3141" s="83">
        <v>7.475</v>
      </c>
      <c r="Y3141" s="82">
        <f t="shared" si="328"/>
        <v>15.8</v>
      </c>
      <c r="Z3141" s="82"/>
      <c r="AA3141" s="91"/>
      <c r="AB3141" s="91"/>
      <c r="AC3141" s="82"/>
      <c r="AD3141" s="82"/>
      <c r="AE3141" s="82"/>
      <c r="AF3141" s="82"/>
      <c r="AG3141" s="59" t="s">
        <v>10253</v>
      </c>
      <c r="AH3141" s="59">
        <v>1</v>
      </c>
      <c r="AI3141" s="58"/>
      <c r="AJ3141" s="27"/>
    </row>
    <row r="3142" ht="20.15" customHeight="1" outlineLevel="3" spans="1:36">
      <c r="A3142" s="59"/>
      <c r="B3142" s="60"/>
      <c r="C3142" s="51" t="s">
        <v>305</v>
      </c>
      <c r="D3142" s="57"/>
      <c r="E3142" s="58"/>
      <c r="F3142" s="59"/>
      <c r="G3142" s="59"/>
      <c r="H3142" s="59"/>
      <c r="I3142" s="59"/>
      <c r="J3142" s="59"/>
      <c r="K3142" s="70">
        <f>SUBTOTAL(9,K3143:K3146)</f>
        <v>10.338</v>
      </c>
      <c r="L3142" s="55"/>
      <c r="M3142" s="71"/>
      <c r="N3142" s="59"/>
      <c r="O3142" s="70"/>
      <c r="P3142" s="59"/>
      <c r="Q3142" s="70"/>
      <c r="R3142" s="73"/>
      <c r="S3142" s="70"/>
      <c r="T3142" s="59"/>
      <c r="U3142" s="82">
        <f>SUBTOTAL(9,U3143:U3146)</f>
        <v>403.48</v>
      </c>
      <c r="V3142" s="83">
        <f>SUBTOTAL(9,V3143:V3146)</f>
        <v>186.084</v>
      </c>
      <c r="W3142" s="83">
        <f>SUBTOTAL(9,W3143:W3146)</f>
        <v>134.394</v>
      </c>
      <c r="X3142" s="83">
        <f>SUBTOTAL(9,X3143:X3146)</f>
        <v>51.69</v>
      </c>
      <c r="Y3142" s="82">
        <f>SUBTOTAL(9,Y3143:Y3146)</f>
        <v>217.396</v>
      </c>
      <c r="Z3142" s="82">
        <v>8</v>
      </c>
      <c r="AA3142" s="91">
        <v>342</v>
      </c>
      <c r="AB3142" s="82">
        <f>U3142-AA3142</f>
        <v>61.48</v>
      </c>
      <c r="AC3142" s="82">
        <v>186</v>
      </c>
      <c r="AD3142" s="82">
        <f>V3142-AC3142</f>
        <v>0.0840000000000032</v>
      </c>
      <c r="AE3142" s="82">
        <v>156</v>
      </c>
      <c r="AF3142" s="82">
        <v>156</v>
      </c>
      <c r="AG3142" s="59"/>
      <c r="AH3142" s="59"/>
      <c r="AI3142" s="58"/>
      <c r="AJ3142" s="27" t="s">
        <v>124</v>
      </c>
    </row>
    <row r="3143" ht="20.15" customHeight="1" outlineLevel="4" spans="1:36">
      <c r="A3143" s="59">
        <v>1</v>
      </c>
      <c r="B3143" s="60" t="s">
        <v>299</v>
      </c>
      <c r="C3143" s="56" t="s">
        <v>304</v>
      </c>
      <c r="D3143" s="57" t="s">
        <v>10257</v>
      </c>
      <c r="E3143" s="58" t="s">
        <v>10258</v>
      </c>
      <c r="F3143" s="59" t="s">
        <v>554</v>
      </c>
      <c r="G3143" s="59" t="s">
        <v>110</v>
      </c>
      <c r="H3143" s="59">
        <v>433123</v>
      </c>
      <c r="I3143" s="59" t="str">
        <f>RIGHT(M3143,6)</f>
        <v>433123</v>
      </c>
      <c r="J3143" s="59">
        <f>H3143-I3143</f>
        <v>0</v>
      </c>
      <c r="K3143" s="70">
        <v>3.791</v>
      </c>
      <c r="L3143" s="55" t="s">
        <v>10259</v>
      </c>
      <c r="M3143" s="71" t="s">
        <v>10260</v>
      </c>
      <c r="N3143" s="59"/>
      <c r="O3143" s="70"/>
      <c r="P3143" s="59"/>
      <c r="Q3143" s="70"/>
      <c r="R3143" s="73" t="s">
        <v>10260</v>
      </c>
      <c r="S3143" s="70">
        <v>3.791</v>
      </c>
      <c r="T3143" s="59">
        <v>18</v>
      </c>
      <c r="U3143" s="82">
        <v>199.63</v>
      </c>
      <c r="V3143" s="83">
        <v>68.238</v>
      </c>
      <c r="W3143" s="83">
        <v>49.283</v>
      </c>
      <c r="X3143" s="83">
        <v>18.955</v>
      </c>
      <c r="Y3143" s="82">
        <f>U3143-V3143</f>
        <v>131.392</v>
      </c>
      <c r="Z3143" s="82"/>
      <c r="AA3143" s="91"/>
      <c r="AB3143" s="91"/>
      <c r="AC3143" s="82"/>
      <c r="AD3143" s="82"/>
      <c r="AE3143" s="82"/>
      <c r="AF3143" s="82"/>
      <c r="AG3143" s="59" t="s">
        <v>10253</v>
      </c>
      <c r="AH3143" s="59">
        <v>1</v>
      </c>
      <c r="AI3143" s="58"/>
      <c r="AJ3143" s="27"/>
    </row>
    <row r="3144" ht="20.15" customHeight="1" outlineLevel="4" spans="1:36">
      <c r="A3144" s="59">
        <v>3</v>
      </c>
      <c r="B3144" s="60" t="s">
        <v>299</v>
      </c>
      <c r="C3144" s="56" t="s">
        <v>304</v>
      </c>
      <c r="D3144" s="57" t="s">
        <v>10261</v>
      </c>
      <c r="E3144" s="58" t="s">
        <v>10262</v>
      </c>
      <c r="F3144" s="59" t="s">
        <v>554</v>
      </c>
      <c r="G3144" s="59" t="s">
        <v>110</v>
      </c>
      <c r="H3144" s="59">
        <v>433123</v>
      </c>
      <c r="I3144" s="59" t="str">
        <f>RIGHT(M3144,6)</f>
        <v>433123</v>
      </c>
      <c r="J3144" s="59">
        <f>H3144-I3144</f>
        <v>0</v>
      </c>
      <c r="K3144" s="70">
        <v>1.986</v>
      </c>
      <c r="L3144" s="55" t="s">
        <v>10263</v>
      </c>
      <c r="M3144" s="71" t="s">
        <v>10264</v>
      </c>
      <c r="N3144" s="59"/>
      <c r="O3144" s="70"/>
      <c r="P3144" s="59"/>
      <c r="Q3144" s="70"/>
      <c r="R3144" s="73" t="s">
        <v>10264</v>
      </c>
      <c r="S3144" s="70">
        <v>1.986</v>
      </c>
      <c r="T3144" s="59">
        <v>18</v>
      </c>
      <c r="U3144" s="82">
        <v>67.02</v>
      </c>
      <c r="V3144" s="83">
        <v>35.748</v>
      </c>
      <c r="W3144" s="83">
        <v>25.818</v>
      </c>
      <c r="X3144" s="83">
        <v>9.93</v>
      </c>
      <c r="Y3144" s="82">
        <f>U3144-V3144</f>
        <v>31.272</v>
      </c>
      <c r="Z3144" s="82"/>
      <c r="AA3144" s="91"/>
      <c r="AB3144" s="91"/>
      <c r="AC3144" s="82"/>
      <c r="AD3144" s="82"/>
      <c r="AE3144" s="82"/>
      <c r="AF3144" s="82"/>
      <c r="AG3144" s="59" t="s">
        <v>10253</v>
      </c>
      <c r="AH3144" s="59">
        <v>1</v>
      </c>
      <c r="AI3144" s="58"/>
      <c r="AJ3144" s="27"/>
    </row>
    <row r="3145" ht="20.15" customHeight="1" outlineLevel="4" spans="1:36">
      <c r="A3145" s="59">
        <v>2</v>
      </c>
      <c r="B3145" s="60" t="s">
        <v>299</v>
      </c>
      <c r="C3145" s="56" t="s">
        <v>304</v>
      </c>
      <c r="D3145" s="57" t="s">
        <v>10265</v>
      </c>
      <c r="E3145" s="58" t="s">
        <v>10266</v>
      </c>
      <c r="F3145" s="59" t="s">
        <v>554</v>
      </c>
      <c r="G3145" s="59" t="s">
        <v>110</v>
      </c>
      <c r="H3145" s="59">
        <v>433123</v>
      </c>
      <c r="I3145" s="59" t="str">
        <f>RIGHT(M3145,6)</f>
        <v>433123</v>
      </c>
      <c r="J3145" s="59">
        <f>H3145-I3145</f>
        <v>0</v>
      </c>
      <c r="K3145" s="70">
        <v>1.971</v>
      </c>
      <c r="L3145" s="55" t="s">
        <v>10267</v>
      </c>
      <c r="M3145" s="71" t="s">
        <v>10268</v>
      </c>
      <c r="N3145" s="59"/>
      <c r="O3145" s="70"/>
      <c r="P3145" s="73" t="s">
        <v>10268</v>
      </c>
      <c r="Q3145" s="70">
        <v>1.971</v>
      </c>
      <c r="R3145" s="59"/>
      <c r="S3145" s="70"/>
      <c r="T3145" s="59">
        <v>18</v>
      </c>
      <c r="U3145" s="82">
        <v>59.13</v>
      </c>
      <c r="V3145" s="83">
        <v>35.478</v>
      </c>
      <c r="W3145" s="83">
        <v>25.623</v>
      </c>
      <c r="X3145" s="83">
        <v>9.855</v>
      </c>
      <c r="Y3145" s="82">
        <f>U3145-V3145</f>
        <v>23.652</v>
      </c>
      <c r="Z3145" s="82"/>
      <c r="AA3145" s="91"/>
      <c r="AB3145" s="91"/>
      <c r="AC3145" s="82"/>
      <c r="AD3145" s="82"/>
      <c r="AE3145" s="82"/>
      <c r="AF3145" s="82"/>
      <c r="AG3145" s="59" t="s">
        <v>10253</v>
      </c>
      <c r="AH3145" s="59">
        <v>1</v>
      </c>
      <c r="AI3145" s="58"/>
      <c r="AJ3145" s="27"/>
    </row>
    <row r="3146" ht="20.15" customHeight="1" outlineLevel="4" spans="1:36">
      <c r="A3146" s="59">
        <v>4</v>
      </c>
      <c r="B3146" s="60" t="s">
        <v>299</v>
      </c>
      <c r="C3146" s="56" t="s">
        <v>304</v>
      </c>
      <c r="D3146" s="57" t="s">
        <v>10269</v>
      </c>
      <c r="E3146" s="58" t="s">
        <v>10270</v>
      </c>
      <c r="F3146" s="59" t="s">
        <v>554</v>
      </c>
      <c r="G3146" s="59" t="s">
        <v>110</v>
      </c>
      <c r="H3146" s="59">
        <v>433123</v>
      </c>
      <c r="I3146" s="59" t="str">
        <f>RIGHT(M3146,6)</f>
        <v>433123</v>
      </c>
      <c r="J3146" s="59">
        <f>H3146-I3146</f>
        <v>0</v>
      </c>
      <c r="K3146" s="70">
        <v>2.59</v>
      </c>
      <c r="L3146" s="55" t="s">
        <v>10271</v>
      </c>
      <c r="M3146" s="71" t="s">
        <v>10272</v>
      </c>
      <c r="N3146" s="59"/>
      <c r="O3146" s="70"/>
      <c r="P3146" s="59"/>
      <c r="Q3146" s="70"/>
      <c r="R3146" s="73" t="s">
        <v>10272</v>
      </c>
      <c r="S3146" s="70">
        <v>2.59</v>
      </c>
      <c r="T3146" s="59">
        <v>18</v>
      </c>
      <c r="U3146" s="82">
        <v>77.7</v>
      </c>
      <c r="V3146" s="83">
        <v>46.62</v>
      </c>
      <c r="W3146" s="83">
        <v>33.67</v>
      </c>
      <c r="X3146" s="83">
        <v>12.95</v>
      </c>
      <c r="Y3146" s="82">
        <f>U3146-V3146</f>
        <v>31.08</v>
      </c>
      <c r="Z3146" s="82"/>
      <c r="AA3146" s="91"/>
      <c r="AB3146" s="91"/>
      <c r="AC3146" s="82"/>
      <c r="AD3146" s="82"/>
      <c r="AE3146" s="82"/>
      <c r="AF3146" s="82"/>
      <c r="AG3146" s="59" t="s">
        <v>10253</v>
      </c>
      <c r="AH3146" s="59">
        <v>1</v>
      </c>
      <c r="AI3146" s="58"/>
      <c r="AJ3146" s="27"/>
    </row>
    <row r="3147" ht="20.15" customHeight="1" outlineLevel="3" spans="1:36">
      <c r="A3147" s="59"/>
      <c r="B3147" s="60"/>
      <c r="C3147" s="51" t="s">
        <v>307</v>
      </c>
      <c r="D3147" s="57"/>
      <c r="E3147" s="58"/>
      <c r="F3147" s="59"/>
      <c r="G3147" s="59"/>
      <c r="H3147" s="59"/>
      <c r="I3147" s="59"/>
      <c r="J3147" s="59"/>
      <c r="K3147" s="70">
        <f>SUBTOTAL(9,K3148:K3170)</f>
        <v>64.084</v>
      </c>
      <c r="L3147" s="55"/>
      <c r="M3147" s="71"/>
      <c r="N3147" s="59"/>
      <c r="O3147" s="70"/>
      <c r="P3147" s="59"/>
      <c r="Q3147" s="70"/>
      <c r="R3147" s="73"/>
      <c r="S3147" s="70"/>
      <c r="T3147" s="59"/>
      <c r="U3147" s="82">
        <f>SUBTOTAL(9,U3148:U3170)</f>
        <v>1830.98</v>
      </c>
      <c r="V3147" s="83">
        <f>SUBTOTAL(9,V3148:V3170)</f>
        <v>1153.512</v>
      </c>
      <c r="W3147" s="83">
        <f>SUBTOTAL(9,W3148:W3170)</f>
        <v>833.092</v>
      </c>
      <c r="X3147" s="83">
        <f>SUBTOTAL(9,X3148:X3170)</f>
        <v>320.42</v>
      </c>
      <c r="Y3147" s="82">
        <f>SUBTOTAL(9,Y3148:Y3170)</f>
        <v>677.468</v>
      </c>
      <c r="Z3147" s="82">
        <v>48</v>
      </c>
      <c r="AA3147" s="91">
        <v>1552</v>
      </c>
      <c r="AB3147" s="82">
        <f>U3147-AA3147</f>
        <v>278.98</v>
      </c>
      <c r="AC3147" s="82">
        <v>212</v>
      </c>
      <c r="AD3147" s="82">
        <f>V3147-AC3147</f>
        <v>941.512</v>
      </c>
      <c r="AE3147" s="82">
        <v>1340</v>
      </c>
      <c r="AF3147" s="82">
        <v>1340</v>
      </c>
      <c r="AG3147" s="59"/>
      <c r="AH3147" s="59"/>
      <c r="AI3147" s="58"/>
      <c r="AJ3147" s="27" t="s">
        <v>124</v>
      </c>
    </row>
    <row r="3148" ht="20.15" customHeight="1" outlineLevel="4" spans="1:36">
      <c r="A3148" s="59">
        <v>1</v>
      </c>
      <c r="B3148" s="60" t="s">
        <v>299</v>
      </c>
      <c r="C3148" s="56" t="s">
        <v>306</v>
      </c>
      <c r="D3148" s="57" t="s">
        <v>10273</v>
      </c>
      <c r="E3148" s="58" t="s">
        <v>10274</v>
      </c>
      <c r="F3148" s="59" t="s">
        <v>554</v>
      </c>
      <c r="G3148" s="59" t="s">
        <v>110</v>
      </c>
      <c r="H3148" s="59">
        <v>433124</v>
      </c>
      <c r="I3148" s="59" t="str">
        <f t="shared" ref="I3148:I3170" si="329">RIGHT(M3148,6)</f>
        <v>433124</v>
      </c>
      <c r="J3148" s="59">
        <f t="shared" ref="J3148:J3170" si="330">H3148-I3148</f>
        <v>0</v>
      </c>
      <c r="K3148" s="70">
        <v>2.183</v>
      </c>
      <c r="L3148" s="55" t="s">
        <v>10275</v>
      </c>
      <c r="M3148" s="71" t="s">
        <v>10276</v>
      </c>
      <c r="N3148" s="59"/>
      <c r="O3148" s="70"/>
      <c r="P3148" s="59"/>
      <c r="Q3148" s="70"/>
      <c r="R3148" s="73" t="s">
        <v>10276</v>
      </c>
      <c r="S3148" s="70">
        <v>2.183</v>
      </c>
      <c r="T3148" s="59">
        <v>18</v>
      </c>
      <c r="U3148" s="82">
        <v>62.37</v>
      </c>
      <c r="V3148" s="83">
        <v>39.294</v>
      </c>
      <c r="W3148" s="83">
        <v>28.379</v>
      </c>
      <c r="X3148" s="83">
        <v>10.915</v>
      </c>
      <c r="Y3148" s="82">
        <f t="shared" ref="Y3148:Y3170" si="331">U3148-V3148</f>
        <v>23.076</v>
      </c>
      <c r="Z3148" s="82"/>
      <c r="AA3148" s="91"/>
      <c r="AB3148" s="91"/>
      <c r="AC3148" s="82"/>
      <c r="AD3148" s="82"/>
      <c r="AE3148" s="82"/>
      <c r="AF3148" s="82"/>
      <c r="AG3148" s="59" t="s">
        <v>10253</v>
      </c>
      <c r="AH3148" s="59">
        <v>1</v>
      </c>
      <c r="AI3148" s="58"/>
      <c r="AJ3148" s="27"/>
    </row>
    <row r="3149" ht="20.15" customHeight="1" outlineLevel="4" spans="1:36">
      <c r="A3149" s="59">
        <v>2</v>
      </c>
      <c r="B3149" s="60" t="s">
        <v>299</v>
      </c>
      <c r="C3149" s="56" t="s">
        <v>306</v>
      </c>
      <c r="D3149" s="57" t="s">
        <v>10277</v>
      </c>
      <c r="E3149" s="58" t="s">
        <v>10278</v>
      </c>
      <c r="F3149" s="59" t="s">
        <v>554</v>
      </c>
      <c r="G3149" s="59" t="s">
        <v>110</v>
      </c>
      <c r="H3149" s="59">
        <v>433124</v>
      </c>
      <c r="I3149" s="59" t="str">
        <f t="shared" si="329"/>
        <v>433124</v>
      </c>
      <c r="J3149" s="59">
        <f t="shared" si="330"/>
        <v>0</v>
      </c>
      <c r="K3149" s="70">
        <v>2.361</v>
      </c>
      <c r="L3149" s="55" t="s">
        <v>10279</v>
      </c>
      <c r="M3149" s="71" t="s">
        <v>10280</v>
      </c>
      <c r="N3149" s="59"/>
      <c r="O3149" s="70"/>
      <c r="P3149" s="59"/>
      <c r="Q3149" s="70"/>
      <c r="R3149" s="73" t="s">
        <v>10280</v>
      </c>
      <c r="S3149" s="70">
        <v>2.361</v>
      </c>
      <c r="T3149" s="59">
        <v>18</v>
      </c>
      <c r="U3149" s="82">
        <v>67.46</v>
      </c>
      <c r="V3149" s="83">
        <v>42.498</v>
      </c>
      <c r="W3149" s="83">
        <v>30.693</v>
      </c>
      <c r="X3149" s="83">
        <v>11.805</v>
      </c>
      <c r="Y3149" s="82">
        <f t="shared" si="331"/>
        <v>24.962</v>
      </c>
      <c r="Z3149" s="82"/>
      <c r="AA3149" s="91"/>
      <c r="AB3149" s="91"/>
      <c r="AC3149" s="82"/>
      <c r="AD3149" s="82"/>
      <c r="AE3149" s="82"/>
      <c r="AF3149" s="82"/>
      <c r="AG3149" s="59" t="s">
        <v>10253</v>
      </c>
      <c r="AH3149" s="59">
        <v>1</v>
      </c>
      <c r="AI3149" s="58"/>
      <c r="AJ3149" s="27"/>
    </row>
    <row r="3150" ht="20.15" customHeight="1" outlineLevel="4" spans="1:36">
      <c r="A3150" s="59">
        <v>3</v>
      </c>
      <c r="B3150" s="60" t="s">
        <v>299</v>
      </c>
      <c r="C3150" s="56" t="s">
        <v>306</v>
      </c>
      <c r="D3150" s="57" t="s">
        <v>10281</v>
      </c>
      <c r="E3150" s="58" t="s">
        <v>10282</v>
      </c>
      <c r="F3150" s="59" t="s">
        <v>554</v>
      </c>
      <c r="G3150" s="59" t="s">
        <v>110</v>
      </c>
      <c r="H3150" s="59">
        <v>433124</v>
      </c>
      <c r="I3150" s="59" t="str">
        <f t="shared" si="329"/>
        <v>433124</v>
      </c>
      <c r="J3150" s="59">
        <f t="shared" si="330"/>
        <v>0</v>
      </c>
      <c r="K3150" s="70">
        <v>2.724</v>
      </c>
      <c r="L3150" s="55" t="s">
        <v>10283</v>
      </c>
      <c r="M3150" s="71" t="s">
        <v>10284</v>
      </c>
      <c r="N3150" s="59"/>
      <c r="O3150" s="70"/>
      <c r="P3150" s="59"/>
      <c r="Q3150" s="70"/>
      <c r="R3150" s="73" t="s">
        <v>10284</v>
      </c>
      <c r="S3150" s="70">
        <v>2.724</v>
      </c>
      <c r="T3150" s="59">
        <v>18</v>
      </c>
      <c r="U3150" s="82">
        <v>77.83</v>
      </c>
      <c r="V3150" s="83">
        <v>49.032</v>
      </c>
      <c r="W3150" s="83">
        <v>35.412</v>
      </c>
      <c r="X3150" s="83">
        <v>13.62</v>
      </c>
      <c r="Y3150" s="82">
        <f t="shared" si="331"/>
        <v>28.798</v>
      </c>
      <c r="Z3150" s="82"/>
      <c r="AA3150" s="91"/>
      <c r="AB3150" s="91"/>
      <c r="AC3150" s="82"/>
      <c r="AD3150" s="82"/>
      <c r="AE3150" s="82"/>
      <c r="AF3150" s="82"/>
      <c r="AG3150" s="59" t="s">
        <v>10253</v>
      </c>
      <c r="AH3150" s="59">
        <v>1</v>
      </c>
      <c r="AI3150" s="58"/>
      <c r="AJ3150" s="27"/>
    </row>
    <row r="3151" ht="20.15" customHeight="1" outlineLevel="4" spans="1:36">
      <c r="A3151" s="59">
        <v>4</v>
      </c>
      <c r="B3151" s="60" t="s">
        <v>299</v>
      </c>
      <c r="C3151" s="56" t="s">
        <v>306</v>
      </c>
      <c r="D3151" s="57" t="s">
        <v>10281</v>
      </c>
      <c r="E3151" s="58" t="s">
        <v>10285</v>
      </c>
      <c r="F3151" s="59" t="s">
        <v>554</v>
      </c>
      <c r="G3151" s="59" t="s">
        <v>110</v>
      </c>
      <c r="H3151" s="59">
        <v>433124</v>
      </c>
      <c r="I3151" s="59" t="str">
        <f t="shared" si="329"/>
        <v>433124</v>
      </c>
      <c r="J3151" s="59">
        <f t="shared" si="330"/>
        <v>0</v>
      </c>
      <c r="K3151" s="70">
        <v>1.94</v>
      </c>
      <c r="L3151" s="55" t="s">
        <v>10286</v>
      </c>
      <c r="M3151" s="71" t="s">
        <v>10287</v>
      </c>
      <c r="N3151" s="59"/>
      <c r="O3151" s="70"/>
      <c r="P3151" s="59"/>
      <c r="Q3151" s="70"/>
      <c r="R3151" s="73" t="s">
        <v>10287</v>
      </c>
      <c r="S3151" s="70">
        <v>1.94</v>
      </c>
      <c r="T3151" s="59">
        <v>18</v>
      </c>
      <c r="U3151" s="82">
        <v>55.43</v>
      </c>
      <c r="V3151" s="83">
        <v>34.92</v>
      </c>
      <c r="W3151" s="83">
        <v>25.22</v>
      </c>
      <c r="X3151" s="83">
        <v>9.7</v>
      </c>
      <c r="Y3151" s="82">
        <f t="shared" si="331"/>
        <v>20.51</v>
      </c>
      <c r="Z3151" s="82"/>
      <c r="AA3151" s="91"/>
      <c r="AB3151" s="91"/>
      <c r="AC3151" s="82"/>
      <c r="AD3151" s="82"/>
      <c r="AE3151" s="82"/>
      <c r="AF3151" s="82"/>
      <c r="AG3151" s="59" t="s">
        <v>10253</v>
      </c>
      <c r="AH3151" s="59">
        <v>1</v>
      </c>
      <c r="AI3151" s="58"/>
      <c r="AJ3151" s="27"/>
    </row>
    <row r="3152" ht="20.15" customHeight="1" outlineLevel="4" spans="1:36">
      <c r="A3152" s="59">
        <v>5</v>
      </c>
      <c r="B3152" s="60" t="s">
        <v>299</v>
      </c>
      <c r="C3152" s="56" t="s">
        <v>306</v>
      </c>
      <c r="D3152" s="57" t="s">
        <v>10288</v>
      </c>
      <c r="E3152" s="58" t="s">
        <v>10289</v>
      </c>
      <c r="F3152" s="59" t="s">
        <v>554</v>
      </c>
      <c r="G3152" s="59" t="s">
        <v>110</v>
      </c>
      <c r="H3152" s="59">
        <v>433124</v>
      </c>
      <c r="I3152" s="59" t="str">
        <f t="shared" si="329"/>
        <v>433124</v>
      </c>
      <c r="J3152" s="59">
        <f t="shared" si="330"/>
        <v>0</v>
      </c>
      <c r="K3152" s="70">
        <v>3.359</v>
      </c>
      <c r="L3152" s="55" t="s">
        <v>10290</v>
      </c>
      <c r="M3152" s="71" t="s">
        <v>10291</v>
      </c>
      <c r="N3152" s="59"/>
      <c r="O3152" s="70"/>
      <c r="P3152" s="59"/>
      <c r="Q3152" s="70"/>
      <c r="R3152" s="73" t="s">
        <v>10291</v>
      </c>
      <c r="S3152" s="70">
        <v>3.359</v>
      </c>
      <c r="T3152" s="59">
        <v>18</v>
      </c>
      <c r="U3152" s="82">
        <v>95.97</v>
      </c>
      <c r="V3152" s="83">
        <v>60.462</v>
      </c>
      <c r="W3152" s="83">
        <v>43.667</v>
      </c>
      <c r="X3152" s="83">
        <v>16.795</v>
      </c>
      <c r="Y3152" s="82">
        <f t="shared" si="331"/>
        <v>35.508</v>
      </c>
      <c r="Z3152" s="82"/>
      <c r="AA3152" s="91"/>
      <c r="AB3152" s="91"/>
      <c r="AC3152" s="82"/>
      <c r="AD3152" s="82"/>
      <c r="AE3152" s="82"/>
      <c r="AF3152" s="82"/>
      <c r="AG3152" s="59" t="s">
        <v>10253</v>
      </c>
      <c r="AH3152" s="59">
        <v>1</v>
      </c>
      <c r="AI3152" s="58"/>
      <c r="AJ3152" s="27"/>
    </row>
    <row r="3153" ht="20.15" customHeight="1" outlineLevel="4" spans="1:36">
      <c r="A3153" s="59">
        <v>6</v>
      </c>
      <c r="B3153" s="60" t="s">
        <v>299</v>
      </c>
      <c r="C3153" s="56" t="s">
        <v>306</v>
      </c>
      <c r="D3153" s="57" t="s">
        <v>10288</v>
      </c>
      <c r="E3153" s="58" t="s">
        <v>10292</v>
      </c>
      <c r="F3153" s="59" t="s">
        <v>554</v>
      </c>
      <c r="G3153" s="59" t="s">
        <v>110</v>
      </c>
      <c r="H3153" s="59">
        <v>433124</v>
      </c>
      <c r="I3153" s="59" t="str">
        <f t="shared" si="329"/>
        <v>433124</v>
      </c>
      <c r="J3153" s="59">
        <f t="shared" si="330"/>
        <v>0</v>
      </c>
      <c r="K3153" s="70">
        <v>4.923</v>
      </c>
      <c r="L3153" s="55" t="s">
        <v>10293</v>
      </c>
      <c r="M3153" s="71" t="s">
        <v>10294</v>
      </c>
      <c r="N3153" s="59"/>
      <c r="O3153" s="70"/>
      <c r="P3153" s="59"/>
      <c r="Q3153" s="70"/>
      <c r="R3153" s="73" t="s">
        <v>10294</v>
      </c>
      <c r="S3153" s="70">
        <v>4.923</v>
      </c>
      <c r="T3153" s="59">
        <v>18</v>
      </c>
      <c r="U3153" s="82">
        <v>140.66</v>
      </c>
      <c r="V3153" s="83">
        <v>88.614</v>
      </c>
      <c r="W3153" s="83">
        <v>63.999</v>
      </c>
      <c r="X3153" s="83">
        <v>24.615</v>
      </c>
      <c r="Y3153" s="82">
        <f t="shared" si="331"/>
        <v>52.046</v>
      </c>
      <c r="Z3153" s="82"/>
      <c r="AA3153" s="91"/>
      <c r="AB3153" s="91"/>
      <c r="AC3153" s="82"/>
      <c r="AD3153" s="82"/>
      <c r="AE3153" s="82"/>
      <c r="AF3153" s="82"/>
      <c r="AG3153" s="59" t="s">
        <v>10253</v>
      </c>
      <c r="AH3153" s="59">
        <v>1</v>
      </c>
      <c r="AI3153" s="58"/>
      <c r="AJ3153" s="27"/>
    </row>
    <row r="3154" ht="20.15" customHeight="1" outlineLevel="4" spans="1:36">
      <c r="A3154" s="59">
        <v>7</v>
      </c>
      <c r="B3154" s="60" t="s">
        <v>299</v>
      </c>
      <c r="C3154" s="56" t="s">
        <v>306</v>
      </c>
      <c r="D3154" s="57" t="s">
        <v>10295</v>
      </c>
      <c r="E3154" s="58" t="s">
        <v>8628</v>
      </c>
      <c r="F3154" s="59" t="s">
        <v>554</v>
      </c>
      <c r="G3154" s="59" t="s">
        <v>110</v>
      </c>
      <c r="H3154" s="59">
        <v>433124</v>
      </c>
      <c r="I3154" s="59" t="str">
        <f t="shared" si="329"/>
        <v>433124</v>
      </c>
      <c r="J3154" s="59">
        <f t="shared" si="330"/>
        <v>0</v>
      </c>
      <c r="K3154" s="70">
        <v>2.001</v>
      </c>
      <c r="L3154" s="55" t="s">
        <v>10296</v>
      </c>
      <c r="M3154" s="71" t="s">
        <v>10297</v>
      </c>
      <c r="N3154" s="59"/>
      <c r="O3154" s="70"/>
      <c r="P3154" s="59"/>
      <c r="Q3154" s="70"/>
      <c r="R3154" s="73" t="s">
        <v>10297</v>
      </c>
      <c r="S3154" s="70">
        <v>2.001</v>
      </c>
      <c r="T3154" s="59">
        <v>18</v>
      </c>
      <c r="U3154" s="82">
        <v>57.17</v>
      </c>
      <c r="V3154" s="83">
        <v>36.018</v>
      </c>
      <c r="W3154" s="83">
        <v>26.013</v>
      </c>
      <c r="X3154" s="83">
        <v>10.005</v>
      </c>
      <c r="Y3154" s="82">
        <f t="shared" si="331"/>
        <v>21.152</v>
      </c>
      <c r="Z3154" s="82"/>
      <c r="AA3154" s="91"/>
      <c r="AB3154" s="91"/>
      <c r="AC3154" s="82"/>
      <c r="AD3154" s="82"/>
      <c r="AE3154" s="82"/>
      <c r="AF3154" s="82"/>
      <c r="AG3154" s="59" t="s">
        <v>10253</v>
      </c>
      <c r="AH3154" s="59">
        <v>1</v>
      </c>
      <c r="AI3154" s="58"/>
      <c r="AJ3154" s="27"/>
    </row>
    <row r="3155" ht="20.15" customHeight="1" outlineLevel="4" spans="1:36">
      <c r="A3155" s="59">
        <v>8</v>
      </c>
      <c r="B3155" s="60" t="s">
        <v>299</v>
      </c>
      <c r="C3155" s="56" t="s">
        <v>306</v>
      </c>
      <c r="D3155" s="57" t="s">
        <v>10273</v>
      </c>
      <c r="E3155" s="58" t="s">
        <v>10298</v>
      </c>
      <c r="F3155" s="59" t="s">
        <v>554</v>
      </c>
      <c r="G3155" s="59" t="s">
        <v>110</v>
      </c>
      <c r="H3155" s="59">
        <v>433124</v>
      </c>
      <c r="I3155" s="59" t="str">
        <f t="shared" si="329"/>
        <v>433124</v>
      </c>
      <c r="J3155" s="59">
        <f t="shared" si="330"/>
        <v>0</v>
      </c>
      <c r="K3155" s="70">
        <v>4.375</v>
      </c>
      <c r="L3155" s="55" t="s">
        <v>10299</v>
      </c>
      <c r="M3155" s="71" t="s">
        <v>10300</v>
      </c>
      <c r="N3155" s="59"/>
      <c r="O3155" s="70"/>
      <c r="P3155" s="59"/>
      <c r="Q3155" s="70"/>
      <c r="R3155" s="73" t="s">
        <v>10300</v>
      </c>
      <c r="S3155" s="70">
        <v>4.375</v>
      </c>
      <c r="T3155" s="59">
        <v>18</v>
      </c>
      <c r="U3155" s="82">
        <v>125</v>
      </c>
      <c r="V3155" s="83">
        <v>78.75</v>
      </c>
      <c r="W3155" s="83">
        <v>56.875</v>
      </c>
      <c r="X3155" s="83">
        <v>21.875</v>
      </c>
      <c r="Y3155" s="82">
        <f t="shared" si="331"/>
        <v>46.25</v>
      </c>
      <c r="Z3155" s="82"/>
      <c r="AA3155" s="91"/>
      <c r="AB3155" s="91"/>
      <c r="AC3155" s="82"/>
      <c r="AD3155" s="82"/>
      <c r="AE3155" s="82"/>
      <c r="AF3155" s="82"/>
      <c r="AG3155" s="59" t="s">
        <v>10241</v>
      </c>
      <c r="AH3155" s="59">
        <v>1</v>
      </c>
      <c r="AI3155" s="58"/>
      <c r="AJ3155" s="27"/>
    </row>
    <row r="3156" ht="20.15" customHeight="1" outlineLevel="4" spans="1:36">
      <c r="A3156" s="59">
        <v>9</v>
      </c>
      <c r="B3156" s="60" t="s">
        <v>299</v>
      </c>
      <c r="C3156" s="56" t="s">
        <v>306</v>
      </c>
      <c r="D3156" s="57" t="s">
        <v>10301</v>
      </c>
      <c r="E3156" s="58" t="s">
        <v>10302</v>
      </c>
      <c r="F3156" s="59" t="s">
        <v>554</v>
      </c>
      <c r="G3156" s="59" t="s">
        <v>110</v>
      </c>
      <c r="H3156" s="59">
        <v>433124</v>
      </c>
      <c r="I3156" s="59" t="str">
        <f t="shared" si="329"/>
        <v>433124</v>
      </c>
      <c r="J3156" s="59">
        <f t="shared" si="330"/>
        <v>0</v>
      </c>
      <c r="K3156" s="70">
        <v>3.271</v>
      </c>
      <c r="L3156" s="55" t="s">
        <v>10303</v>
      </c>
      <c r="M3156" s="71" t="s">
        <v>10304</v>
      </c>
      <c r="N3156" s="59"/>
      <c r="O3156" s="70"/>
      <c r="P3156" s="59"/>
      <c r="Q3156" s="70"/>
      <c r="R3156" s="73" t="s">
        <v>10304</v>
      </c>
      <c r="S3156" s="70">
        <v>3.271</v>
      </c>
      <c r="T3156" s="59">
        <v>18</v>
      </c>
      <c r="U3156" s="82">
        <v>93.46</v>
      </c>
      <c r="V3156" s="83">
        <v>58.878</v>
      </c>
      <c r="W3156" s="83">
        <v>42.523</v>
      </c>
      <c r="X3156" s="83">
        <v>16.355</v>
      </c>
      <c r="Y3156" s="82">
        <f t="shared" si="331"/>
        <v>34.582</v>
      </c>
      <c r="Z3156" s="82"/>
      <c r="AA3156" s="91"/>
      <c r="AB3156" s="91"/>
      <c r="AC3156" s="82"/>
      <c r="AD3156" s="82"/>
      <c r="AE3156" s="82"/>
      <c r="AF3156" s="82"/>
      <c r="AG3156" s="59" t="s">
        <v>10241</v>
      </c>
      <c r="AH3156" s="59">
        <v>1</v>
      </c>
      <c r="AI3156" s="58"/>
      <c r="AJ3156" s="27"/>
    </row>
    <row r="3157" ht="20.15" customHeight="1" outlineLevel="4" spans="1:36">
      <c r="A3157" s="59">
        <v>10</v>
      </c>
      <c r="B3157" s="60" t="s">
        <v>299</v>
      </c>
      <c r="C3157" s="56" t="s">
        <v>306</v>
      </c>
      <c r="D3157" s="57" t="s">
        <v>10305</v>
      </c>
      <c r="E3157" s="58" t="s">
        <v>10306</v>
      </c>
      <c r="F3157" s="59" t="s">
        <v>554</v>
      </c>
      <c r="G3157" s="59" t="s">
        <v>110</v>
      </c>
      <c r="H3157" s="59">
        <v>433124</v>
      </c>
      <c r="I3157" s="59" t="str">
        <f t="shared" si="329"/>
        <v>433124</v>
      </c>
      <c r="J3157" s="59">
        <f t="shared" si="330"/>
        <v>0</v>
      </c>
      <c r="K3157" s="70">
        <v>2.678</v>
      </c>
      <c r="L3157" s="55" t="s">
        <v>10307</v>
      </c>
      <c r="M3157" s="71" t="s">
        <v>10308</v>
      </c>
      <c r="N3157" s="59"/>
      <c r="O3157" s="70"/>
      <c r="P3157" s="59"/>
      <c r="Q3157" s="70"/>
      <c r="R3157" s="73" t="s">
        <v>10308</v>
      </c>
      <c r="S3157" s="70">
        <v>2.678</v>
      </c>
      <c r="T3157" s="59">
        <v>18</v>
      </c>
      <c r="U3157" s="82">
        <v>76.51</v>
      </c>
      <c r="V3157" s="83">
        <v>48.204</v>
      </c>
      <c r="W3157" s="83">
        <v>34.814</v>
      </c>
      <c r="X3157" s="83">
        <v>13.39</v>
      </c>
      <c r="Y3157" s="82">
        <f t="shared" si="331"/>
        <v>28.306</v>
      </c>
      <c r="Z3157" s="82"/>
      <c r="AA3157" s="91"/>
      <c r="AB3157" s="91"/>
      <c r="AC3157" s="82"/>
      <c r="AD3157" s="82"/>
      <c r="AE3157" s="82"/>
      <c r="AF3157" s="82"/>
      <c r="AG3157" s="59" t="s">
        <v>10241</v>
      </c>
      <c r="AH3157" s="59">
        <v>1</v>
      </c>
      <c r="AI3157" s="58"/>
      <c r="AJ3157" s="27"/>
    </row>
    <row r="3158" ht="20.15" customHeight="1" outlineLevel="4" spans="1:36">
      <c r="A3158" s="59">
        <v>11</v>
      </c>
      <c r="B3158" s="60" t="s">
        <v>299</v>
      </c>
      <c r="C3158" s="56" t="s">
        <v>306</v>
      </c>
      <c r="D3158" s="57" t="s">
        <v>10305</v>
      </c>
      <c r="E3158" s="58" t="s">
        <v>10309</v>
      </c>
      <c r="F3158" s="59" t="s">
        <v>554</v>
      </c>
      <c r="G3158" s="59" t="s">
        <v>110</v>
      </c>
      <c r="H3158" s="59">
        <v>433124</v>
      </c>
      <c r="I3158" s="59" t="str">
        <f t="shared" si="329"/>
        <v>433124</v>
      </c>
      <c r="J3158" s="59">
        <f t="shared" si="330"/>
        <v>0</v>
      </c>
      <c r="K3158" s="70">
        <v>3.678</v>
      </c>
      <c r="L3158" s="55" t="s">
        <v>10310</v>
      </c>
      <c r="M3158" s="71" t="s">
        <v>10311</v>
      </c>
      <c r="N3158" s="59"/>
      <c r="O3158" s="70"/>
      <c r="P3158" s="59"/>
      <c r="Q3158" s="70"/>
      <c r="R3158" s="73" t="s">
        <v>10311</v>
      </c>
      <c r="S3158" s="70">
        <v>3.678</v>
      </c>
      <c r="T3158" s="59">
        <v>18</v>
      </c>
      <c r="U3158" s="82">
        <v>105.09</v>
      </c>
      <c r="V3158" s="83">
        <v>66.204</v>
      </c>
      <c r="W3158" s="83">
        <v>47.814</v>
      </c>
      <c r="X3158" s="83">
        <v>18.39</v>
      </c>
      <c r="Y3158" s="82">
        <f t="shared" si="331"/>
        <v>38.886</v>
      </c>
      <c r="Z3158" s="82"/>
      <c r="AA3158" s="91"/>
      <c r="AB3158" s="91"/>
      <c r="AC3158" s="82"/>
      <c r="AD3158" s="82"/>
      <c r="AE3158" s="82"/>
      <c r="AF3158" s="82"/>
      <c r="AG3158" s="59" t="s">
        <v>10241</v>
      </c>
      <c r="AH3158" s="59">
        <v>1</v>
      </c>
      <c r="AI3158" s="58"/>
      <c r="AJ3158" s="27"/>
    </row>
    <row r="3159" ht="20.15" customHeight="1" outlineLevel="4" spans="1:36">
      <c r="A3159" s="59">
        <v>12</v>
      </c>
      <c r="B3159" s="60" t="s">
        <v>299</v>
      </c>
      <c r="C3159" s="56" t="s">
        <v>306</v>
      </c>
      <c r="D3159" s="57" t="s">
        <v>10312</v>
      </c>
      <c r="E3159" s="58" t="s">
        <v>10313</v>
      </c>
      <c r="F3159" s="59" t="s">
        <v>554</v>
      </c>
      <c r="G3159" s="59" t="s">
        <v>110</v>
      </c>
      <c r="H3159" s="59">
        <v>433124</v>
      </c>
      <c r="I3159" s="59" t="str">
        <f t="shared" si="329"/>
        <v>433124</v>
      </c>
      <c r="J3159" s="59">
        <f t="shared" si="330"/>
        <v>0</v>
      </c>
      <c r="K3159" s="70">
        <v>4.008</v>
      </c>
      <c r="L3159" s="55" t="s">
        <v>10314</v>
      </c>
      <c r="M3159" s="71" t="s">
        <v>10315</v>
      </c>
      <c r="N3159" s="59"/>
      <c r="O3159" s="70"/>
      <c r="P3159" s="59"/>
      <c r="Q3159" s="70"/>
      <c r="R3159" s="73" t="s">
        <v>10315</v>
      </c>
      <c r="S3159" s="70">
        <v>4.008</v>
      </c>
      <c r="T3159" s="59">
        <v>18</v>
      </c>
      <c r="U3159" s="82">
        <v>114.51</v>
      </c>
      <c r="V3159" s="83">
        <v>72.144</v>
      </c>
      <c r="W3159" s="83">
        <v>52.104</v>
      </c>
      <c r="X3159" s="83">
        <v>20.04</v>
      </c>
      <c r="Y3159" s="82">
        <f t="shared" si="331"/>
        <v>42.366</v>
      </c>
      <c r="Z3159" s="82"/>
      <c r="AA3159" s="91"/>
      <c r="AB3159" s="91"/>
      <c r="AC3159" s="82"/>
      <c r="AD3159" s="82"/>
      <c r="AE3159" s="82"/>
      <c r="AF3159" s="82"/>
      <c r="AG3159" s="59" t="s">
        <v>10241</v>
      </c>
      <c r="AH3159" s="59">
        <v>1</v>
      </c>
      <c r="AI3159" s="58"/>
      <c r="AJ3159" s="27"/>
    </row>
    <row r="3160" ht="20.15" customHeight="1" outlineLevel="4" spans="1:36">
      <c r="A3160" s="59">
        <v>13</v>
      </c>
      <c r="B3160" s="60" t="s">
        <v>299</v>
      </c>
      <c r="C3160" s="56" t="s">
        <v>306</v>
      </c>
      <c r="D3160" s="57" t="s">
        <v>10316</v>
      </c>
      <c r="E3160" s="58" t="s">
        <v>10317</v>
      </c>
      <c r="F3160" s="59" t="s">
        <v>554</v>
      </c>
      <c r="G3160" s="59" t="s">
        <v>110</v>
      </c>
      <c r="H3160" s="59">
        <v>433124</v>
      </c>
      <c r="I3160" s="59" t="str">
        <f t="shared" si="329"/>
        <v>433124</v>
      </c>
      <c r="J3160" s="59">
        <f t="shared" si="330"/>
        <v>0</v>
      </c>
      <c r="K3160" s="70">
        <v>0.977</v>
      </c>
      <c r="L3160" s="55" t="s">
        <v>10318</v>
      </c>
      <c r="M3160" s="71" t="s">
        <v>10319</v>
      </c>
      <c r="N3160" s="59"/>
      <c r="O3160" s="70"/>
      <c r="P3160" s="59"/>
      <c r="Q3160" s="70"/>
      <c r="R3160" s="73" t="s">
        <v>10319</v>
      </c>
      <c r="S3160" s="70">
        <v>0.977</v>
      </c>
      <c r="T3160" s="59">
        <v>18</v>
      </c>
      <c r="U3160" s="82">
        <v>27.91</v>
      </c>
      <c r="V3160" s="83">
        <v>17.586</v>
      </c>
      <c r="W3160" s="83">
        <v>12.701</v>
      </c>
      <c r="X3160" s="83">
        <v>4.885</v>
      </c>
      <c r="Y3160" s="82">
        <f t="shared" si="331"/>
        <v>10.324</v>
      </c>
      <c r="Z3160" s="82"/>
      <c r="AA3160" s="91"/>
      <c r="AB3160" s="91"/>
      <c r="AC3160" s="82"/>
      <c r="AD3160" s="82"/>
      <c r="AE3160" s="82"/>
      <c r="AF3160" s="82"/>
      <c r="AG3160" s="59" t="s">
        <v>10241</v>
      </c>
      <c r="AH3160" s="59">
        <v>1</v>
      </c>
      <c r="AI3160" s="58"/>
      <c r="AJ3160" s="27"/>
    </row>
    <row r="3161" ht="20.15" customHeight="1" outlineLevel="4" spans="1:36">
      <c r="A3161" s="59">
        <v>14</v>
      </c>
      <c r="B3161" s="60" t="s">
        <v>299</v>
      </c>
      <c r="C3161" s="56" t="s">
        <v>306</v>
      </c>
      <c r="D3161" s="57" t="s">
        <v>10295</v>
      </c>
      <c r="E3161" s="58" t="s">
        <v>10320</v>
      </c>
      <c r="F3161" s="59" t="s">
        <v>554</v>
      </c>
      <c r="G3161" s="59" t="s">
        <v>110</v>
      </c>
      <c r="H3161" s="59">
        <v>433124</v>
      </c>
      <c r="I3161" s="59" t="str">
        <f t="shared" si="329"/>
        <v>433124</v>
      </c>
      <c r="J3161" s="59">
        <f t="shared" si="330"/>
        <v>0</v>
      </c>
      <c r="K3161" s="70">
        <v>0.057</v>
      </c>
      <c r="L3161" s="55" t="s">
        <v>10321</v>
      </c>
      <c r="M3161" s="71" t="s">
        <v>10322</v>
      </c>
      <c r="N3161" s="59"/>
      <c r="O3161" s="70"/>
      <c r="P3161" s="59"/>
      <c r="Q3161" s="70"/>
      <c r="R3161" s="73" t="s">
        <v>10322</v>
      </c>
      <c r="S3161" s="70">
        <v>0.057</v>
      </c>
      <c r="T3161" s="59">
        <v>18</v>
      </c>
      <c r="U3161" s="82">
        <v>1.63</v>
      </c>
      <c r="V3161" s="83">
        <v>1.026</v>
      </c>
      <c r="W3161" s="83">
        <v>0.741</v>
      </c>
      <c r="X3161" s="83">
        <v>0.285</v>
      </c>
      <c r="Y3161" s="82">
        <f t="shared" si="331"/>
        <v>0.604</v>
      </c>
      <c r="Z3161" s="82"/>
      <c r="AA3161" s="91"/>
      <c r="AB3161" s="91"/>
      <c r="AC3161" s="82"/>
      <c r="AD3161" s="82"/>
      <c r="AE3161" s="82"/>
      <c r="AF3161" s="82"/>
      <c r="AG3161" s="59" t="s">
        <v>10241</v>
      </c>
      <c r="AH3161" s="59">
        <v>1</v>
      </c>
      <c r="AI3161" s="58"/>
      <c r="AJ3161" s="27"/>
    </row>
    <row r="3162" ht="20.15" customHeight="1" outlineLevel="4" spans="1:36">
      <c r="A3162" s="59">
        <v>15</v>
      </c>
      <c r="B3162" s="60" t="s">
        <v>299</v>
      </c>
      <c r="C3162" s="56" t="s">
        <v>306</v>
      </c>
      <c r="D3162" s="57" t="s">
        <v>10305</v>
      </c>
      <c r="E3162" s="58" t="s">
        <v>1315</v>
      </c>
      <c r="F3162" s="59" t="s">
        <v>554</v>
      </c>
      <c r="G3162" s="59" t="s">
        <v>110</v>
      </c>
      <c r="H3162" s="59">
        <v>433124</v>
      </c>
      <c r="I3162" s="59" t="str">
        <f t="shared" si="329"/>
        <v>433124</v>
      </c>
      <c r="J3162" s="59">
        <f t="shared" si="330"/>
        <v>0</v>
      </c>
      <c r="K3162" s="70">
        <v>3.037</v>
      </c>
      <c r="L3162" s="55" t="s">
        <v>10323</v>
      </c>
      <c r="M3162" s="71" t="s">
        <v>10324</v>
      </c>
      <c r="N3162" s="59"/>
      <c r="O3162" s="70"/>
      <c r="P3162" s="59"/>
      <c r="Q3162" s="70"/>
      <c r="R3162" s="73" t="s">
        <v>10324</v>
      </c>
      <c r="S3162" s="70">
        <v>3.037</v>
      </c>
      <c r="T3162" s="59">
        <v>18</v>
      </c>
      <c r="U3162" s="82">
        <v>86.77</v>
      </c>
      <c r="V3162" s="83">
        <v>54.666</v>
      </c>
      <c r="W3162" s="83">
        <v>39.481</v>
      </c>
      <c r="X3162" s="83">
        <v>15.185</v>
      </c>
      <c r="Y3162" s="82">
        <f t="shared" si="331"/>
        <v>32.104</v>
      </c>
      <c r="Z3162" s="82"/>
      <c r="AA3162" s="91"/>
      <c r="AB3162" s="91"/>
      <c r="AC3162" s="82"/>
      <c r="AD3162" s="82"/>
      <c r="AE3162" s="82"/>
      <c r="AF3162" s="82"/>
      <c r="AG3162" s="59" t="s">
        <v>10241</v>
      </c>
      <c r="AH3162" s="59">
        <v>1</v>
      </c>
      <c r="AI3162" s="58"/>
      <c r="AJ3162" s="27"/>
    </row>
    <row r="3163" ht="20.15" customHeight="1" outlineLevel="4" spans="1:36">
      <c r="A3163" s="59">
        <v>16</v>
      </c>
      <c r="B3163" s="60" t="s">
        <v>299</v>
      </c>
      <c r="C3163" s="56" t="s">
        <v>306</v>
      </c>
      <c r="D3163" s="57" t="s">
        <v>10305</v>
      </c>
      <c r="E3163" s="58" t="s">
        <v>1219</v>
      </c>
      <c r="F3163" s="59" t="s">
        <v>554</v>
      </c>
      <c r="G3163" s="59" t="s">
        <v>110</v>
      </c>
      <c r="H3163" s="59">
        <v>433124</v>
      </c>
      <c r="I3163" s="59" t="str">
        <f t="shared" si="329"/>
        <v>433124</v>
      </c>
      <c r="J3163" s="59">
        <f t="shared" si="330"/>
        <v>0</v>
      </c>
      <c r="K3163" s="70">
        <v>0.864</v>
      </c>
      <c r="L3163" s="55" t="s">
        <v>10325</v>
      </c>
      <c r="M3163" s="71" t="s">
        <v>10326</v>
      </c>
      <c r="N3163" s="59"/>
      <c r="O3163" s="70"/>
      <c r="P3163" s="59"/>
      <c r="Q3163" s="70"/>
      <c r="R3163" s="73" t="s">
        <v>10326</v>
      </c>
      <c r="S3163" s="70">
        <v>0.864</v>
      </c>
      <c r="T3163" s="59">
        <v>18</v>
      </c>
      <c r="U3163" s="82">
        <v>24.69</v>
      </c>
      <c r="V3163" s="83">
        <v>15.552</v>
      </c>
      <c r="W3163" s="83">
        <v>11.232</v>
      </c>
      <c r="X3163" s="83">
        <v>4.32</v>
      </c>
      <c r="Y3163" s="82">
        <f t="shared" si="331"/>
        <v>9.138</v>
      </c>
      <c r="Z3163" s="82"/>
      <c r="AA3163" s="91"/>
      <c r="AB3163" s="91"/>
      <c r="AC3163" s="82"/>
      <c r="AD3163" s="82"/>
      <c r="AE3163" s="82"/>
      <c r="AF3163" s="82"/>
      <c r="AG3163" s="59" t="s">
        <v>10241</v>
      </c>
      <c r="AH3163" s="59">
        <v>1</v>
      </c>
      <c r="AI3163" s="58"/>
      <c r="AJ3163" s="27"/>
    </row>
    <row r="3164" ht="20.15" customHeight="1" outlineLevel="4" spans="1:36">
      <c r="A3164" s="59">
        <v>17</v>
      </c>
      <c r="B3164" s="60" t="s">
        <v>299</v>
      </c>
      <c r="C3164" s="56" t="s">
        <v>306</v>
      </c>
      <c r="D3164" s="57" t="s">
        <v>10281</v>
      </c>
      <c r="E3164" s="58" t="s">
        <v>10327</v>
      </c>
      <c r="F3164" s="59" t="s">
        <v>554</v>
      </c>
      <c r="G3164" s="59" t="s">
        <v>110</v>
      </c>
      <c r="H3164" s="59">
        <v>433124</v>
      </c>
      <c r="I3164" s="59" t="str">
        <f t="shared" si="329"/>
        <v>433124</v>
      </c>
      <c r="J3164" s="59">
        <f t="shared" si="330"/>
        <v>0</v>
      </c>
      <c r="K3164" s="70">
        <v>1.567</v>
      </c>
      <c r="L3164" s="55" t="s">
        <v>10328</v>
      </c>
      <c r="M3164" s="71" t="s">
        <v>10329</v>
      </c>
      <c r="N3164" s="59"/>
      <c r="O3164" s="70"/>
      <c r="P3164" s="59"/>
      <c r="Q3164" s="70"/>
      <c r="R3164" s="73" t="s">
        <v>10329</v>
      </c>
      <c r="S3164" s="70">
        <v>1.567</v>
      </c>
      <c r="T3164" s="59">
        <v>18</v>
      </c>
      <c r="U3164" s="82">
        <v>44.77</v>
      </c>
      <c r="V3164" s="83">
        <v>28.206</v>
      </c>
      <c r="W3164" s="83">
        <v>20.371</v>
      </c>
      <c r="X3164" s="83">
        <v>7.835</v>
      </c>
      <c r="Y3164" s="82">
        <f t="shared" si="331"/>
        <v>16.564</v>
      </c>
      <c r="Z3164" s="82"/>
      <c r="AA3164" s="91"/>
      <c r="AB3164" s="91"/>
      <c r="AC3164" s="82"/>
      <c r="AD3164" s="82"/>
      <c r="AE3164" s="82"/>
      <c r="AF3164" s="82"/>
      <c r="AG3164" s="59" t="s">
        <v>10330</v>
      </c>
      <c r="AH3164" s="59">
        <v>1</v>
      </c>
      <c r="AI3164" s="58"/>
      <c r="AJ3164" s="27"/>
    </row>
    <row r="3165" ht="20.15" customHeight="1" outlineLevel="4" spans="1:36">
      <c r="A3165" s="59">
        <v>18</v>
      </c>
      <c r="B3165" s="60" t="s">
        <v>299</v>
      </c>
      <c r="C3165" s="56" t="s">
        <v>306</v>
      </c>
      <c r="D3165" s="57" t="s">
        <v>10301</v>
      </c>
      <c r="E3165" s="58" t="s">
        <v>10331</v>
      </c>
      <c r="F3165" s="59" t="s">
        <v>554</v>
      </c>
      <c r="G3165" s="59" t="s">
        <v>110</v>
      </c>
      <c r="H3165" s="59">
        <v>433124</v>
      </c>
      <c r="I3165" s="59" t="str">
        <f t="shared" si="329"/>
        <v>433124</v>
      </c>
      <c r="J3165" s="59">
        <f t="shared" si="330"/>
        <v>0</v>
      </c>
      <c r="K3165" s="70">
        <v>3.941</v>
      </c>
      <c r="L3165" s="55" t="s">
        <v>10332</v>
      </c>
      <c r="M3165" s="71" t="s">
        <v>10333</v>
      </c>
      <c r="N3165" s="59"/>
      <c r="O3165" s="70"/>
      <c r="P3165" s="59"/>
      <c r="Q3165" s="70"/>
      <c r="R3165" s="73" t="s">
        <v>10333</v>
      </c>
      <c r="S3165" s="70">
        <v>3.941</v>
      </c>
      <c r="T3165" s="59">
        <v>18</v>
      </c>
      <c r="U3165" s="82">
        <v>112.6</v>
      </c>
      <c r="V3165" s="83">
        <v>70.938</v>
      </c>
      <c r="W3165" s="83">
        <v>51.233</v>
      </c>
      <c r="X3165" s="83">
        <v>19.705</v>
      </c>
      <c r="Y3165" s="82">
        <f t="shared" si="331"/>
        <v>41.662</v>
      </c>
      <c r="Z3165" s="82"/>
      <c r="AA3165" s="91"/>
      <c r="AB3165" s="91"/>
      <c r="AC3165" s="82"/>
      <c r="AD3165" s="82"/>
      <c r="AE3165" s="82"/>
      <c r="AF3165" s="82"/>
      <c r="AG3165" s="59" t="s">
        <v>10330</v>
      </c>
      <c r="AH3165" s="59">
        <v>1</v>
      </c>
      <c r="AI3165" s="58"/>
      <c r="AJ3165" s="27"/>
    </row>
    <row r="3166" ht="20.15" customHeight="1" outlineLevel="4" spans="1:36">
      <c r="A3166" s="59">
        <v>19</v>
      </c>
      <c r="B3166" s="60" t="s">
        <v>299</v>
      </c>
      <c r="C3166" s="56" t="s">
        <v>306</v>
      </c>
      <c r="D3166" s="57" t="s">
        <v>10273</v>
      </c>
      <c r="E3166" s="58" t="s">
        <v>10334</v>
      </c>
      <c r="F3166" s="59" t="s">
        <v>554</v>
      </c>
      <c r="G3166" s="59" t="s">
        <v>110</v>
      </c>
      <c r="H3166" s="59">
        <v>433124</v>
      </c>
      <c r="I3166" s="59" t="str">
        <f t="shared" si="329"/>
        <v>433124</v>
      </c>
      <c r="J3166" s="59">
        <f t="shared" si="330"/>
        <v>0</v>
      </c>
      <c r="K3166" s="70">
        <v>4.069</v>
      </c>
      <c r="L3166" s="55" t="s">
        <v>10335</v>
      </c>
      <c r="M3166" s="71" t="s">
        <v>10336</v>
      </c>
      <c r="N3166" s="59"/>
      <c r="O3166" s="70"/>
      <c r="P3166" s="73" t="s">
        <v>10336</v>
      </c>
      <c r="Q3166" s="70">
        <v>4.069</v>
      </c>
      <c r="R3166" s="59"/>
      <c r="S3166" s="70"/>
      <c r="T3166" s="59">
        <v>18</v>
      </c>
      <c r="U3166" s="82">
        <v>116.26</v>
      </c>
      <c r="V3166" s="83">
        <v>73.242</v>
      </c>
      <c r="W3166" s="83">
        <v>52.897</v>
      </c>
      <c r="X3166" s="83">
        <v>20.345</v>
      </c>
      <c r="Y3166" s="82">
        <f t="shared" si="331"/>
        <v>43.018</v>
      </c>
      <c r="Z3166" s="82"/>
      <c r="AA3166" s="91"/>
      <c r="AB3166" s="91"/>
      <c r="AC3166" s="82"/>
      <c r="AD3166" s="82"/>
      <c r="AE3166" s="82"/>
      <c r="AF3166" s="82"/>
      <c r="AG3166" s="59" t="s">
        <v>10330</v>
      </c>
      <c r="AH3166" s="59">
        <v>1</v>
      </c>
      <c r="AI3166" s="58"/>
      <c r="AJ3166" s="27"/>
    </row>
    <row r="3167" ht="20.15" customHeight="1" outlineLevel="4" spans="1:36">
      <c r="A3167" s="59">
        <v>20</v>
      </c>
      <c r="B3167" s="60" t="s">
        <v>299</v>
      </c>
      <c r="C3167" s="56" t="s">
        <v>306</v>
      </c>
      <c r="D3167" s="57" t="s">
        <v>10301</v>
      </c>
      <c r="E3167" s="58" t="s">
        <v>10337</v>
      </c>
      <c r="F3167" s="59" t="s">
        <v>554</v>
      </c>
      <c r="G3167" s="59" t="s">
        <v>110</v>
      </c>
      <c r="H3167" s="59">
        <v>433124</v>
      </c>
      <c r="I3167" s="59" t="str">
        <f t="shared" si="329"/>
        <v>433124</v>
      </c>
      <c r="J3167" s="59">
        <f t="shared" si="330"/>
        <v>0</v>
      </c>
      <c r="K3167" s="70">
        <v>3.615</v>
      </c>
      <c r="L3167" s="55" t="s">
        <v>10338</v>
      </c>
      <c r="M3167" s="71" t="s">
        <v>10339</v>
      </c>
      <c r="N3167" s="59"/>
      <c r="O3167" s="70"/>
      <c r="P3167" s="73" t="s">
        <v>10339</v>
      </c>
      <c r="Q3167" s="70">
        <v>3.615</v>
      </c>
      <c r="R3167" s="59"/>
      <c r="S3167" s="70"/>
      <c r="T3167" s="59">
        <v>18</v>
      </c>
      <c r="U3167" s="82">
        <v>103.29</v>
      </c>
      <c r="V3167" s="83">
        <v>65.07</v>
      </c>
      <c r="W3167" s="83">
        <v>46.995</v>
      </c>
      <c r="X3167" s="83">
        <v>18.075</v>
      </c>
      <c r="Y3167" s="82">
        <f t="shared" si="331"/>
        <v>38.22</v>
      </c>
      <c r="Z3167" s="82"/>
      <c r="AA3167" s="91"/>
      <c r="AB3167" s="91"/>
      <c r="AC3167" s="82"/>
      <c r="AD3167" s="82"/>
      <c r="AE3167" s="82"/>
      <c r="AF3167" s="82"/>
      <c r="AG3167" s="59" t="s">
        <v>10330</v>
      </c>
      <c r="AH3167" s="59">
        <v>1</v>
      </c>
      <c r="AI3167" s="58"/>
      <c r="AJ3167" s="27"/>
    </row>
    <row r="3168" ht="20.15" customHeight="1" outlineLevel="4" spans="1:36">
      <c r="A3168" s="59">
        <v>21</v>
      </c>
      <c r="B3168" s="60" t="s">
        <v>299</v>
      </c>
      <c r="C3168" s="56" t="s">
        <v>306</v>
      </c>
      <c r="D3168" s="57" t="s">
        <v>10281</v>
      </c>
      <c r="E3168" s="58" t="s">
        <v>10340</v>
      </c>
      <c r="F3168" s="59" t="s">
        <v>554</v>
      </c>
      <c r="G3168" s="59" t="s">
        <v>110</v>
      </c>
      <c r="H3168" s="59">
        <v>433124</v>
      </c>
      <c r="I3168" s="59" t="str">
        <f t="shared" si="329"/>
        <v>433124</v>
      </c>
      <c r="J3168" s="59">
        <f t="shared" si="330"/>
        <v>0</v>
      </c>
      <c r="K3168" s="70">
        <v>4.571</v>
      </c>
      <c r="L3168" s="55" t="s">
        <v>10341</v>
      </c>
      <c r="M3168" s="71" t="s">
        <v>10342</v>
      </c>
      <c r="N3168" s="59"/>
      <c r="O3168" s="70"/>
      <c r="P3168" s="73" t="s">
        <v>10342</v>
      </c>
      <c r="Q3168" s="70">
        <v>4.571</v>
      </c>
      <c r="R3168" s="59"/>
      <c r="S3168" s="70"/>
      <c r="T3168" s="59">
        <v>18</v>
      </c>
      <c r="U3168" s="82">
        <v>130.6</v>
      </c>
      <c r="V3168" s="83">
        <v>82.278</v>
      </c>
      <c r="W3168" s="83">
        <v>59.423</v>
      </c>
      <c r="X3168" s="83">
        <v>22.855</v>
      </c>
      <c r="Y3168" s="82">
        <f t="shared" si="331"/>
        <v>48.322</v>
      </c>
      <c r="Z3168" s="82"/>
      <c r="AA3168" s="91"/>
      <c r="AB3168" s="91"/>
      <c r="AC3168" s="82"/>
      <c r="AD3168" s="82"/>
      <c r="AE3168" s="82"/>
      <c r="AF3168" s="82"/>
      <c r="AG3168" s="59" t="s">
        <v>10343</v>
      </c>
      <c r="AH3168" s="59">
        <v>1</v>
      </c>
      <c r="AI3168" s="58"/>
      <c r="AJ3168" s="27"/>
    </row>
    <row r="3169" ht="20.15" customHeight="1" outlineLevel="4" spans="1:36">
      <c r="A3169" s="59">
        <v>22</v>
      </c>
      <c r="B3169" s="60" t="s">
        <v>299</v>
      </c>
      <c r="C3169" s="56" t="s">
        <v>306</v>
      </c>
      <c r="D3169" s="57" t="s">
        <v>10301</v>
      </c>
      <c r="E3169" s="58" t="s">
        <v>10344</v>
      </c>
      <c r="F3169" s="59" t="s">
        <v>554</v>
      </c>
      <c r="G3169" s="59" t="s">
        <v>110</v>
      </c>
      <c r="H3169" s="59">
        <v>433124</v>
      </c>
      <c r="I3169" s="59" t="str">
        <f t="shared" si="329"/>
        <v>433124</v>
      </c>
      <c r="J3169" s="59">
        <f t="shared" si="330"/>
        <v>0</v>
      </c>
      <c r="K3169" s="70">
        <v>1.061</v>
      </c>
      <c r="L3169" s="55" t="s">
        <v>10345</v>
      </c>
      <c r="M3169" s="71" t="s">
        <v>10346</v>
      </c>
      <c r="N3169" s="59"/>
      <c r="O3169" s="70"/>
      <c r="P3169" s="73" t="s">
        <v>10346</v>
      </c>
      <c r="Q3169" s="70">
        <v>1.061</v>
      </c>
      <c r="R3169" s="59"/>
      <c r="S3169" s="70"/>
      <c r="T3169" s="59">
        <v>18</v>
      </c>
      <c r="U3169" s="82">
        <v>30.31</v>
      </c>
      <c r="V3169" s="83">
        <v>19.098</v>
      </c>
      <c r="W3169" s="83">
        <v>13.793</v>
      </c>
      <c r="X3169" s="83">
        <v>5.305</v>
      </c>
      <c r="Y3169" s="82">
        <f t="shared" si="331"/>
        <v>11.212</v>
      </c>
      <c r="Z3169" s="82"/>
      <c r="AA3169" s="91"/>
      <c r="AB3169" s="91"/>
      <c r="AC3169" s="82"/>
      <c r="AD3169" s="82"/>
      <c r="AE3169" s="82"/>
      <c r="AF3169" s="82"/>
      <c r="AG3169" s="59" t="s">
        <v>10343</v>
      </c>
      <c r="AH3169" s="59">
        <v>1</v>
      </c>
      <c r="AI3169" s="58"/>
      <c r="AJ3169" s="27"/>
    </row>
    <row r="3170" ht="20.15" customHeight="1" outlineLevel="4" spans="1:36">
      <c r="A3170" s="59">
        <v>23</v>
      </c>
      <c r="B3170" s="60" t="s">
        <v>299</v>
      </c>
      <c r="C3170" s="56" t="s">
        <v>306</v>
      </c>
      <c r="D3170" s="57" t="s">
        <v>10281</v>
      </c>
      <c r="E3170" s="58" t="s">
        <v>10347</v>
      </c>
      <c r="F3170" s="59" t="s">
        <v>554</v>
      </c>
      <c r="G3170" s="59" t="s">
        <v>110</v>
      </c>
      <c r="H3170" s="59">
        <v>433124</v>
      </c>
      <c r="I3170" s="59" t="str">
        <f t="shared" si="329"/>
        <v>433124</v>
      </c>
      <c r="J3170" s="59">
        <f t="shared" si="330"/>
        <v>0</v>
      </c>
      <c r="K3170" s="70">
        <v>2.824</v>
      </c>
      <c r="L3170" s="55" t="s">
        <v>10348</v>
      </c>
      <c r="M3170" s="71" t="s">
        <v>10349</v>
      </c>
      <c r="N3170" s="59"/>
      <c r="O3170" s="70"/>
      <c r="P3170" s="73" t="s">
        <v>10349</v>
      </c>
      <c r="Q3170" s="70">
        <v>2.824</v>
      </c>
      <c r="R3170" s="59"/>
      <c r="S3170" s="70"/>
      <c r="T3170" s="59">
        <v>18</v>
      </c>
      <c r="U3170" s="82">
        <v>80.69</v>
      </c>
      <c r="V3170" s="83">
        <v>50.832</v>
      </c>
      <c r="W3170" s="83">
        <v>36.712</v>
      </c>
      <c r="X3170" s="83">
        <v>14.12</v>
      </c>
      <c r="Y3170" s="82">
        <f t="shared" si="331"/>
        <v>29.858</v>
      </c>
      <c r="Z3170" s="82"/>
      <c r="AA3170" s="91"/>
      <c r="AB3170" s="91"/>
      <c r="AC3170" s="82"/>
      <c r="AD3170" s="82"/>
      <c r="AE3170" s="82"/>
      <c r="AF3170" s="82"/>
      <c r="AG3170" s="59" t="s">
        <v>10343</v>
      </c>
      <c r="AH3170" s="59">
        <v>1</v>
      </c>
      <c r="AI3170" s="58"/>
      <c r="AJ3170" s="27"/>
    </row>
    <row r="3171" ht="20.15" customHeight="1" outlineLevel="3" spans="1:36">
      <c r="A3171" s="59"/>
      <c r="B3171" s="60"/>
      <c r="C3171" s="51" t="s">
        <v>309</v>
      </c>
      <c r="D3171" s="57"/>
      <c r="E3171" s="58"/>
      <c r="F3171" s="59"/>
      <c r="G3171" s="59"/>
      <c r="H3171" s="59"/>
      <c r="I3171" s="59"/>
      <c r="J3171" s="59"/>
      <c r="K3171" s="70">
        <f>SUBTOTAL(9,K3172:K3177)</f>
        <v>19.496</v>
      </c>
      <c r="L3171" s="55"/>
      <c r="M3171" s="71"/>
      <c r="N3171" s="59"/>
      <c r="O3171" s="70"/>
      <c r="P3171" s="59"/>
      <c r="Q3171" s="70"/>
      <c r="R3171" s="73"/>
      <c r="S3171" s="70"/>
      <c r="T3171" s="59"/>
      <c r="U3171" s="82">
        <f>SUBTOTAL(9,U3172:U3177)</f>
        <v>557.04</v>
      </c>
      <c r="V3171" s="83">
        <f>SUBTOTAL(9,V3172:V3177)</f>
        <v>350.928</v>
      </c>
      <c r="W3171" s="83">
        <f>SUBTOTAL(9,W3172:W3177)</f>
        <v>253.448</v>
      </c>
      <c r="X3171" s="83">
        <f>SUBTOTAL(9,X3172:X3177)</f>
        <v>97.48</v>
      </c>
      <c r="Y3171" s="82">
        <f>SUBTOTAL(9,Y3172:Y3177)</f>
        <v>206.112</v>
      </c>
      <c r="Z3171" s="82">
        <v>14</v>
      </c>
      <c r="AA3171" s="91">
        <v>472</v>
      </c>
      <c r="AB3171" s="82">
        <f>U3171-AA3171</f>
        <v>85.04</v>
      </c>
      <c r="AC3171" s="82">
        <v>198</v>
      </c>
      <c r="AD3171" s="82">
        <f>V3171-AC3171</f>
        <v>152.928</v>
      </c>
      <c r="AE3171" s="82">
        <v>274</v>
      </c>
      <c r="AF3171" s="82">
        <v>274</v>
      </c>
      <c r="AG3171" s="59"/>
      <c r="AH3171" s="54"/>
      <c r="AI3171" s="58"/>
      <c r="AJ3171" s="27" t="s">
        <v>124</v>
      </c>
    </row>
    <row r="3172" ht="20.15" customHeight="1" outlineLevel="4" spans="1:36">
      <c r="A3172" s="59">
        <v>1</v>
      </c>
      <c r="B3172" s="60" t="s">
        <v>299</v>
      </c>
      <c r="C3172" s="56" t="s">
        <v>308</v>
      </c>
      <c r="D3172" s="57" t="s">
        <v>10350</v>
      </c>
      <c r="E3172" s="58" t="s">
        <v>10351</v>
      </c>
      <c r="F3172" s="59" t="s">
        <v>554</v>
      </c>
      <c r="G3172" s="59" t="s">
        <v>110</v>
      </c>
      <c r="H3172" s="59">
        <v>433125</v>
      </c>
      <c r="I3172" s="59" t="str">
        <f t="shared" ref="I3172:I3177" si="332">RIGHT(M3172,6)</f>
        <v>433125</v>
      </c>
      <c r="J3172" s="59">
        <f t="shared" ref="J3172:J3177" si="333">H3172-I3172</f>
        <v>0</v>
      </c>
      <c r="K3172" s="70">
        <v>4.661</v>
      </c>
      <c r="L3172" s="55" t="s">
        <v>10352</v>
      </c>
      <c r="M3172" s="71" t="s">
        <v>10353</v>
      </c>
      <c r="N3172" s="59"/>
      <c r="O3172" s="70"/>
      <c r="P3172" s="59"/>
      <c r="Q3172" s="70"/>
      <c r="R3172" s="73" t="s">
        <v>10353</v>
      </c>
      <c r="S3172" s="70">
        <v>4.661</v>
      </c>
      <c r="T3172" s="59">
        <v>18</v>
      </c>
      <c r="U3172" s="82">
        <v>133.17</v>
      </c>
      <c r="V3172" s="83">
        <v>83.898</v>
      </c>
      <c r="W3172" s="83">
        <v>60.593</v>
      </c>
      <c r="X3172" s="83">
        <v>23.305</v>
      </c>
      <c r="Y3172" s="82">
        <f t="shared" ref="Y3172:Y3177" si="334">U3172-V3172</f>
        <v>49.272</v>
      </c>
      <c r="Z3172" s="82"/>
      <c r="AA3172" s="91"/>
      <c r="AB3172" s="91"/>
      <c r="AC3172" s="82"/>
      <c r="AD3172" s="82"/>
      <c r="AE3172" s="82"/>
      <c r="AF3172" s="82"/>
      <c r="AG3172" s="59"/>
      <c r="AH3172" s="54">
        <v>1</v>
      </c>
      <c r="AI3172" s="58"/>
      <c r="AJ3172" s="27"/>
    </row>
    <row r="3173" ht="20.15" customHeight="1" outlineLevel="4" spans="1:36">
      <c r="A3173" s="59">
        <v>2</v>
      </c>
      <c r="B3173" s="60" t="s">
        <v>299</v>
      </c>
      <c r="C3173" s="56" t="s">
        <v>308</v>
      </c>
      <c r="D3173" s="57" t="s">
        <v>10354</v>
      </c>
      <c r="E3173" s="58" t="s">
        <v>4842</v>
      </c>
      <c r="F3173" s="59" t="s">
        <v>554</v>
      </c>
      <c r="G3173" s="59" t="s">
        <v>110</v>
      </c>
      <c r="H3173" s="59">
        <v>433125</v>
      </c>
      <c r="I3173" s="59" t="str">
        <f t="shared" si="332"/>
        <v>433125</v>
      </c>
      <c r="J3173" s="59">
        <f t="shared" si="333"/>
        <v>0</v>
      </c>
      <c r="K3173" s="70">
        <v>1.697</v>
      </c>
      <c r="L3173" s="55" t="s">
        <v>10355</v>
      </c>
      <c r="M3173" s="71" t="s">
        <v>10356</v>
      </c>
      <c r="N3173" s="59"/>
      <c r="O3173" s="70"/>
      <c r="P3173" s="59"/>
      <c r="Q3173" s="70"/>
      <c r="R3173" s="73" t="s">
        <v>10356</v>
      </c>
      <c r="S3173" s="70">
        <v>1.697</v>
      </c>
      <c r="T3173" s="59">
        <v>18</v>
      </c>
      <c r="U3173" s="82">
        <v>48.49</v>
      </c>
      <c r="V3173" s="83">
        <v>30.546</v>
      </c>
      <c r="W3173" s="83">
        <v>22.061</v>
      </c>
      <c r="X3173" s="83">
        <v>8.485</v>
      </c>
      <c r="Y3173" s="82">
        <f t="shared" si="334"/>
        <v>17.944</v>
      </c>
      <c r="Z3173" s="82"/>
      <c r="AA3173" s="91"/>
      <c r="AB3173" s="91"/>
      <c r="AC3173" s="82"/>
      <c r="AD3173" s="82"/>
      <c r="AE3173" s="82"/>
      <c r="AF3173" s="82"/>
      <c r="AG3173" s="59" t="s">
        <v>10357</v>
      </c>
      <c r="AH3173" s="59">
        <v>1</v>
      </c>
      <c r="AI3173" s="58"/>
      <c r="AJ3173" s="27"/>
    </row>
    <row r="3174" ht="20.15" customHeight="1" outlineLevel="4" spans="1:36">
      <c r="A3174" s="59">
        <v>3</v>
      </c>
      <c r="B3174" s="60" t="s">
        <v>299</v>
      </c>
      <c r="C3174" s="56" t="s">
        <v>308</v>
      </c>
      <c r="D3174" s="57" t="s">
        <v>10350</v>
      </c>
      <c r="E3174" s="58" t="s">
        <v>8253</v>
      </c>
      <c r="F3174" s="59" t="s">
        <v>554</v>
      </c>
      <c r="G3174" s="59" t="s">
        <v>110</v>
      </c>
      <c r="H3174" s="59">
        <v>433125</v>
      </c>
      <c r="I3174" s="59" t="str">
        <f t="shared" si="332"/>
        <v>433125</v>
      </c>
      <c r="J3174" s="59">
        <f t="shared" si="333"/>
        <v>0</v>
      </c>
      <c r="K3174" s="70">
        <v>2.152</v>
      </c>
      <c r="L3174" s="55" t="s">
        <v>10358</v>
      </c>
      <c r="M3174" s="71" t="s">
        <v>10359</v>
      </c>
      <c r="N3174" s="59"/>
      <c r="O3174" s="70"/>
      <c r="P3174" s="59"/>
      <c r="Q3174" s="70"/>
      <c r="R3174" s="73" t="s">
        <v>10359</v>
      </c>
      <c r="S3174" s="70">
        <v>2.152</v>
      </c>
      <c r="T3174" s="59">
        <v>18</v>
      </c>
      <c r="U3174" s="82">
        <v>61.49</v>
      </c>
      <c r="V3174" s="83">
        <v>38.736</v>
      </c>
      <c r="W3174" s="83">
        <v>27.976</v>
      </c>
      <c r="X3174" s="83">
        <v>10.76</v>
      </c>
      <c r="Y3174" s="82">
        <f t="shared" si="334"/>
        <v>22.754</v>
      </c>
      <c r="Z3174" s="82"/>
      <c r="AA3174" s="91"/>
      <c r="AB3174" s="91"/>
      <c r="AC3174" s="82"/>
      <c r="AD3174" s="82"/>
      <c r="AE3174" s="82"/>
      <c r="AF3174" s="82"/>
      <c r="AG3174" s="59" t="s">
        <v>10357</v>
      </c>
      <c r="AH3174" s="59">
        <v>1</v>
      </c>
      <c r="AI3174" s="58"/>
      <c r="AJ3174" s="27"/>
    </row>
    <row r="3175" ht="20.15" customHeight="1" outlineLevel="4" spans="1:36">
      <c r="A3175" s="59">
        <v>4</v>
      </c>
      <c r="B3175" s="60" t="s">
        <v>299</v>
      </c>
      <c r="C3175" s="56" t="s">
        <v>308</v>
      </c>
      <c r="D3175" s="57" t="s">
        <v>10360</v>
      </c>
      <c r="E3175" s="58" t="s">
        <v>10361</v>
      </c>
      <c r="F3175" s="59" t="s">
        <v>554</v>
      </c>
      <c r="G3175" s="59" t="s">
        <v>110</v>
      </c>
      <c r="H3175" s="59">
        <v>433125</v>
      </c>
      <c r="I3175" s="59" t="str">
        <f t="shared" si="332"/>
        <v>433125</v>
      </c>
      <c r="J3175" s="59">
        <f t="shared" si="333"/>
        <v>0</v>
      </c>
      <c r="K3175" s="70">
        <v>5.014</v>
      </c>
      <c r="L3175" s="55" t="s">
        <v>10362</v>
      </c>
      <c r="M3175" s="71" t="s">
        <v>10363</v>
      </c>
      <c r="N3175" s="59"/>
      <c r="O3175" s="70"/>
      <c r="P3175" s="59"/>
      <c r="Q3175" s="70"/>
      <c r="R3175" s="73" t="s">
        <v>10363</v>
      </c>
      <c r="S3175" s="70">
        <v>5.014</v>
      </c>
      <c r="T3175" s="59">
        <v>18</v>
      </c>
      <c r="U3175" s="82">
        <v>143.26</v>
      </c>
      <c r="V3175" s="83">
        <v>90.252</v>
      </c>
      <c r="W3175" s="83">
        <v>65.182</v>
      </c>
      <c r="X3175" s="83">
        <v>25.07</v>
      </c>
      <c r="Y3175" s="82">
        <f t="shared" si="334"/>
        <v>53.008</v>
      </c>
      <c r="Z3175" s="82"/>
      <c r="AA3175" s="91"/>
      <c r="AB3175" s="91"/>
      <c r="AC3175" s="82"/>
      <c r="AD3175" s="82"/>
      <c r="AE3175" s="82"/>
      <c r="AF3175" s="82"/>
      <c r="AG3175" s="59" t="s">
        <v>10364</v>
      </c>
      <c r="AH3175" s="59">
        <v>1</v>
      </c>
      <c r="AI3175" s="58"/>
      <c r="AJ3175" s="27"/>
    </row>
    <row r="3176" ht="20.15" customHeight="1" outlineLevel="4" spans="1:36">
      <c r="A3176" s="59">
        <v>5</v>
      </c>
      <c r="B3176" s="60" t="s">
        <v>299</v>
      </c>
      <c r="C3176" s="56" t="s">
        <v>308</v>
      </c>
      <c r="D3176" s="57" t="s">
        <v>10360</v>
      </c>
      <c r="E3176" s="58" t="s">
        <v>10365</v>
      </c>
      <c r="F3176" s="59" t="s">
        <v>554</v>
      </c>
      <c r="G3176" s="59" t="s">
        <v>110</v>
      </c>
      <c r="H3176" s="59">
        <v>433125</v>
      </c>
      <c r="I3176" s="59" t="str">
        <f t="shared" si="332"/>
        <v>433125</v>
      </c>
      <c r="J3176" s="59">
        <f t="shared" si="333"/>
        <v>0</v>
      </c>
      <c r="K3176" s="70">
        <v>1.604</v>
      </c>
      <c r="L3176" s="55" t="s">
        <v>10366</v>
      </c>
      <c r="M3176" s="71" t="s">
        <v>10367</v>
      </c>
      <c r="N3176" s="59"/>
      <c r="O3176" s="70"/>
      <c r="P3176" s="59"/>
      <c r="Q3176" s="70"/>
      <c r="R3176" s="73" t="s">
        <v>10367</v>
      </c>
      <c r="S3176" s="70">
        <v>1.604</v>
      </c>
      <c r="T3176" s="59">
        <v>18</v>
      </c>
      <c r="U3176" s="82">
        <v>45.83</v>
      </c>
      <c r="V3176" s="83">
        <v>28.872</v>
      </c>
      <c r="W3176" s="83">
        <v>20.852</v>
      </c>
      <c r="X3176" s="83">
        <v>8.02</v>
      </c>
      <c r="Y3176" s="82">
        <f t="shared" si="334"/>
        <v>16.958</v>
      </c>
      <c r="Z3176" s="82"/>
      <c r="AA3176" s="91"/>
      <c r="AB3176" s="91"/>
      <c r="AC3176" s="82"/>
      <c r="AD3176" s="82"/>
      <c r="AE3176" s="82"/>
      <c r="AF3176" s="82"/>
      <c r="AG3176" s="59" t="s">
        <v>10368</v>
      </c>
      <c r="AH3176" s="59">
        <v>1</v>
      </c>
      <c r="AI3176" s="58"/>
      <c r="AJ3176" s="27"/>
    </row>
    <row r="3177" ht="20.15" customHeight="1" outlineLevel="4" spans="1:36">
      <c r="A3177" s="59">
        <v>6</v>
      </c>
      <c r="B3177" s="60" t="s">
        <v>299</v>
      </c>
      <c r="C3177" s="56" t="s">
        <v>308</v>
      </c>
      <c r="D3177" s="57" t="s">
        <v>10350</v>
      </c>
      <c r="E3177" s="58" t="s">
        <v>10369</v>
      </c>
      <c r="F3177" s="59" t="s">
        <v>554</v>
      </c>
      <c r="G3177" s="59" t="s">
        <v>110</v>
      </c>
      <c r="H3177" s="59">
        <v>433125</v>
      </c>
      <c r="I3177" s="59" t="str">
        <f t="shared" si="332"/>
        <v>433125</v>
      </c>
      <c r="J3177" s="59">
        <f t="shared" si="333"/>
        <v>0</v>
      </c>
      <c r="K3177" s="70">
        <v>4.368</v>
      </c>
      <c r="L3177" s="55" t="s">
        <v>10370</v>
      </c>
      <c r="M3177" s="71" t="s">
        <v>10371</v>
      </c>
      <c r="N3177" s="59"/>
      <c r="O3177" s="70"/>
      <c r="P3177" s="59"/>
      <c r="Q3177" s="70"/>
      <c r="R3177" s="73" t="s">
        <v>10371</v>
      </c>
      <c r="S3177" s="70">
        <v>4.368</v>
      </c>
      <c r="T3177" s="59">
        <v>18</v>
      </c>
      <c r="U3177" s="82">
        <v>124.8</v>
      </c>
      <c r="V3177" s="83">
        <v>78.624</v>
      </c>
      <c r="W3177" s="83">
        <v>56.784</v>
      </c>
      <c r="X3177" s="83">
        <v>21.84</v>
      </c>
      <c r="Y3177" s="82">
        <f t="shared" si="334"/>
        <v>46.176</v>
      </c>
      <c r="Z3177" s="82"/>
      <c r="AA3177" s="91"/>
      <c r="AB3177" s="91"/>
      <c r="AC3177" s="82"/>
      <c r="AD3177" s="82"/>
      <c r="AE3177" s="82"/>
      <c r="AF3177" s="82"/>
      <c r="AG3177" s="59" t="s">
        <v>10372</v>
      </c>
      <c r="AH3177" s="59">
        <v>1</v>
      </c>
      <c r="AI3177" s="58"/>
      <c r="AJ3177" s="27"/>
    </row>
    <row r="3178" ht="20.15" customHeight="1" outlineLevel="3" spans="1:36">
      <c r="A3178" s="59"/>
      <c r="B3178" s="60"/>
      <c r="C3178" s="51" t="s">
        <v>311</v>
      </c>
      <c r="D3178" s="57"/>
      <c r="E3178" s="58"/>
      <c r="F3178" s="59"/>
      <c r="G3178" s="59"/>
      <c r="H3178" s="59"/>
      <c r="I3178" s="59"/>
      <c r="J3178" s="59"/>
      <c r="K3178" s="70">
        <f>SUBTOTAL(9,K3179:K3190)</f>
        <v>41.054</v>
      </c>
      <c r="L3178" s="55"/>
      <c r="M3178" s="71"/>
      <c r="N3178" s="59"/>
      <c r="O3178" s="70"/>
      <c r="P3178" s="59"/>
      <c r="Q3178" s="70"/>
      <c r="R3178" s="73"/>
      <c r="S3178" s="70"/>
      <c r="T3178" s="59"/>
      <c r="U3178" s="82">
        <f>SUBTOTAL(9,U3179:U3190)</f>
        <v>1172.972</v>
      </c>
      <c r="V3178" s="83">
        <f>SUBTOTAL(9,V3179:V3190)</f>
        <v>738.972</v>
      </c>
      <c r="W3178" s="83">
        <f>SUBTOTAL(9,W3179:W3190)</f>
        <v>533.702</v>
      </c>
      <c r="X3178" s="83">
        <f>SUBTOTAL(9,X3179:X3190)</f>
        <v>205.27</v>
      </c>
      <c r="Y3178" s="82">
        <f>SUBTOTAL(9,Y3179:Y3190)</f>
        <v>434</v>
      </c>
      <c r="Z3178" s="82">
        <v>30</v>
      </c>
      <c r="AA3178" s="91">
        <v>994</v>
      </c>
      <c r="AB3178" s="82">
        <f>U3178-AA3178</f>
        <v>178.972</v>
      </c>
      <c r="AC3178" s="82">
        <v>168</v>
      </c>
      <c r="AD3178" s="82">
        <f>V3178-AC3178</f>
        <v>570.972</v>
      </c>
      <c r="AE3178" s="82">
        <v>826</v>
      </c>
      <c r="AF3178" s="82">
        <v>826</v>
      </c>
      <c r="AG3178" s="59"/>
      <c r="AH3178" s="59"/>
      <c r="AI3178" s="58"/>
      <c r="AJ3178" s="27" t="s">
        <v>124</v>
      </c>
    </row>
    <row r="3179" ht="20.15" customHeight="1" outlineLevel="4" spans="1:36">
      <c r="A3179" s="59">
        <v>6</v>
      </c>
      <c r="B3179" s="60" t="s">
        <v>299</v>
      </c>
      <c r="C3179" s="56" t="s">
        <v>310</v>
      </c>
      <c r="D3179" s="57" t="s">
        <v>10373</v>
      </c>
      <c r="E3179" s="58" t="s">
        <v>10374</v>
      </c>
      <c r="F3179" s="59" t="s">
        <v>554</v>
      </c>
      <c r="G3179" s="59" t="s">
        <v>110</v>
      </c>
      <c r="H3179" s="59">
        <v>433126</v>
      </c>
      <c r="I3179" s="59" t="str">
        <f t="shared" ref="I3179:I3190" si="335">RIGHT(M3179,6)</f>
        <v>433126</v>
      </c>
      <c r="J3179" s="59">
        <f t="shared" ref="J3179:J3190" si="336">H3179-I3179</f>
        <v>0</v>
      </c>
      <c r="K3179" s="70">
        <v>2.695</v>
      </c>
      <c r="L3179" s="55" t="s">
        <v>10375</v>
      </c>
      <c r="M3179" s="71" t="s">
        <v>10376</v>
      </c>
      <c r="N3179" s="59"/>
      <c r="O3179" s="70"/>
      <c r="P3179" s="59"/>
      <c r="Q3179" s="70"/>
      <c r="R3179" s="73" t="s">
        <v>10376</v>
      </c>
      <c r="S3179" s="70">
        <v>2.695</v>
      </c>
      <c r="T3179" s="59">
        <v>18</v>
      </c>
      <c r="U3179" s="82">
        <v>77</v>
      </c>
      <c r="V3179" s="83">
        <v>48.51</v>
      </c>
      <c r="W3179" s="83">
        <v>35.035</v>
      </c>
      <c r="X3179" s="83">
        <v>13.475</v>
      </c>
      <c r="Y3179" s="82">
        <f t="shared" ref="Y3179:Y3190" si="337">U3179-V3179</f>
        <v>28.49</v>
      </c>
      <c r="Z3179" s="82"/>
      <c r="AA3179" s="91"/>
      <c r="AB3179" s="91"/>
      <c r="AC3179" s="82"/>
      <c r="AD3179" s="82"/>
      <c r="AE3179" s="82"/>
      <c r="AF3179" s="82"/>
      <c r="AG3179" s="59" t="s">
        <v>10377</v>
      </c>
      <c r="AH3179" s="59">
        <v>1</v>
      </c>
      <c r="AI3179" s="58"/>
      <c r="AJ3179" s="27"/>
    </row>
    <row r="3180" ht="20.15" customHeight="1" outlineLevel="4" spans="1:36">
      <c r="A3180" s="59">
        <v>7</v>
      </c>
      <c r="B3180" s="60" t="s">
        <v>299</v>
      </c>
      <c r="C3180" s="56" t="s">
        <v>310</v>
      </c>
      <c r="D3180" s="57" t="s">
        <v>10378</v>
      </c>
      <c r="E3180" s="58" t="s">
        <v>10379</v>
      </c>
      <c r="F3180" s="59" t="s">
        <v>554</v>
      </c>
      <c r="G3180" s="59" t="s">
        <v>110</v>
      </c>
      <c r="H3180" s="59">
        <v>433126</v>
      </c>
      <c r="I3180" s="59" t="str">
        <f t="shared" si="335"/>
        <v>433126</v>
      </c>
      <c r="J3180" s="59">
        <f t="shared" si="336"/>
        <v>0</v>
      </c>
      <c r="K3180" s="70">
        <v>2.24</v>
      </c>
      <c r="L3180" s="55" t="s">
        <v>10380</v>
      </c>
      <c r="M3180" s="71" t="s">
        <v>10381</v>
      </c>
      <c r="N3180" s="59"/>
      <c r="O3180" s="70"/>
      <c r="P3180" s="59"/>
      <c r="Q3180" s="70"/>
      <c r="R3180" s="73" t="s">
        <v>10381</v>
      </c>
      <c r="S3180" s="70">
        <v>2.24</v>
      </c>
      <c r="T3180" s="59">
        <v>18</v>
      </c>
      <c r="U3180" s="82">
        <v>64</v>
      </c>
      <c r="V3180" s="83">
        <v>40.32</v>
      </c>
      <c r="W3180" s="83">
        <v>29.12</v>
      </c>
      <c r="X3180" s="83">
        <v>11.2</v>
      </c>
      <c r="Y3180" s="82">
        <f t="shared" si="337"/>
        <v>23.68</v>
      </c>
      <c r="Z3180" s="82"/>
      <c r="AA3180" s="91"/>
      <c r="AB3180" s="91"/>
      <c r="AC3180" s="82"/>
      <c r="AD3180" s="82"/>
      <c r="AE3180" s="82"/>
      <c r="AF3180" s="82"/>
      <c r="AG3180" s="59" t="s">
        <v>10382</v>
      </c>
      <c r="AH3180" s="59">
        <v>1</v>
      </c>
      <c r="AI3180" s="58"/>
      <c r="AJ3180" s="27"/>
    </row>
    <row r="3181" ht="20.15" customHeight="1" outlineLevel="4" spans="1:36">
      <c r="A3181" s="59">
        <v>9</v>
      </c>
      <c r="B3181" s="60" t="s">
        <v>299</v>
      </c>
      <c r="C3181" s="56" t="s">
        <v>310</v>
      </c>
      <c r="D3181" s="57" t="s">
        <v>10383</v>
      </c>
      <c r="E3181" s="58" t="s">
        <v>10384</v>
      </c>
      <c r="F3181" s="59" t="s">
        <v>554</v>
      </c>
      <c r="G3181" s="59" t="s">
        <v>110</v>
      </c>
      <c r="H3181" s="59">
        <v>433126</v>
      </c>
      <c r="I3181" s="59" t="str">
        <f t="shared" si="335"/>
        <v>433126</v>
      </c>
      <c r="J3181" s="59">
        <f t="shared" si="336"/>
        <v>0</v>
      </c>
      <c r="K3181" s="70">
        <v>2.447</v>
      </c>
      <c r="L3181" s="55" t="s">
        <v>10385</v>
      </c>
      <c r="M3181" s="71" t="s">
        <v>10386</v>
      </c>
      <c r="N3181" s="59"/>
      <c r="O3181" s="70"/>
      <c r="P3181" s="59"/>
      <c r="Q3181" s="70"/>
      <c r="R3181" s="73" t="s">
        <v>10386</v>
      </c>
      <c r="S3181" s="70">
        <v>2.447</v>
      </c>
      <c r="T3181" s="59">
        <v>18</v>
      </c>
      <c r="U3181" s="82">
        <v>69.914</v>
      </c>
      <c r="V3181" s="83">
        <v>44.046</v>
      </c>
      <c r="W3181" s="83">
        <v>31.811</v>
      </c>
      <c r="X3181" s="83">
        <v>12.235</v>
      </c>
      <c r="Y3181" s="82">
        <f t="shared" si="337"/>
        <v>25.868</v>
      </c>
      <c r="Z3181" s="82"/>
      <c r="AA3181" s="91"/>
      <c r="AB3181" s="91"/>
      <c r="AC3181" s="82"/>
      <c r="AD3181" s="82"/>
      <c r="AE3181" s="82"/>
      <c r="AF3181" s="82"/>
      <c r="AG3181" s="59" t="s">
        <v>10387</v>
      </c>
      <c r="AH3181" s="59">
        <v>1</v>
      </c>
      <c r="AI3181" s="58"/>
      <c r="AJ3181" s="27"/>
    </row>
    <row r="3182" ht="20.15" customHeight="1" outlineLevel="4" spans="1:36">
      <c r="A3182" s="59">
        <v>4</v>
      </c>
      <c r="B3182" s="60" t="s">
        <v>299</v>
      </c>
      <c r="C3182" s="56" t="s">
        <v>310</v>
      </c>
      <c r="D3182" s="57" t="s">
        <v>10383</v>
      </c>
      <c r="E3182" s="58" t="s">
        <v>10388</v>
      </c>
      <c r="F3182" s="59" t="s">
        <v>554</v>
      </c>
      <c r="G3182" s="59" t="s">
        <v>110</v>
      </c>
      <c r="H3182" s="59">
        <v>433126</v>
      </c>
      <c r="I3182" s="59" t="str">
        <f t="shared" si="335"/>
        <v>433126</v>
      </c>
      <c r="J3182" s="59">
        <f t="shared" si="336"/>
        <v>0</v>
      </c>
      <c r="K3182" s="70">
        <v>2.059</v>
      </c>
      <c r="L3182" s="55" t="s">
        <v>10389</v>
      </c>
      <c r="M3182" s="71" t="s">
        <v>10390</v>
      </c>
      <c r="N3182" s="59"/>
      <c r="O3182" s="70"/>
      <c r="P3182" s="59"/>
      <c r="Q3182" s="70"/>
      <c r="R3182" s="73" t="s">
        <v>10390</v>
      </c>
      <c r="S3182" s="70">
        <v>2.059</v>
      </c>
      <c r="T3182" s="59">
        <v>18</v>
      </c>
      <c r="U3182" s="82">
        <v>58.829</v>
      </c>
      <c r="V3182" s="83">
        <v>37.062</v>
      </c>
      <c r="W3182" s="83">
        <v>26.767</v>
      </c>
      <c r="X3182" s="83">
        <v>10.295</v>
      </c>
      <c r="Y3182" s="82">
        <f t="shared" si="337"/>
        <v>21.767</v>
      </c>
      <c r="Z3182" s="82"/>
      <c r="AA3182" s="91"/>
      <c r="AB3182" s="91"/>
      <c r="AC3182" s="82"/>
      <c r="AD3182" s="82"/>
      <c r="AE3182" s="82"/>
      <c r="AF3182" s="82"/>
      <c r="AG3182" s="59" t="s">
        <v>10391</v>
      </c>
      <c r="AH3182" s="59">
        <v>1</v>
      </c>
      <c r="AI3182" s="58"/>
      <c r="AJ3182" s="27"/>
    </row>
    <row r="3183" ht="20.15" customHeight="1" outlineLevel="4" spans="1:36">
      <c r="A3183" s="59">
        <v>8</v>
      </c>
      <c r="B3183" s="60" t="s">
        <v>299</v>
      </c>
      <c r="C3183" s="56" t="s">
        <v>310</v>
      </c>
      <c r="D3183" s="57" t="s">
        <v>10392</v>
      </c>
      <c r="E3183" s="58" t="s">
        <v>10393</v>
      </c>
      <c r="F3183" s="59" t="s">
        <v>554</v>
      </c>
      <c r="G3183" s="59" t="s">
        <v>110</v>
      </c>
      <c r="H3183" s="59">
        <v>433126</v>
      </c>
      <c r="I3183" s="59" t="str">
        <f t="shared" si="335"/>
        <v>433126</v>
      </c>
      <c r="J3183" s="59">
        <f t="shared" si="336"/>
        <v>0</v>
      </c>
      <c r="K3183" s="70">
        <v>5.203</v>
      </c>
      <c r="L3183" s="55" t="s">
        <v>10394</v>
      </c>
      <c r="M3183" s="71" t="s">
        <v>10395</v>
      </c>
      <c r="N3183" s="59"/>
      <c r="O3183" s="70"/>
      <c r="P3183" s="59"/>
      <c r="Q3183" s="70"/>
      <c r="R3183" s="73" t="s">
        <v>10395</v>
      </c>
      <c r="S3183" s="70">
        <v>5.203</v>
      </c>
      <c r="T3183" s="59">
        <v>18</v>
      </c>
      <c r="U3183" s="82">
        <v>148.657</v>
      </c>
      <c r="V3183" s="83">
        <v>93.654</v>
      </c>
      <c r="W3183" s="83">
        <v>67.639</v>
      </c>
      <c r="X3183" s="83">
        <v>26.015</v>
      </c>
      <c r="Y3183" s="82">
        <f t="shared" si="337"/>
        <v>55.003</v>
      </c>
      <c r="Z3183" s="82"/>
      <c r="AA3183" s="91"/>
      <c r="AB3183" s="91"/>
      <c r="AC3183" s="82"/>
      <c r="AD3183" s="82"/>
      <c r="AE3183" s="82"/>
      <c r="AF3183" s="82"/>
      <c r="AG3183" s="59" t="s">
        <v>10396</v>
      </c>
      <c r="AH3183" s="59">
        <v>1</v>
      </c>
      <c r="AI3183" s="58"/>
      <c r="AJ3183" s="27"/>
    </row>
    <row r="3184" ht="20.15" customHeight="1" outlineLevel="4" spans="1:36">
      <c r="A3184" s="59">
        <v>3</v>
      </c>
      <c r="B3184" s="60" t="s">
        <v>299</v>
      </c>
      <c r="C3184" s="56" t="s">
        <v>310</v>
      </c>
      <c r="D3184" s="57" t="s">
        <v>10397</v>
      </c>
      <c r="E3184" s="58" t="s">
        <v>10398</v>
      </c>
      <c r="F3184" s="59" t="s">
        <v>554</v>
      </c>
      <c r="G3184" s="59" t="s">
        <v>110</v>
      </c>
      <c r="H3184" s="59">
        <v>433126</v>
      </c>
      <c r="I3184" s="59" t="str">
        <f t="shared" si="335"/>
        <v>433126</v>
      </c>
      <c r="J3184" s="59">
        <f t="shared" si="336"/>
        <v>0</v>
      </c>
      <c r="K3184" s="70">
        <v>9.172</v>
      </c>
      <c r="L3184" s="55" t="s">
        <v>10399</v>
      </c>
      <c r="M3184" s="71" t="s">
        <v>10400</v>
      </c>
      <c r="N3184" s="59"/>
      <c r="O3184" s="70"/>
      <c r="P3184" s="59"/>
      <c r="Q3184" s="70"/>
      <c r="R3184" s="73" t="s">
        <v>10400</v>
      </c>
      <c r="S3184" s="70">
        <v>9.172</v>
      </c>
      <c r="T3184" s="59">
        <v>18</v>
      </c>
      <c r="U3184" s="82">
        <v>262.057</v>
      </c>
      <c r="V3184" s="83">
        <v>165.096</v>
      </c>
      <c r="W3184" s="83">
        <v>119.236</v>
      </c>
      <c r="X3184" s="83">
        <v>45.86</v>
      </c>
      <c r="Y3184" s="82">
        <f t="shared" si="337"/>
        <v>96.961</v>
      </c>
      <c r="Z3184" s="82"/>
      <c r="AA3184" s="91"/>
      <c r="AB3184" s="91"/>
      <c r="AC3184" s="82"/>
      <c r="AD3184" s="82"/>
      <c r="AE3184" s="82"/>
      <c r="AF3184" s="82"/>
      <c r="AG3184" s="59" t="s">
        <v>10401</v>
      </c>
      <c r="AH3184" s="59">
        <v>1</v>
      </c>
      <c r="AI3184" s="58"/>
      <c r="AJ3184" s="27"/>
    </row>
    <row r="3185" ht="20.15" customHeight="1" outlineLevel="4" spans="1:36">
      <c r="A3185" s="59">
        <v>5</v>
      </c>
      <c r="B3185" s="60" t="s">
        <v>299</v>
      </c>
      <c r="C3185" s="56" t="s">
        <v>310</v>
      </c>
      <c r="D3185" s="57" t="s">
        <v>10373</v>
      </c>
      <c r="E3185" s="58" t="s">
        <v>10402</v>
      </c>
      <c r="F3185" s="59" t="s">
        <v>554</v>
      </c>
      <c r="G3185" s="59" t="s">
        <v>110</v>
      </c>
      <c r="H3185" s="59">
        <v>433126</v>
      </c>
      <c r="I3185" s="59" t="str">
        <f t="shared" si="335"/>
        <v>433126</v>
      </c>
      <c r="J3185" s="59">
        <f t="shared" si="336"/>
        <v>0</v>
      </c>
      <c r="K3185" s="70">
        <v>2.738</v>
      </c>
      <c r="L3185" s="55" t="s">
        <v>10403</v>
      </c>
      <c r="M3185" s="71" t="s">
        <v>10404</v>
      </c>
      <c r="N3185" s="59"/>
      <c r="O3185" s="70"/>
      <c r="P3185" s="59"/>
      <c r="Q3185" s="70"/>
      <c r="R3185" s="73" t="s">
        <v>10404</v>
      </c>
      <c r="S3185" s="70">
        <v>2.738</v>
      </c>
      <c r="T3185" s="59">
        <v>18</v>
      </c>
      <c r="U3185" s="82">
        <v>78.229</v>
      </c>
      <c r="V3185" s="83">
        <v>49.284</v>
      </c>
      <c r="W3185" s="83">
        <v>35.594</v>
      </c>
      <c r="X3185" s="83">
        <v>13.69</v>
      </c>
      <c r="Y3185" s="82">
        <f t="shared" si="337"/>
        <v>28.945</v>
      </c>
      <c r="Z3185" s="82"/>
      <c r="AA3185" s="91"/>
      <c r="AB3185" s="91"/>
      <c r="AC3185" s="82"/>
      <c r="AD3185" s="82"/>
      <c r="AE3185" s="82"/>
      <c r="AF3185" s="82"/>
      <c r="AG3185" s="59" t="s">
        <v>10401</v>
      </c>
      <c r="AH3185" s="59">
        <v>1</v>
      </c>
      <c r="AI3185" s="58"/>
      <c r="AJ3185" s="27"/>
    </row>
    <row r="3186" ht="20.15" customHeight="1" outlineLevel="4" spans="1:36">
      <c r="A3186" s="59">
        <v>10</v>
      </c>
      <c r="B3186" s="60" t="s">
        <v>299</v>
      </c>
      <c r="C3186" s="56" t="s">
        <v>310</v>
      </c>
      <c r="D3186" s="57" t="s">
        <v>10383</v>
      </c>
      <c r="E3186" s="58" t="s">
        <v>10405</v>
      </c>
      <c r="F3186" s="59" t="s">
        <v>554</v>
      </c>
      <c r="G3186" s="59" t="s">
        <v>110</v>
      </c>
      <c r="H3186" s="59">
        <v>433126</v>
      </c>
      <c r="I3186" s="59" t="str">
        <f t="shared" si="335"/>
        <v>433126</v>
      </c>
      <c r="J3186" s="59">
        <f t="shared" si="336"/>
        <v>0</v>
      </c>
      <c r="K3186" s="70">
        <v>9.093</v>
      </c>
      <c r="L3186" s="55" t="s">
        <v>10406</v>
      </c>
      <c r="M3186" s="71" t="s">
        <v>10407</v>
      </c>
      <c r="N3186" s="59"/>
      <c r="O3186" s="70"/>
      <c r="P3186" s="59"/>
      <c r="Q3186" s="70"/>
      <c r="R3186" s="73" t="s">
        <v>10407</v>
      </c>
      <c r="S3186" s="70">
        <v>9.093</v>
      </c>
      <c r="T3186" s="59">
        <v>18</v>
      </c>
      <c r="U3186" s="82">
        <v>259.8</v>
      </c>
      <c r="V3186" s="83">
        <v>163.674</v>
      </c>
      <c r="W3186" s="83">
        <v>118.209</v>
      </c>
      <c r="X3186" s="83">
        <v>45.465</v>
      </c>
      <c r="Y3186" s="82">
        <f t="shared" si="337"/>
        <v>96.126</v>
      </c>
      <c r="Z3186" s="82"/>
      <c r="AA3186" s="91"/>
      <c r="AB3186" s="91"/>
      <c r="AC3186" s="82"/>
      <c r="AD3186" s="82"/>
      <c r="AE3186" s="82"/>
      <c r="AF3186" s="82"/>
      <c r="AG3186" s="59" t="s">
        <v>10408</v>
      </c>
      <c r="AH3186" s="59">
        <v>1</v>
      </c>
      <c r="AI3186" s="58"/>
      <c r="AJ3186" s="27"/>
    </row>
    <row r="3187" ht="20.15" customHeight="1" outlineLevel="4" spans="1:36">
      <c r="A3187" s="59">
        <v>11</v>
      </c>
      <c r="B3187" s="60" t="s">
        <v>299</v>
      </c>
      <c r="C3187" s="56" t="s">
        <v>310</v>
      </c>
      <c r="D3187" s="57" t="s">
        <v>10373</v>
      </c>
      <c r="E3187" s="58" t="s">
        <v>10409</v>
      </c>
      <c r="F3187" s="59" t="s">
        <v>554</v>
      </c>
      <c r="G3187" s="59" t="s">
        <v>110</v>
      </c>
      <c r="H3187" s="59">
        <v>433126</v>
      </c>
      <c r="I3187" s="59" t="str">
        <f t="shared" si="335"/>
        <v>433126</v>
      </c>
      <c r="J3187" s="59">
        <f t="shared" si="336"/>
        <v>0</v>
      </c>
      <c r="K3187" s="70">
        <v>2.362</v>
      </c>
      <c r="L3187" s="55" t="s">
        <v>10410</v>
      </c>
      <c r="M3187" s="71" t="s">
        <v>10411</v>
      </c>
      <c r="N3187" s="59"/>
      <c r="O3187" s="70"/>
      <c r="P3187" s="59"/>
      <c r="Q3187" s="70"/>
      <c r="R3187" s="73" t="s">
        <v>10411</v>
      </c>
      <c r="S3187" s="70">
        <v>2.362</v>
      </c>
      <c r="T3187" s="59">
        <v>18</v>
      </c>
      <c r="U3187" s="82">
        <v>67.486</v>
      </c>
      <c r="V3187" s="83">
        <v>42.516</v>
      </c>
      <c r="W3187" s="83">
        <v>30.706</v>
      </c>
      <c r="X3187" s="83">
        <v>11.81</v>
      </c>
      <c r="Y3187" s="82">
        <f t="shared" si="337"/>
        <v>24.97</v>
      </c>
      <c r="Z3187" s="82"/>
      <c r="AA3187" s="91"/>
      <c r="AB3187" s="91"/>
      <c r="AC3187" s="82"/>
      <c r="AD3187" s="82"/>
      <c r="AE3187" s="82"/>
      <c r="AF3187" s="82"/>
      <c r="AG3187" s="59" t="s">
        <v>10408</v>
      </c>
      <c r="AH3187" s="59">
        <v>1</v>
      </c>
      <c r="AI3187" s="58"/>
      <c r="AJ3187" s="27"/>
    </row>
    <row r="3188" ht="20.15" customHeight="1" outlineLevel="4" spans="1:36">
      <c r="A3188" s="59">
        <v>12</v>
      </c>
      <c r="B3188" s="60" t="s">
        <v>299</v>
      </c>
      <c r="C3188" s="56" t="s">
        <v>310</v>
      </c>
      <c r="D3188" s="57" t="s">
        <v>10383</v>
      </c>
      <c r="E3188" s="58" t="s">
        <v>10388</v>
      </c>
      <c r="F3188" s="59" t="s">
        <v>554</v>
      </c>
      <c r="G3188" s="59" t="s">
        <v>110</v>
      </c>
      <c r="H3188" s="59">
        <v>433126</v>
      </c>
      <c r="I3188" s="59" t="str">
        <f t="shared" si="335"/>
        <v>433126</v>
      </c>
      <c r="J3188" s="59">
        <f t="shared" si="336"/>
        <v>0</v>
      </c>
      <c r="K3188" s="70">
        <v>0.086</v>
      </c>
      <c r="L3188" s="55" t="s">
        <v>10389</v>
      </c>
      <c r="M3188" s="71" t="s">
        <v>10412</v>
      </c>
      <c r="N3188" s="59"/>
      <c r="O3188" s="70"/>
      <c r="P3188" s="59"/>
      <c r="Q3188" s="70"/>
      <c r="R3188" s="73" t="s">
        <v>10412</v>
      </c>
      <c r="S3188" s="70">
        <v>0.086</v>
      </c>
      <c r="T3188" s="59">
        <v>18</v>
      </c>
      <c r="U3188" s="82">
        <v>2.457</v>
      </c>
      <c r="V3188" s="83">
        <v>1.548</v>
      </c>
      <c r="W3188" s="83">
        <v>1.118</v>
      </c>
      <c r="X3188" s="83">
        <v>0.43</v>
      </c>
      <c r="Y3188" s="82">
        <f t="shared" si="337"/>
        <v>0.909</v>
      </c>
      <c r="Z3188" s="82"/>
      <c r="AA3188" s="91"/>
      <c r="AB3188" s="91"/>
      <c r="AC3188" s="82"/>
      <c r="AD3188" s="82"/>
      <c r="AE3188" s="82"/>
      <c r="AF3188" s="82"/>
      <c r="AG3188" s="59" t="s">
        <v>10408</v>
      </c>
      <c r="AH3188" s="59">
        <v>1</v>
      </c>
      <c r="AI3188" s="58"/>
      <c r="AJ3188" s="27"/>
    </row>
    <row r="3189" ht="20.15" customHeight="1" outlineLevel="4" spans="1:36">
      <c r="A3189" s="59">
        <v>2</v>
      </c>
      <c r="B3189" s="60" t="s">
        <v>299</v>
      </c>
      <c r="C3189" s="56" t="s">
        <v>310</v>
      </c>
      <c r="D3189" s="57" t="s">
        <v>10373</v>
      </c>
      <c r="E3189" s="58" t="s">
        <v>10413</v>
      </c>
      <c r="F3189" s="59" t="s">
        <v>554</v>
      </c>
      <c r="G3189" s="59" t="s">
        <v>110</v>
      </c>
      <c r="H3189" s="59">
        <v>433126</v>
      </c>
      <c r="I3189" s="59" t="str">
        <f t="shared" si="335"/>
        <v>433126</v>
      </c>
      <c r="J3189" s="59">
        <f t="shared" si="336"/>
        <v>0</v>
      </c>
      <c r="K3189" s="70">
        <v>2.759</v>
      </c>
      <c r="L3189" s="55" t="s">
        <v>10414</v>
      </c>
      <c r="M3189" s="71" t="s">
        <v>10415</v>
      </c>
      <c r="N3189" s="59"/>
      <c r="O3189" s="70"/>
      <c r="P3189" s="73" t="s">
        <v>10415</v>
      </c>
      <c r="Q3189" s="70">
        <v>2.759</v>
      </c>
      <c r="R3189" s="59"/>
      <c r="S3189" s="70"/>
      <c r="T3189" s="59">
        <v>18</v>
      </c>
      <c r="U3189" s="82">
        <v>78.829</v>
      </c>
      <c r="V3189" s="83">
        <v>49.662</v>
      </c>
      <c r="W3189" s="83">
        <v>35.867</v>
      </c>
      <c r="X3189" s="83">
        <v>13.795</v>
      </c>
      <c r="Y3189" s="82">
        <f t="shared" si="337"/>
        <v>29.167</v>
      </c>
      <c r="Z3189" s="82"/>
      <c r="AA3189" s="91"/>
      <c r="AB3189" s="91"/>
      <c r="AC3189" s="82"/>
      <c r="AD3189" s="82"/>
      <c r="AE3189" s="82"/>
      <c r="AF3189" s="82"/>
      <c r="AG3189" s="59" t="s">
        <v>10408</v>
      </c>
      <c r="AH3189" s="59">
        <v>1</v>
      </c>
      <c r="AI3189" s="58"/>
      <c r="AJ3189" s="27"/>
    </row>
    <row r="3190" ht="20.15" customHeight="1" outlineLevel="4" spans="1:36">
      <c r="A3190" s="59">
        <v>1</v>
      </c>
      <c r="B3190" s="60" t="s">
        <v>299</v>
      </c>
      <c r="C3190" s="56" t="s">
        <v>310</v>
      </c>
      <c r="D3190" s="57" t="s">
        <v>10383</v>
      </c>
      <c r="E3190" s="58" t="s">
        <v>10416</v>
      </c>
      <c r="F3190" s="59" t="s">
        <v>554</v>
      </c>
      <c r="G3190" s="59" t="s">
        <v>110</v>
      </c>
      <c r="H3190" s="59">
        <v>433126</v>
      </c>
      <c r="I3190" s="59" t="str">
        <f t="shared" si="335"/>
        <v>433126</v>
      </c>
      <c r="J3190" s="59">
        <f t="shared" si="336"/>
        <v>0</v>
      </c>
      <c r="K3190" s="70">
        <v>0.2</v>
      </c>
      <c r="L3190" s="55" t="s">
        <v>10417</v>
      </c>
      <c r="M3190" s="71" t="s">
        <v>10418</v>
      </c>
      <c r="N3190" s="59"/>
      <c r="O3190" s="70"/>
      <c r="P3190" s="73" t="s">
        <v>10418</v>
      </c>
      <c r="Q3190" s="70">
        <v>0.2</v>
      </c>
      <c r="R3190" s="59"/>
      <c r="S3190" s="70"/>
      <c r="T3190" s="59">
        <v>18</v>
      </c>
      <c r="U3190" s="82">
        <v>5.714</v>
      </c>
      <c r="V3190" s="83">
        <v>3.6</v>
      </c>
      <c r="W3190" s="83">
        <v>2.6</v>
      </c>
      <c r="X3190" s="83">
        <v>1</v>
      </c>
      <c r="Y3190" s="82">
        <f t="shared" si="337"/>
        <v>2.114</v>
      </c>
      <c r="Z3190" s="82"/>
      <c r="AA3190" s="91"/>
      <c r="AB3190" s="91"/>
      <c r="AC3190" s="82"/>
      <c r="AD3190" s="82"/>
      <c r="AE3190" s="82"/>
      <c r="AF3190" s="82"/>
      <c r="AG3190" s="59" t="s">
        <v>10408</v>
      </c>
      <c r="AH3190" s="59">
        <v>1</v>
      </c>
      <c r="AI3190" s="58"/>
      <c r="AJ3190" s="27"/>
    </row>
    <row r="3191" ht="20.15" customHeight="1" outlineLevel="3" spans="1:36">
      <c r="A3191" s="59"/>
      <c r="B3191" s="60"/>
      <c r="C3191" s="51" t="s">
        <v>313</v>
      </c>
      <c r="D3191" s="57"/>
      <c r="E3191" s="58"/>
      <c r="F3191" s="59"/>
      <c r="G3191" s="59"/>
      <c r="H3191" s="59"/>
      <c r="I3191" s="59"/>
      <c r="J3191" s="59"/>
      <c r="K3191" s="70">
        <f>SUBTOTAL(9,K3192:K3198)</f>
        <v>38.429</v>
      </c>
      <c r="L3191" s="55"/>
      <c r="M3191" s="71"/>
      <c r="N3191" s="59"/>
      <c r="O3191" s="70"/>
      <c r="P3191" s="59"/>
      <c r="Q3191" s="70"/>
      <c r="R3191" s="73"/>
      <c r="S3191" s="70"/>
      <c r="T3191" s="59"/>
      <c r="U3191" s="82">
        <f>SUBTOTAL(9,U3192:U3198)</f>
        <v>960.74</v>
      </c>
      <c r="V3191" s="83">
        <f>SUBTOTAL(9,V3192:V3198)</f>
        <v>691.722</v>
      </c>
      <c r="W3191" s="83">
        <f>SUBTOTAL(9,W3192:W3198)</f>
        <v>499.577</v>
      </c>
      <c r="X3191" s="83">
        <f>SUBTOTAL(9,X3192:X3198)</f>
        <v>192.145</v>
      </c>
      <c r="Y3191" s="82">
        <f>SUBTOTAL(9,Y3192:Y3198)</f>
        <v>269.018</v>
      </c>
      <c r="Z3191" s="82">
        <v>29</v>
      </c>
      <c r="AA3191" s="91">
        <v>813</v>
      </c>
      <c r="AB3191" s="82">
        <f>U3191-AA3191</f>
        <v>147.74</v>
      </c>
      <c r="AC3191" s="82">
        <v>262</v>
      </c>
      <c r="AD3191" s="82">
        <f>V3191-AC3191-2</f>
        <v>427.722</v>
      </c>
      <c r="AE3191" s="82">
        <v>551</v>
      </c>
      <c r="AF3191" s="82">
        <v>551</v>
      </c>
      <c r="AG3191" s="59"/>
      <c r="AH3191" s="59"/>
      <c r="AI3191" s="58"/>
      <c r="AJ3191" s="27" t="s">
        <v>124</v>
      </c>
    </row>
    <row r="3192" ht="20.15" customHeight="1" outlineLevel="4" spans="1:36">
      <c r="A3192" s="59">
        <v>6</v>
      </c>
      <c r="B3192" s="60" t="s">
        <v>299</v>
      </c>
      <c r="C3192" s="56" t="s">
        <v>312</v>
      </c>
      <c r="D3192" s="57" t="s">
        <v>10419</v>
      </c>
      <c r="E3192" s="58" t="s">
        <v>10420</v>
      </c>
      <c r="F3192" s="59" t="s">
        <v>554</v>
      </c>
      <c r="G3192" s="59" t="s">
        <v>110</v>
      </c>
      <c r="H3192" s="59">
        <v>433127</v>
      </c>
      <c r="I3192" s="59" t="str">
        <f t="shared" ref="I3192:I3198" si="338">RIGHT(M3192,6)</f>
        <v>433127</v>
      </c>
      <c r="J3192" s="59">
        <f t="shared" ref="J3192:J3198" si="339">H3192-I3192</f>
        <v>0</v>
      </c>
      <c r="K3192" s="70">
        <v>2.601</v>
      </c>
      <c r="L3192" s="55" t="s">
        <v>10421</v>
      </c>
      <c r="M3192" s="71" t="s">
        <v>10422</v>
      </c>
      <c r="N3192" s="59"/>
      <c r="O3192" s="70"/>
      <c r="P3192" s="59"/>
      <c r="Q3192" s="70"/>
      <c r="R3192" s="73" t="s">
        <v>10422</v>
      </c>
      <c r="S3192" s="70">
        <v>2.601</v>
      </c>
      <c r="T3192" s="59">
        <v>18</v>
      </c>
      <c r="U3192" s="82">
        <v>65.03</v>
      </c>
      <c r="V3192" s="83">
        <v>46.818</v>
      </c>
      <c r="W3192" s="83">
        <v>33.813</v>
      </c>
      <c r="X3192" s="83">
        <v>13.005</v>
      </c>
      <c r="Y3192" s="82">
        <f t="shared" ref="Y3192:Y3198" si="340">U3192-V3192</f>
        <v>18.212</v>
      </c>
      <c r="Z3192" s="82"/>
      <c r="AA3192" s="91"/>
      <c r="AB3192" s="91"/>
      <c r="AC3192" s="82"/>
      <c r="AD3192" s="82"/>
      <c r="AE3192" s="82"/>
      <c r="AF3192" s="82"/>
      <c r="AG3192" s="59" t="s">
        <v>10408</v>
      </c>
      <c r="AH3192" s="59">
        <v>1</v>
      </c>
      <c r="AI3192" s="58"/>
      <c r="AJ3192" s="27"/>
    </row>
    <row r="3193" ht="20.15" customHeight="1" outlineLevel="4" spans="1:36">
      <c r="A3193" s="59">
        <v>5</v>
      </c>
      <c r="B3193" s="60" t="s">
        <v>299</v>
      </c>
      <c r="C3193" s="56" t="s">
        <v>312</v>
      </c>
      <c r="D3193" s="57" t="s">
        <v>10423</v>
      </c>
      <c r="E3193" s="58" t="s">
        <v>10424</v>
      </c>
      <c r="F3193" s="59" t="s">
        <v>554</v>
      </c>
      <c r="G3193" s="59" t="s">
        <v>110</v>
      </c>
      <c r="H3193" s="59">
        <v>433127</v>
      </c>
      <c r="I3193" s="59" t="str">
        <f t="shared" si="338"/>
        <v>433127</v>
      </c>
      <c r="J3193" s="59">
        <f t="shared" si="339"/>
        <v>0</v>
      </c>
      <c r="K3193" s="70">
        <v>5.82</v>
      </c>
      <c r="L3193" s="55" t="s">
        <v>10425</v>
      </c>
      <c r="M3193" s="71" t="s">
        <v>10426</v>
      </c>
      <c r="N3193" s="59"/>
      <c r="O3193" s="70"/>
      <c r="P3193" s="59"/>
      <c r="Q3193" s="70"/>
      <c r="R3193" s="73" t="s">
        <v>10426</v>
      </c>
      <c r="S3193" s="70">
        <v>5.82</v>
      </c>
      <c r="T3193" s="59">
        <v>18</v>
      </c>
      <c r="U3193" s="82">
        <v>145.5</v>
      </c>
      <c r="V3193" s="83">
        <v>104.76</v>
      </c>
      <c r="W3193" s="83">
        <v>75.66</v>
      </c>
      <c r="X3193" s="83">
        <v>29.1</v>
      </c>
      <c r="Y3193" s="82">
        <f t="shared" si="340"/>
        <v>40.74</v>
      </c>
      <c r="Z3193" s="82"/>
      <c r="AA3193" s="91"/>
      <c r="AB3193" s="91"/>
      <c r="AC3193" s="82"/>
      <c r="AD3193" s="82"/>
      <c r="AE3193" s="82"/>
      <c r="AF3193" s="82"/>
      <c r="AG3193" s="59" t="s">
        <v>10408</v>
      </c>
      <c r="AH3193" s="59">
        <v>1</v>
      </c>
      <c r="AI3193" s="58"/>
      <c r="AJ3193" s="27"/>
    </row>
    <row r="3194" ht="20.15" customHeight="1" outlineLevel="4" spans="1:36">
      <c r="A3194" s="59">
        <v>4</v>
      </c>
      <c r="B3194" s="60" t="s">
        <v>299</v>
      </c>
      <c r="C3194" s="56" t="s">
        <v>312</v>
      </c>
      <c r="D3194" s="57" t="s">
        <v>10427</v>
      </c>
      <c r="E3194" s="58" t="s">
        <v>10428</v>
      </c>
      <c r="F3194" s="59" t="s">
        <v>554</v>
      </c>
      <c r="G3194" s="59" t="s">
        <v>110</v>
      </c>
      <c r="H3194" s="59">
        <v>433127</v>
      </c>
      <c r="I3194" s="59" t="str">
        <f t="shared" si="338"/>
        <v>433127</v>
      </c>
      <c r="J3194" s="59">
        <f t="shared" si="339"/>
        <v>0</v>
      </c>
      <c r="K3194" s="70">
        <v>6.093</v>
      </c>
      <c r="L3194" s="55" t="s">
        <v>10429</v>
      </c>
      <c r="M3194" s="71" t="s">
        <v>10430</v>
      </c>
      <c r="N3194" s="59"/>
      <c r="O3194" s="70"/>
      <c r="P3194" s="59"/>
      <c r="Q3194" s="70"/>
      <c r="R3194" s="73" t="s">
        <v>10430</v>
      </c>
      <c r="S3194" s="70">
        <v>6.093</v>
      </c>
      <c r="T3194" s="59">
        <v>18</v>
      </c>
      <c r="U3194" s="82">
        <v>152.33</v>
      </c>
      <c r="V3194" s="83">
        <v>109.674</v>
      </c>
      <c r="W3194" s="83">
        <v>79.209</v>
      </c>
      <c r="X3194" s="83">
        <v>30.465</v>
      </c>
      <c r="Y3194" s="82">
        <f t="shared" si="340"/>
        <v>42.656</v>
      </c>
      <c r="Z3194" s="82"/>
      <c r="AA3194" s="91"/>
      <c r="AB3194" s="91"/>
      <c r="AC3194" s="82"/>
      <c r="AD3194" s="82"/>
      <c r="AE3194" s="82"/>
      <c r="AF3194" s="82"/>
      <c r="AG3194" s="59" t="s">
        <v>10408</v>
      </c>
      <c r="AH3194" s="59">
        <v>1</v>
      </c>
      <c r="AI3194" s="58"/>
      <c r="AJ3194" s="27"/>
    </row>
    <row r="3195" ht="20.15" customHeight="1" outlineLevel="4" spans="1:36">
      <c r="A3195" s="59">
        <v>3</v>
      </c>
      <c r="B3195" s="60" t="s">
        <v>299</v>
      </c>
      <c r="C3195" s="56" t="s">
        <v>312</v>
      </c>
      <c r="D3195" s="57" t="s">
        <v>10427</v>
      </c>
      <c r="E3195" s="58" t="s">
        <v>10431</v>
      </c>
      <c r="F3195" s="59" t="s">
        <v>554</v>
      </c>
      <c r="G3195" s="59" t="s">
        <v>110</v>
      </c>
      <c r="H3195" s="59">
        <v>433127</v>
      </c>
      <c r="I3195" s="59" t="str">
        <f t="shared" si="338"/>
        <v>433127</v>
      </c>
      <c r="J3195" s="59">
        <f t="shared" si="339"/>
        <v>0</v>
      </c>
      <c r="K3195" s="70">
        <v>5.484</v>
      </c>
      <c r="L3195" s="55" t="s">
        <v>10432</v>
      </c>
      <c r="M3195" s="71" t="s">
        <v>10433</v>
      </c>
      <c r="N3195" s="59"/>
      <c r="O3195" s="70"/>
      <c r="P3195" s="59"/>
      <c r="Q3195" s="70"/>
      <c r="R3195" s="73" t="s">
        <v>10433</v>
      </c>
      <c r="S3195" s="70">
        <v>5.484</v>
      </c>
      <c r="T3195" s="59">
        <v>18</v>
      </c>
      <c r="U3195" s="82">
        <v>137.1</v>
      </c>
      <c r="V3195" s="83">
        <v>98.712</v>
      </c>
      <c r="W3195" s="83">
        <v>71.292</v>
      </c>
      <c r="X3195" s="83">
        <v>27.42</v>
      </c>
      <c r="Y3195" s="82">
        <f t="shared" si="340"/>
        <v>38.388</v>
      </c>
      <c r="Z3195" s="82"/>
      <c r="AA3195" s="91"/>
      <c r="AB3195" s="91"/>
      <c r="AC3195" s="82"/>
      <c r="AD3195" s="82"/>
      <c r="AE3195" s="82"/>
      <c r="AF3195" s="82"/>
      <c r="AG3195" s="59" t="s">
        <v>10408</v>
      </c>
      <c r="AH3195" s="59">
        <v>1</v>
      </c>
      <c r="AI3195" s="58"/>
      <c r="AJ3195" s="27"/>
    </row>
    <row r="3196" ht="20.15" customHeight="1" outlineLevel="4" spans="1:36">
      <c r="A3196" s="59">
        <v>1</v>
      </c>
      <c r="B3196" s="60" t="s">
        <v>299</v>
      </c>
      <c r="C3196" s="56" t="s">
        <v>312</v>
      </c>
      <c r="D3196" s="57" t="s">
        <v>10434</v>
      </c>
      <c r="E3196" s="58" t="s">
        <v>10435</v>
      </c>
      <c r="F3196" s="59" t="s">
        <v>554</v>
      </c>
      <c r="G3196" s="59" t="s">
        <v>110</v>
      </c>
      <c r="H3196" s="59">
        <v>433127</v>
      </c>
      <c r="I3196" s="59" t="str">
        <f t="shared" si="338"/>
        <v>433127</v>
      </c>
      <c r="J3196" s="59">
        <f t="shared" si="339"/>
        <v>0</v>
      </c>
      <c r="K3196" s="70">
        <v>6.205</v>
      </c>
      <c r="L3196" s="55" t="s">
        <v>10436</v>
      </c>
      <c r="M3196" s="71" t="s">
        <v>10437</v>
      </c>
      <c r="N3196" s="59"/>
      <c r="O3196" s="70"/>
      <c r="P3196" s="59"/>
      <c r="Q3196" s="70"/>
      <c r="R3196" s="73" t="s">
        <v>10437</v>
      </c>
      <c r="S3196" s="70">
        <v>6.205</v>
      </c>
      <c r="T3196" s="59">
        <v>18</v>
      </c>
      <c r="U3196" s="82">
        <v>155.13</v>
      </c>
      <c r="V3196" s="83">
        <v>111.69</v>
      </c>
      <c r="W3196" s="83">
        <v>80.665</v>
      </c>
      <c r="X3196" s="83">
        <v>31.025</v>
      </c>
      <c r="Y3196" s="82">
        <f t="shared" si="340"/>
        <v>43.44</v>
      </c>
      <c r="Z3196" s="82"/>
      <c r="AA3196" s="91"/>
      <c r="AB3196" s="91"/>
      <c r="AC3196" s="82"/>
      <c r="AD3196" s="82"/>
      <c r="AE3196" s="82"/>
      <c r="AF3196" s="82"/>
      <c r="AG3196" s="59" t="s">
        <v>10408</v>
      </c>
      <c r="AH3196" s="59">
        <v>1</v>
      </c>
      <c r="AI3196" s="58"/>
      <c r="AJ3196" s="27"/>
    </row>
    <row r="3197" ht="20.15" customHeight="1" outlineLevel="4" spans="1:36">
      <c r="A3197" s="59">
        <v>2</v>
      </c>
      <c r="B3197" s="60" t="s">
        <v>299</v>
      </c>
      <c r="C3197" s="56" t="s">
        <v>312</v>
      </c>
      <c r="D3197" s="57" t="s">
        <v>10438</v>
      </c>
      <c r="E3197" s="58" t="s">
        <v>10439</v>
      </c>
      <c r="F3197" s="59" t="s">
        <v>554</v>
      </c>
      <c r="G3197" s="59" t="s">
        <v>110</v>
      </c>
      <c r="H3197" s="59">
        <v>433127</v>
      </c>
      <c r="I3197" s="59" t="str">
        <f t="shared" si="338"/>
        <v>433127</v>
      </c>
      <c r="J3197" s="59">
        <f t="shared" si="339"/>
        <v>0</v>
      </c>
      <c r="K3197" s="70">
        <v>6.698</v>
      </c>
      <c r="L3197" s="55" t="s">
        <v>10440</v>
      </c>
      <c r="M3197" s="71" t="s">
        <v>10441</v>
      </c>
      <c r="N3197" s="59"/>
      <c r="O3197" s="70"/>
      <c r="P3197" s="59"/>
      <c r="Q3197" s="70"/>
      <c r="R3197" s="73" t="s">
        <v>10441</v>
      </c>
      <c r="S3197" s="70">
        <v>6.698</v>
      </c>
      <c r="T3197" s="59">
        <v>18</v>
      </c>
      <c r="U3197" s="82">
        <v>167.45</v>
      </c>
      <c r="V3197" s="83">
        <v>120.564</v>
      </c>
      <c r="W3197" s="83">
        <v>87.074</v>
      </c>
      <c r="X3197" s="83">
        <v>33.49</v>
      </c>
      <c r="Y3197" s="82">
        <f t="shared" si="340"/>
        <v>46.886</v>
      </c>
      <c r="Z3197" s="82"/>
      <c r="AA3197" s="91"/>
      <c r="AB3197" s="91"/>
      <c r="AC3197" s="82"/>
      <c r="AD3197" s="82"/>
      <c r="AE3197" s="82"/>
      <c r="AF3197" s="82"/>
      <c r="AG3197" s="59" t="s">
        <v>10408</v>
      </c>
      <c r="AH3197" s="59">
        <v>1</v>
      </c>
      <c r="AI3197" s="58"/>
      <c r="AJ3197" s="27"/>
    </row>
    <row r="3198" ht="20.15" customHeight="1" outlineLevel="4" spans="1:36">
      <c r="A3198" s="59">
        <v>7</v>
      </c>
      <c r="B3198" s="60" t="s">
        <v>299</v>
      </c>
      <c r="C3198" s="56" t="s">
        <v>312</v>
      </c>
      <c r="D3198" s="57" t="s">
        <v>10442</v>
      </c>
      <c r="E3198" s="58" t="s">
        <v>10443</v>
      </c>
      <c r="F3198" s="59" t="s">
        <v>554</v>
      </c>
      <c r="G3198" s="59" t="s">
        <v>110</v>
      </c>
      <c r="H3198" s="59">
        <v>433127</v>
      </c>
      <c r="I3198" s="59" t="str">
        <f t="shared" si="338"/>
        <v>433127</v>
      </c>
      <c r="J3198" s="59">
        <f t="shared" si="339"/>
        <v>0</v>
      </c>
      <c r="K3198" s="70">
        <v>5.528</v>
      </c>
      <c r="L3198" s="55" t="s">
        <v>10444</v>
      </c>
      <c r="M3198" s="71" t="s">
        <v>10445</v>
      </c>
      <c r="N3198" s="59"/>
      <c r="O3198" s="70"/>
      <c r="P3198" s="73" t="s">
        <v>10445</v>
      </c>
      <c r="Q3198" s="70">
        <v>5.528</v>
      </c>
      <c r="R3198" s="59"/>
      <c r="S3198" s="70"/>
      <c r="T3198" s="59">
        <v>18</v>
      </c>
      <c r="U3198" s="82">
        <v>138.2</v>
      </c>
      <c r="V3198" s="83">
        <v>99.504</v>
      </c>
      <c r="W3198" s="83">
        <v>71.864</v>
      </c>
      <c r="X3198" s="83">
        <v>27.64</v>
      </c>
      <c r="Y3198" s="82">
        <f t="shared" si="340"/>
        <v>38.696</v>
      </c>
      <c r="Z3198" s="82"/>
      <c r="AA3198" s="91"/>
      <c r="AB3198" s="91"/>
      <c r="AC3198" s="82"/>
      <c r="AD3198" s="82"/>
      <c r="AE3198" s="82"/>
      <c r="AF3198" s="82"/>
      <c r="AG3198" s="59" t="s">
        <v>10408</v>
      </c>
      <c r="AH3198" s="59">
        <v>1</v>
      </c>
      <c r="AI3198" s="58"/>
      <c r="AJ3198" s="27"/>
    </row>
    <row r="3199" ht="20.15" customHeight="1" outlineLevel="3" spans="1:36">
      <c r="A3199" s="59"/>
      <c r="B3199" s="60"/>
      <c r="C3199" s="51" t="s">
        <v>315</v>
      </c>
      <c r="D3199" s="57"/>
      <c r="E3199" s="58"/>
      <c r="F3199" s="59"/>
      <c r="G3199" s="59"/>
      <c r="H3199" s="59"/>
      <c r="I3199" s="59"/>
      <c r="J3199" s="59"/>
      <c r="K3199" s="70">
        <f>SUBTOTAL(9,K3200:K3225)</f>
        <v>97.258</v>
      </c>
      <c r="L3199" s="55"/>
      <c r="M3199" s="71"/>
      <c r="N3199" s="59"/>
      <c r="O3199" s="70"/>
      <c r="P3199" s="73"/>
      <c r="Q3199" s="70"/>
      <c r="R3199" s="59"/>
      <c r="S3199" s="70"/>
      <c r="T3199" s="59"/>
      <c r="U3199" s="82">
        <f>SUBTOTAL(9,U3200:U3225)</f>
        <v>2778.8</v>
      </c>
      <c r="V3199" s="83">
        <f>SUBTOTAL(9,V3200:V3225)</f>
        <v>1750.644</v>
      </c>
      <c r="W3199" s="83">
        <f>SUBTOTAL(9,W3200:W3225)</f>
        <v>1264.354</v>
      </c>
      <c r="X3199" s="83">
        <f>SUBTOTAL(9,X3200:X3225)</f>
        <v>486.29</v>
      </c>
      <c r="Y3199" s="82">
        <f>SUBTOTAL(9,Y3200:Y3225)</f>
        <v>1028.156</v>
      </c>
      <c r="Z3199" s="82">
        <v>72</v>
      </c>
      <c r="AA3199" s="91">
        <v>2355</v>
      </c>
      <c r="AB3199" s="82">
        <f>U3199-AA3199</f>
        <v>423.800000000001</v>
      </c>
      <c r="AC3199" s="82">
        <v>1751</v>
      </c>
      <c r="AD3199" s="82">
        <v>0</v>
      </c>
      <c r="AE3199" s="82">
        <v>604</v>
      </c>
      <c r="AF3199" s="82">
        <v>604</v>
      </c>
      <c r="AG3199" s="59"/>
      <c r="AH3199" s="59"/>
      <c r="AI3199" s="58" t="s">
        <v>2458</v>
      </c>
      <c r="AJ3199" s="27" t="s">
        <v>316</v>
      </c>
    </row>
    <row r="3200" ht="20.15" customHeight="1" outlineLevel="4" spans="1:36">
      <c r="A3200" s="59">
        <v>1</v>
      </c>
      <c r="B3200" s="60" t="s">
        <v>299</v>
      </c>
      <c r="C3200" s="56" t="s">
        <v>314</v>
      </c>
      <c r="D3200" s="57" t="s">
        <v>10446</v>
      </c>
      <c r="E3200" s="58" t="s">
        <v>10447</v>
      </c>
      <c r="F3200" s="59" t="s">
        <v>554</v>
      </c>
      <c r="G3200" s="59" t="s">
        <v>2461</v>
      </c>
      <c r="H3200" s="59">
        <v>433130</v>
      </c>
      <c r="I3200" s="59" t="str">
        <f t="shared" ref="I3200:I3225" si="341">RIGHT(M3200,6)</f>
        <v>433130</v>
      </c>
      <c r="J3200" s="59">
        <f t="shared" ref="J3200:J3225" si="342">H3200-I3200</f>
        <v>0</v>
      </c>
      <c r="K3200" s="70">
        <v>0.135</v>
      </c>
      <c r="L3200" s="55" t="s">
        <v>10448</v>
      </c>
      <c r="M3200" s="71" t="s">
        <v>10449</v>
      </c>
      <c r="N3200" s="59"/>
      <c r="O3200" s="70"/>
      <c r="P3200" s="73" t="s">
        <v>10449</v>
      </c>
      <c r="Q3200" s="70">
        <v>0.135</v>
      </c>
      <c r="R3200" s="59"/>
      <c r="S3200" s="70"/>
      <c r="T3200" s="59">
        <v>18</v>
      </c>
      <c r="U3200" s="82">
        <v>3.86</v>
      </c>
      <c r="V3200" s="83">
        <v>2.43</v>
      </c>
      <c r="W3200" s="83">
        <v>1.755</v>
      </c>
      <c r="X3200" s="83">
        <v>0.675</v>
      </c>
      <c r="Y3200" s="82">
        <f t="shared" ref="Y3200:Y3225" si="343">U3200-V3200</f>
        <v>1.43</v>
      </c>
      <c r="Z3200" s="82"/>
      <c r="AA3200" s="91"/>
      <c r="AB3200" s="91"/>
      <c r="AC3200" s="82"/>
      <c r="AD3200" s="82"/>
      <c r="AE3200" s="82"/>
      <c r="AF3200" s="82"/>
      <c r="AG3200" s="59" t="s">
        <v>10408</v>
      </c>
      <c r="AH3200" s="59">
        <v>1</v>
      </c>
      <c r="AI3200" s="58"/>
      <c r="AJ3200" s="27"/>
    </row>
    <row r="3201" ht="20.15" customHeight="1" outlineLevel="4" spans="1:36">
      <c r="A3201" s="59">
        <v>2</v>
      </c>
      <c r="B3201" s="60" t="s">
        <v>299</v>
      </c>
      <c r="C3201" s="56" t="s">
        <v>314</v>
      </c>
      <c r="D3201" s="57" t="s">
        <v>10450</v>
      </c>
      <c r="E3201" s="58" t="s">
        <v>10451</v>
      </c>
      <c r="F3201" s="59" t="s">
        <v>554</v>
      </c>
      <c r="G3201" s="59" t="s">
        <v>2461</v>
      </c>
      <c r="H3201" s="59">
        <v>433130</v>
      </c>
      <c r="I3201" s="59" t="str">
        <f t="shared" si="341"/>
        <v>433130</v>
      </c>
      <c r="J3201" s="59">
        <f t="shared" si="342"/>
        <v>0</v>
      </c>
      <c r="K3201" s="70">
        <v>2.372</v>
      </c>
      <c r="L3201" s="55" t="s">
        <v>10452</v>
      </c>
      <c r="M3201" s="71" t="s">
        <v>10453</v>
      </c>
      <c r="N3201" s="59"/>
      <c r="O3201" s="70"/>
      <c r="P3201" s="59"/>
      <c r="Q3201" s="70"/>
      <c r="R3201" s="73" t="s">
        <v>10453</v>
      </c>
      <c r="S3201" s="70">
        <v>2.372</v>
      </c>
      <c r="T3201" s="59">
        <v>18</v>
      </c>
      <c r="U3201" s="82">
        <v>67.77</v>
      </c>
      <c r="V3201" s="83">
        <v>42.696</v>
      </c>
      <c r="W3201" s="83">
        <v>30.836</v>
      </c>
      <c r="X3201" s="83">
        <v>11.86</v>
      </c>
      <c r="Y3201" s="82">
        <f t="shared" si="343"/>
        <v>25.074</v>
      </c>
      <c r="Z3201" s="82"/>
      <c r="AA3201" s="91"/>
      <c r="AB3201" s="91"/>
      <c r="AC3201" s="82"/>
      <c r="AD3201" s="82"/>
      <c r="AE3201" s="82"/>
      <c r="AF3201" s="82"/>
      <c r="AG3201" s="59" t="s">
        <v>10408</v>
      </c>
      <c r="AH3201" s="59">
        <v>1</v>
      </c>
      <c r="AI3201" s="58"/>
      <c r="AJ3201" s="27"/>
    </row>
    <row r="3202" ht="20.15" customHeight="1" outlineLevel="4" spans="1:36">
      <c r="A3202" s="59">
        <v>3</v>
      </c>
      <c r="B3202" s="60" t="s">
        <v>299</v>
      </c>
      <c r="C3202" s="56" t="s">
        <v>314</v>
      </c>
      <c r="D3202" s="57" t="s">
        <v>10450</v>
      </c>
      <c r="E3202" s="58" t="s">
        <v>10451</v>
      </c>
      <c r="F3202" s="59" t="s">
        <v>554</v>
      </c>
      <c r="G3202" s="59" t="s">
        <v>2461</v>
      </c>
      <c r="H3202" s="59">
        <v>433130</v>
      </c>
      <c r="I3202" s="59" t="str">
        <f t="shared" si="341"/>
        <v>433130</v>
      </c>
      <c r="J3202" s="59">
        <f t="shared" si="342"/>
        <v>0</v>
      </c>
      <c r="K3202" s="70">
        <v>1.71</v>
      </c>
      <c r="L3202" s="55" t="s">
        <v>10454</v>
      </c>
      <c r="M3202" s="71" t="s">
        <v>10455</v>
      </c>
      <c r="N3202" s="59"/>
      <c r="O3202" s="70"/>
      <c r="P3202" s="59"/>
      <c r="Q3202" s="70"/>
      <c r="R3202" s="73" t="s">
        <v>10455</v>
      </c>
      <c r="S3202" s="70">
        <v>1.71</v>
      </c>
      <c r="T3202" s="59">
        <v>18</v>
      </c>
      <c r="U3202" s="82">
        <v>48.86</v>
      </c>
      <c r="V3202" s="83">
        <v>30.78</v>
      </c>
      <c r="W3202" s="83">
        <v>22.23</v>
      </c>
      <c r="X3202" s="83">
        <v>8.55</v>
      </c>
      <c r="Y3202" s="82">
        <f t="shared" si="343"/>
        <v>18.08</v>
      </c>
      <c r="Z3202" s="82"/>
      <c r="AA3202" s="91"/>
      <c r="AB3202" s="91"/>
      <c r="AC3202" s="82"/>
      <c r="AD3202" s="82"/>
      <c r="AE3202" s="82"/>
      <c r="AF3202" s="82"/>
      <c r="AG3202" s="59" t="s">
        <v>10408</v>
      </c>
      <c r="AH3202" s="59">
        <v>1</v>
      </c>
      <c r="AI3202" s="58"/>
      <c r="AJ3202" s="27"/>
    </row>
    <row r="3203" ht="20.15" customHeight="1" outlineLevel="4" spans="1:36">
      <c r="A3203" s="59">
        <v>4</v>
      </c>
      <c r="B3203" s="60" t="s">
        <v>299</v>
      </c>
      <c r="C3203" s="56" t="s">
        <v>314</v>
      </c>
      <c r="D3203" s="57" t="s">
        <v>10450</v>
      </c>
      <c r="E3203" s="58" t="s">
        <v>10456</v>
      </c>
      <c r="F3203" s="59" t="s">
        <v>554</v>
      </c>
      <c r="G3203" s="59" t="s">
        <v>2461</v>
      </c>
      <c r="H3203" s="59">
        <v>433130</v>
      </c>
      <c r="I3203" s="59" t="str">
        <f t="shared" si="341"/>
        <v>433130</v>
      </c>
      <c r="J3203" s="59">
        <f t="shared" si="342"/>
        <v>0</v>
      </c>
      <c r="K3203" s="70">
        <v>3.313</v>
      </c>
      <c r="L3203" s="55" t="s">
        <v>10457</v>
      </c>
      <c r="M3203" s="71" t="s">
        <v>10458</v>
      </c>
      <c r="N3203" s="59"/>
      <c r="O3203" s="70"/>
      <c r="P3203" s="73" t="s">
        <v>10458</v>
      </c>
      <c r="Q3203" s="70">
        <v>3.313</v>
      </c>
      <c r="R3203" s="59"/>
      <c r="S3203" s="70"/>
      <c r="T3203" s="59">
        <v>18</v>
      </c>
      <c r="U3203" s="82">
        <v>94.66</v>
      </c>
      <c r="V3203" s="83">
        <v>59.634</v>
      </c>
      <c r="W3203" s="83">
        <v>43.069</v>
      </c>
      <c r="X3203" s="83">
        <v>16.565</v>
      </c>
      <c r="Y3203" s="82">
        <f t="shared" si="343"/>
        <v>35.026</v>
      </c>
      <c r="Z3203" s="82"/>
      <c r="AA3203" s="91"/>
      <c r="AB3203" s="91"/>
      <c r="AC3203" s="82"/>
      <c r="AD3203" s="82"/>
      <c r="AE3203" s="82"/>
      <c r="AF3203" s="82"/>
      <c r="AG3203" s="59" t="s">
        <v>10408</v>
      </c>
      <c r="AH3203" s="59">
        <v>1</v>
      </c>
      <c r="AI3203" s="58"/>
      <c r="AJ3203" s="27"/>
    </row>
    <row r="3204" ht="20.15" customHeight="1" outlineLevel="4" spans="1:36">
      <c r="A3204" s="59">
        <v>5</v>
      </c>
      <c r="B3204" s="60" t="s">
        <v>299</v>
      </c>
      <c r="C3204" s="56" t="s">
        <v>314</v>
      </c>
      <c r="D3204" s="57" t="s">
        <v>10459</v>
      </c>
      <c r="E3204" s="58" t="s">
        <v>10460</v>
      </c>
      <c r="F3204" s="59" t="s">
        <v>554</v>
      </c>
      <c r="G3204" s="59" t="s">
        <v>2461</v>
      </c>
      <c r="H3204" s="59">
        <v>433130</v>
      </c>
      <c r="I3204" s="59" t="str">
        <f t="shared" si="341"/>
        <v>433130</v>
      </c>
      <c r="J3204" s="59">
        <f t="shared" si="342"/>
        <v>0</v>
      </c>
      <c r="K3204" s="70">
        <v>0.682</v>
      </c>
      <c r="L3204" s="55" t="s">
        <v>10461</v>
      </c>
      <c r="M3204" s="71" t="s">
        <v>10462</v>
      </c>
      <c r="N3204" s="59"/>
      <c r="O3204" s="70"/>
      <c r="P3204" s="73" t="s">
        <v>10462</v>
      </c>
      <c r="Q3204" s="70">
        <v>0.682</v>
      </c>
      <c r="R3204" s="59"/>
      <c r="S3204" s="70"/>
      <c r="T3204" s="59">
        <v>18</v>
      </c>
      <c r="U3204" s="82">
        <v>19.49</v>
      </c>
      <c r="V3204" s="83">
        <v>12.276</v>
      </c>
      <c r="W3204" s="83">
        <v>8.866</v>
      </c>
      <c r="X3204" s="83">
        <v>3.41</v>
      </c>
      <c r="Y3204" s="82">
        <f t="shared" si="343"/>
        <v>7.214</v>
      </c>
      <c r="Z3204" s="82"/>
      <c r="AA3204" s="91"/>
      <c r="AB3204" s="91"/>
      <c r="AC3204" s="82"/>
      <c r="AD3204" s="82"/>
      <c r="AE3204" s="82"/>
      <c r="AF3204" s="82"/>
      <c r="AG3204" s="59" t="s">
        <v>10408</v>
      </c>
      <c r="AH3204" s="59">
        <v>1</v>
      </c>
      <c r="AI3204" s="58"/>
      <c r="AJ3204" s="27"/>
    </row>
    <row r="3205" ht="20.15" customHeight="1" outlineLevel="4" spans="1:36">
      <c r="A3205" s="59">
        <v>6</v>
      </c>
      <c r="B3205" s="60" t="s">
        <v>299</v>
      </c>
      <c r="C3205" s="56" t="s">
        <v>314</v>
      </c>
      <c r="D3205" s="57" t="s">
        <v>10463</v>
      </c>
      <c r="E3205" s="58" t="s">
        <v>10464</v>
      </c>
      <c r="F3205" s="59" t="s">
        <v>554</v>
      </c>
      <c r="G3205" s="59" t="s">
        <v>2461</v>
      </c>
      <c r="H3205" s="59">
        <v>433130</v>
      </c>
      <c r="I3205" s="59" t="str">
        <f t="shared" si="341"/>
        <v>433130</v>
      </c>
      <c r="J3205" s="59">
        <f t="shared" si="342"/>
        <v>0</v>
      </c>
      <c r="K3205" s="70">
        <v>3.248</v>
      </c>
      <c r="L3205" s="55" t="s">
        <v>10465</v>
      </c>
      <c r="M3205" s="71" t="s">
        <v>10466</v>
      </c>
      <c r="N3205" s="59"/>
      <c r="O3205" s="70"/>
      <c r="P3205" s="73" t="s">
        <v>10466</v>
      </c>
      <c r="Q3205" s="70">
        <v>3.248</v>
      </c>
      <c r="R3205" s="59"/>
      <c r="S3205" s="70"/>
      <c r="T3205" s="59">
        <v>18</v>
      </c>
      <c r="U3205" s="82">
        <v>92.8</v>
      </c>
      <c r="V3205" s="83">
        <v>58.464</v>
      </c>
      <c r="W3205" s="83">
        <v>42.224</v>
      </c>
      <c r="X3205" s="83">
        <v>16.24</v>
      </c>
      <c r="Y3205" s="82">
        <f t="shared" si="343"/>
        <v>34.336</v>
      </c>
      <c r="Z3205" s="82"/>
      <c r="AA3205" s="91"/>
      <c r="AB3205" s="91"/>
      <c r="AC3205" s="82"/>
      <c r="AD3205" s="82"/>
      <c r="AE3205" s="82"/>
      <c r="AF3205" s="82"/>
      <c r="AG3205" s="59" t="s">
        <v>10408</v>
      </c>
      <c r="AH3205" s="59">
        <v>1</v>
      </c>
      <c r="AI3205" s="58"/>
      <c r="AJ3205" s="27"/>
    </row>
    <row r="3206" ht="20.15" customHeight="1" outlineLevel="4" spans="1:36">
      <c r="A3206" s="59">
        <v>7</v>
      </c>
      <c r="B3206" s="60" t="s">
        <v>299</v>
      </c>
      <c r="C3206" s="56" t="s">
        <v>314</v>
      </c>
      <c r="D3206" s="57" t="s">
        <v>10467</v>
      </c>
      <c r="E3206" s="58" t="s">
        <v>10468</v>
      </c>
      <c r="F3206" s="59" t="s">
        <v>554</v>
      </c>
      <c r="G3206" s="59" t="s">
        <v>2461</v>
      </c>
      <c r="H3206" s="59">
        <v>433130</v>
      </c>
      <c r="I3206" s="59" t="str">
        <f t="shared" si="341"/>
        <v>433130</v>
      </c>
      <c r="J3206" s="59">
        <f t="shared" si="342"/>
        <v>0</v>
      </c>
      <c r="K3206" s="70">
        <v>2.755</v>
      </c>
      <c r="L3206" s="55" t="s">
        <v>10469</v>
      </c>
      <c r="M3206" s="71" t="s">
        <v>10470</v>
      </c>
      <c r="N3206" s="59"/>
      <c r="O3206" s="70"/>
      <c r="P3206" s="59"/>
      <c r="Q3206" s="70"/>
      <c r="R3206" s="73" t="s">
        <v>10470</v>
      </c>
      <c r="S3206" s="70">
        <v>2.755</v>
      </c>
      <c r="T3206" s="59">
        <v>18</v>
      </c>
      <c r="U3206" s="82">
        <v>78.71</v>
      </c>
      <c r="V3206" s="83">
        <v>49.59</v>
      </c>
      <c r="W3206" s="83">
        <v>35.815</v>
      </c>
      <c r="X3206" s="83">
        <v>13.775</v>
      </c>
      <c r="Y3206" s="82">
        <f t="shared" si="343"/>
        <v>29.12</v>
      </c>
      <c r="Z3206" s="82"/>
      <c r="AA3206" s="91"/>
      <c r="AB3206" s="91"/>
      <c r="AC3206" s="82"/>
      <c r="AD3206" s="82"/>
      <c r="AE3206" s="82"/>
      <c r="AF3206" s="82"/>
      <c r="AG3206" s="59" t="s">
        <v>10408</v>
      </c>
      <c r="AH3206" s="59">
        <v>1</v>
      </c>
      <c r="AI3206" s="58"/>
      <c r="AJ3206" s="27"/>
    </row>
    <row r="3207" ht="20.15" customHeight="1" outlineLevel="4" spans="1:36">
      <c r="A3207" s="59">
        <v>8</v>
      </c>
      <c r="B3207" s="60" t="s">
        <v>299</v>
      </c>
      <c r="C3207" s="56" t="s">
        <v>314</v>
      </c>
      <c r="D3207" s="57" t="s">
        <v>10471</v>
      </c>
      <c r="E3207" s="58" t="s">
        <v>10472</v>
      </c>
      <c r="F3207" s="59" t="s">
        <v>554</v>
      </c>
      <c r="G3207" s="59" t="s">
        <v>2461</v>
      </c>
      <c r="H3207" s="59">
        <v>433130</v>
      </c>
      <c r="I3207" s="59" t="str">
        <f t="shared" si="341"/>
        <v>433130</v>
      </c>
      <c r="J3207" s="59">
        <f t="shared" si="342"/>
        <v>0</v>
      </c>
      <c r="K3207" s="70">
        <v>1.519</v>
      </c>
      <c r="L3207" s="55" t="s">
        <v>10473</v>
      </c>
      <c r="M3207" s="71" t="s">
        <v>10474</v>
      </c>
      <c r="N3207" s="59"/>
      <c r="O3207" s="70"/>
      <c r="P3207" s="59"/>
      <c r="Q3207" s="70"/>
      <c r="R3207" s="73" t="s">
        <v>10474</v>
      </c>
      <c r="S3207" s="70">
        <v>1.519</v>
      </c>
      <c r="T3207" s="59">
        <v>18</v>
      </c>
      <c r="U3207" s="82">
        <v>43.4</v>
      </c>
      <c r="V3207" s="83">
        <v>27.342</v>
      </c>
      <c r="W3207" s="83">
        <v>19.747</v>
      </c>
      <c r="X3207" s="83">
        <v>7.595</v>
      </c>
      <c r="Y3207" s="82">
        <f t="shared" si="343"/>
        <v>16.058</v>
      </c>
      <c r="Z3207" s="82"/>
      <c r="AA3207" s="91"/>
      <c r="AB3207" s="91"/>
      <c r="AC3207" s="82"/>
      <c r="AD3207" s="82"/>
      <c r="AE3207" s="82"/>
      <c r="AF3207" s="82"/>
      <c r="AG3207" s="59" t="s">
        <v>10408</v>
      </c>
      <c r="AH3207" s="59">
        <v>1</v>
      </c>
      <c r="AI3207" s="58"/>
      <c r="AJ3207" s="27"/>
    </row>
    <row r="3208" ht="20.15" customHeight="1" outlineLevel="4" spans="1:36">
      <c r="A3208" s="59">
        <v>9</v>
      </c>
      <c r="B3208" s="60" t="s">
        <v>299</v>
      </c>
      <c r="C3208" s="56" t="s">
        <v>314</v>
      </c>
      <c r="D3208" s="57" t="s">
        <v>10475</v>
      </c>
      <c r="E3208" s="58" t="s">
        <v>10476</v>
      </c>
      <c r="F3208" s="59" t="s">
        <v>554</v>
      </c>
      <c r="G3208" s="59" t="s">
        <v>2461</v>
      </c>
      <c r="H3208" s="59">
        <v>433130</v>
      </c>
      <c r="I3208" s="59" t="str">
        <f t="shared" si="341"/>
        <v>433130</v>
      </c>
      <c r="J3208" s="59">
        <f t="shared" si="342"/>
        <v>0</v>
      </c>
      <c r="K3208" s="70">
        <v>2.092</v>
      </c>
      <c r="L3208" s="55" t="s">
        <v>10477</v>
      </c>
      <c r="M3208" s="71" t="s">
        <v>10478</v>
      </c>
      <c r="N3208" s="59"/>
      <c r="O3208" s="70"/>
      <c r="P3208" s="73" t="s">
        <v>10478</v>
      </c>
      <c r="Q3208" s="70">
        <v>2.092</v>
      </c>
      <c r="R3208" s="59"/>
      <c r="S3208" s="70"/>
      <c r="T3208" s="59">
        <v>18</v>
      </c>
      <c r="U3208" s="82">
        <v>59.77</v>
      </c>
      <c r="V3208" s="83">
        <v>37.656</v>
      </c>
      <c r="W3208" s="83">
        <v>27.196</v>
      </c>
      <c r="X3208" s="83">
        <v>10.46</v>
      </c>
      <c r="Y3208" s="82">
        <f t="shared" si="343"/>
        <v>22.114</v>
      </c>
      <c r="Z3208" s="82"/>
      <c r="AA3208" s="91"/>
      <c r="AB3208" s="91"/>
      <c r="AC3208" s="82"/>
      <c r="AD3208" s="82"/>
      <c r="AE3208" s="82"/>
      <c r="AF3208" s="82"/>
      <c r="AG3208" s="59" t="s">
        <v>10408</v>
      </c>
      <c r="AH3208" s="59">
        <v>1</v>
      </c>
      <c r="AI3208" s="58"/>
      <c r="AJ3208" s="27"/>
    </row>
    <row r="3209" ht="20.15" customHeight="1" outlineLevel="4" spans="1:36">
      <c r="A3209" s="59">
        <v>10</v>
      </c>
      <c r="B3209" s="60" t="s">
        <v>299</v>
      </c>
      <c r="C3209" s="56" t="s">
        <v>314</v>
      </c>
      <c r="D3209" s="57" t="s">
        <v>10475</v>
      </c>
      <c r="E3209" s="58" t="s">
        <v>10479</v>
      </c>
      <c r="F3209" s="59" t="s">
        <v>554</v>
      </c>
      <c r="G3209" s="59" t="s">
        <v>2461</v>
      </c>
      <c r="H3209" s="59">
        <v>433130</v>
      </c>
      <c r="I3209" s="59" t="str">
        <f t="shared" si="341"/>
        <v>433130</v>
      </c>
      <c r="J3209" s="59">
        <f t="shared" si="342"/>
        <v>0</v>
      </c>
      <c r="K3209" s="70">
        <v>2.392</v>
      </c>
      <c r="L3209" s="55" t="s">
        <v>10480</v>
      </c>
      <c r="M3209" s="71" t="s">
        <v>10481</v>
      </c>
      <c r="N3209" s="59"/>
      <c r="O3209" s="70"/>
      <c r="P3209" s="73" t="s">
        <v>10481</v>
      </c>
      <c r="Q3209" s="70">
        <v>2.392</v>
      </c>
      <c r="R3209" s="59"/>
      <c r="S3209" s="70"/>
      <c r="T3209" s="59">
        <v>18</v>
      </c>
      <c r="U3209" s="82">
        <v>68.34</v>
      </c>
      <c r="V3209" s="83">
        <v>43.056</v>
      </c>
      <c r="W3209" s="83">
        <v>31.096</v>
      </c>
      <c r="X3209" s="83">
        <v>11.96</v>
      </c>
      <c r="Y3209" s="82">
        <f t="shared" si="343"/>
        <v>25.284</v>
      </c>
      <c r="Z3209" s="82"/>
      <c r="AA3209" s="91"/>
      <c r="AB3209" s="91"/>
      <c r="AC3209" s="82"/>
      <c r="AD3209" s="82"/>
      <c r="AE3209" s="82"/>
      <c r="AF3209" s="82"/>
      <c r="AG3209" s="59" t="s">
        <v>10408</v>
      </c>
      <c r="AH3209" s="59">
        <v>1</v>
      </c>
      <c r="AI3209" s="58"/>
      <c r="AJ3209" s="27"/>
    </row>
    <row r="3210" ht="20.15" customHeight="1" outlineLevel="4" spans="1:36">
      <c r="A3210" s="59">
        <v>11</v>
      </c>
      <c r="B3210" s="60" t="s">
        <v>299</v>
      </c>
      <c r="C3210" s="56" t="s">
        <v>314</v>
      </c>
      <c r="D3210" s="57" t="s">
        <v>10482</v>
      </c>
      <c r="E3210" s="58" t="s">
        <v>10483</v>
      </c>
      <c r="F3210" s="59" t="s">
        <v>554</v>
      </c>
      <c r="G3210" s="59" t="s">
        <v>2461</v>
      </c>
      <c r="H3210" s="59">
        <v>433130</v>
      </c>
      <c r="I3210" s="59" t="str">
        <f t="shared" si="341"/>
        <v>433130</v>
      </c>
      <c r="J3210" s="59">
        <f t="shared" si="342"/>
        <v>0</v>
      </c>
      <c r="K3210" s="70">
        <v>3.045</v>
      </c>
      <c r="L3210" s="55" t="s">
        <v>10484</v>
      </c>
      <c r="M3210" s="71" t="s">
        <v>10485</v>
      </c>
      <c r="N3210" s="59"/>
      <c r="O3210" s="70"/>
      <c r="P3210" s="59"/>
      <c r="Q3210" s="70"/>
      <c r="R3210" s="73" t="s">
        <v>10485</v>
      </c>
      <c r="S3210" s="70">
        <v>3.045</v>
      </c>
      <c r="T3210" s="59">
        <v>18</v>
      </c>
      <c r="U3210" s="82">
        <v>87</v>
      </c>
      <c r="V3210" s="83">
        <v>54.81</v>
      </c>
      <c r="W3210" s="83">
        <v>39.585</v>
      </c>
      <c r="X3210" s="83">
        <v>15.225</v>
      </c>
      <c r="Y3210" s="82">
        <f t="shared" si="343"/>
        <v>32.19</v>
      </c>
      <c r="Z3210" s="82"/>
      <c r="AA3210" s="91"/>
      <c r="AB3210" s="91"/>
      <c r="AC3210" s="82"/>
      <c r="AD3210" s="82"/>
      <c r="AE3210" s="82"/>
      <c r="AF3210" s="82"/>
      <c r="AG3210" s="59" t="s">
        <v>10408</v>
      </c>
      <c r="AH3210" s="59">
        <v>1</v>
      </c>
      <c r="AI3210" s="58"/>
      <c r="AJ3210" s="27"/>
    </row>
    <row r="3211" ht="20.15" customHeight="1" outlineLevel="4" spans="1:36">
      <c r="A3211" s="59">
        <v>12</v>
      </c>
      <c r="B3211" s="60" t="s">
        <v>299</v>
      </c>
      <c r="C3211" s="56" t="s">
        <v>314</v>
      </c>
      <c r="D3211" s="57" t="s">
        <v>10486</v>
      </c>
      <c r="E3211" s="58" t="s">
        <v>10487</v>
      </c>
      <c r="F3211" s="59" t="s">
        <v>554</v>
      </c>
      <c r="G3211" s="59" t="s">
        <v>2461</v>
      </c>
      <c r="H3211" s="59">
        <v>433130</v>
      </c>
      <c r="I3211" s="59" t="str">
        <f t="shared" si="341"/>
        <v>433130</v>
      </c>
      <c r="J3211" s="59">
        <f t="shared" si="342"/>
        <v>0</v>
      </c>
      <c r="K3211" s="70">
        <v>3.892</v>
      </c>
      <c r="L3211" s="55" t="s">
        <v>10488</v>
      </c>
      <c r="M3211" s="71" t="s">
        <v>10489</v>
      </c>
      <c r="N3211" s="59"/>
      <c r="O3211" s="70"/>
      <c r="P3211" s="59"/>
      <c r="Q3211" s="70"/>
      <c r="R3211" s="73" t="s">
        <v>10489</v>
      </c>
      <c r="S3211" s="70">
        <v>3.892</v>
      </c>
      <c r="T3211" s="59">
        <v>18</v>
      </c>
      <c r="U3211" s="82">
        <v>111.2</v>
      </c>
      <c r="V3211" s="83">
        <v>70.056</v>
      </c>
      <c r="W3211" s="83">
        <v>50.596</v>
      </c>
      <c r="X3211" s="83">
        <v>19.46</v>
      </c>
      <c r="Y3211" s="82">
        <f t="shared" si="343"/>
        <v>41.144</v>
      </c>
      <c r="Z3211" s="82"/>
      <c r="AA3211" s="91"/>
      <c r="AB3211" s="91"/>
      <c r="AC3211" s="82"/>
      <c r="AD3211" s="82"/>
      <c r="AE3211" s="82"/>
      <c r="AF3211" s="82"/>
      <c r="AG3211" s="59" t="s">
        <v>10408</v>
      </c>
      <c r="AH3211" s="59">
        <v>1</v>
      </c>
      <c r="AI3211" s="58"/>
      <c r="AJ3211" s="27"/>
    </row>
    <row r="3212" ht="20.15" customHeight="1" outlineLevel="4" spans="1:36">
      <c r="A3212" s="59">
        <v>13</v>
      </c>
      <c r="B3212" s="60" t="s">
        <v>299</v>
      </c>
      <c r="C3212" s="56" t="s">
        <v>314</v>
      </c>
      <c r="D3212" s="57" t="s">
        <v>10490</v>
      </c>
      <c r="E3212" s="58" t="s">
        <v>1729</v>
      </c>
      <c r="F3212" s="59" t="s">
        <v>554</v>
      </c>
      <c r="G3212" s="59" t="s">
        <v>2461</v>
      </c>
      <c r="H3212" s="59">
        <v>433130</v>
      </c>
      <c r="I3212" s="59" t="str">
        <f t="shared" si="341"/>
        <v>433130</v>
      </c>
      <c r="J3212" s="59">
        <f t="shared" si="342"/>
        <v>0</v>
      </c>
      <c r="K3212" s="70">
        <v>4.773</v>
      </c>
      <c r="L3212" s="55" t="s">
        <v>10491</v>
      </c>
      <c r="M3212" s="71" t="s">
        <v>10492</v>
      </c>
      <c r="N3212" s="59"/>
      <c r="O3212" s="70"/>
      <c r="P3212" s="59"/>
      <c r="Q3212" s="70"/>
      <c r="R3212" s="73" t="s">
        <v>10492</v>
      </c>
      <c r="S3212" s="70">
        <v>4.773</v>
      </c>
      <c r="T3212" s="59">
        <v>18</v>
      </c>
      <c r="U3212" s="82">
        <v>136.37</v>
      </c>
      <c r="V3212" s="83">
        <v>85.914</v>
      </c>
      <c r="W3212" s="83">
        <v>62.049</v>
      </c>
      <c r="X3212" s="83">
        <v>23.865</v>
      </c>
      <c r="Y3212" s="82">
        <f t="shared" si="343"/>
        <v>50.456</v>
      </c>
      <c r="Z3212" s="82"/>
      <c r="AA3212" s="91"/>
      <c r="AB3212" s="91"/>
      <c r="AC3212" s="82"/>
      <c r="AD3212" s="82"/>
      <c r="AE3212" s="82"/>
      <c r="AF3212" s="82"/>
      <c r="AG3212" s="59" t="s">
        <v>10408</v>
      </c>
      <c r="AH3212" s="59">
        <v>1</v>
      </c>
      <c r="AI3212" s="58"/>
      <c r="AJ3212" s="27"/>
    </row>
    <row r="3213" ht="20.15" customHeight="1" outlineLevel="4" spans="1:36">
      <c r="A3213" s="59">
        <v>14</v>
      </c>
      <c r="B3213" s="60" t="s">
        <v>299</v>
      </c>
      <c r="C3213" s="56" t="s">
        <v>314</v>
      </c>
      <c r="D3213" s="57" t="s">
        <v>10467</v>
      </c>
      <c r="E3213" s="58" t="s">
        <v>10493</v>
      </c>
      <c r="F3213" s="59" t="s">
        <v>554</v>
      </c>
      <c r="G3213" s="59" t="s">
        <v>2461</v>
      </c>
      <c r="H3213" s="59">
        <v>433130</v>
      </c>
      <c r="I3213" s="59" t="str">
        <f t="shared" si="341"/>
        <v>433130</v>
      </c>
      <c r="J3213" s="59">
        <f t="shared" si="342"/>
        <v>0</v>
      </c>
      <c r="K3213" s="70">
        <v>5.608</v>
      </c>
      <c r="L3213" s="55" t="s">
        <v>10494</v>
      </c>
      <c r="M3213" s="71" t="s">
        <v>10495</v>
      </c>
      <c r="N3213" s="59"/>
      <c r="O3213" s="70"/>
      <c r="P3213" s="59"/>
      <c r="Q3213" s="70"/>
      <c r="R3213" s="73" t="s">
        <v>10495</v>
      </c>
      <c r="S3213" s="70">
        <v>5.608</v>
      </c>
      <c r="T3213" s="59">
        <v>18</v>
      </c>
      <c r="U3213" s="82">
        <v>160.23</v>
      </c>
      <c r="V3213" s="83">
        <v>100.944</v>
      </c>
      <c r="W3213" s="83">
        <v>72.904</v>
      </c>
      <c r="X3213" s="83">
        <v>28.04</v>
      </c>
      <c r="Y3213" s="82">
        <f t="shared" si="343"/>
        <v>59.286</v>
      </c>
      <c r="Z3213" s="82"/>
      <c r="AA3213" s="91"/>
      <c r="AB3213" s="91"/>
      <c r="AC3213" s="82"/>
      <c r="AD3213" s="82"/>
      <c r="AE3213" s="82"/>
      <c r="AF3213" s="82"/>
      <c r="AG3213" s="59" t="s">
        <v>10408</v>
      </c>
      <c r="AH3213" s="59">
        <v>1</v>
      </c>
      <c r="AI3213" s="58"/>
      <c r="AJ3213" s="27"/>
    </row>
    <row r="3214" ht="20.15" customHeight="1" outlineLevel="4" spans="1:36">
      <c r="A3214" s="59">
        <v>15</v>
      </c>
      <c r="B3214" s="60" t="s">
        <v>299</v>
      </c>
      <c r="C3214" s="56" t="s">
        <v>314</v>
      </c>
      <c r="D3214" s="57" t="s">
        <v>10496</v>
      </c>
      <c r="E3214" s="58" t="s">
        <v>10497</v>
      </c>
      <c r="F3214" s="59" t="s">
        <v>554</v>
      </c>
      <c r="G3214" s="59" t="s">
        <v>2461</v>
      </c>
      <c r="H3214" s="59">
        <v>433130</v>
      </c>
      <c r="I3214" s="59" t="str">
        <f t="shared" si="341"/>
        <v>433130</v>
      </c>
      <c r="J3214" s="59">
        <f t="shared" si="342"/>
        <v>0</v>
      </c>
      <c r="K3214" s="70">
        <v>6.412</v>
      </c>
      <c r="L3214" s="55" t="s">
        <v>10498</v>
      </c>
      <c r="M3214" s="71" t="s">
        <v>10499</v>
      </c>
      <c r="N3214" s="59"/>
      <c r="O3214" s="70"/>
      <c r="P3214" s="59"/>
      <c r="Q3214" s="70"/>
      <c r="R3214" s="73" t="s">
        <v>10499</v>
      </c>
      <c r="S3214" s="70">
        <v>6.412</v>
      </c>
      <c r="T3214" s="59">
        <v>18</v>
      </c>
      <c r="U3214" s="82">
        <v>183.2</v>
      </c>
      <c r="V3214" s="83">
        <v>115.416</v>
      </c>
      <c r="W3214" s="83">
        <v>83.356</v>
      </c>
      <c r="X3214" s="83">
        <v>32.06</v>
      </c>
      <c r="Y3214" s="82">
        <f t="shared" si="343"/>
        <v>67.784</v>
      </c>
      <c r="Z3214" s="82"/>
      <c r="AA3214" s="91"/>
      <c r="AB3214" s="91"/>
      <c r="AC3214" s="82"/>
      <c r="AD3214" s="82"/>
      <c r="AE3214" s="82"/>
      <c r="AF3214" s="82"/>
      <c r="AG3214" s="59" t="s">
        <v>10500</v>
      </c>
      <c r="AH3214" s="59">
        <v>1</v>
      </c>
      <c r="AI3214" s="58"/>
      <c r="AJ3214" s="27"/>
    </row>
    <row r="3215" ht="20.15" customHeight="1" outlineLevel="4" spans="1:36">
      <c r="A3215" s="59">
        <v>16</v>
      </c>
      <c r="B3215" s="60" t="s">
        <v>299</v>
      </c>
      <c r="C3215" s="56" t="s">
        <v>314</v>
      </c>
      <c r="D3215" s="57" t="s">
        <v>10482</v>
      </c>
      <c r="E3215" s="58" t="s">
        <v>10501</v>
      </c>
      <c r="F3215" s="59" t="s">
        <v>554</v>
      </c>
      <c r="G3215" s="59" t="s">
        <v>2461</v>
      </c>
      <c r="H3215" s="59">
        <v>433130</v>
      </c>
      <c r="I3215" s="59" t="str">
        <f t="shared" si="341"/>
        <v>433130</v>
      </c>
      <c r="J3215" s="59">
        <f t="shared" si="342"/>
        <v>0</v>
      </c>
      <c r="K3215" s="70">
        <v>8.133</v>
      </c>
      <c r="L3215" s="55" t="s">
        <v>10502</v>
      </c>
      <c r="M3215" s="71" t="s">
        <v>10503</v>
      </c>
      <c r="N3215" s="59"/>
      <c r="O3215" s="70"/>
      <c r="P3215" s="73" t="s">
        <v>10503</v>
      </c>
      <c r="Q3215" s="70">
        <v>8.133</v>
      </c>
      <c r="R3215" s="59"/>
      <c r="S3215" s="70"/>
      <c r="T3215" s="59">
        <v>18</v>
      </c>
      <c r="U3215" s="82">
        <v>232.37</v>
      </c>
      <c r="V3215" s="83">
        <v>146.394</v>
      </c>
      <c r="W3215" s="83">
        <v>105.729</v>
      </c>
      <c r="X3215" s="83">
        <v>40.665</v>
      </c>
      <c r="Y3215" s="82">
        <f t="shared" si="343"/>
        <v>85.976</v>
      </c>
      <c r="Z3215" s="82"/>
      <c r="AA3215" s="91"/>
      <c r="AB3215" s="91"/>
      <c r="AC3215" s="82"/>
      <c r="AD3215" s="82"/>
      <c r="AE3215" s="82"/>
      <c r="AF3215" s="82"/>
      <c r="AG3215" s="59" t="s">
        <v>10500</v>
      </c>
      <c r="AH3215" s="59">
        <v>1</v>
      </c>
      <c r="AI3215" s="58"/>
      <c r="AJ3215" s="27"/>
    </row>
    <row r="3216" ht="20.15" customHeight="1" outlineLevel="4" spans="1:36">
      <c r="A3216" s="59">
        <v>17</v>
      </c>
      <c r="B3216" s="60" t="s">
        <v>299</v>
      </c>
      <c r="C3216" s="56" t="s">
        <v>314</v>
      </c>
      <c r="D3216" s="57" t="s">
        <v>10504</v>
      </c>
      <c r="E3216" s="58" t="s">
        <v>10505</v>
      </c>
      <c r="F3216" s="59" t="s">
        <v>554</v>
      </c>
      <c r="G3216" s="59" t="s">
        <v>2461</v>
      </c>
      <c r="H3216" s="59">
        <v>433130</v>
      </c>
      <c r="I3216" s="59" t="str">
        <f t="shared" si="341"/>
        <v>433130</v>
      </c>
      <c r="J3216" s="59">
        <f t="shared" si="342"/>
        <v>0</v>
      </c>
      <c r="K3216" s="70">
        <v>8.266</v>
      </c>
      <c r="L3216" s="55" t="s">
        <v>10506</v>
      </c>
      <c r="M3216" s="71" t="s">
        <v>10507</v>
      </c>
      <c r="N3216" s="59"/>
      <c r="O3216" s="70"/>
      <c r="P3216" s="73" t="s">
        <v>10507</v>
      </c>
      <c r="Q3216" s="70">
        <v>8.266</v>
      </c>
      <c r="R3216" s="59"/>
      <c r="S3216" s="70"/>
      <c r="T3216" s="59">
        <v>18</v>
      </c>
      <c r="U3216" s="82">
        <v>236.17</v>
      </c>
      <c r="V3216" s="83">
        <v>148.788</v>
      </c>
      <c r="W3216" s="83">
        <v>107.458</v>
      </c>
      <c r="X3216" s="83">
        <v>41.33</v>
      </c>
      <c r="Y3216" s="82">
        <f t="shared" si="343"/>
        <v>87.382</v>
      </c>
      <c r="Z3216" s="82"/>
      <c r="AA3216" s="91"/>
      <c r="AB3216" s="91"/>
      <c r="AC3216" s="82"/>
      <c r="AD3216" s="82"/>
      <c r="AE3216" s="82"/>
      <c r="AF3216" s="82"/>
      <c r="AG3216" s="59" t="s">
        <v>10500</v>
      </c>
      <c r="AH3216" s="59">
        <v>1</v>
      </c>
      <c r="AI3216" s="58"/>
      <c r="AJ3216" s="27"/>
    </row>
    <row r="3217" ht="20.15" customHeight="1" outlineLevel="4" spans="1:36">
      <c r="A3217" s="59">
        <v>18</v>
      </c>
      <c r="B3217" s="60" t="s">
        <v>299</v>
      </c>
      <c r="C3217" s="56" t="s">
        <v>314</v>
      </c>
      <c r="D3217" s="57" t="s">
        <v>10450</v>
      </c>
      <c r="E3217" s="58" t="s">
        <v>10508</v>
      </c>
      <c r="F3217" s="59" t="s">
        <v>554</v>
      </c>
      <c r="G3217" s="59" t="s">
        <v>2461</v>
      </c>
      <c r="H3217" s="59">
        <v>433130</v>
      </c>
      <c r="I3217" s="59" t="str">
        <f t="shared" si="341"/>
        <v>433130</v>
      </c>
      <c r="J3217" s="59">
        <f t="shared" si="342"/>
        <v>0</v>
      </c>
      <c r="K3217" s="70">
        <v>11.77</v>
      </c>
      <c r="L3217" s="55" t="s">
        <v>10509</v>
      </c>
      <c r="M3217" s="71" t="s">
        <v>10510</v>
      </c>
      <c r="N3217" s="59"/>
      <c r="O3217" s="70"/>
      <c r="P3217" s="73" t="s">
        <v>10510</v>
      </c>
      <c r="Q3217" s="70">
        <v>11.77</v>
      </c>
      <c r="R3217" s="59"/>
      <c r="S3217" s="70"/>
      <c r="T3217" s="59">
        <v>18</v>
      </c>
      <c r="U3217" s="82">
        <v>336.29</v>
      </c>
      <c r="V3217" s="83">
        <v>211.86</v>
      </c>
      <c r="W3217" s="83">
        <v>153.01</v>
      </c>
      <c r="X3217" s="83">
        <v>58.85</v>
      </c>
      <c r="Y3217" s="82">
        <f t="shared" si="343"/>
        <v>124.43</v>
      </c>
      <c r="Z3217" s="82"/>
      <c r="AA3217" s="91"/>
      <c r="AB3217" s="91"/>
      <c r="AC3217" s="82"/>
      <c r="AD3217" s="82"/>
      <c r="AE3217" s="82"/>
      <c r="AF3217" s="82"/>
      <c r="AG3217" s="59" t="s">
        <v>10500</v>
      </c>
      <c r="AH3217" s="59">
        <v>1</v>
      </c>
      <c r="AI3217" s="58"/>
      <c r="AJ3217" s="27"/>
    </row>
    <row r="3218" ht="20.15" customHeight="1" outlineLevel="4" spans="1:36">
      <c r="A3218" s="59">
        <v>19</v>
      </c>
      <c r="B3218" s="60" t="s">
        <v>299</v>
      </c>
      <c r="C3218" s="56" t="s">
        <v>314</v>
      </c>
      <c r="D3218" s="57" t="s">
        <v>10511</v>
      </c>
      <c r="E3218" s="58" t="s">
        <v>10512</v>
      </c>
      <c r="F3218" s="59" t="s">
        <v>554</v>
      </c>
      <c r="G3218" s="59" t="s">
        <v>2461</v>
      </c>
      <c r="H3218" s="59">
        <v>433130</v>
      </c>
      <c r="I3218" s="59" t="str">
        <f t="shared" si="341"/>
        <v>433130</v>
      </c>
      <c r="J3218" s="59">
        <f t="shared" si="342"/>
        <v>0</v>
      </c>
      <c r="K3218" s="70">
        <v>1.788</v>
      </c>
      <c r="L3218" s="55" t="s">
        <v>10513</v>
      </c>
      <c r="M3218" s="71" t="s">
        <v>10514</v>
      </c>
      <c r="N3218" s="59"/>
      <c r="O3218" s="70"/>
      <c r="P3218" s="73" t="s">
        <v>10514</v>
      </c>
      <c r="Q3218" s="70">
        <v>1.788</v>
      </c>
      <c r="R3218" s="59"/>
      <c r="S3218" s="70"/>
      <c r="T3218" s="59">
        <v>18</v>
      </c>
      <c r="U3218" s="82">
        <v>51.09</v>
      </c>
      <c r="V3218" s="83">
        <v>32.184</v>
      </c>
      <c r="W3218" s="83">
        <v>23.244</v>
      </c>
      <c r="X3218" s="83">
        <v>8.94</v>
      </c>
      <c r="Y3218" s="82">
        <f t="shared" si="343"/>
        <v>18.906</v>
      </c>
      <c r="Z3218" s="82"/>
      <c r="AA3218" s="91"/>
      <c r="AB3218" s="91"/>
      <c r="AC3218" s="82"/>
      <c r="AD3218" s="82"/>
      <c r="AE3218" s="82"/>
      <c r="AF3218" s="82"/>
      <c r="AG3218" s="59" t="s">
        <v>10500</v>
      </c>
      <c r="AH3218" s="59">
        <v>1</v>
      </c>
      <c r="AI3218" s="58"/>
      <c r="AJ3218" s="27"/>
    </row>
    <row r="3219" ht="20.15" customHeight="1" outlineLevel="4" spans="1:36">
      <c r="A3219" s="59">
        <v>20</v>
      </c>
      <c r="B3219" s="60" t="s">
        <v>299</v>
      </c>
      <c r="C3219" s="56" t="s">
        <v>314</v>
      </c>
      <c r="D3219" s="57" t="s">
        <v>10450</v>
      </c>
      <c r="E3219" s="58" t="s">
        <v>10515</v>
      </c>
      <c r="F3219" s="59" t="s">
        <v>554</v>
      </c>
      <c r="G3219" s="59" t="s">
        <v>2461</v>
      </c>
      <c r="H3219" s="59">
        <v>433130</v>
      </c>
      <c r="I3219" s="59" t="str">
        <f t="shared" si="341"/>
        <v>433130</v>
      </c>
      <c r="J3219" s="59">
        <f t="shared" si="342"/>
        <v>0</v>
      </c>
      <c r="K3219" s="70">
        <v>2.592</v>
      </c>
      <c r="L3219" s="55" t="s">
        <v>10516</v>
      </c>
      <c r="M3219" s="71" t="s">
        <v>10517</v>
      </c>
      <c r="N3219" s="59"/>
      <c r="O3219" s="70"/>
      <c r="P3219" s="73" t="s">
        <v>10517</v>
      </c>
      <c r="Q3219" s="70">
        <v>2.592</v>
      </c>
      <c r="R3219" s="59"/>
      <c r="S3219" s="70"/>
      <c r="T3219" s="59">
        <v>18</v>
      </c>
      <c r="U3219" s="82">
        <v>74.06</v>
      </c>
      <c r="V3219" s="83">
        <v>46.656</v>
      </c>
      <c r="W3219" s="83">
        <v>33.696</v>
      </c>
      <c r="X3219" s="83">
        <v>12.96</v>
      </c>
      <c r="Y3219" s="82">
        <f t="shared" si="343"/>
        <v>27.404</v>
      </c>
      <c r="Z3219" s="82"/>
      <c r="AA3219" s="91"/>
      <c r="AB3219" s="91"/>
      <c r="AC3219" s="82"/>
      <c r="AD3219" s="82"/>
      <c r="AE3219" s="82"/>
      <c r="AF3219" s="82"/>
      <c r="AG3219" s="59" t="s">
        <v>10500</v>
      </c>
      <c r="AH3219" s="59">
        <v>1</v>
      </c>
      <c r="AI3219" s="58"/>
      <c r="AJ3219" s="27"/>
    </row>
    <row r="3220" ht="20.15" customHeight="1" outlineLevel="4" spans="1:36">
      <c r="A3220" s="59">
        <v>21</v>
      </c>
      <c r="B3220" s="60" t="s">
        <v>299</v>
      </c>
      <c r="C3220" s="56" t="s">
        <v>314</v>
      </c>
      <c r="D3220" s="57" t="s">
        <v>10518</v>
      </c>
      <c r="E3220" s="58" t="s">
        <v>10519</v>
      </c>
      <c r="F3220" s="59" t="s">
        <v>554</v>
      </c>
      <c r="G3220" s="59" t="s">
        <v>2461</v>
      </c>
      <c r="H3220" s="59">
        <v>433130</v>
      </c>
      <c r="I3220" s="59" t="str">
        <f t="shared" si="341"/>
        <v>433130</v>
      </c>
      <c r="J3220" s="59">
        <f t="shared" si="342"/>
        <v>0</v>
      </c>
      <c r="K3220" s="70">
        <v>2.199</v>
      </c>
      <c r="L3220" s="55" t="s">
        <v>10520</v>
      </c>
      <c r="M3220" s="71" t="s">
        <v>10521</v>
      </c>
      <c r="N3220" s="59"/>
      <c r="O3220" s="70"/>
      <c r="P3220" s="59"/>
      <c r="Q3220" s="70"/>
      <c r="R3220" s="73" t="s">
        <v>10521</v>
      </c>
      <c r="S3220" s="70">
        <v>2.199</v>
      </c>
      <c r="T3220" s="59">
        <v>18</v>
      </c>
      <c r="U3220" s="82">
        <v>62.83</v>
      </c>
      <c r="V3220" s="83">
        <v>39.582</v>
      </c>
      <c r="W3220" s="83">
        <v>28.587</v>
      </c>
      <c r="X3220" s="83">
        <v>10.995</v>
      </c>
      <c r="Y3220" s="82">
        <f t="shared" si="343"/>
        <v>23.248</v>
      </c>
      <c r="Z3220" s="82"/>
      <c r="AA3220" s="91"/>
      <c r="AB3220" s="91"/>
      <c r="AC3220" s="82"/>
      <c r="AD3220" s="82"/>
      <c r="AE3220" s="82"/>
      <c r="AF3220" s="82"/>
      <c r="AG3220" s="59" t="s">
        <v>10500</v>
      </c>
      <c r="AH3220" s="59">
        <v>1</v>
      </c>
      <c r="AI3220" s="58"/>
      <c r="AJ3220" s="27"/>
    </row>
    <row r="3221" ht="20.15" customHeight="1" outlineLevel="4" spans="1:36">
      <c r="A3221" s="59">
        <v>22</v>
      </c>
      <c r="B3221" s="60" t="s">
        <v>299</v>
      </c>
      <c r="C3221" s="56" t="s">
        <v>314</v>
      </c>
      <c r="D3221" s="57" t="s">
        <v>10518</v>
      </c>
      <c r="E3221" s="58" t="s">
        <v>10519</v>
      </c>
      <c r="F3221" s="59" t="s">
        <v>554</v>
      </c>
      <c r="G3221" s="59" t="s">
        <v>2461</v>
      </c>
      <c r="H3221" s="59">
        <v>433130</v>
      </c>
      <c r="I3221" s="59" t="str">
        <f t="shared" si="341"/>
        <v>433130</v>
      </c>
      <c r="J3221" s="59">
        <f t="shared" si="342"/>
        <v>0</v>
      </c>
      <c r="K3221" s="70">
        <v>0.998</v>
      </c>
      <c r="L3221" s="55" t="s">
        <v>10522</v>
      </c>
      <c r="M3221" s="71" t="s">
        <v>10523</v>
      </c>
      <c r="N3221" s="59"/>
      <c r="O3221" s="70"/>
      <c r="P3221" s="73" t="s">
        <v>10523</v>
      </c>
      <c r="Q3221" s="70">
        <v>0.998</v>
      </c>
      <c r="R3221" s="59"/>
      <c r="S3221" s="70"/>
      <c r="T3221" s="59">
        <v>18</v>
      </c>
      <c r="U3221" s="82">
        <v>28.51</v>
      </c>
      <c r="V3221" s="83">
        <v>17.964</v>
      </c>
      <c r="W3221" s="83">
        <v>12.974</v>
      </c>
      <c r="X3221" s="83">
        <v>4.99</v>
      </c>
      <c r="Y3221" s="82">
        <f t="shared" si="343"/>
        <v>10.546</v>
      </c>
      <c r="Z3221" s="82"/>
      <c r="AA3221" s="91"/>
      <c r="AB3221" s="91"/>
      <c r="AC3221" s="82"/>
      <c r="AD3221" s="82"/>
      <c r="AE3221" s="82"/>
      <c r="AF3221" s="82"/>
      <c r="AG3221" s="59" t="s">
        <v>10500</v>
      </c>
      <c r="AH3221" s="59">
        <v>1</v>
      </c>
      <c r="AI3221" s="58"/>
      <c r="AJ3221" s="27"/>
    </row>
    <row r="3222" ht="20.15" customHeight="1" outlineLevel="4" spans="1:36">
      <c r="A3222" s="59">
        <v>23</v>
      </c>
      <c r="B3222" s="60" t="s">
        <v>299</v>
      </c>
      <c r="C3222" s="56" t="s">
        <v>314</v>
      </c>
      <c r="D3222" s="57" t="s">
        <v>10518</v>
      </c>
      <c r="E3222" s="58" t="s">
        <v>10524</v>
      </c>
      <c r="F3222" s="59" t="s">
        <v>554</v>
      </c>
      <c r="G3222" s="59" t="s">
        <v>2461</v>
      </c>
      <c r="H3222" s="59">
        <v>433130</v>
      </c>
      <c r="I3222" s="59" t="str">
        <f t="shared" si="341"/>
        <v>433130</v>
      </c>
      <c r="J3222" s="59">
        <f t="shared" si="342"/>
        <v>0</v>
      </c>
      <c r="K3222" s="70">
        <v>1.194</v>
      </c>
      <c r="L3222" s="55" t="s">
        <v>10525</v>
      </c>
      <c r="M3222" s="71" t="s">
        <v>10526</v>
      </c>
      <c r="N3222" s="59"/>
      <c r="O3222" s="70"/>
      <c r="P3222" s="73" t="s">
        <v>10526</v>
      </c>
      <c r="Q3222" s="70">
        <v>1.194</v>
      </c>
      <c r="R3222" s="59"/>
      <c r="S3222" s="70"/>
      <c r="T3222" s="59">
        <v>18</v>
      </c>
      <c r="U3222" s="82">
        <v>34.11</v>
      </c>
      <c r="V3222" s="83">
        <v>21.492</v>
      </c>
      <c r="W3222" s="83">
        <v>15.522</v>
      </c>
      <c r="X3222" s="83">
        <v>5.97</v>
      </c>
      <c r="Y3222" s="82">
        <f t="shared" si="343"/>
        <v>12.618</v>
      </c>
      <c r="Z3222" s="82"/>
      <c r="AA3222" s="91"/>
      <c r="AB3222" s="91"/>
      <c r="AC3222" s="82"/>
      <c r="AD3222" s="82"/>
      <c r="AE3222" s="82"/>
      <c r="AF3222" s="82"/>
      <c r="AG3222" s="59" t="s">
        <v>10500</v>
      </c>
      <c r="AH3222" s="59">
        <v>1</v>
      </c>
      <c r="AI3222" s="58"/>
      <c r="AJ3222" s="27"/>
    </row>
    <row r="3223" ht="20.15" customHeight="1" outlineLevel="4" spans="1:36">
      <c r="A3223" s="59">
        <v>24</v>
      </c>
      <c r="B3223" s="60" t="s">
        <v>299</v>
      </c>
      <c r="C3223" s="56" t="s">
        <v>314</v>
      </c>
      <c r="D3223" s="57" t="s">
        <v>10504</v>
      </c>
      <c r="E3223" s="58" t="s">
        <v>10527</v>
      </c>
      <c r="F3223" s="59" t="s">
        <v>554</v>
      </c>
      <c r="G3223" s="59" t="s">
        <v>2461</v>
      </c>
      <c r="H3223" s="59">
        <v>433130</v>
      </c>
      <c r="I3223" s="59" t="str">
        <f t="shared" si="341"/>
        <v>433130</v>
      </c>
      <c r="J3223" s="59">
        <f t="shared" si="342"/>
        <v>0</v>
      </c>
      <c r="K3223" s="70">
        <v>3.732</v>
      </c>
      <c r="L3223" s="55" t="s">
        <v>10528</v>
      </c>
      <c r="M3223" s="71" t="s">
        <v>10529</v>
      </c>
      <c r="N3223" s="59"/>
      <c r="O3223" s="70"/>
      <c r="P3223" s="73" t="s">
        <v>10529</v>
      </c>
      <c r="Q3223" s="70">
        <v>3.732</v>
      </c>
      <c r="R3223" s="59"/>
      <c r="S3223" s="70"/>
      <c r="T3223" s="59">
        <v>18</v>
      </c>
      <c r="U3223" s="82">
        <v>106.63</v>
      </c>
      <c r="V3223" s="83">
        <v>67.176</v>
      </c>
      <c r="W3223" s="83">
        <v>48.516</v>
      </c>
      <c r="X3223" s="83">
        <v>18.66</v>
      </c>
      <c r="Y3223" s="82">
        <f t="shared" si="343"/>
        <v>39.454</v>
      </c>
      <c r="Z3223" s="82"/>
      <c r="AA3223" s="91"/>
      <c r="AB3223" s="91"/>
      <c r="AC3223" s="82"/>
      <c r="AD3223" s="82"/>
      <c r="AE3223" s="82"/>
      <c r="AF3223" s="82"/>
      <c r="AG3223" s="59" t="s">
        <v>10500</v>
      </c>
      <c r="AH3223" s="59">
        <v>1</v>
      </c>
      <c r="AI3223" s="58"/>
      <c r="AJ3223" s="27"/>
    </row>
    <row r="3224" ht="20.15" customHeight="1" outlineLevel="4" spans="1:36">
      <c r="A3224" s="59">
        <v>25</v>
      </c>
      <c r="B3224" s="60" t="s">
        <v>299</v>
      </c>
      <c r="C3224" s="56" t="s">
        <v>314</v>
      </c>
      <c r="D3224" s="57" t="s">
        <v>10511</v>
      </c>
      <c r="E3224" s="58" t="s">
        <v>10530</v>
      </c>
      <c r="F3224" s="59" t="s">
        <v>554</v>
      </c>
      <c r="G3224" s="59" t="s">
        <v>2461</v>
      </c>
      <c r="H3224" s="59">
        <v>433130</v>
      </c>
      <c r="I3224" s="59" t="str">
        <f t="shared" si="341"/>
        <v>433130</v>
      </c>
      <c r="J3224" s="59">
        <f t="shared" si="342"/>
        <v>0</v>
      </c>
      <c r="K3224" s="70">
        <v>1.545</v>
      </c>
      <c r="L3224" s="55" t="s">
        <v>10531</v>
      </c>
      <c r="M3224" s="71" t="s">
        <v>10532</v>
      </c>
      <c r="N3224" s="59"/>
      <c r="O3224" s="70"/>
      <c r="P3224" s="73" t="s">
        <v>10532</v>
      </c>
      <c r="Q3224" s="70">
        <v>1.545</v>
      </c>
      <c r="R3224" s="59"/>
      <c r="S3224" s="70"/>
      <c r="T3224" s="59">
        <v>18</v>
      </c>
      <c r="U3224" s="82">
        <v>44.14</v>
      </c>
      <c r="V3224" s="83">
        <v>27.81</v>
      </c>
      <c r="W3224" s="83">
        <v>20.085</v>
      </c>
      <c r="X3224" s="83">
        <v>7.725</v>
      </c>
      <c r="Y3224" s="82">
        <f t="shared" si="343"/>
        <v>16.33</v>
      </c>
      <c r="Z3224" s="82"/>
      <c r="AA3224" s="91"/>
      <c r="AB3224" s="91"/>
      <c r="AC3224" s="82"/>
      <c r="AD3224" s="82"/>
      <c r="AE3224" s="82"/>
      <c r="AF3224" s="82"/>
      <c r="AG3224" s="59" t="s">
        <v>10500</v>
      </c>
      <c r="AH3224" s="59">
        <v>1</v>
      </c>
      <c r="AI3224" s="58"/>
      <c r="AJ3224" s="27"/>
    </row>
    <row r="3225" ht="20.15" customHeight="1" outlineLevel="4" spans="1:36">
      <c r="A3225" s="59">
        <v>26</v>
      </c>
      <c r="B3225" s="60" t="s">
        <v>299</v>
      </c>
      <c r="C3225" s="56" t="s">
        <v>314</v>
      </c>
      <c r="D3225" s="57" t="s">
        <v>10475</v>
      </c>
      <c r="E3225" s="58" t="s">
        <v>10533</v>
      </c>
      <c r="F3225" s="59" t="s">
        <v>554</v>
      </c>
      <c r="G3225" s="59" t="s">
        <v>2461</v>
      </c>
      <c r="H3225" s="59">
        <v>433130</v>
      </c>
      <c r="I3225" s="59" t="str">
        <f t="shared" si="341"/>
        <v>433130</v>
      </c>
      <c r="J3225" s="59">
        <f t="shared" si="342"/>
        <v>0</v>
      </c>
      <c r="K3225" s="70">
        <v>11.093</v>
      </c>
      <c r="L3225" s="55" t="s">
        <v>10534</v>
      </c>
      <c r="M3225" s="71" t="s">
        <v>10535</v>
      </c>
      <c r="N3225" s="59"/>
      <c r="O3225" s="70"/>
      <c r="P3225" s="73" t="s">
        <v>10535</v>
      </c>
      <c r="Q3225" s="70">
        <v>11.093</v>
      </c>
      <c r="R3225" s="59"/>
      <c r="S3225" s="70"/>
      <c r="T3225" s="59">
        <v>18</v>
      </c>
      <c r="U3225" s="82">
        <v>316.94</v>
      </c>
      <c r="V3225" s="83">
        <v>199.674</v>
      </c>
      <c r="W3225" s="83">
        <v>144.209</v>
      </c>
      <c r="X3225" s="83">
        <v>55.465</v>
      </c>
      <c r="Y3225" s="82">
        <f t="shared" si="343"/>
        <v>117.266</v>
      </c>
      <c r="Z3225" s="82"/>
      <c r="AA3225" s="91"/>
      <c r="AB3225" s="91"/>
      <c r="AC3225" s="82"/>
      <c r="AD3225" s="82"/>
      <c r="AE3225" s="82"/>
      <c r="AF3225" s="82"/>
      <c r="AG3225" s="59" t="s">
        <v>10500</v>
      </c>
      <c r="AH3225" s="59">
        <v>1</v>
      </c>
      <c r="AI3225" s="58"/>
      <c r="AJ3225" s="27"/>
    </row>
  </sheetData>
  <autoFilter ref="A14:AJ3225">
    <extLst/>
  </autoFilter>
  <mergeCells count="19">
    <mergeCell ref="A2:AI2"/>
    <mergeCell ref="B3:E3"/>
    <mergeCell ref="Z3:AF3"/>
    <mergeCell ref="K4:S4"/>
    <mergeCell ref="U4:Y4"/>
    <mergeCell ref="A3:A5"/>
    <mergeCell ref="B4:B5"/>
    <mergeCell ref="C4:C5"/>
    <mergeCell ref="D4:D5"/>
    <mergeCell ref="E4:E5"/>
    <mergeCell ref="T4:T5"/>
    <mergeCell ref="Z4:Z5"/>
    <mergeCell ref="AA4:AA5"/>
    <mergeCell ref="AB4:AB5"/>
    <mergeCell ref="AC4:AC5"/>
    <mergeCell ref="AD4:AD5"/>
    <mergeCell ref="AE4:AE5"/>
    <mergeCell ref="AF4:AF5"/>
    <mergeCell ref="AI3:AI5"/>
  </mergeCells>
  <pageMargins left="0.629166666666667" right="0.275" top="0.747916666666667" bottom="0.479166666666667" header="0.313888888888889" footer="0.313888888888889"/>
  <pageSetup paperSize="9" scale="73" fitToHeight="0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U1877"/>
  <sheetViews>
    <sheetView zoomScale="70" zoomScaleNormal="70" workbookViewId="0">
      <selection activeCell="E7" sqref="E7"/>
    </sheetView>
  </sheetViews>
  <sheetFormatPr defaultColWidth="9.81666666666667" defaultRowHeight="15.75" customHeight="1"/>
  <cols>
    <col min="1" max="2" width="19.45" style="1" customWidth="1"/>
    <col min="3" max="3" width="17.3666666666667" style="1" hidden="1" customWidth="1"/>
    <col min="4" max="4" width="13.3666666666667" style="1" customWidth="1"/>
    <col min="5" max="5" width="24" style="1" customWidth="1"/>
    <col min="6" max="6" width="17.2666666666667" style="1" customWidth="1"/>
    <col min="7" max="7" width="8.725" style="1" customWidth="1"/>
    <col min="8" max="8" width="6.725" style="1" customWidth="1"/>
    <col min="9" max="9" width="10.5416666666667" style="1" customWidth="1"/>
    <col min="10" max="10" width="14.6333333333333" style="1" customWidth="1"/>
    <col min="11" max="11" width="12.1833333333333" style="1" customWidth="1"/>
    <col min="12" max="12" width="13.5416666666667" style="1" customWidth="1"/>
    <col min="13" max="13" width="11.9083333333333" style="1" hidden="1" customWidth="1"/>
    <col min="14" max="14" width="13.2666666666667" style="1" customWidth="1"/>
    <col min="15" max="15" width="17.5416666666667" style="1" hidden="1" customWidth="1"/>
    <col min="16" max="16" width="18.0916666666667" style="1" hidden="1" customWidth="1"/>
    <col min="17" max="17" width="4.18333333333333" style="1" hidden="1" customWidth="1"/>
    <col min="18" max="18" width="18" style="1" customWidth="1"/>
    <col min="19" max="20" width="9.81666666666667" style="1" hidden="1" customWidth="1"/>
    <col min="21" max="21" width="12.1833333333333" style="1" hidden="1" customWidth="1"/>
    <col min="22" max="254" width="9.81666666666667" style="1"/>
    <col min="255" max="256" width="19.45" style="1" customWidth="1"/>
    <col min="257" max="257" width="17.3666666666667" style="1" customWidth="1"/>
    <col min="258" max="258" width="13.3666666666667" style="1" customWidth="1"/>
    <col min="259" max="259" width="24" style="1" customWidth="1"/>
    <col min="260" max="260" width="17.2666666666667" style="1" customWidth="1"/>
    <col min="261" max="261" width="8.725" style="1" customWidth="1"/>
    <col min="262" max="262" width="6.725" style="1" customWidth="1"/>
    <col min="263" max="263" width="10.5416666666667" style="1" customWidth="1"/>
    <col min="264" max="264" width="14.6333333333333" style="1" customWidth="1"/>
    <col min="265" max="265" width="12.1833333333333" style="1" customWidth="1"/>
    <col min="266" max="266" width="13.5416666666667" style="1" customWidth="1"/>
    <col min="267" max="267" width="11.9083333333333" style="1" customWidth="1"/>
    <col min="268" max="268" width="13.2666666666667" style="1" customWidth="1"/>
    <col min="269" max="269" width="17.5416666666667" style="1" customWidth="1"/>
    <col min="270" max="270" width="18.0916666666667" style="1" customWidth="1"/>
    <col min="271" max="271" width="4.18333333333333" style="1" customWidth="1"/>
    <col min="272" max="272" width="18" style="1" customWidth="1"/>
    <col min="273" max="510" width="9.81666666666667" style="1"/>
    <col min="511" max="512" width="19.45" style="1" customWidth="1"/>
    <col min="513" max="513" width="17.3666666666667" style="1" customWidth="1"/>
    <col min="514" max="514" width="13.3666666666667" style="1" customWidth="1"/>
    <col min="515" max="515" width="24" style="1" customWidth="1"/>
    <col min="516" max="516" width="17.2666666666667" style="1" customWidth="1"/>
    <col min="517" max="517" width="8.725" style="1" customWidth="1"/>
    <col min="518" max="518" width="6.725" style="1" customWidth="1"/>
    <col min="519" max="519" width="10.5416666666667" style="1" customWidth="1"/>
    <col min="520" max="520" width="14.6333333333333" style="1" customWidth="1"/>
    <col min="521" max="521" width="12.1833333333333" style="1" customWidth="1"/>
    <col min="522" max="522" width="13.5416666666667" style="1" customWidth="1"/>
    <col min="523" max="523" width="11.9083333333333" style="1" customWidth="1"/>
    <col min="524" max="524" width="13.2666666666667" style="1" customWidth="1"/>
    <col min="525" max="525" width="17.5416666666667" style="1" customWidth="1"/>
    <col min="526" max="526" width="18.0916666666667" style="1" customWidth="1"/>
    <col min="527" max="527" width="4.18333333333333" style="1" customWidth="1"/>
    <col min="528" max="528" width="18" style="1" customWidth="1"/>
    <col min="529" max="766" width="9.81666666666667" style="1"/>
    <col min="767" max="768" width="19.45" style="1" customWidth="1"/>
    <col min="769" max="769" width="17.3666666666667" style="1" customWidth="1"/>
    <col min="770" max="770" width="13.3666666666667" style="1" customWidth="1"/>
    <col min="771" max="771" width="24" style="1" customWidth="1"/>
    <col min="772" max="772" width="17.2666666666667" style="1" customWidth="1"/>
    <col min="773" max="773" width="8.725" style="1" customWidth="1"/>
    <col min="774" max="774" width="6.725" style="1" customWidth="1"/>
    <col min="775" max="775" width="10.5416666666667" style="1" customWidth="1"/>
    <col min="776" max="776" width="14.6333333333333" style="1" customWidth="1"/>
    <col min="777" max="777" width="12.1833333333333" style="1" customWidth="1"/>
    <col min="778" max="778" width="13.5416666666667" style="1" customWidth="1"/>
    <col min="779" max="779" width="11.9083333333333" style="1" customWidth="1"/>
    <col min="780" max="780" width="13.2666666666667" style="1" customWidth="1"/>
    <col min="781" max="781" width="17.5416666666667" style="1" customWidth="1"/>
    <col min="782" max="782" width="18.0916666666667" style="1" customWidth="1"/>
    <col min="783" max="783" width="4.18333333333333" style="1" customWidth="1"/>
    <col min="784" max="784" width="18" style="1" customWidth="1"/>
    <col min="785" max="1022" width="9.81666666666667" style="1"/>
    <col min="1023" max="1024" width="19.45" style="1" customWidth="1"/>
    <col min="1025" max="1025" width="17.3666666666667" style="1" customWidth="1"/>
    <col min="1026" max="1026" width="13.3666666666667" style="1" customWidth="1"/>
    <col min="1027" max="1027" width="24" style="1" customWidth="1"/>
    <col min="1028" max="1028" width="17.2666666666667" style="1" customWidth="1"/>
    <col min="1029" max="1029" width="8.725" style="1" customWidth="1"/>
    <col min="1030" max="1030" width="6.725" style="1" customWidth="1"/>
    <col min="1031" max="1031" width="10.5416666666667" style="1" customWidth="1"/>
    <col min="1032" max="1032" width="14.6333333333333" style="1" customWidth="1"/>
    <col min="1033" max="1033" width="12.1833333333333" style="1" customWidth="1"/>
    <col min="1034" max="1034" width="13.5416666666667" style="1" customWidth="1"/>
    <col min="1035" max="1035" width="11.9083333333333" style="1" customWidth="1"/>
    <col min="1036" max="1036" width="13.2666666666667" style="1" customWidth="1"/>
    <col min="1037" max="1037" width="17.5416666666667" style="1" customWidth="1"/>
    <col min="1038" max="1038" width="18.0916666666667" style="1" customWidth="1"/>
    <col min="1039" max="1039" width="4.18333333333333" style="1" customWidth="1"/>
    <col min="1040" max="1040" width="18" style="1" customWidth="1"/>
    <col min="1041" max="1278" width="9.81666666666667" style="1"/>
    <col min="1279" max="1280" width="19.45" style="1" customWidth="1"/>
    <col min="1281" max="1281" width="17.3666666666667" style="1" customWidth="1"/>
    <col min="1282" max="1282" width="13.3666666666667" style="1" customWidth="1"/>
    <col min="1283" max="1283" width="24" style="1" customWidth="1"/>
    <col min="1284" max="1284" width="17.2666666666667" style="1" customWidth="1"/>
    <col min="1285" max="1285" width="8.725" style="1" customWidth="1"/>
    <col min="1286" max="1286" width="6.725" style="1" customWidth="1"/>
    <col min="1287" max="1287" width="10.5416666666667" style="1" customWidth="1"/>
    <col min="1288" max="1288" width="14.6333333333333" style="1" customWidth="1"/>
    <col min="1289" max="1289" width="12.1833333333333" style="1" customWidth="1"/>
    <col min="1290" max="1290" width="13.5416666666667" style="1" customWidth="1"/>
    <col min="1291" max="1291" width="11.9083333333333" style="1" customWidth="1"/>
    <col min="1292" max="1292" width="13.2666666666667" style="1" customWidth="1"/>
    <col min="1293" max="1293" width="17.5416666666667" style="1" customWidth="1"/>
    <col min="1294" max="1294" width="18.0916666666667" style="1" customWidth="1"/>
    <col min="1295" max="1295" width="4.18333333333333" style="1" customWidth="1"/>
    <col min="1296" max="1296" width="18" style="1" customWidth="1"/>
    <col min="1297" max="1534" width="9.81666666666667" style="1"/>
    <col min="1535" max="1536" width="19.45" style="1" customWidth="1"/>
    <col min="1537" max="1537" width="17.3666666666667" style="1" customWidth="1"/>
    <col min="1538" max="1538" width="13.3666666666667" style="1" customWidth="1"/>
    <col min="1539" max="1539" width="24" style="1" customWidth="1"/>
    <col min="1540" max="1540" width="17.2666666666667" style="1" customWidth="1"/>
    <col min="1541" max="1541" width="8.725" style="1" customWidth="1"/>
    <col min="1542" max="1542" width="6.725" style="1" customWidth="1"/>
    <col min="1543" max="1543" width="10.5416666666667" style="1" customWidth="1"/>
    <col min="1544" max="1544" width="14.6333333333333" style="1" customWidth="1"/>
    <col min="1545" max="1545" width="12.1833333333333" style="1" customWidth="1"/>
    <col min="1546" max="1546" width="13.5416666666667" style="1" customWidth="1"/>
    <col min="1547" max="1547" width="11.9083333333333" style="1" customWidth="1"/>
    <col min="1548" max="1548" width="13.2666666666667" style="1" customWidth="1"/>
    <col min="1549" max="1549" width="17.5416666666667" style="1" customWidth="1"/>
    <col min="1550" max="1550" width="18.0916666666667" style="1" customWidth="1"/>
    <col min="1551" max="1551" width="4.18333333333333" style="1" customWidth="1"/>
    <col min="1552" max="1552" width="18" style="1" customWidth="1"/>
    <col min="1553" max="1790" width="9.81666666666667" style="1"/>
    <col min="1791" max="1792" width="19.45" style="1" customWidth="1"/>
    <col min="1793" max="1793" width="17.3666666666667" style="1" customWidth="1"/>
    <col min="1794" max="1794" width="13.3666666666667" style="1" customWidth="1"/>
    <col min="1795" max="1795" width="24" style="1" customWidth="1"/>
    <col min="1796" max="1796" width="17.2666666666667" style="1" customWidth="1"/>
    <col min="1797" max="1797" width="8.725" style="1" customWidth="1"/>
    <col min="1798" max="1798" width="6.725" style="1" customWidth="1"/>
    <col min="1799" max="1799" width="10.5416666666667" style="1" customWidth="1"/>
    <col min="1800" max="1800" width="14.6333333333333" style="1" customWidth="1"/>
    <col min="1801" max="1801" width="12.1833333333333" style="1" customWidth="1"/>
    <col min="1802" max="1802" width="13.5416666666667" style="1" customWidth="1"/>
    <col min="1803" max="1803" width="11.9083333333333" style="1" customWidth="1"/>
    <col min="1804" max="1804" width="13.2666666666667" style="1" customWidth="1"/>
    <col min="1805" max="1805" width="17.5416666666667" style="1" customWidth="1"/>
    <col min="1806" max="1806" width="18.0916666666667" style="1" customWidth="1"/>
    <col min="1807" max="1807" width="4.18333333333333" style="1" customWidth="1"/>
    <col min="1808" max="1808" width="18" style="1" customWidth="1"/>
    <col min="1809" max="2046" width="9.81666666666667" style="1"/>
    <col min="2047" max="2048" width="19.45" style="1" customWidth="1"/>
    <col min="2049" max="2049" width="17.3666666666667" style="1" customWidth="1"/>
    <col min="2050" max="2050" width="13.3666666666667" style="1" customWidth="1"/>
    <col min="2051" max="2051" width="24" style="1" customWidth="1"/>
    <col min="2052" max="2052" width="17.2666666666667" style="1" customWidth="1"/>
    <col min="2053" max="2053" width="8.725" style="1" customWidth="1"/>
    <col min="2054" max="2054" width="6.725" style="1" customWidth="1"/>
    <col min="2055" max="2055" width="10.5416666666667" style="1" customWidth="1"/>
    <col min="2056" max="2056" width="14.6333333333333" style="1" customWidth="1"/>
    <col min="2057" max="2057" width="12.1833333333333" style="1" customWidth="1"/>
    <col min="2058" max="2058" width="13.5416666666667" style="1" customWidth="1"/>
    <col min="2059" max="2059" width="11.9083333333333" style="1" customWidth="1"/>
    <col min="2060" max="2060" width="13.2666666666667" style="1" customWidth="1"/>
    <col min="2061" max="2061" width="17.5416666666667" style="1" customWidth="1"/>
    <col min="2062" max="2062" width="18.0916666666667" style="1" customWidth="1"/>
    <col min="2063" max="2063" width="4.18333333333333" style="1" customWidth="1"/>
    <col min="2064" max="2064" width="18" style="1" customWidth="1"/>
    <col min="2065" max="2302" width="9.81666666666667" style="1"/>
    <col min="2303" max="2304" width="19.45" style="1" customWidth="1"/>
    <col min="2305" max="2305" width="17.3666666666667" style="1" customWidth="1"/>
    <col min="2306" max="2306" width="13.3666666666667" style="1" customWidth="1"/>
    <col min="2307" max="2307" width="24" style="1" customWidth="1"/>
    <col min="2308" max="2308" width="17.2666666666667" style="1" customWidth="1"/>
    <col min="2309" max="2309" width="8.725" style="1" customWidth="1"/>
    <col min="2310" max="2310" width="6.725" style="1" customWidth="1"/>
    <col min="2311" max="2311" width="10.5416666666667" style="1" customWidth="1"/>
    <col min="2312" max="2312" width="14.6333333333333" style="1" customWidth="1"/>
    <col min="2313" max="2313" width="12.1833333333333" style="1" customWidth="1"/>
    <col min="2314" max="2314" width="13.5416666666667" style="1" customWidth="1"/>
    <col min="2315" max="2315" width="11.9083333333333" style="1" customWidth="1"/>
    <col min="2316" max="2316" width="13.2666666666667" style="1" customWidth="1"/>
    <col min="2317" max="2317" width="17.5416666666667" style="1" customWidth="1"/>
    <col min="2318" max="2318" width="18.0916666666667" style="1" customWidth="1"/>
    <col min="2319" max="2319" width="4.18333333333333" style="1" customWidth="1"/>
    <col min="2320" max="2320" width="18" style="1" customWidth="1"/>
    <col min="2321" max="2558" width="9.81666666666667" style="1"/>
    <col min="2559" max="2560" width="19.45" style="1" customWidth="1"/>
    <col min="2561" max="2561" width="17.3666666666667" style="1" customWidth="1"/>
    <col min="2562" max="2562" width="13.3666666666667" style="1" customWidth="1"/>
    <col min="2563" max="2563" width="24" style="1" customWidth="1"/>
    <col min="2564" max="2564" width="17.2666666666667" style="1" customWidth="1"/>
    <col min="2565" max="2565" width="8.725" style="1" customWidth="1"/>
    <col min="2566" max="2566" width="6.725" style="1" customWidth="1"/>
    <col min="2567" max="2567" width="10.5416666666667" style="1" customWidth="1"/>
    <col min="2568" max="2568" width="14.6333333333333" style="1" customWidth="1"/>
    <col min="2569" max="2569" width="12.1833333333333" style="1" customWidth="1"/>
    <col min="2570" max="2570" width="13.5416666666667" style="1" customWidth="1"/>
    <col min="2571" max="2571" width="11.9083333333333" style="1" customWidth="1"/>
    <col min="2572" max="2572" width="13.2666666666667" style="1" customWidth="1"/>
    <col min="2573" max="2573" width="17.5416666666667" style="1" customWidth="1"/>
    <col min="2574" max="2574" width="18.0916666666667" style="1" customWidth="1"/>
    <col min="2575" max="2575" width="4.18333333333333" style="1" customWidth="1"/>
    <col min="2576" max="2576" width="18" style="1" customWidth="1"/>
    <col min="2577" max="2814" width="9.81666666666667" style="1"/>
    <col min="2815" max="2816" width="19.45" style="1" customWidth="1"/>
    <col min="2817" max="2817" width="17.3666666666667" style="1" customWidth="1"/>
    <col min="2818" max="2818" width="13.3666666666667" style="1" customWidth="1"/>
    <col min="2819" max="2819" width="24" style="1" customWidth="1"/>
    <col min="2820" max="2820" width="17.2666666666667" style="1" customWidth="1"/>
    <col min="2821" max="2821" width="8.725" style="1" customWidth="1"/>
    <col min="2822" max="2822" width="6.725" style="1" customWidth="1"/>
    <col min="2823" max="2823" width="10.5416666666667" style="1" customWidth="1"/>
    <col min="2824" max="2824" width="14.6333333333333" style="1" customWidth="1"/>
    <col min="2825" max="2825" width="12.1833333333333" style="1" customWidth="1"/>
    <col min="2826" max="2826" width="13.5416666666667" style="1" customWidth="1"/>
    <col min="2827" max="2827" width="11.9083333333333" style="1" customWidth="1"/>
    <col min="2828" max="2828" width="13.2666666666667" style="1" customWidth="1"/>
    <col min="2829" max="2829" width="17.5416666666667" style="1" customWidth="1"/>
    <col min="2830" max="2830" width="18.0916666666667" style="1" customWidth="1"/>
    <col min="2831" max="2831" width="4.18333333333333" style="1" customWidth="1"/>
    <col min="2832" max="2832" width="18" style="1" customWidth="1"/>
    <col min="2833" max="3070" width="9.81666666666667" style="1"/>
    <col min="3071" max="3072" width="19.45" style="1" customWidth="1"/>
    <col min="3073" max="3073" width="17.3666666666667" style="1" customWidth="1"/>
    <col min="3074" max="3074" width="13.3666666666667" style="1" customWidth="1"/>
    <col min="3075" max="3075" width="24" style="1" customWidth="1"/>
    <col min="3076" max="3076" width="17.2666666666667" style="1" customWidth="1"/>
    <col min="3077" max="3077" width="8.725" style="1" customWidth="1"/>
    <col min="3078" max="3078" width="6.725" style="1" customWidth="1"/>
    <col min="3079" max="3079" width="10.5416666666667" style="1" customWidth="1"/>
    <col min="3080" max="3080" width="14.6333333333333" style="1" customWidth="1"/>
    <col min="3081" max="3081" width="12.1833333333333" style="1" customWidth="1"/>
    <col min="3082" max="3082" width="13.5416666666667" style="1" customWidth="1"/>
    <col min="3083" max="3083" width="11.9083333333333" style="1" customWidth="1"/>
    <col min="3084" max="3084" width="13.2666666666667" style="1" customWidth="1"/>
    <col min="3085" max="3085" width="17.5416666666667" style="1" customWidth="1"/>
    <col min="3086" max="3086" width="18.0916666666667" style="1" customWidth="1"/>
    <col min="3087" max="3087" width="4.18333333333333" style="1" customWidth="1"/>
    <col min="3088" max="3088" width="18" style="1" customWidth="1"/>
    <col min="3089" max="3326" width="9.81666666666667" style="1"/>
    <col min="3327" max="3328" width="19.45" style="1" customWidth="1"/>
    <col min="3329" max="3329" width="17.3666666666667" style="1" customWidth="1"/>
    <col min="3330" max="3330" width="13.3666666666667" style="1" customWidth="1"/>
    <col min="3331" max="3331" width="24" style="1" customWidth="1"/>
    <col min="3332" max="3332" width="17.2666666666667" style="1" customWidth="1"/>
    <col min="3333" max="3333" width="8.725" style="1" customWidth="1"/>
    <col min="3334" max="3334" width="6.725" style="1" customWidth="1"/>
    <col min="3335" max="3335" width="10.5416666666667" style="1" customWidth="1"/>
    <col min="3336" max="3336" width="14.6333333333333" style="1" customWidth="1"/>
    <col min="3337" max="3337" width="12.1833333333333" style="1" customWidth="1"/>
    <col min="3338" max="3338" width="13.5416666666667" style="1" customWidth="1"/>
    <col min="3339" max="3339" width="11.9083333333333" style="1" customWidth="1"/>
    <col min="3340" max="3340" width="13.2666666666667" style="1" customWidth="1"/>
    <col min="3341" max="3341" width="17.5416666666667" style="1" customWidth="1"/>
    <col min="3342" max="3342" width="18.0916666666667" style="1" customWidth="1"/>
    <col min="3343" max="3343" width="4.18333333333333" style="1" customWidth="1"/>
    <col min="3344" max="3344" width="18" style="1" customWidth="1"/>
    <col min="3345" max="3582" width="9.81666666666667" style="1"/>
    <col min="3583" max="3584" width="19.45" style="1" customWidth="1"/>
    <col min="3585" max="3585" width="17.3666666666667" style="1" customWidth="1"/>
    <col min="3586" max="3586" width="13.3666666666667" style="1" customWidth="1"/>
    <col min="3587" max="3587" width="24" style="1" customWidth="1"/>
    <col min="3588" max="3588" width="17.2666666666667" style="1" customWidth="1"/>
    <col min="3589" max="3589" width="8.725" style="1" customWidth="1"/>
    <col min="3590" max="3590" width="6.725" style="1" customWidth="1"/>
    <col min="3591" max="3591" width="10.5416666666667" style="1" customWidth="1"/>
    <col min="3592" max="3592" width="14.6333333333333" style="1" customWidth="1"/>
    <col min="3593" max="3593" width="12.1833333333333" style="1" customWidth="1"/>
    <col min="3594" max="3594" width="13.5416666666667" style="1" customWidth="1"/>
    <col min="3595" max="3595" width="11.9083333333333" style="1" customWidth="1"/>
    <col min="3596" max="3596" width="13.2666666666667" style="1" customWidth="1"/>
    <col min="3597" max="3597" width="17.5416666666667" style="1" customWidth="1"/>
    <col min="3598" max="3598" width="18.0916666666667" style="1" customWidth="1"/>
    <col min="3599" max="3599" width="4.18333333333333" style="1" customWidth="1"/>
    <col min="3600" max="3600" width="18" style="1" customWidth="1"/>
    <col min="3601" max="3838" width="9.81666666666667" style="1"/>
    <col min="3839" max="3840" width="19.45" style="1" customWidth="1"/>
    <col min="3841" max="3841" width="17.3666666666667" style="1" customWidth="1"/>
    <col min="3842" max="3842" width="13.3666666666667" style="1" customWidth="1"/>
    <col min="3843" max="3843" width="24" style="1" customWidth="1"/>
    <col min="3844" max="3844" width="17.2666666666667" style="1" customWidth="1"/>
    <col min="3845" max="3845" width="8.725" style="1" customWidth="1"/>
    <col min="3846" max="3846" width="6.725" style="1" customWidth="1"/>
    <col min="3847" max="3847" width="10.5416666666667" style="1" customWidth="1"/>
    <col min="3848" max="3848" width="14.6333333333333" style="1" customWidth="1"/>
    <col min="3849" max="3849" width="12.1833333333333" style="1" customWidth="1"/>
    <col min="3850" max="3850" width="13.5416666666667" style="1" customWidth="1"/>
    <col min="3851" max="3851" width="11.9083333333333" style="1" customWidth="1"/>
    <col min="3852" max="3852" width="13.2666666666667" style="1" customWidth="1"/>
    <col min="3853" max="3853" width="17.5416666666667" style="1" customWidth="1"/>
    <col min="3854" max="3854" width="18.0916666666667" style="1" customWidth="1"/>
    <col min="3855" max="3855" width="4.18333333333333" style="1" customWidth="1"/>
    <col min="3856" max="3856" width="18" style="1" customWidth="1"/>
    <col min="3857" max="4094" width="9.81666666666667" style="1"/>
    <col min="4095" max="4096" width="19.45" style="1" customWidth="1"/>
    <col min="4097" max="4097" width="17.3666666666667" style="1" customWidth="1"/>
    <col min="4098" max="4098" width="13.3666666666667" style="1" customWidth="1"/>
    <col min="4099" max="4099" width="24" style="1" customWidth="1"/>
    <col min="4100" max="4100" width="17.2666666666667" style="1" customWidth="1"/>
    <col min="4101" max="4101" width="8.725" style="1" customWidth="1"/>
    <col min="4102" max="4102" width="6.725" style="1" customWidth="1"/>
    <col min="4103" max="4103" width="10.5416666666667" style="1" customWidth="1"/>
    <col min="4104" max="4104" width="14.6333333333333" style="1" customWidth="1"/>
    <col min="4105" max="4105" width="12.1833333333333" style="1" customWidth="1"/>
    <col min="4106" max="4106" width="13.5416666666667" style="1" customWidth="1"/>
    <col min="4107" max="4107" width="11.9083333333333" style="1" customWidth="1"/>
    <col min="4108" max="4108" width="13.2666666666667" style="1" customWidth="1"/>
    <col min="4109" max="4109" width="17.5416666666667" style="1" customWidth="1"/>
    <col min="4110" max="4110" width="18.0916666666667" style="1" customWidth="1"/>
    <col min="4111" max="4111" width="4.18333333333333" style="1" customWidth="1"/>
    <col min="4112" max="4112" width="18" style="1" customWidth="1"/>
    <col min="4113" max="4350" width="9.81666666666667" style="1"/>
    <col min="4351" max="4352" width="19.45" style="1" customWidth="1"/>
    <col min="4353" max="4353" width="17.3666666666667" style="1" customWidth="1"/>
    <col min="4354" max="4354" width="13.3666666666667" style="1" customWidth="1"/>
    <col min="4355" max="4355" width="24" style="1" customWidth="1"/>
    <col min="4356" max="4356" width="17.2666666666667" style="1" customWidth="1"/>
    <col min="4357" max="4357" width="8.725" style="1" customWidth="1"/>
    <col min="4358" max="4358" width="6.725" style="1" customWidth="1"/>
    <col min="4359" max="4359" width="10.5416666666667" style="1" customWidth="1"/>
    <col min="4360" max="4360" width="14.6333333333333" style="1" customWidth="1"/>
    <col min="4361" max="4361" width="12.1833333333333" style="1" customWidth="1"/>
    <col min="4362" max="4362" width="13.5416666666667" style="1" customWidth="1"/>
    <col min="4363" max="4363" width="11.9083333333333" style="1" customWidth="1"/>
    <col min="4364" max="4364" width="13.2666666666667" style="1" customWidth="1"/>
    <col min="4365" max="4365" width="17.5416666666667" style="1" customWidth="1"/>
    <col min="4366" max="4366" width="18.0916666666667" style="1" customWidth="1"/>
    <col min="4367" max="4367" width="4.18333333333333" style="1" customWidth="1"/>
    <col min="4368" max="4368" width="18" style="1" customWidth="1"/>
    <col min="4369" max="4606" width="9.81666666666667" style="1"/>
    <col min="4607" max="4608" width="19.45" style="1" customWidth="1"/>
    <col min="4609" max="4609" width="17.3666666666667" style="1" customWidth="1"/>
    <col min="4610" max="4610" width="13.3666666666667" style="1" customWidth="1"/>
    <col min="4611" max="4611" width="24" style="1" customWidth="1"/>
    <col min="4612" max="4612" width="17.2666666666667" style="1" customWidth="1"/>
    <col min="4613" max="4613" width="8.725" style="1" customWidth="1"/>
    <col min="4614" max="4614" width="6.725" style="1" customWidth="1"/>
    <col min="4615" max="4615" width="10.5416666666667" style="1" customWidth="1"/>
    <col min="4616" max="4616" width="14.6333333333333" style="1" customWidth="1"/>
    <col min="4617" max="4617" width="12.1833333333333" style="1" customWidth="1"/>
    <col min="4618" max="4618" width="13.5416666666667" style="1" customWidth="1"/>
    <col min="4619" max="4619" width="11.9083333333333" style="1" customWidth="1"/>
    <col min="4620" max="4620" width="13.2666666666667" style="1" customWidth="1"/>
    <col min="4621" max="4621" width="17.5416666666667" style="1" customWidth="1"/>
    <col min="4622" max="4622" width="18.0916666666667" style="1" customWidth="1"/>
    <col min="4623" max="4623" width="4.18333333333333" style="1" customWidth="1"/>
    <col min="4624" max="4624" width="18" style="1" customWidth="1"/>
    <col min="4625" max="4862" width="9.81666666666667" style="1"/>
    <col min="4863" max="4864" width="19.45" style="1" customWidth="1"/>
    <col min="4865" max="4865" width="17.3666666666667" style="1" customWidth="1"/>
    <col min="4866" max="4866" width="13.3666666666667" style="1" customWidth="1"/>
    <col min="4867" max="4867" width="24" style="1" customWidth="1"/>
    <col min="4868" max="4868" width="17.2666666666667" style="1" customWidth="1"/>
    <col min="4869" max="4869" width="8.725" style="1" customWidth="1"/>
    <col min="4870" max="4870" width="6.725" style="1" customWidth="1"/>
    <col min="4871" max="4871" width="10.5416666666667" style="1" customWidth="1"/>
    <col min="4872" max="4872" width="14.6333333333333" style="1" customWidth="1"/>
    <col min="4873" max="4873" width="12.1833333333333" style="1" customWidth="1"/>
    <col min="4874" max="4874" width="13.5416666666667" style="1" customWidth="1"/>
    <col min="4875" max="4875" width="11.9083333333333" style="1" customWidth="1"/>
    <col min="4876" max="4876" width="13.2666666666667" style="1" customWidth="1"/>
    <col min="4877" max="4877" width="17.5416666666667" style="1" customWidth="1"/>
    <col min="4878" max="4878" width="18.0916666666667" style="1" customWidth="1"/>
    <col min="4879" max="4879" width="4.18333333333333" style="1" customWidth="1"/>
    <col min="4880" max="4880" width="18" style="1" customWidth="1"/>
    <col min="4881" max="5118" width="9.81666666666667" style="1"/>
    <col min="5119" max="5120" width="19.45" style="1" customWidth="1"/>
    <col min="5121" max="5121" width="17.3666666666667" style="1" customWidth="1"/>
    <col min="5122" max="5122" width="13.3666666666667" style="1" customWidth="1"/>
    <col min="5123" max="5123" width="24" style="1" customWidth="1"/>
    <col min="5124" max="5124" width="17.2666666666667" style="1" customWidth="1"/>
    <col min="5125" max="5125" width="8.725" style="1" customWidth="1"/>
    <col min="5126" max="5126" width="6.725" style="1" customWidth="1"/>
    <col min="5127" max="5127" width="10.5416666666667" style="1" customWidth="1"/>
    <col min="5128" max="5128" width="14.6333333333333" style="1" customWidth="1"/>
    <col min="5129" max="5129" width="12.1833333333333" style="1" customWidth="1"/>
    <col min="5130" max="5130" width="13.5416666666667" style="1" customWidth="1"/>
    <col min="5131" max="5131" width="11.9083333333333" style="1" customWidth="1"/>
    <col min="5132" max="5132" width="13.2666666666667" style="1" customWidth="1"/>
    <col min="5133" max="5133" width="17.5416666666667" style="1" customWidth="1"/>
    <col min="5134" max="5134" width="18.0916666666667" style="1" customWidth="1"/>
    <col min="5135" max="5135" width="4.18333333333333" style="1" customWidth="1"/>
    <col min="5136" max="5136" width="18" style="1" customWidth="1"/>
    <col min="5137" max="5374" width="9.81666666666667" style="1"/>
    <col min="5375" max="5376" width="19.45" style="1" customWidth="1"/>
    <col min="5377" max="5377" width="17.3666666666667" style="1" customWidth="1"/>
    <col min="5378" max="5378" width="13.3666666666667" style="1" customWidth="1"/>
    <col min="5379" max="5379" width="24" style="1" customWidth="1"/>
    <col min="5380" max="5380" width="17.2666666666667" style="1" customWidth="1"/>
    <col min="5381" max="5381" width="8.725" style="1" customWidth="1"/>
    <col min="5382" max="5382" width="6.725" style="1" customWidth="1"/>
    <col min="5383" max="5383" width="10.5416666666667" style="1" customWidth="1"/>
    <col min="5384" max="5384" width="14.6333333333333" style="1" customWidth="1"/>
    <col min="5385" max="5385" width="12.1833333333333" style="1" customWidth="1"/>
    <col min="5386" max="5386" width="13.5416666666667" style="1" customWidth="1"/>
    <col min="5387" max="5387" width="11.9083333333333" style="1" customWidth="1"/>
    <col min="5388" max="5388" width="13.2666666666667" style="1" customWidth="1"/>
    <col min="5389" max="5389" width="17.5416666666667" style="1" customWidth="1"/>
    <col min="5390" max="5390" width="18.0916666666667" style="1" customWidth="1"/>
    <col min="5391" max="5391" width="4.18333333333333" style="1" customWidth="1"/>
    <col min="5392" max="5392" width="18" style="1" customWidth="1"/>
    <col min="5393" max="5630" width="9.81666666666667" style="1"/>
    <col min="5631" max="5632" width="19.45" style="1" customWidth="1"/>
    <col min="5633" max="5633" width="17.3666666666667" style="1" customWidth="1"/>
    <col min="5634" max="5634" width="13.3666666666667" style="1" customWidth="1"/>
    <col min="5635" max="5635" width="24" style="1" customWidth="1"/>
    <col min="5636" max="5636" width="17.2666666666667" style="1" customWidth="1"/>
    <col min="5637" max="5637" width="8.725" style="1" customWidth="1"/>
    <col min="5638" max="5638" width="6.725" style="1" customWidth="1"/>
    <col min="5639" max="5639" width="10.5416666666667" style="1" customWidth="1"/>
    <col min="5640" max="5640" width="14.6333333333333" style="1" customWidth="1"/>
    <col min="5641" max="5641" width="12.1833333333333" style="1" customWidth="1"/>
    <col min="5642" max="5642" width="13.5416666666667" style="1" customWidth="1"/>
    <col min="5643" max="5643" width="11.9083333333333" style="1" customWidth="1"/>
    <col min="5644" max="5644" width="13.2666666666667" style="1" customWidth="1"/>
    <col min="5645" max="5645" width="17.5416666666667" style="1" customWidth="1"/>
    <col min="5646" max="5646" width="18.0916666666667" style="1" customWidth="1"/>
    <col min="5647" max="5647" width="4.18333333333333" style="1" customWidth="1"/>
    <col min="5648" max="5648" width="18" style="1" customWidth="1"/>
    <col min="5649" max="5886" width="9.81666666666667" style="1"/>
    <col min="5887" max="5888" width="19.45" style="1" customWidth="1"/>
    <col min="5889" max="5889" width="17.3666666666667" style="1" customWidth="1"/>
    <col min="5890" max="5890" width="13.3666666666667" style="1" customWidth="1"/>
    <col min="5891" max="5891" width="24" style="1" customWidth="1"/>
    <col min="5892" max="5892" width="17.2666666666667" style="1" customWidth="1"/>
    <col min="5893" max="5893" width="8.725" style="1" customWidth="1"/>
    <col min="5894" max="5894" width="6.725" style="1" customWidth="1"/>
    <col min="5895" max="5895" width="10.5416666666667" style="1" customWidth="1"/>
    <col min="5896" max="5896" width="14.6333333333333" style="1" customWidth="1"/>
    <col min="5897" max="5897" width="12.1833333333333" style="1" customWidth="1"/>
    <col min="5898" max="5898" width="13.5416666666667" style="1" customWidth="1"/>
    <col min="5899" max="5899" width="11.9083333333333" style="1" customWidth="1"/>
    <col min="5900" max="5900" width="13.2666666666667" style="1" customWidth="1"/>
    <col min="5901" max="5901" width="17.5416666666667" style="1" customWidth="1"/>
    <col min="5902" max="5902" width="18.0916666666667" style="1" customWidth="1"/>
    <col min="5903" max="5903" width="4.18333333333333" style="1" customWidth="1"/>
    <col min="5904" max="5904" width="18" style="1" customWidth="1"/>
    <col min="5905" max="6142" width="9.81666666666667" style="1"/>
    <col min="6143" max="6144" width="19.45" style="1" customWidth="1"/>
    <col min="6145" max="6145" width="17.3666666666667" style="1" customWidth="1"/>
    <col min="6146" max="6146" width="13.3666666666667" style="1" customWidth="1"/>
    <col min="6147" max="6147" width="24" style="1" customWidth="1"/>
    <col min="6148" max="6148" width="17.2666666666667" style="1" customWidth="1"/>
    <col min="6149" max="6149" width="8.725" style="1" customWidth="1"/>
    <col min="6150" max="6150" width="6.725" style="1" customWidth="1"/>
    <col min="6151" max="6151" width="10.5416666666667" style="1" customWidth="1"/>
    <col min="6152" max="6152" width="14.6333333333333" style="1" customWidth="1"/>
    <col min="6153" max="6153" width="12.1833333333333" style="1" customWidth="1"/>
    <col min="6154" max="6154" width="13.5416666666667" style="1" customWidth="1"/>
    <col min="6155" max="6155" width="11.9083333333333" style="1" customWidth="1"/>
    <col min="6156" max="6156" width="13.2666666666667" style="1" customWidth="1"/>
    <col min="6157" max="6157" width="17.5416666666667" style="1" customWidth="1"/>
    <col min="6158" max="6158" width="18.0916666666667" style="1" customWidth="1"/>
    <col min="6159" max="6159" width="4.18333333333333" style="1" customWidth="1"/>
    <col min="6160" max="6160" width="18" style="1" customWidth="1"/>
    <col min="6161" max="6398" width="9.81666666666667" style="1"/>
    <col min="6399" max="6400" width="19.45" style="1" customWidth="1"/>
    <col min="6401" max="6401" width="17.3666666666667" style="1" customWidth="1"/>
    <col min="6402" max="6402" width="13.3666666666667" style="1" customWidth="1"/>
    <col min="6403" max="6403" width="24" style="1" customWidth="1"/>
    <col min="6404" max="6404" width="17.2666666666667" style="1" customWidth="1"/>
    <col min="6405" max="6405" width="8.725" style="1" customWidth="1"/>
    <col min="6406" max="6406" width="6.725" style="1" customWidth="1"/>
    <col min="6407" max="6407" width="10.5416666666667" style="1" customWidth="1"/>
    <col min="6408" max="6408" width="14.6333333333333" style="1" customWidth="1"/>
    <col min="6409" max="6409" width="12.1833333333333" style="1" customWidth="1"/>
    <col min="6410" max="6410" width="13.5416666666667" style="1" customWidth="1"/>
    <col min="6411" max="6411" width="11.9083333333333" style="1" customWidth="1"/>
    <col min="6412" max="6412" width="13.2666666666667" style="1" customWidth="1"/>
    <col min="6413" max="6413" width="17.5416666666667" style="1" customWidth="1"/>
    <col min="6414" max="6414" width="18.0916666666667" style="1" customWidth="1"/>
    <col min="6415" max="6415" width="4.18333333333333" style="1" customWidth="1"/>
    <col min="6416" max="6416" width="18" style="1" customWidth="1"/>
    <col min="6417" max="6654" width="9.81666666666667" style="1"/>
    <col min="6655" max="6656" width="19.45" style="1" customWidth="1"/>
    <col min="6657" max="6657" width="17.3666666666667" style="1" customWidth="1"/>
    <col min="6658" max="6658" width="13.3666666666667" style="1" customWidth="1"/>
    <col min="6659" max="6659" width="24" style="1" customWidth="1"/>
    <col min="6660" max="6660" width="17.2666666666667" style="1" customWidth="1"/>
    <col min="6661" max="6661" width="8.725" style="1" customWidth="1"/>
    <col min="6662" max="6662" width="6.725" style="1" customWidth="1"/>
    <col min="6663" max="6663" width="10.5416666666667" style="1" customWidth="1"/>
    <col min="6664" max="6664" width="14.6333333333333" style="1" customWidth="1"/>
    <col min="6665" max="6665" width="12.1833333333333" style="1" customWidth="1"/>
    <col min="6666" max="6666" width="13.5416666666667" style="1" customWidth="1"/>
    <col min="6667" max="6667" width="11.9083333333333" style="1" customWidth="1"/>
    <col min="6668" max="6668" width="13.2666666666667" style="1" customWidth="1"/>
    <col min="6669" max="6669" width="17.5416666666667" style="1" customWidth="1"/>
    <col min="6670" max="6670" width="18.0916666666667" style="1" customWidth="1"/>
    <col min="6671" max="6671" width="4.18333333333333" style="1" customWidth="1"/>
    <col min="6672" max="6672" width="18" style="1" customWidth="1"/>
    <col min="6673" max="6910" width="9.81666666666667" style="1"/>
    <col min="6911" max="6912" width="19.45" style="1" customWidth="1"/>
    <col min="6913" max="6913" width="17.3666666666667" style="1" customWidth="1"/>
    <col min="6914" max="6914" width="13.3666666666667" style="1" customWidth="1"/>
    <col min="6915" max="6915" width="24" style="1" customWidth="1"/>
    <col min="6916" max="6916" width="17.2666666666667" style="1" customWidth="1"/>
    <col min="6917" max="6917" width="8.725" style="1" customWidth="1"/>
    <col min="6918" max="6918" width="6.725" style="1" customWidth="1"/>
    <col min="6919" max="6919" width="10.5416666666667" style="1" customWidth="1"/>
    <col min="6920" max="6920" width="14.6333333333333" style="1" customWidth="1"/>
    <col min="6921" max="6921" width="12.1833333333333" style="1" customWidth="1"/>
    <col min="6922" max="6922" width="13.5416666666667" style="1" customWidth="1"/>
    <col min="6923" max="6923" width="11.9083333333333" style="1" customWidth="1"/>
    <col min="6924" max="6924" width="13.2666666666667" style="1" customWidth="1"/>
    <col min="6925" max="6925" width="17.5416666666667" style="1" customWidth="1"/>
    <col min="6926" max="6926" width="18.0916666666667" style="1" customWidth="1"/>
    <col min="6927" max="6927" width="4.18333333333333" style="1" customWidth="1"/>
    <col min="6928" max="6928" width="18" style="1" customWidth="1"/>
    <col min="6929" max="7166" width="9.81666666666667" style="1"/>
    <col min="7167" max="7168" width="19.45" style="1" customWidth="1"/>
    <col min="7169" max="7169" width="17.3666666666667" style="1" customWidth="1"/>
    <col min="7170" max="7170" width="13.3666666666667" style="1" customWidth="1"/>
    <col min="7171" max="7171" width="24" style="1" customWidth="1"/>
    <col min="7172" max="7172" width="17.2666666666667" style="1" customWidth="1"/>
    <col min="7173" max="7173" width="8.725" style="1" customWidth="1"/>
    <col min="7174" max="7174" width="6.725" style="1" customWidth="1"/>
    <col min="7175" max="7175" width="10.5416666666667" style="1" customWidth="1"/>
    <col min="7176" max="7176" width="14.6333333333333" style="1" customWidth="1"/>
    <col min="7177" max="7177" width="12.1833333333333" style="1" customWidth="1"/>
    <col min="7178" max="7178" width="13.5416666666667" style="1" customWidth="1"/>
    <col min="7179" max="7179" width="11.9083333333333" style="1" customWidth="1"/>
    <col min="7180" max="7180" width="13.2666666666667" style="1" customWidth="1"/>
    <col min="7181" max="7181" width="17.5416666666667" style="1" customWidth="1"/>
    <col min="7182" max="7182" width="18.0916666666667" style="1" customWidth="1"/>
    <col min="7183" max="7183" width="4.18333333333333" style="1" customWidth="1"/>
    <col min="7184" max="7184" width="18" style="1" customWidth="1"/>
    <col min="7185" max="7422" width="9.81666666666667" style="1"/>
    <col min="7423" max="7424" width="19.45" style="1" customWidth="1"/>
    <col min="7425" max="7425" width="17.3666666666667" style="1" customWidth="1"/>
    <col min="7426" max="7426" width="13.3666666666667" style="1" customWidth="1"/>
    <col min="7427" max="7427" width="24" style="1" customWidth="1"/>
    <col min="7428" max="7428" width="17.2666666666667" style="1" customWidth="1"/>
    <col min="7429" max="7429" width="8.725" style="1" customWidth="1"/>
    <col min="7430" max="7430" width="6.725" style="1" customWidth="1"/>
    <col min="7431" max="7431" width="10.5416666666667" style="1" customWidth="1"/>
    <col min="7432" max="7432" width="14.6333333333333" style="1" customWidth="1"/>
    <col min="7433" max="7433" width="12.1833333333333" style="1" customWidth="1"/>
    <col min="7434" max="7434" width="13.5416666666667" style="1" customWidth="1"/>
    <col min="7435" max="7435" width="11.9083333333333" style="1" customWidth="1"/>
    <col min="7436" max="7436" width="13.2666666666667" style="1" customWidth="1"/>
    <col min="7437" max="7437" width="17.5416666666667" style="1" customWidth="1"/>
    <col min="7438" max="7438" width="18.0916666666667" style="1" customWidth="1"/>
    <col min="7439" max="7439" width="4.18333333333333" style="1" customWidth="1"/>
    <col min="7440" max="7440" width="18" style="1" customWidth="1"/>
    <col min="7441" max="7678" width="9.81666666666667" style="1"/>
    <col min="7679" max="7680" width="19.45" style="1" customWidth="1"/>
    <col min="7681" max="7681" width="17.3666666666667" style="1" customWidth="1"/>
    <col min="7682" max="7682" width="13.3666666666667" style="1" customWidth="1"/>
    <col min="7683" max="7683" width="24" style="1" customWidth="1"/>
    <col min="7684" max="7684" width="17.2666666666667" style="1" customWidth="1"/>
    <col min="7685" max="7685" width="8.725" style="1" customWidth="1"/>
    <col min="7686" max="7686" width="6.725" style="1" customWidth="1"/>
    <col min="7687" max="7687" width="10.5416666666667" style="1" customWidth="1"/>
    <col min="7688" max="7688" width="14.6333333333333" style="1" customWidth="1"/>
    <col min="7689" max="7689" width="12.1833333333333" style="1" customWidth="1"/>
    <col min="7690" max="7690" width="13.5416666666667" style="1" customWidth="1"/>
    <col min="7691" max="7691" width="11.9083333333333" style="1" customWidth="1"/>
    <col min="7692" max="7692" width="13.2666666666667" style="1" customWidth="1"/>
    <col min="7693" max="7693" width="17.5416666666667" style="1" customWidth="1"/>
    <col min="7694" max="7694" width="18.0916666666667" style="1" customWidth="1"/>
    <col min="7695" max="7695" width="4.18333333333333" style="1" customWidth="1"/>
    <col min="7696" max="7696" width="18" style="1" customWidth="1"/>
    <col min="7697" max="7934" width="9.81666666666667" style="1"/>
    <col min="7935" max="7936" width="19.45" style="1" customWidth="1"/>
    <col min="7937" max="7937" width="17.3666666666667" style="1" customWidth="1"/>
    <col min="7938" max="7938" width="13.3666666666667" style="1" customWidth="1"/>
    <col min="7939" max="7939" width="24" style="1" customWidth="1"/>
    <col min="7940" max="7940" width="17.2666666666667" style="1" customWidth="1"/>
    <col min="7941" max="7941" width="8.725" style="1" customWidth="1"/>
    <col min="7942" max="7942" width="6.725" style="1" customWidth="1"/>
    <col min="7943" max="7943" width="10.5416666666667" style="1" customWidth="1"/>
    <col min="7944" max="7944" width="14.6333333333333" style="1" customWidth="1"/>
    <col min="7945" max="7945" width="12.1833333333333" style="1" customWidth="1"/>
    <col min="7946" max="7946" width="13.5416666666667" style="1" customWidth="1"/>
    <col min="7947" max="7947" width="11.9083333333333" style="1" customWidth="1"/>
    <col min="7948" max="7948" width="13.2666666666667" style="1" customWidth="1"/>
    <col min="7949" max="7949" width="17.5416666666667" style="1" customWidth="1"/>
    <col min="7950" max="7950" width="18.0916666666667" style="1" customWidth="1"/>
    <col min="7951" max="7951" width="4.18333333333333" style="1" customWidth="1"/>
    <col min="7952" max="7952" width="18" style="1" customWidth="1"/>
    <col min="7953" max="8190" width="9.81666666666667" style="1"/>
    <col min="8191" max="8192" width="19.45" style="1" customWidth="1"/>
    <col min="8193" max="8193" width="17.3666666666667" style="1" customWidth="1"/>
    <col min="8194" max="8194" width="13.3666666666667" style="1" customWidth="1"/>
    <col min="8195" max="8195" width="24" style="1" customWidth="1"/>
    <col min="8196" max="8196" width="17.2666666666667" style="1" customWidth="1"/>
    <col min="8197" max="8197" width="8.725" style="1" customWidth="1"/>
    <col min="8198" max="8198" width="6.725" style="1" customWidth="1"/>
    <col min="8199" max="8199" width="10.5416666666667" style="1" customWidth="1"/>
    <col min="8200" max="8200" width="14.6333333333333" style="1" customWidth="1"/>
    <col min="8201" max="8201" width="12.1833333333333" style="1" customWidth="1"/>
    <col min="8202" max="8202" width="13.5416666666667" style="1" customWidth="1"/>
    <col min="8203" max="8203" width="11.9083333333333" style="1" customWidth="1"/>
    <col min="8204" max="8204" width="13.2666666666667" style="1" customWidth="1"/>
    <col min="8205" max="8205" width="17.5416666666667" style="1" customWidth="1"/>
    <col min="8206" max="8206" width="18.0916666666667" style="1" customWidth="1"/>
    <col min="8207" max="8207" width="4.18333333333333" style="1" customWidth="1"/>
    <col min="8208" max="8208" width="18" style="1" customWidth="1"/>
    <col min="8209" max="8446" width="9.81666666666667" style="1"/>
    <col min="8447" max="8448" width="19.45" style="1" customWidth="1"/>
    <col min="8449" max="8449" width="17.3666666666667" style="1" customWidth="1"/>
    <col min="8450" max="8450" width="13.3666666666667" style="1" customWidth="1"/>
    <col min="8451" max="8451" width="24" style="1" customWidth="1"/>
    <col min="8452" max="8452" width="17.2666666666667" style="1" customWidth="1"/>
    <col min="8453" max="8453" width="8.725" style="1" customWidth="1"/>
    <col min="8454" max="8454" width="6.725" style="1" customWidth="1"/>
    <col min="8455" max="8455" width="10.5416666666667" style="1" customWidth="1"/>
    <col min="8456" max="8456" width="14.6333333333333" style="1" customWidth="1"/>
    <col min="8457" max="8457" width="12.1833333333333" style="1" customWidth="1"/>
    <col min="8458" max="8458" width="13.5416666666667" style="1" customWidth="1"/>
    <col min="8459" max="8459" width="11.9083333333333" style="1" customWidth="1"/>
    <col min="8460" max="8460" width="13.2666666666667" style="1" customWidth="1"/>
    <col min="8461" max="8461" width="17.5416666666667" style="1" customWidth="1"/>
    <col min="8462" max="8462" width="18.0916666666667" style="1" customWidth="1"/>
    <col min="8463" max="8463" width="4.18333333333333" style="1" customWidth="1"/>
    <col min="8464" max="8464" width="18" style="1" customWidth="1"/>
    <col min="8465" max="8702" width="9.81666666666667" style="1"/>
    <col min="8703" max="8704" width="19.45" style="1" customWidth="1"/>
    <col min="8705" max="8705" width="17.3666666666667" style="1" customWidth="1"/>
    <col min="8706" max="8706" width="13.3666666666667" style="1" customWidth="1"/>
    <col min="8707" max="8707" width="24" style="1" customWidth="1"/>
    <col min="8708" max="8708" width="17.2666666666667" style="1" customWidth="1"/>
    <col min="8709" max="8709" width="8.725" style="1" customWidth="1"/>
    <col min="8710" max="8710" width="6.725" style="1" customWidth="1"/>
    <col min="8711" max="8711" width="10.5416666666667" style="1" customWidth="1"/>
    <col min="8712" max="8712" width="14.6333333333333" style="1" customWidth="1"/>
    <col min="8713" max="8713" width="12.1833333333333" style="1" customWidth="1"/>
    <col min="8714" max="8714" width="13.5416666666667" style="1" customWidth="1"/>
    <col min="8715" max="8715" width="11.9083333333333" style="1" customWidth="1"/>
    <col min="8716" max="8716" width="13.2666666666667" style="1" customWidth="1"/>
    <col min="8717" max="8717" width="17.5416666666667" style="1" customWidth="1"/>
    <col min="8718" max="8718" width="18.0916666666667" style="1" customWidth="1"/>
    <col min="8719" max="8719" width="4.18333333333333" style="1" customWidth="1"/>
    <col min="8720" max="8720" width="18" style="1" customWidth="1"/>
    <col min="8721" max="8958" width="9.81666666666667" style="1"/>
    <col min="8959" max="8960" width="19.45" style="1" customWidth="1"/>
    <col min="8961" max="8961" width="17.3666666666667" style="1" customWidth="1"/>
    <col min="8962" max="8962" width="13.3666666666667" style="1" customWidth="1"/>
    <col min="8963" max="8963" width="24" style="1" customWidth="1"/>
    <col min="8964" max="8964" width="17.2666666666667" style="1" customWidth="1"/>
    <col min="8965" max="8965" width="8.725" style="1" customWidth="1"/>
    <col min="8966" max="8966" width="6.725" style="1" customWidth="1"/>
    <col min="8967" max="8967" width="10.5416666666667" style="1" customWidth="1"/>
    <col min="8968" max="8968" width="14.6333333333333" style="1" customWidth="1"/>
    <col min="8969" max="8969" width="12.1833333333333" style="1" customWidth="1"/>
    <col min="8970" max="8970" width="13.5416666666667" style="1" customWidth="1"/>
    <col min="8971" max="8971" width="11.9083333333333" style="1" customWidth="1"/>
    <col min="8972" max="8972" width="13.2666666666667" style="1" customWidth="1"/>
    <col min="8973" max="8973" width="17.5416666666667" style="1" customWidth="1"/>
    <col min="8974" max="8974" width="18.0916666666667" style="1" customWidth="1"/>
    <col min="8975" max="8975" width="4.18333333333333" style="1" customWidth="1"/>
    <col min="8976" max="8976" width="18" style="1" customWidth="1"/>
    <col min="8977" max="9214" width="9.81666666666667" style="1"/>
    <col min="9215" max="9216" width="19.45" style="1" customWidth="1"/>
    <col min="9217" max="9217" width="17.3666666666667" style="1" customWidth="1"/>
    <col min="9218" max="9218" width="13.3666666666667" style="1" customWidth="1"/>
    <col min="9219" max="9219" width="24" style="1" customWidth="1"/>
    <col min="9220" max="9220" width="17.2666666666667" style="1" customWidth="1"/>
    <col min="9221" max="9221" width="8.725" style="1" customWidth="1"/>
    <col min="9222" max="9222" width="6.725" style="1" customWidth="1"/>
    <col min="9223" max="9223" width="10.5416666666667" style="1" customWidth="1"/>
    <col min="9224" max="9224" width="14.6333333333333" style="1" customWidth="1"/>
    <col min="9225" max="9225" width="12.1833333333333" style="1" customWidth="1"/>
    <col min="9226" max="9226" width="13.5416666666667" style="1" customWidth="1"/>
    <col min="9227" max="9227" width="11.9083333333333" style="1" customWidth="1"/>
    <col min="9228" max="9228" width="13.2666666666667" style="1" customWidth="1"/>
    <col min="9229" max="9229" width="17.5416666666667" style="1" customWidth="1"/>
    <col min="9230" max="9230" width="18.0916666666667" style="1" customWidth="1"/>
    <col min="9231" max="9231" width="4.18333333333333" style="1" customWidth="1"/>
    <col min="9232" max="9232" width="18" style="1" customWidth="1"/>
    <col min="9233" max="9470" width="9.81666666666667" style="1"/>
    <col min="9471" max="9472" width="19.45" style="1" customWidth="1"/>
    <col min="9473" max="9473" width="17.3666666666667" style="1" customWidth="1"/>
    <col min="9474" max="9474" width="13.3666666666667" style="1" customWidth="1"/>
    <col min="9475" max="9475" width="24" style="1" customWidth="1"/>
    <col min="9476" max="9476" width="17.2666666666667" style="1" customWidth="1"/>
    <col min="9477" max="9477" width="8.725" style="1" customWidth="1"/>
    <col min="9478" max="9478" width="6.725" style="1" customWidth="1"/>
    <col min="9479" max="9479" width="10.5416666666667" style="1" customWidth="1"/>
    <col min="9480" max="9480" width="14.6333333333333" style="1" customWidth="1"/>
    <col min="9481" max="9481" width="12.1833333333333" style="1" customWidth="1"/>
    <col min="9482" max="9482" width="13.5416666666667" style="1" customWidth="1"/>
    <col min="9483" max="9483" width="11.9083333333333" style="1" customWidth="1"/>
    <col min="9484" max="9484" width="13.2666666666667" style="1" customWidth="1"/>
    <col min="9485" max="9485" width="17.5416666666667" style="1" customWidth="1"/>
    <col min="9486" max="9486" width="18.0916666666667" style="1" customWidth="1"/>
    <col min="9487" max="9487" width="4.18333333333333" style="1" customWidth="1"/>
    <col min="9488" max="9488" width="18" style="1" customWidth="1"/>
    <col min="9489" max="9726" width="9.81666666666667" style="1"/>
    <col min="9727" max="9728" width="19.45" style="1" customWidth="1"/>
    <col min="9729" max="9729" width="17.3666666666667" style="1" customWidth="1"/>
    <col min="9730" max="9730" width="13.3666666666667" style="1" customWidth="1"/>
    <col min="9731" max="9731" width="24" style="1" customWidth="1"/>
    <col min="9732" max="9732" width="17.2666666666667" style="1" customWidth="1"/>
    <col min="9733" max="9733" width="8.725" style="1" customWidth="1"/>
    <col min="9734" max="9734" width="6.725" style="1" customWidth="1"/>
    <col min="9735" max="9735" width="10.5416666666667" style="1" customWidth="1"/>
    <col min="9736" max="9736" width="14.6333333333333" style="1" customWidth="1"/>
    <col min="9737" max="9737" width="12.1833333333333" style="1" customWidth="1"/>
    <col min="9738" max="9738" width="13.5416666666667" style="1" customWidth="1"/>
    <col min="9739" max="9739" width="11.9083333333333" style="1" customWidth="1"/>
    <col min="9740" max="9740" width="13.2666666666667" style="1" customWidth="1"/>
    <col min="9741" max="9741" width="17.5416666666667" style="1" customWidth="1"/>
    <col min="9742" max="9742" width="18.0916666666667" style="1" customWidth="1"/>
    <col min="9743" max="9743" width="4.18333333333333" style="1" customWidth="1"/>
    <col min="9744" max="9744" width="18" style="1" customWidth="1"/>
    <col min="9745" max="9982" width="9.81666666666667" style="1"/>
    <col min="9983" max="9984" width="19.45" style="1" customWidth="1"/>
    <col min="9985" max="9985" width="17.3666666666667" style="1" customWidth="1"/>
    <col min="9986" max="9986" width="13.3666666666667" style="1" customWidth="1"/>
    <col min="9987" max="9987" width="24" style="1" customWidth="1"/>
    <col min="9988" max="9988" width="17.2666666666667" style="1" customWidth="1"/>
    <col min="9989" max="9989" width="8.725" style="1" customWidth="1"/>
    <col min="9990" max="9990" width="6.725" style="1" customWidth="1"/>
    <col min="9991" max="9991" width="10.5416666666667" style="1" customWidth="1"/>
    <col min="9992" max="9992" width="14.6333333333333" style="1" customWidth="1"/>
    <col min="9993" max="9993" width="12.1833333333333" style="1" customWidth="1"/>
    <col min="9994" max="9994" width="13.5416666666667" style="1" customWidth="1"/>
    <col min="9995" max="9995" width="11.9083333333333" style="1" customWidth="1"/>
    <col min="9996" max="9996" width="13.2666666666667" style="1" customWidth="1"/>
    <col min="9997" max="9997" width="17.5416666666667" style="1" customWidth="1"/>
    <col min="9998" max="9998" width="18.0916666666667" style="1" customWidth="1"/>
    <col min="9999" max="9999" width="4.18333333333333" style="1" customWidth="1"/>
    <col min="10000" max="10000" width="18" style="1" customWidth="1"/>
    <col min="10001" max="10238" width="9.81666666666667" style="1"/>
    <col min="10239" max="10240" width="19.45" style="1" customWidth="1"/>
    <col min="10241" max="10241" width="17.3666666666667" style="1" customWidth="1"/>
    <col min="10242" max="10242" width="13.3666666666667" style="1" customWidth="1"/>
    <col min="10243" max="10243" width="24" style="1" customWidth="1"/>
    <col min="10244" max="10244" width="17.2666666666667" style="1" customWidth="1"/>
    <col min="10245" max="10245" width="8.725" style="1" customWidth="1"/>
    <col min="10246" max="10246" width="6.725" style="1" customWidth="1"/>
    <col min="10247" max="10247" width="10.5416666666667" style="1" customWidth="1"/>
    <col min="10248" max="10248" width="14.6333333333333" style="1" customWidth="1"/>
    <col min="10249" max="10249" width="12.1833333333333" style="1" customWidth="1"/>
    <col min="10250" max="10250" width="13.5416666666667" style="1" customWidth="1"/>
    <col min="10251" max="10251" width="11.9083333333333" style="1" customWidth="1"/>
    <col min="10252" max="10252" width="13.2666666666667" style="1" customWidth="1"/>
    <col min="10253" max="10253" width="17.5416666666667" style="1" customWidth="1"/>
    <col min="10254" max="10254" width="18.0916666666667" style="1" customWidth="1"/>
    <col min="10255" max="10255" width="4.18333333333333" style="1" customWidth="1"/>
    <col min="10256" max="10256" width="18" style="1" customWidth="1"/>
    <col min="10257" max="10494" width="9.81666666666667" style="1"/>
    <col min="10495" max="10496" width="19.45" style="1" customWidth="1"/>
    <col min="10497" max="10497" width="17.3666666666667" style="1" customWidth="1"/>
    <col min="10498" max="10498" width="13.3666666666667" style="1" customWidth="1"/>
    <col min="10499" max="10499" width="24" style="1" customWidth="1"/>
    <col min="10500" max="10500" width="17.2666666666667" style="1" customWidth="1"/>
    <col min="10501" max="10501" width="8.725" style="1" customWidth="1"/>
    <col min="10502" max="10502" width="6.725" style="1" customWidth="1"/>
    <col min="10503" max="10503" width="10.5416666666667" style="1" customWidth="1"/>
    <col min="10504" max="10504" width="14.6333333333333" style="1" customWidth="1"/>
    <col min="10505" max="10505" width="12.1833333333333" style="1" customWidth="1"/>
    <col min="10506" max="10506" width="13.5416666666667" style="1" customWidth="1"/>
    <col min="10507" max="10507" width="11.9083333333333" style="1" customWidth="1"/>
    <col min="10508" max="10508" width="13.2666666666667" style="1" customWidth="1"/>
    <col min="10509" max="10509" width="17.5416666666667" style="1" customWidth="1"/>
    <col min="10510" max="10510" width="18.0916666666667" style="1" customWidth="1"/>
    <col min="10511" max="10511" width="4.18333333333333" style="1" customWidth="1"/>
    <col min="10512" max="10512" width="18" style="1" customWidth="1"/>
    <col min="10513" max="10750" width="9.81666666666667" style="1"/>
    <col min="10751" max="10752" width="19.45" style="1" customWidth="1"/>
    <col min="10753" max="10753" width="17.3666666666667" style="1" customWidth="1"/>
    <col min="10754" max="10754" width="13.3666666666667" style="1" customWidth="1"/>
    <col min="10755" max="10755" width="24" style="1" customWidth="1"/>
    <col min="10756" max="10756" width="17.2666666666667" style="1" customWidth="1"/>
    <col min="10757" max="10757" width="8.725" style="1" customWidth="1"/>
    <col min="10758" max="10758" width="6.725" style="1" customWidth="1"/>
    <col min="10759" max="10759" width="10.5416666666667" style="1" customWidth="1"/>
    <col min="10760" max="10760" width="14.6333333333333" style="1" customWidth="1"/>
    <col min="10761" max="10761" width="12.1833333333333" style="1" customWidth="1"/>
    <col min="10762" max="10762" width="13.5416666666667" style="1" customWidth="1"/>
    <col min="10763" max="10763" width="11.9083333333333" style="1" customWidth="1"/>
    <col min="10764" max="10764" width="13.2666666666667" style="1" customWidth="1"/>
    <col min="10765" max="10765" width="17.5416666666667" style="1" customWidth="1"/>
    <col min="10766" max="10766" width="18.0916666666667" style="1" customWidth="1"/>
    <col min="10767" max="10767" width="4.18333333333333" style="1" customWidth="1"/>
    <col min="10768" max="10768" width="18" style="1" customWidth="1"/>
    <col min="10769" max="11006" width="9.81666666666667" style="1"/>
    <col min="11007" max="11008" width="19.45" style="1" customWidth="1"/>
    <col min="11009" max="11009" width="17.3666666666667" style="1" customWidth="1"/>
    <col min="11010" max="11010" width="13.3666666666667" style="1" customWidth="1"/>
    <col min="11011" max="11011" width="24" style="1" customWidth="1"/>
    <col min="11012" max="11012" width="17.2666666666667" style="1" customWidth="1"/>
    <col min="11013" max="11013" width="8.725" style="1" customWidth="1"/>
    <col min="11014" max="11014" width="6.725" style="1" customWidth="1"/>
    <col min="11015" max="11015" width="10.5416666666667" style="1" customWidth="1"/>
    <col min="11016" max="11016" width="14.6333333333333" style="1" customWidth="1"/>
    <col min="11017" max="11017" width="12.1833333333333" style="1" customWidth="1"/>
    <col min="11018" max="11018" width="13.5416666666667" style="1" customWidth="1"/>
    <col min="11019" max="11019" width="11.9083333333333" style="1" customWidth="1"/>
    <col min="11020" max="11020" width="13.2666666666667" style="1" customWidth="1"/>
    <col min="11021" max="11021" width="17.5416666666667" style="1" customWidth="1"/>
    <col min="11022" max="11022" width="18.0916666666667" style="1" customWidth="1"/>
    <col min="11023" max="11023" width="4.18333333333333" style="1" customWidth="1"/>
    <col min="11024" max="11024" width="18" style="1" customWidth="1"/>
    <col min="11025" max="11262" width="9.81666666666667" style="1"/>
    <col min="11263" max="11264" width="19.45" style="1" customWidth="1"/>
    <col min="11265" max="11265" width="17.3666666666667" style="1" customWidth="1"/>
    <col min="11266" max="11266" width="13.3666666666667" style="1" customWidth="1"/>
    <col min="11267" max="11267" width="24" style="1" customWidth="1"/>
    <col min="11268" max="11268" width="17.2666666666667" style="1" customWidth="1"/>
    <col min="11269" max="11269" width="8.725" style="1" customWidth="1"/>
    <col min="11270" max="11270" width="6.725" style="1" customWidth="1"/>
    <col min="11271" max="11271" width="10.5416666666667" style="1" customWidth="1"/>
    <col min="11272" max="11272" width="14.6333333333333" style="1" customWidth="1"/>
    <col min="11273" max="11273" width="12.1833333333333" style="1" customWidth="1"/>
    <col min="11274" max="11274" width="13.5416666666667" style="1" customWidth="1"/>
    <col min="11275" max="11275" width="11.9083333333333" style="1" customWidth="1"/>
    <col min="11276" max="11276" width="13.2666666666667" style="1" customWidth="1"/>
    <col min="11277" max="11277" width="17.5416666666667" style="1" customWidth="1"/>
    <col min="11278" max="11278" width="18.0916666666667" style="1" customWidth="1"/>
    <col min="11279" max="11279" width="4.18333333333333" style="1" customWidth="1"/>
    <col min="11280" max="11280" width="18" style="1" customWidth="1"/>
    <col min="11281" max="11518" width="9.81666666666667" style="1"/>
    <col min="11519" max="11520" width="19.45" style="1" customWidth="1"/>
    <col min="11521" max="11521" width="17.3666666666667" style="1" customWidth="1"/>
    <col min="11522" max="11522" width="13.3666666666667" style="1" customWidth="1"/>
    <col min="11523" max="11523" width="24" style="1" customWidth="1"/>
    <col min="11524" max="11524" width="17.2666666666667" style="1" customWidth="1"/>
    <col min="11525" max="11525" width="8.725" style="1" customWidth="1"/>
    <col min="11526" max="11526" width="6.725" style="1" customWidth="1"/>
    <col min="11527" max="11527" width="10.5416666666667" style="1" customWidth="1"/>
    <col min="11528" max="11528" width="14.6333333333333" style="1" customWidth="1"/>
    <col min="11529" max="11529" width="12.1833333333333" style="1" customWidth="1"/>
    <col min="11530" max="11530" width="13.5416666666667" style="1" customWidth="1"/>
    <col min="11531" max="11531" width="11.9083333333333" style="1" customWidth="1"/>
    <col min="11532" max="11532" width="13.2666666666667" style="1" customWidth="1"/>
    <col min="11533" max="11533" width="17.5416666666667" style="1" customWidth="1"/>
    <col min="11534" max="11534" width="18.0916666666667" style="1" customWidth="1"/>
    <col min="11535" max="11535" width="4.18333333333333" style="1" customWidth="1"/>
    <col min="11536" max="11536" width="18" style="1" customWidth="1"/>
    <col min="11537" max="11774" width="9.81666666666667" style="1"/>
    <col min="11775" max="11776" width="19.45" style="1" customWidth="1"/>
    <col min="11777" max="11777" width="17.3666666666667" style="1" customWidth="1"/>
    <col min="11778" max="11778" width="13.3666666666667" style="1" customWidth="1"/>
    <col min="11779" max="11779" width="24" style="1" customWidth="1"/>
    <col min="11780" max="11780" width="17.2666666666667" style="1" customWidth="1"/>
    <col min="11781" max="11781" width="8.725" style="1" customWidth="1"/>
    <col min="11782" max="11782" width="6.725" style="1" customWidth="1"/>
    <col min="11783" max="11783" width="10.5416666666667" style="1" customWidth="1"/>
    <col min="11784" max="11784" width="14.6333333333333" style="1" customWidth="1"/>
    <col min="11785" max="11785" width="12.1833333333333" style="1" customWidth="1"/>
    <col min="11786" max="11786" width="13.5416666666667" style="1" customWidth="1"/>
    <col min="11787" max="11787" width="11.9083333333333" style="1" customWidth="1"/>
    <col min="11788" max="11788" width="13.2666666666667" style="1" customWidth="1"/>
    <col min="11789" max="11789" width="17.5416666666667" style="1" customWidth="1"/>
    <col min="11790" max="11790" width="18.0916666666667" style="1" customWidth="1"/>
    <col min="11791" max="11791" width="4.18333333333333" style="1" customWidth="1"/>
    <col min="11792" max="11792" width="18" style="1" customWidth="1"/>
    <col min="11793" max="12030" width="9.81666666666667" style="1"/>
    <col min="12031" max="12032" width="19.45" style="1" customWidth="1"/>
    <col min="12033" max="12033" width="17.3666666666667" style="1" customWidth="1"/>
    <col min="12034" max="12034" width="13.3666666666667" style="1" customWidth="1"/>
    <col min="12035" max="12035" width="24" style="1" customWidth="1"/>
    <col min="12036" max="12036" width="17.2666666666667" style="1" customWidth="1"/>
    <col min="12037" max="12037" width="8.725" style="1" customWidth="1"/>
    <col min="12038" max="12038" width="6.725" style="1" customWidth="1"/>
    <col min="12039" max="12039" width="10.5416666666667" style="1" customWidth="1"/>
    <col min="12040" max="12040" width="14.6333333333333" style="1" customWidth="1"/>
    <col min="12041" max="12041" width="12.1833333333333" style="1" customWidth="1"/>
    <col min="12042" max="12042" width="13.5416666666667" style="1" customWidth="1"/>
    <col min="12043" max="12043" width="11.9083333333333" style="1" customWidth="1"/>
    <col min="12044" max="12044" width="13.2666666666667" style="1" customWidth="1"/>
    <col min="12045" max="12045" width="17.5416666666667" style="1" customWidth="1"/>
    <col min="12046" max="12046" width="18.0916666666667" style="1" customWidth="1"/>
    <col min="12047" max="12047" width="4.18333333333333" style="1" customWidth="1"/>
    <col min="12048" max="12048" width="18" style="1" customWidth="1"/>
    <col min="12049" max="12286" width="9.81666666666667" style="1"/>
    <col min="12287" max="12288" width="19.45" style="1" customWidth="1"/>
    <col min="12289" max="12289" width="17.3666666666667" style="1" customWidth="1"/>
    <col min="12290" max="12290" width="13.3666666666667" style="1" customWidth="1"/>
    <col min="12291" max="12291" width="24" style="1" customWidth="1"/>
    <col min="12292" max="12292" width="17.2666666666667" style="1" customWidth="1"/>
    <col min="12293" max="12293" width="8.725" style="1" customWidth="1"/>
    <col min="12294" max="12294" width="6.725" style="1" customWidth="1"/>
    <col min="12295" max="12295" width="10.5416666666667" style="1" customWidth="1"/>
    <col min="12296" max="12296" width="14.6333333333333" style="1" customWidth="1"/>
    <col min="12297" max="12297" width="12.1833333333333" style="1" customWidth="1"/>
    <col min="12298" max="12298" width="13.5416666666667" style="1" customWidth="1"/>
    <col min="12299" max="12299" width="11.9083333333333" style="1" customWidth="1"/>
    <col min="12300" max="12300" width="13.2666666666667" style="1" customWidth="1"/>
    <col min="12301" max="12301" width="17.5416666666667" style="1" customWidth="1"/>
    <col min="12302" max="12302" width="18.0916666666667" style="1" customWidth="1"/>
    <col min="12303" max="12303" width="4.18333333333333" style="1" customWidth="1"/>
    <col min="12304" max="12304" width="18" style="1" customWidth="1"/>
    <col min="12305" max="12542" width="9.81666666666667" style="1"/>
    <col min="12543" max="12544" width="19.45" style="1" customWidth="1"/>
    <col min="12545" max="12545" width="17.3666666666667" style="1" customWidth="1"/>
    <col min="12546" max="12546" width="13.3666666666667" style="1" customWidth="1"/>
    <col min="12547" max="12547" width="24" style="1" customWidth="1"/>
    <col min="12548" max="12548" width="17.2666666666667" style="1" customWidth="1"/>
    <col min="12549" max="12549" width="8.725" style="1" customWidth="1"/>
    <col min="12550" max="12550" width="6.725" style="1" customWidth="1"/>
    <col min="12551" max="12551" width="10.5416666666667" style="1" customWidth="1"/>
    <col min="12552" max="12552" width="14.6333333333333" style="1" customWidth="1"/>
    <col min="12553" max="12553" width="12.1833333333333" style="1" customWidth="1"/>
    <col min="12554" max="12554" width="13.5416666666667" style="1" customWidth="1"/>
    <col min="12555" max="12555" width="11.9083333333333" style="1" customWidth="1"/>
    <col min="12556" max="12556" width="13.2666666666667" style="1" customWidth="1"/>
    <col min="12557" max="12557" width="17.5416666666667" style="1" customWidth="1"/>
    <col min="12558" max="12558" width="18.0916666666667" style="1" customWidth="1"/>
    <col min="12559" max="12559" width="4.18333333333333" style="1" customWidth="1"/>
    <col min="12560" max="12560" width="18" style="1" customWidth="1"/>
    <col min="12561" max="12798" width="9.81666666666667" style="1"/>
    <col min="12799" max="12800" width="19.45" style="1" customWidth="1"/>
    <col min="12801" max="12801" width="17.3666666666667" style="1" customWidth="1"/>
    <col min="12802" max="12802" width="13.3666666666667" style="1" customWidth="1"/>
    <col min="12803" max="12803" width="24" style="1" customWidth="1"/>
    <col min="12804" max="12804" width="17.2666666666667" style="1" customWidth="1"/>
    <col min="12805" max="12805" width="8.725" style="1" customWidth="1"/>
    <col min="12806" max="12806" width="6.725" style="1" customWidth="1"/>
    <col min="12807" max="12807" width="10.5416666666667" style="1" customWidth="1"/>
    <col min="12808" max="12808" width="14.6333333333333" style="1" customWidth="1"/>
    <col min="12809" max="12809" width="12.1833333333333" style="1" customWidth="1"/>
    <col min="12810" max="12810" width="13.5416666666667" style="1" customWidth="1"/>
    <col min="12811" max="12811" width="11.9083333333333" style="1" customWidth="1"/>
    <col min="12812" max="12812" width="13.2666666666667" style="1" customWidth="1"/>
    <col min="12813" max="12813" width="17.5416666666667" style="1" customWidth="1"/>
    <col min="12814" max="12814" width="18.0916666666667" style="1" customWidth="1"/>
    <col min="12815" max="12815" width="4.18333333333333" style="1" customWidth="1"/>
    <col min="12816" max="12816" width="18" style="1" customWidth="1"/>
    <col min="12817" max="13054" width="9.81666666666667" style="1"/>
    <col min="13055" max="13056" width="19.45" style="1" customWidth="1"/>
    <col min="13057" max="13057" width="17.3666666666667" style="1" customWidth="1"/>
    <col min="13058" max="13058" width="13.3666666666667" style="1" customWidth="1"/>
    <col min="13059" max="13059" width="24" style="1" customWidth="1"/>
    <col min="13060" max="13060" width="17.2666666666667" style="1" customWidth="1"/>
    <col min="13061" max="13061" width="8.725" style="1" customWidth="1"/>
    <col min="13062" max="13062" width="6.725" style="1" customWidth="1"/>
    <col min="13063" max="13063" width="10.5416666666667" style="1" customWidth="1"/>
    <col min="13064" max="13064" width="14.6333333333333" style="1" customWidth="1"/>
    <col min="13065" max="13065" width="12.1833333333333" style="1" customWidth="1"/>
    <col min="13066" max="13066" width="13.5416666666667" style="1" customWidth="1"/>
    <col min="13067" max="13067" width="11.9083333333333" style="1" customWidth="1"/>
    <col min="13068" max="13068" width="13.2666666666667" style="1" customWidth="1"/>
    <col min="13069" max="13069" width="17.5416666666667" style="1" customWidth="1"/>
    <col min="13070" max="13070" width="18.0916666666667" style="1" customWidth="1"/>
    <col min="13071" max="13071" width="4.18333333333333" style="1" customWidth="1"/>
    <col min="13072" max="13072" width="18" style="1" customWidth="1"/>
    <col min="13073" max="13310" width="9.81666666666667" style="1"/>
    <col min="13311" max="13312" width="19.45" style="1" customWidth="1"/>
    <col min="13313" max="13313" width="17.3666666666667" style="1" customWidth="1"/>
    <col min="13314" max="13314" width="13.3666666666667" style="1" customWidth="1"/>
    <col min="13315" max="13315" width="24" style="1" customWidth="1"/>
    <col min="13316" max="13316" width="17.2666666666667" style="1" customWidth="1"/>
    <col min="13317" max="13317" width="8.725" style="1" customWidth="1"/>
    <col min="13318" max="13318" width="6.725" style="1" customWidth="1"/>
    <col min="13319" max="13319" width="10.5416666666667" style="1" customWidth="1"/>
    <col min="13320" max="13320" width="14.6333333333333" style="1" customWidth="1"/>
    <col min="13321" max="13321" width="12.1833333333333" style="1" customWidth="1"/>
    <col min="13322" max="13322" width="13.5416666666667" style="1" customWidth="1"/>
    <col min="13323" max="13323" width="11.9083333333333" style="1" customWidth="1"/>
    <col min="13324" max="13324" width="13.2666666666667" style="1" customWidth="1"/>
    <col min="13325" max="13325" width="17.5416666666667" style="1" customWidth="1"/>
    <col min="13326" max="13326" width="18.0916666666667" style="1" customWidth="1"/>
    <col min="13327" max="13327" width="4.18333333333333" style="1" customWidth="1"/>
    <col min="13328" max="13328" width="18" style="1" customWidth="1"/>
    <col min="13329" max="13566" width="9.81666666666667" style="1"/>
    <col min="13567" max="13568" width="19.45" style="1" customWidth="1"/>
    <col min="13569" max="13569" width="17.3666666666667" style="1" customWidth="1"/>
    <col min="13570" max="13570" width="13.3666666666667" style="1" customWidth="1"/>
    <col min="13571" max="13571" width="24" style="1" customWidth="1"/>
    <col min="13572" max="13572" width="17.2666666666667" style="1" customWidth="1"/>
    <col min="13573" max="13573" width="8.725" style="1" customWidth="1"/>
    <col min="13574" max="13574" width="6.725" style="1" customWidth="1"/>
    <col min="13575" max="13575" width="10.5416666666667" style="1" customWidth="1"/>
    <col min="13576" max="13576" width="14.6333333333333" style="1" customWidth="1"/>
    <col min="13577" max="13577" width="12.1833333333333" style="1" customWidth="1"/>
    <col min="13578" max="13578" width="13.5416666666667" style="1" customWidth="1"/>
    <col min="13579" max="13579" width="11.9083333333333" style="1" customWidth="1"/>
    <col min="13580" max="13580" width="13.2666666666667" style="1" customWidth="1"/>
    <col min="13581" max="13581" width="17.5416666666667" style="1" customWidth="1"/>
    <col min="13582" max="13582" width="18.0916666666667" style="1" customWidth="1"/>
    <col min="13583" max="13583" width="4.18333333333333" style="1" customWidth="1"/>
    <col min="13584" max="13584" width="18" style="1" customWidth="1"/>
    <col min="13585" max="13822" width="9.81666666666667" style="1"/>
    <col min="13823" max="13824" width="19.45" style="1" customWidth="1"/>
    <col min="13825" max="13825" width="17.3666666666667" style="1" customWidth="1"/>
    <col min="13826" max="13826" width="13.3666666666667" style="1" customWidth="1"/>
    <col min="13827" max="13827" width="24" style="1" customWidth="1"/>
    <col min="13828" max="13828" width="17.2666666666667" style="1" customWidth="1"/>
    <col min="13829" max="13829" width="8.725" style="1" customWidth="1"/>
    <col min="13830" max="13830" width="6.725" style="1" customWidth="1"/>
    <col min="13831" max="13831" width="10.5416666666667" style="1" customWidth="1"/>
    <col min="13832" max="13832" width="14.6333333333333" style="1" customWidth="1"/>
    <col min="13833" max="13833" width="12.1833333333333" style="1" customWidth="1"/>
    <col min="13834" max="13834" width="13.5416666666667" style="1" customWidth="1"/>
    <col min="13835" max="13835" width="11.9083333333333" style="1" customWidth="1"/>
    <col min="13836" max="13836" width="13.2666666666667" style="1" customWidth="1"/>
    <col min="13837" max="13837" width="17.5416666666667" style="1" customWidth="1"/>
    <col min="13838" max="13838" width="18.0916666666667" style="1" customWidth="1"/>
    <col min="13839" max="13839" width="4.18333333333333" style="1" customWidth="1"/>
    <col min="13840" max="13840" width="18" style="1" customWidth="1"/>
    <col min="13841" max="14078" width="9.81666666666667" style="1"/>
    <col min="14079" max="14080" width="19.45" style="1" customWidth="1"/>
    <col min="14081" max="14081" width="17.3666666666667" style="1" customWidth="1"/>
    <col min="14082" max="14082" width="13.3666666666667" style="1" customWidth="1"/>
    <col min="14083" max="14083" width="24" style="1" customWidth="1"/>
    <col min="14084" max="14084" width="17.2666666666667" style="1" customWidth="1"/>
    <col min="14085" max="14085" width="8.725" style="1" customWidth="1"/>
    <col min="14086" max="14086" width="6.725" style="1" customWidth="1"/>
    <col min="14087" max="14087" width="10.5416666666667" style="1" customWidth="1"/>
    <col min="14088" max="14088" width="14.6333333333333" style="1" customWidth="1"/>
    <col min="14089" max="14089" width="12.1833333333333" style="1" customWidth="1"/>
    <col min="14090" max="14090" width="13.5416666666667" style="1" customWidth="1"/>
    <col min="14091" max="14091" width="11.9083333333333" style="1" customWidth="1"/>
    <col min="14092" max="14092" width="13.2666666666667" style="1" customWidth="1"/>
    <col min="14093" max="14093" width="17.5416666666667" style="1" customWidth="1"/>
    <col min="14094" max="14094" width="18.0916666666667" style="1" customWidth="1"/>
    <col min="14095" max="14095" width="4.18333333333333" style="1" customWidth="1"/>
    <col min="14096" max="14096" width="18" style="1" customWidth="1"/>
    <col min="14097" max="14334" width="9.81666666666667" style="1"/>
    <col min="14335" max="14336" width="19.45" style="1" customWidth="1"/>
    <col min="14337" max="14337" width="17.3666666666667" style="1" customWidth="1"/>
    <col min="14338" max="14338" width="13.3666666666667" style="1" customWidth="1"/>
    <col min="14339" max="14339" width="24" style="1" customWidth="1"/>
    <col min="14340" max="14340" width="17.2666666666667" style="1" customWidth="1"/>
    <col min="14341" max="14341" width="8.725" style="1" customWidth="1"/>
    <col min="14342" max="14342" width="6.725" style="1" customWidth="1"/>
    <col min="14343" max="14343" width="10.5416666666667" style="1" customWidth="1"/>
    <col min="14344" max="14344" width="14.6333333333333" style="1" customWidth="1"/>
    <col min="14345" max="14345" width="12.1833333333333" style="1" customWidth="1"/>
    <col min="14346" max="14346" width="13.5416666666667" style="1" customWidth="1"/>
    <col min="14347" max="14347" width="11.9083333333333" style="1" customWidth="1"/>
    <col min="14348" max="14348" width="13.2666666666667" style="1" customWidth="1"/>
    <col min="14349" max="14349" width="17.5416666666667" style="1" customWidth="1"/>
    <col min="14350" max="14350" width="18.0916666666667" style="1" customWidth="1"/>
    <col min="14351" max="14351" width="4.18333333333333" style="1" customWidth="1"/>
    <col min="14352" max="14352" width="18" style="1" customWidth="1"/>
    <col min="14353" max="14590" width="9.81666666666667" style="1"/>
    <col min="14591" max="14592" width="19.45" style="1" customWidth="1"/>
    <col min="14593" max="14593" width="17.3666666666667" style="1" customWidth="1"/>
    <col min="14594" max="14594" width="13.3666666666667" style="1" customWidth="1"/>
    <col min="14595" max="14595" width="24" style="1" customWidth="1"/>
    <col min="14596" max="14596" width="17.2666666666667" style="1" customWidth="1"/>
    <col min="14597" max="14597" width="8.725" style="1" customWidth="1"/>
    <col min="14598" max="14598" width="6.725" style="1" customWidth="1"/>
    <col min="14599" max="14599" width="10.5416666666667" style="1" customWidth="1"/>
    <col min="14600" max="14600" width="14.6333333333333" style="1" customWidth="1"/>
    <col min="14601" max="14601" width="12.1833333333333" style="1" customWidth="1"/>
    <col min="14602" max="14602" width="13.5416666666667" style="1" customWidth="1"/>
    <col min="14603" max="14603" width="11.9083333333333" style="1" customWidth="1"/>
    <col min="14604" max="14604" width="13.2666666666667" style="1" customWidth="1"/>
    <col min="14605" max="14605" width="17.5416666666667" style="1" customWidth="1"/>
    <col min="14606" max="14606" width="18.0916666666667" style="1" customWidth="1"/>
    <col min="14607" max="14607" width="4.18333333333333" style="1" customWidth="1"/>
    <col min="14608" max="14608" width="18" style="1" customWidth="1"/>
    <col min="14609" max="14846" width="9.81666666666667" style="1"/>
    <col min="14847" max="14848" width="19.45" style="1" customWidth="1"/>
    <col min="14849" max="14849" width="17.3666666666667" style="1" customWidth="1"/>
    <col min="14850" max="14850" width="13.3666666666667" style="1" customWidth="1"/>
    <col min="14851" max="14851" width="24" style="1" customWidth="1"/>
    <col min="14852" max="14852" width="17.2666666666667" style="1" customWidth="1"/>
    <col min="14853" max="14853" width="8.725" style="1" customWidth="1"/>
    <col min="14854" max="14854" width="6.725" style="1" customWidth="1"/>
    <col min="14855" max="14855" width="10.5416666666667" style="1" customWidth="1"/>
    <col min="14856" max="14856" width="14.6333333333333" style="1" customWidth="1"/>
    <col min="14857" max="14857" width="12.1833333333333" style="1" customWidth="1"/>
    <col min="14858" max="14858" width="13.5416666666667" style="1" customWidth="1"/>
    <col min="14859" max="14859" width="11.9083333333333" style="1" customWidth="1"/>
    <col min="14860" max="14860" width="13.2666666666667" style="1" customWidth="1"/>
    <col min="14861" max="14861" width="17.5416666666667" style="1" customWidth="1"/>
    <col min="14862" max="14862" width="18.0916666666667" style="1" customWidth="1"/>
    <col min="14863" max="14863" width="4.18333333333333" style="1" customWidth="1"/>
    <col min="14864" max="14864" width="18" style="1" customWidth="1"/>
    <col min="14865" max="15102" width="9.81666666666667" style="1"/>
    <col min="15103" max="15104" width="19.45" style="1" customWidth="1"/>
    <col min="15105" max="15105" width="17.3666666666667" style="1" customWidth="1"/>
    <col min="15106" max="15106" width="13.3666666666667" style="1" customWidth="1"/>
    <col min="15107" max="15107" width="24" style="1" customWidth="1"/>
    <col min="15108" max="15108" width="17.2666666666667" style="1" customWidth="1"/>
    <col min="15109" max="15109" width="8.725" style="1" customWidth="1"/>
    <col min="15110" max="15110" width="6.725" style="1" customWidth="1"/>
    <col min="15111" max="15111" width="10.5416666666667" style="1" customWidth="1"/>
    <col min="15112" max="15112" width="14.6333333333333" style="1" customWidth="1"/>
    <col min="15113" max="15113" width="12.1833333333333" style="1" customWidth="1"/>
    <col min="15114" max="15114" width="13.5416666666667" style="1" customWidth="1"/>
    <col min="15115" max="15115" width="11.9083333333333" style="1" customWidth="1"/>
    <col min="15116" max="15116" width="13.2666666666667" style="1" customWidth="1"/>
    <col min="15117" max="15117" width="17.5416666666667" style="1" customWidth="1"/>
    <col min="15118" max="15118" width="18.0916666666667" style="1" customWidth="1"/>
    <col min="15119" max="15119" width="4.18333333333333" style="1" customWidth="1"/>
    <col min="15120" max="15120" width="18" style="1" customWidth="1"/>
    <col min="15121" max="15358" width="9.81666666666667" style="1"/>
    <col min="15359" max="15360" width="19.45" style="1" customWidth="1"/>
    <col min="15361" max="15361" width="17.3666666666667" style="1" customWidth="1"/>
    <col min="15362" max="15362" width="13.3666666666667" style="1" customWidth="1"/>
    <col min="15363" max="15363" width="24" style="1" customWidth="1"/>
    <col min="15364" max="15364" width="17.2666666666667" style="1" customWidth="1"/>
    <col min="15365" max="15365" width="8.725" style="1" customWidth="1"/>
    <col min="15366" max="15366" width="6.725" style="1" customWidth="1"/>
    <col min="15367" max="15367" width="10.5416666666667" style="1" customWidth="1"/>
    <col min="15368" max="15368" width="14.6333333333333" style="1" customWidth="1"/>
    <col min="15369" max="15369" width="12.1833333333333" style="1" customWidth="1"/>
    <col min="15370" max="15370" width="13.5416666666667" style="1" customWidth="1"/>
    <col min="15371" max="15371" width="11.9083333333333" style="1" customWidth="1"/>
    <col min="15372" max="15372" width="13.2666666666667" style="1" customWidth="1"/>
    <col min="15373" max="15373" width="17.5416666666667" style="1" customWidth="1"/>
    <col min="15374" max="15374" width="18.0916666666667" style="1" customWidth="1"/>
    <col min="15375" max="15375" width="4.18333333333333" style="1" customWidth="1"/>
    <col min="15376" max="15376" width="18" style="1" customWidth="1"/>
    <col min="15377" max="15614" width="9.81666666666667" style="1"/>
    <col min="15615" max="15616" width="19.45" style="1" customWidth="1"/>
    <col min="15617" max="15617" width="17.3666666666667" style="1" customWidth="1"/>
    <col min="15618" max="15618" width="13.3666666666667" style="1" customWidth="1"/>
    <col min="15619" max="15619" width="24" style="1" customWidth="1"/>
    <col min="15620" max="15620" width="17.2666666666667" style="1" customWidth="1"/>
    <col min="15621" max="15621" width="8.725" style="1" customWidth="1"/>
    <col min="15622" max="15622" width="6.725" style="1" customWidth="1"/>
    <col min="15623" max="15623" width="10.5416666666667" style="1" customWidth="1"/>
    <col min="15624" max="15624" width="14.6333333333333" style="1" customWidth="1"/>
    <col min="15625" max="15625" width="12.1833333333333" style="1" customWidth="1"/>
    <col min="15626" max="15626" width="13.5416666666667" style="1" customWidth="1"/>
    <col min="15627" max="15627" width="11.9083333333333" style="1" customWidth="1"/>
    <col min="15628" max="15628" width="13.2666666666667" style="1" customWidth="1"/>
    <col min="15629" max="15629" width="17.5416666666667" style="1" customWidth="1"/>
    <col min="15630" max="15630" width="18.0916666666667" style="1" customWidth="1"/>
    <col min="15631" max="15631" width="4.18333333333333" style="1" customWidth="1"/>
    <col min="15632" max="15632" width="18" style="1" customWidth="1"/>
    <col min="15633" max="15870" width="9.81666666666667" style="1"/>
    <col min="15871" max="15872" width="19.45" style="1" customWidth="1"/>
    <col min="15873" max="15873" width="17.3666666666667" style="1" customWidth="1"/>
    <col min="15874" max="15874" width="13.3666666666667" style="1" customWidth="1"/>
    <col min="15875" max="15875" width="24" style="1" customWidth="1"/>
    <col min="15876" max="15876" width="17.2666666666667" style="1" customWidth="1"/>
    <col min="15877" max="15877" width="8.725" style="1" customWidth="1"/>
    <col min="15878" max="15878" width="6.725" style="1" customWidth="1"/>
    <col min="15879" max="15879" width="10.5416666666667" style="1" customWidth="1"/>
    <col min="15880" max="15880" width="14.6333333333333" style="1" customWidth="1"/>
    <col min="15881" max="15881" width="12.1833333333333" style="1" customWidth="1"/>
    <col min="15882" max="15882" width="13.5416666666667" style="1" customWidth="1"/>
    <col min="15883" max="15883" width="11.9083333333333" style="1" customWidth="1"/>
    <col min="15884" max="15884" width="13.2666666666667" style="1" customWidth="1"/>
    <col min="15885" max="15885" width="17.5416666666667" style="1" customWidth="1"/>
    <col min="15886" max="15886" width="18.0916666666667" style="1" customWidth="1"/>
    <col min="15887" max="15887" width="4.18333333333333" style="1" customWidth="1"/>
    <col min="15888" max="15888" width="18" style="1" customWidth="1"/>
    <col min="15889" max="16126" width="9.81666666666667" style="1"/>
    <col min="16127" max="16128" width="19.45" style="1" customWidth="1"/>
    <col min="16129" max="16129" width="17.3666666666667" style="1" customWidth="1"/>
    <col min="16130" max="16130" width="13.3666666666667" style="1" customWidth="1"/>
    <col min="16131" max="16131" width="24" style="1" customWidth="1"/>
    <col min="16132" max="16132" width="17.2666666666667" style="1" customWidth="1"/>
    <col min="16133" max="16133" width="8.725" style="1" customWidth="1"/>
    <col min="16134" max="16134" width="6.725" style="1" customWidth="1"/>
    <col min="16135" max="16135" width="10.5416666666667" style="1" customWidth="1"/>
    <col min="16136" max="16136" width="14.6333333333333" style="1" customWidth="1"/>
    <col min="16137" max="16137" width="12.1833333333333" style="1" customWidth="1"/>
    <col min="16138" max="16138" width="13.5416666666667" style="1" customWidth="1"/>
    <col min="16139" max="16139" width="11.9083333333333" style="1" customWidth="1"/>
    <col min="16140" max="16140" width="13.2666666666667" style="1" customWidth="1"/>
    <col min="16141" max="16141" width="17.5416666666667" style="1" customWidth="1"/>
    <col min="16142" max="16142" width="18.0916666666667" style="1" customWidth="1"/>
    <col min="16143" max="16143" width="4.18333333333333" style="1" customWidth="1"/>
    <col min="16144" max="16144" width="18" style="1" customWidth="1"/>
    <col min="16145" max="16384" width="9.81666666666667" style="1"/>
  </cols>
  <sheetData>
    <row r="1" customHeight="1" spans="1:1">
      <c r="A1" s="1" t="s">
        <v>10536</v>
      </c>
    </row>
    <row r="2" ht="39.5" customHeight="1" spans="1:18">
      <c r="A2" s="2" t="s">
        <v>10537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ht="35" customHeight="1" spans="1:20">
      <c r="A3" s="3" t="s">
        <v>10538</v>
      </c>
      <c r="B3" s="3"/>
      <c r="C3" s="3" t="s">
        <v>10539</v>
      </c>
      <c r="D3" s="3" t="s">
        <v>10540</v>
      </c>
      <c r="E3" s="3"/>
      <c r="F3" s="3"/>
      <c r="G3" s="3"/>
      <c r="H3" s="3"/>
      <c r="I3" s="3"/>
      <c r="J3" s="3"/>
      <c r="K3" s="3"/>
      <c r="L3" s="3"/>
      <c r="M3" s="3"/>
      <c r="N3" s="3"/>
      <c r="O3" s="14" t="s">
        <v>10541</v>
      </c>
      <c r="P3" s="14" t="s">
        <v>10542</v>
      </c>
      <c r="Q3" s="14" t="s">
        <v>10543</v>
      </c>
      <c r="R3" s="11" t="s">
        <v>7</v>
      </c>
      <c r="S3" s="17" t="s">
        <v>10544</v>
      </c>
      <c r="T3" s="1" t="s">
        <v>10544</v>
      </c>
    </row>
    <row r="4" ht="26.5" customHeight="1" spans="1:19">
      <c r="A4" s="4" t="s">
        <v>13</v>
      </c>
      <c r="B4" s="4" t="s">
        <v>10545</v>
      </c>
      <c r="C4" s="3"/>
      <c r="D4" s="5" t="s">
        <v>10546</v>
      </c>
      <c r="E4" s="5"/>
      <c r="F4" s="5"/>
      <c r="G4" s="3"/>
      <c r="H4" s="3"/>
      <c r="I4" s="3"/>
      <c r="J4" s="3"/>
      <c r="K4" s="3" t="s">
        <v>325</v>
      </c>
      <c r="L4" s="3"/>
      <c r="M4" s="3"/>
      <c r="N4" s="3"/>
      <c r="O4" s="15"/>
      <c r="P4" s="15"/>
      <c r="Q4" s="15"/>
      <c r="R4" s="11"/>
      <c r="S4" s="17"/>
    </row>
    <row r="5" ht="26.5" customHeight="1" spans="1:21">
      <c r="A5" s="6"/>
      <c r="B5" s="6"/>
      <c r="C5" s="3"/>
      <c r="D5" s="5" t="s">
        <v>10547</v>
      </c>
      <c r="E5" s="3" t="s">
        <v>10548</v>
      </c>
      <c r="F5" s="3" t="s">
        <v>337</v>
      </c>
      <c r="G5" s="3" t="s">
        <v>10549</v>
      </c>
      <c r="H5" s="3" t="s">
        <v>10550</v>
      </c>
      <c r="I5" s="3" t="s">
        <v>10551</v>
      </c>
      <c r="J5" s="3" t="s">
        <v>10552</v>
      </c>
      <c r="K5" s="3" t="s">
        <v>344</v>
      </c>
      <c r="L5" s="3" t="s">
        <v>10553</v>
      </c>
      <c r="M5" s="3" t="s">
        <v>10554</v>
      </c>
      <c r="N5" s="3" t="s">
        <v>28</v>
      </c>
      <c r="O5" s="16"/>
      <c r="P5" s="16"/>
      <c r="Q5" s="16"/>
      <c r="R5" s="11"/>
      <c r="S5" s="17"/>
      <c r="U5" s="3" t="s">
        <v>10555</v>
      </c>
    </row>
    <row r="6" ht="30" customHeight="1" spans="1:21">
      <c r="A6" s="7" t="s">
        <v>351</v>
      </c>
      <c r="B6" s="8"/>
      <c r="C6" s="8"/>
      <c r="D6" s="9">
        <f>SUBTOTAL(9,D8:D1877)</f>
        <v>5640.165</v>
      </c>
      <c r="E6" s="10"/>
      <c r="F6" s="10"/>
      <c r="G6" s="10"/>
      <c r="H6" s="10"/>
      <c r="I6" s="10"/>
      <c r="J6" s="9">
        <f>SUBTOTAL(9,J8:J1877)</f>
        <v>5860.83900000001</v>
      </c>
      <c r="K6" s="9">
        <f>SUBTOTAL(9,K8:K1877)</f>
        <v>234137.7</v>
      </c>
      <c r="L6" s="9">
        <f t="shared" ref="L6:N6" si="0">SUBTOTAL(9,L8:L1877)</f>
        <v>92340.9</v>
      </c>
      <c r="M6" s="9">
        <f t="shared" si="0"/>
        <v>30438.5</v>
      </c>
      <c r="N6" s="9">
        <f t="shared" si="0"/>
        <v>141762.1</v>
      </c>
      <c r="O6" s="8"/>
      <c r="P6" s="8"/>
      <c r="Q6" s="8"/>
      <c r="R6" s="8"/>
      <c r="U6" s="9">
        <f>SUBTOTAL(9,U8:U1877)</f>
        <v>167662.8</v>
      </c>
    </row>
    <row r="7" ht="30" customHeight="1" outlineLevel="1" spans="1:21">
      <c r="A7" s="7" t="s">
        <v>44</v>
      </c>
      <c r="B7" s="8"/>
      <c r="C7" s="8"/>
      <c r="D7" s="9">
        <f>SUBTOTAL(9,D8:D57)</f>
        <v>136.606</v>
      </c>
      <c r="E7" s="10"/>
      <c r="F7" s="10"/>
      <c r="G7" s="10"/>
      <c r="H7" s="10"/>
      <c r="I7" s="10"/>
      <c r="J7" s="9"/>
      <c r="K7" s="9">
        <f>SUBTOTAL(9,K8:K57)</f>
        <v>5108.5</v>
      </c>
      <c r="L7" s="9">
        <f t="shared" ref="L7:N7" si="1">SUBTOTAL(9,L8:L57)</f>
        <v>2044</v>
      </c>
      <c r="M7" s="9">
        <f t="shared" si="1"/>
        <v>1334</v>
      </c>
      <c r="N7" s="9">
        <f t="shared" si="1"/>
        <v>3029.8</v>
      </c>
      <c r="O7" s="8"/>
      <c r="P7" s="8"/>
      <c r="Q7" s="8"/>
      <c r="R7" s="8"/>
      <c r="U7" s="9">
        <f>SUBTOTAL(9,U8:U57)</f>
        <v>3660</v>
      </c>
    </row>
    <row r="8" ht="30" customHeight="1" outlineLevel="2" spans="1:21">
      <c r="A8" s="8"/>
      <c r="B8" s="12" t="s">
        <v>50</v>
      </c>
      <c r="C8" s="8"/>
      <c r="D8" s="9">
        <f>SUBTOTAL(9,D9:D9)</f>
        <v>3.539</v>
      </c>
      <c r="E8" s="10"/>
      <c r="F8" s="10"/>
      <c r="G8" s="10"/>
      <c r="H8" s="10"/>
      <c r="I8" s="10"/>
      <c r="J8" s="9"/>
      <c r="K8" s="9">
        <f>SUBTOTAL(9,K9:K9)</f>
        <v>129.7</v>
      </c>
      <c r="L8" s="9">
        <f>SUBTOTAL(9,L9:L9)</f>
        <v>53</v>
      </c>
      <c r="M8" s="10">
        <f>SUBTOTAL(9,M9:M9)</f>
        <v>35.4</v>
      </c>
      <c r="N8" s="9">
        <f>SUBTOTAL(9,N9:N9)</f>
        <v>42</v>
      </c>
      <c r="O8" s="8"/>
      <c r="P8" s="8"/>
      <c r="Q8" s="8"/>
      <c r="R8" s="8"/>
      <c r="U8" s="9">
        <f>SUBTOTAL(9,U9:U9)</f>
        <v>95</v>
      </c>
    </row>
    <row r="9" ht="30" customHeight="1" outlineLevel="3" spans="1:21">
      <c r="A9" s="8" t="s">
        <v>45</v>
      </c>
      <c r="B9" s="8" t="s">
        <v>49</v>
      </c>
      <c r="C9" s="8">
        <v>2019430104003</v>
      </c>
      <c r="D9" s="13">
        <v>3.539</v>
      </c>
      <c r="E9" s="8" t="s">
        <v>10556</v>
      </c>
      <c r="F9" s="8" t="s">
        <v>10557</v>
      </c>
      <c r="G9" s="10" t="s">
        <v>10558</v>
      </c>
      <c r="H9" s="10" t="s">
        <v>10559</v>
      </c>
      <c r="I9" s="8" t="s">
        <v>10560</v>
      </c>
      <c r="J9" s="13">
        <v>3.539</v>
      </c>
      <c r="K9" s="13">
        <f>ROUND(U9/167662*234138,1)-3</f>
        <v>129.7</v>
      </c>
      <c r="L9" s="13">
        <v>53</v>
      </c>
      <c r="M9" s="13">
        <v>35.4</v>
      </c>
      <c r="N9" s="9">
        <v>42</v>
      </c>
      <c r="O9" s="8" t="s">
        <v>10561</v>
      </c>
      <c r="P9" s="8" t="s">
        <v>10562</v>
      </c>
      <c r="Q9" s="8"/>
      <c r="R9" s="8"/>
      <c r="U9" s="13">
        <v>95</v>
      </c>
    </row>
    <row r="10" ht="30" customHeight="1" outlineLevel="2" spans="1:21">
      <c r="A10" s="8"/>
      <c r="B10" s="7" t="s">
        <v>54</v>
      </c>
      <c r="C10" s="8"/>
      <c r="D10" s="9">
        <f>SUBTOTAL(9,D11:D11)</f>
        <v>3.212</v>
      </c>
      <c r="E10" s="10"/>
      <c r="F10" s="10"/>
      <c r="G10" s="10"/>
      <c r="H10" s="10"/>
      <c r="I10" s="10"/>
      <c r="J10" s="9"/>
      <c r="K10" s="9">
        <f>SUBTOTAL(9,K11:K11)</f>
        <v>120.1</v>
      </c>
      <c r="L10" s="9">
        <f>SUBTOTAL(9,L11:L11)</f>
        <v>48</v>
      </c>
      <c r="M10" s="10">
        <f>SUBTOTAL(9,M11:M11)</f>
        <v>0</v>
      </c>
      <c r="N10" s="9">
        <f>SUBTOTAL(9,N11:N11)</f>
        <v>72.1</v>
      </c>
      <c r="O10" s="8"/>
      <c r="P10" s="8"/>
      <c r="Q10" s="8"/>
      <c r="R10" s="8"/>
      <c r="U10" s="9">
        <f>SUBTOTAL(9,U11:U11)</f>
        <v>86</v>
      </c>
    </row>
    <row r="11" ht="30" customHeight="1" outlineLevel="3" spans="1:21">
      <c r="A11" s="8" t="s">
        <v>45</v>
      </c>
      <c r="B11" s="8" t="s">
        <v>53</v>
      </c>
      <c r="C11" s="8" t="s">
        <v>10563</v>
      </c>
      <c r="D11" s="9">
        <v>3.212</v>
      </c>
      <c r="E11" s="10" t="s">
        <v>10564</v>
      </c>
      <c r="F11" s="10" t="s">
        <v>10565</v>
      </c>
      <c r="G11" s="10" t="s">
        <v>10558</v>
      </c>
      <c r="H11" s="10" t="s">
        <v>10559</v>
      </c>
      <c r="I11" s="10" t="s">
        <v>10560</v>
      </c>
      <c r="J11" s="9">
        <v>3.2</v>
      </c>
      <c r="K11" s="13">
        <f>ROUND(U11/167662*234138,1)</f>
        <v>120.1</v>
      </c>
      <c r="L11" s="9">
        <v>48</v>
      </c>
      <c r="M11" s="10" t="s">
        <v>10559</v>
      </c>
      <c r="N11" s="9">
        <f>K11-L11</f>
        <v>72.1</v>
      </c>
      <c r="O11" s="8" t="s">
        <v>10566</v>
      </c>
      <c r="P11" s="8" t="s">
        <v>10562</v>
      </c>
      <c r="Q11" s="8" t="s">
        <v>10567</v>
      </c>
      <c r="R11" s="8"/>
      <c r="U11" s="9">
        <v>86</v>
      </c>
    </row>
    <row r="12" ht="30" customHeight="1" outlineLevel="2" spans="1:21">
      <c r="A12" s="8"/>
      <c r="B12" s="7" t="s">
        <v>52</v>
      </c>
      <c r="C12" s="8"/>
      <c r="D12" s="9">
        <f>SUBTOTAL(9,D13:D57)</f>
        <v>129.855</v>
      </c>
      <c r="E12" s="10"/>
      <c r="F12" s="10"/>
      <c r="G12" s="10"/>
      <c r="H12" s="10"/>
      <c r="I12" s="10"/>
      <c r="J12" s="9"/>
      <c r="K12" s="9">
        <f>SUBTOTAL(9,K13:K57)</f>
        <v>4858.7</v>
      </c>
      <c r="L12" s="9">
        <f>SUBTOTAL(9,L13:L57)</f>
        <v>1943</v>
      </c>
      <c r="M12" s="9">
        <f>SUBTOTAL(9,M13:M57)</f>
        <v>1298.6</v>
      </c>
      <c r="N12" s="9">
        <f>SUBTOTAL(9,N13:N57)</f>
        <v>2915.7</v>
      </c>
      <c r="O12" s="8"/>
      <c r="P12" s="8"/>
      <c r="Q12" s="8"/>
      <c r="R12" s="8"/>
      <c r="U12" s="9">
        <f>SUBTOTAL(9,U13:U57)</f>
        <v>3479</v>
      </c>
    </row>
    <row r="13" ht="30" customHeight="1" outlineLevel="3" spans="1:21">
      <c r="A13" s="8" t="s">
        <v>45</v>
      </c>
      <c r="B13" s="8" t="s">
        <v>376</v>
      </c>
      <c r="C13" s="8" t="s">
        <v>10568</v>
      </c>
      <c r="D13" s="13">
        <v>3.658</v>
      </c>
      <c r="E13" s="8" t="s">
        <v>10569</v>
      </c>
      <c r="F13" s="8" t="s">
        <v>10570</v>
      </c>
      <c r="G13" s="8" t="s">
        <v>10558</v>
      </c>
      <c r="H13" s="8" t="s">
        <v>10559</v>
      </c>
      <c r="I13" s="8" t="s">
        <v>10560</v>
      </c>
      <c r="J13" s="13">
        <v>3.7</v>
      </c>
      <c r="K13" s="13">
        <f t="shared" ref="K13:K57" si="2">ROUND(U13/167662*234138,1)</f>
        <v>136.9</v>
      </c>
      <c r="L13" s="13">
        <v>55</v>
      </c>
      <c r="M13" s="13">
        <v>36.6</v>
      </c>
      <c r="N13" s="13">
        <f t="shared" ref="N13:N57" si="3">K13-L13</f>
        <v>81.9</v>
      </c>
      <c r="O13" s="8" t="s">
        <v>10566</v>
      </c>
      <c r="P13" s="8" t="s">
        <v>10562</v>
      </c>
      <c r="Q13" s="8" t="s">
        <v>10571</v>
      </c>
      <c r="R13" s="8" t="s">
        <v>10559</v>
      </c>
      <c r="U13" s="13">
        <v>98</v>
      </c>
    </row>
    <row r="14" ht="30" customHeight="1" outlineLevel="3" spans="1:21">
      <c r="A14" s="8" t="s">
        <v>45</v>
      </c>
      <c r="B14" s="8" t="s">
        <v>376</v>
      </c>
      <c r="C14" s="8" t="s">
        <v>10572</v>
      </c>
      <c r="D14" s="13">
        <v>3.266</v>
      </c>
      <c r="E14" s="8" t="s">
        <v>10573</v>
      </c>
      <c r="F14" s="8" t="s">
        <v>10574</v>
      </c>
      <c r="G14" s="8" t="s">
        <v>10558</v>
      </c>
      <c r="H14" s="8" t="s">
        <v>10559</v>
      </c>
      <c r="I14" s="8" t="s">
        <v>10560</v>
      </c>
      <c r="J14" s="13">
        <v>3.3</v>
      </c>
      <c r="K14" s="13">
        <f t="shared" si="2"/>
        <v>121.5</v>
      </c>
      <c r="L14" s="13">
        <v>49</v>
      </c>
      <c r="M14" s="13">
        <v>32.7</v>
      </c>
      <c r="N14" s="13">
        <f t="shared" si="3"/>
        <v>72.5</v>
      </c>
      <c r="O14" s="8" t="s">
        <v>10566</v>
      </c>
      <c r="P14" s="8" t="s">
        <v>10562</v>
      </c>
      <c r="Q14" s="8" t="s">
        <v>10571</v>
      </c>
      <c r="R14" s="8" t="s">
        <v>10559</v>
      </c>
      <c r="U14" s="13">
        <v>87</v>
      </c>
    </row>
    <row r="15" ht="30" customHeight="1" outlineLevel="3" spans="1:21">
      <c r="A15" s="8" t="s">
        <v>45</v>
      </c>
      <c r="B15" s="8" t="s">
        <v>376</v>
      </c>
      <c r="C15" s="8" t="s">
        <v>10575</v>
      </c>
      <c r="D15" s="13">
        <v>2.551</v>
      </c>
      <c r="E15" s="8" t="s">
        <v>10576</v>
      </c>
      <c r="F15" s="8" t="s">
        <v>10577</v>
      </c>
      <c r="G15" s="8" t="s">
        <v>10558</v>
      </c>
      <c r="H15" s="8" t="s">
        <v>10559</v>
      </c>
      <c r="I15" s="8" t="s">
        <v>10560</v>
      </c>
      <c r="J15" s="13">
        <v>2.6</v>
      </c>
      <c r="K15" s="13">
        <f t="shared" si="2"/>
        <v>95</v>
      </c>
      <c r="L15" s="13">
        <v>38</v>
      </c>
      <c r="M15" s="13">
        <v>25.5</v>
      </c>
      <c r="N15" s="13">
        <f t="shared" si="3"/>
        <v>57</v>
      </c>
      <c r="O15" s="8" t="s">
        <v>10566</v>
      </c>
      <c r="P15" s="8" t="s">
        <v>10562</v>
      </c>
      <c r="Q15" s="8" t="s">
        <v>10571</v>
      </c>
      <c r="R15" s="8" t="s">
        <v>10559</v>
      </c>
      <c r="U15" s="13">
        <v>68</v>
      </c>
    </row>
    <row r="16" ht="30" customHeight="1" outlineLevel="3" spans="1:21">
      <c r="A16" s="8" t="s">
        <v>45</v>
      </c>
      <c r="B16" s="8" t="s">
        <v>376</v>
      </c>
      <c r="C16" s="8" t="s">
        <v>10578</v>
      </c>
      <c r="D16" s="13">
        <v>2.563</v>
      </c>
      <c r="E16" s="8" t="s">
        <v>10579</v>
      </c>
      <c r="F16" s="8" t="s">
        <v>10580</v>
      </c>
      <c r="G16" s="8" t="s">
        <v>10558</v>
      </c>
      <c r="H16" s="8" t="s">
        <v>10559</v>
      </c>
      <c r="I16" s="8" t="s">
        <v>10560</v>
      </c>
      <c r="J16" s="13">
        <v>2.6</v>
      </c>
      <c r="K16" s="13">
        <f t="shared" si="2"/>
        <v>96.4</v>
      </c>
      <c r="L16" s="13">
        <v>38</v>
      </c>
      <c r="M16" s="13">
        <v>25.6</v>
      </c>
      <c r="N16" s="13">
        <f t="shared" si="3"/>
        <v>58.4</v>
      </c>
      <c r="O16" s="8" t="s">
        <v>10566</v>
      </c>
      <c r="P16" s="8" t="s">
        <v>10562</v>
      </c>
      <c r="Q16" s="8" t="s">
        <v>10571</v>
      </c>
      <c r="R16" s="8" t="s">
        <v>10559</v>
      </c>
      <c r="U16" s="13">
        <v>69</v>
      </c>
    </row>
    <row r="17" ht="30" customHeight="1" outlineLevel="3" spans="1:21">
      <c r="A17" s="8" t="s">
        <v>45</v>
      </c>
      <c r="B17" s="8" t="s">
        <v>376</v>
      </c>
      <c r="C17" s="8" t="s">
        <v>10581</v>
      </c>
      <c r="D17" s="13">
        <v>3.073</v>
      </c>
      <c r="E17" s="8" t="s">
        <v>10582</v>
      </c>
      <c r="F17" s="8" t="s">
        <v>10583</v>
      </c>
      <c r="G17" s="8" t="s">
        <v>10558</v>
      </c>
      <c r="H17" s="8" t="s">
        <v>10559</v>
      </c>
      <c r="I17" s="8" t="s">
        <v>10560</v>
      </c>
      <c r="J17" s="13">
        <v>3.1</v>
      </c>
      <c r="K17" s="13">
        <f t="shared" si="2"/>
        <v>114.5</v>
      </c>
      <c r="L17" s="13">
        <v>46</v>
      </c>
      <c r="M17" s="13">
        <v>30.7</v>
      </c>
      <c r="N17" s="13">
        <f t="shared" si="3"/>
        <v>68.5</v>
      </c>
      <c r="O17" s="8" t="s">
        <v>10566</v>
      </c>
      <c r="P17" s="8" t="s">
        <v>10562</v>
      </c>
      <c r="Q17" s="8" t="s">
        <v>10571</v>
      </c>
      <c r="R17" s="8" t="s">
        <v>10559</v>
      </c>
      <c r="U17" s="13">
        <v>82</v>
      </c>
    </row>
    <row r="18" ht="30" customHeight="1" outlineLevel="3" spans="1:21">
      <c r="A18" s="8" t="s">
        <v>45</v>
      </c>
      <c r="B18" s="8" t="s">
        <v>376</v>
      </c>
      <c r="C18" s="8" t="s">
        <v>10584</v>
      </c>
      <c r="D18" s="13">
        <v>1.115</v>
      </c>
      <c r="E18" s="8" t="s">
        <v>10585</v>
      </c>
      <c r="F18" s="8" t="s">
        <v>10586</v>
      </c>
      <c r="G18" s="8" t="s">
        <v>10558</v>
      </c>
      <c r="H18" s="8" t="s">
        <v>10559</v>
      </c>
      <c r="I18" s="8" t="s">
        <v>10560</v>
      </c>
      <c r="J18" s="13">
        <v>1.1</v>
      </c>
      <c r="K18" s="13">
        <f t="shared" si="2"/>
        <v>41.9</v>
      </c>
      <c r="L18" s="13">
        <v>17</v>
      </c>
      <c r="M18" s="13">
        <v>11.2</v>
      </c>
      <c r="N18" s="13">
        <f t="shared" si="3"/>
        <v>24.9</v>
      </c>
      <c r="O18" s="8" t="s">
        <v>10566</v>
      </c>
      <c r="P18" s="8" t="s">
        <v>10562</v>
      </c>
      <c r="Q18" s="8" t="s">
        <v>10571</v>
      </c>
      <c r="R18" s="8" t="s">
        <v>10559</v>
      </c>
      <c r="U18" s="13">
        <v>30</v>
      </c>
    </row>
    <row r="19" ht="30" customHeight="1" outlineLevel="3" spans="1:21">
      <c r="A19" s="8" t="s">
        <v>45</v>
      </c>
      <c r="B19" s="8" t="s">
        <v>376</v>
      </c>
      <c r="C19" s="8" t="s">
        <v>10587</v>
      </c>
      <c r="D19" s="13">
        <v>4.709</v>
      </c>
      <c r="E19" s="8" t="s">
        <v>10588</v>
      </c>
      <c r="F19" s="8" t="s">
        <v>10589</v>
      </c>
      <c r="G19" s="8" t="s">
        <v>10558</v>
      </c>
      <c r="H19" s="8" t="s">
        <v>10559</v>
      </c>
      <c r="I19" s="8" t="s">
        <v>10560</v>
      </c>
      <c r="J19" s="13">
        <v>4.7</v>
      </c>
      <c r="K19" s="13">
        <f t="shared" si="2"/>
        <v>176</v>
      </c>
      <c r="L19" s="13">
        <v>71</v>
      </c>
      <c r="M19" s="13">
        <v>47.1</v>
      </c>
      <c r="N19" s="13">
        <f t="shared" si="3"/>
        <v>105</v>
      </c>
      <c r="O19" s="8" t="s">
        <v>10566</v>
      </c>
      <c r="P19" s="8" t="s">
        <v>10562</v>
      </c>
      <c r="Q19" s="8" t="s">
        <v>10571</v>
      </c>
      <c r="R19" s="8" t="s">
        <v>10559</v>
      </c>
      <c r="U19" s="13">
        <v>126</v>
      </c>
    </row>
    <row r="20" ht="30" customHeight="1" outlineLevel="3" spans="1:21">
      <c r="A20" s="8" t="s">
        <v>45</v>
      </c>
      <c r="B20" s="8" t="s">
        <v>376</v>
      </c>
      <c r="C20" s="8" t="s">
        <v>10590</v>
      </c>
      <c r="D20" s="13">
        <v>1.564</v>
      </c>
      <c r="E20" s="8" t="s">
        <v>10591</v>
      </c>
      <c r="F20" s="8" t="s">
        <v>10592</v>
      </c>
      <c r="G20" s="8" t="s">
        <v>10558</v>
      </c>
      <c r="H20" s="8" t="s">
        <v>10559</v>
      </c>
      <c r="I20" s="8" t="s">
        <v>10560</v>
      </c>
      <c r="J20" s="13">
        <v>1.6</v>
      </c>
      <c r="K20" s="13">
        <f t="shared" si="2"/>
        <v>58.7</v>
      </c>
      <c r="L20" s="13">
        <v>23</v>
      </c>
      <c r="M20" s="13">
        <v>15.6</v>
      </c>
      <c r="N20" s="13">
        <f t="shared" si="3"/>
        <v>35.7</v>
      </c>
      <c r="O20" s="8" t="s">
        <v>10566</v>
      </c>
      <c r="P20" s="8" t="s">
        <v>10562</v>
      </c>
      <c r="Q20" s="8" t="s">
        <v>10571</v>
      </c>
      <c r="R20" s="8" t="s">
        <v>10559</v>
      </c>
      <c r="U20" s="13">
        <v>42</v>
      </c>
    </row>
    <row r="21" ht="30" customHeight="1" outlineLevel="3" spans="1:21">
      <c r="A21" s="8" t="s">
        <v>45</v>
      </c>
      <c r="B21" s="8" t="s">
        <v>376</v>
      </c>
      <c r="C21" s="8" t="s">
        <v>10593</v>
      </c>
      <c r="D21" s="13">
        <v>2.067</v>
      </c>
      <c r="E21" s="8" t="s">
        <v>10594</v>
      </c>
      <c r="F21" s="8" t="s">
        <v>10595</v>
      </c>
      <c r="G21" s="8" t="s">
        <v>10558</v>
      </c>
      <c r="H21" s="8" t="s">
        <v>10559</v>
      </c>
      <c r="I21" s="8" t="s">
        <v>10560</v>
      </c>
      <c r="J21" s="13">
        <v>2.1</v>
      </c>
      <c r="K21" s="13">
        <f t="shared" si="2"/>
        <v>76.8</v>
      </c>
      <c r="L21" s="13">
        <v>31</v>
      </c>
      <c r="M21" s="13">
        <v>20.7</v>
      </c>
      <c r="N21" s="13">
        <f t="shared" si="3"/>
        <v>45.8</v>
      </c>
      <c r="O21" s="8" t="s">
        <v>10566</v>
      </c>
      <c r="P21" s="8" t="s">
        <v>10562</v>
      </c>
      <c r="Q21" s="8" t="s">
        <v>10571</v>
      </c>
      <c r="R21" s="8" t="s">
        <v>10559</v>
      </c>
      <c r="U21" s="13">
        <v>55</v>
      </c>
    </row>
    <row r="22" ht="30" customHeight="1" outlineLevel="3" spans="1:21">
      <c r="A22" s="8" t="s">
        <v>45</v>
      </c>
      <c r="B22" s="8" t="s">
        <v>376</v>
      </c>
      <c r="C22" s="8" t="s">
        <v>10596</v>
      </c>
      <c r="D22" s="13">
        <v>4.468</v>
      </c>
      <c r="E22" s="8" t="s">
        <v>10597</v>
      </c>
      <c r="F22" s="8" t="s">
        <v>10598</v>
      </c>
      <c r="G22" s="8" t="s">
        <v>10558</v>
      </c>
      <c r="H22" s="8" t="s">
        <v>10559</v>
      </c>
      <c r="I22" s="8" t="s">
        <v>10560</v>
      </c>
      <c r="J22" s="13">
        <v>4.5</v>
      </c>
      <c r="K22" s="13">
        <f t="shared" si="2"/>
        <v>167.6</v>
      </c>
      <c r="L22" s="13">
        <v>67</v>
      </c>
      <c r="M22" s="13">
        <v>44.7</v>
      </c>
      <c r="N22" s="13">
        <f t="shared" si="3"/>
        <v>100.6</v>
      </c>
      <c r="O22" s="8" t="s">
        <v>10566</v>
      </c>
      <c r="P22" s="8" t="s">
        <v>10562</v>
      </c>
      <c r="Q22" s="8" t="s">
        <v>10571</v>
      </c>
      <c r="R22" s="8" t="s">
        <v>10559</v>
      </c>
      <c r="U22" s="13">
        <v>120</v>
      </c>
    </row>
    <row r="23" ht="30" customHeight="1" outlineLevel="3" spans="1:21">
      <c r="A23" s="8" t="s">
        <v>45</v>
      </c>
      <c r="B23" s="8" t="s">
        <v>376</v>
      </c>
      <c r="C23" s="8" t="s">
        <v>10599</v>
      </c>
      <c r="D23" s="13">
        <v>1.589</v>
      </c>
      <c r="E23" s="8" t="s">
        <v>10600</v>
      </c>
      <c r="F23" s="8" t="s">
        <v>10601</v>
      </c>
      <c r="G23" s="8" t="s">
        <v>10558</v>
      </c>
      <c r="H23" s="8" t="s">
        <v>10559</v>
      </c>
      <c r="I23" s="8" t="s">
        <v>10560</v>
      </c>
      <c r="J23" s="13">
        <v>1.6</v>
      </c>
      <c r="K23" s="13">
        <f t="shared" si="2"/>
        <v>60</v>
      </c>
      <c r="L23" s="13">
        <v>24</v>
      </c>
      <c r="M23" s="13">
        <v>15.9</v>
      </c>
      <c r="N23" s="13">
        <f t="shared" si="3"/>
        <v>36</v>
      </c>
      <c r="O23" s="8" t="s">
        <v>10566</v>
      </c>
      <c r="P23" s="8" t="s">
        <v>10562</v>
      </c>
      <c r="Q23" s="8" t="s">
        <v>10571</v>
      </c>
      <c r="R23" s="8" t="s">
        <v>10559</v>
      </c>
      <c r="U23" s="13">
        <v>43</v>
      </c>
    </row>
    <row r="24" ht="30" customHeight="1" outlineLevel="3" spans="1:21">
      <c r="A24" s="8" t="s">
        <v>45</v>
      </c>
      <c r="B24" s="8" t="s">
        <v>376</v>
      </c>
      <c r="C24" s="8" t="s">
        <v>10602</v>
      </c>
      <c r="D24" s="13">
        <v>7.289</v>
      </c>
      <c r="E24" s="8" t="s">
        <v>10603</v>
      </c>
      <c r="F24" s="8" t="s">
        <v>10604</v>
      </c>
      <c r="G24" s="8" t="s">
        <v>10558</v>
      </c>
      <c r="H24" s="8" t="s">
        <v>10559</v>
      </c>
      <c r="I24" s="8" t="s">
        <v>10560</v>
      </c>
      <c r="J24" s="13">
        <v>7.3</v>
      </c>
      <c r="K24" s="13">
        <f t="shared" si="2"/>
        <v>272.3</v>
      </c>
      <c r="L24" s="13">
        <v>109</v>
      </c>
      <c r="M24" s="13">
        <v>72.9</v>
      </c>
      <c r="N24" s="13">
        <f t="shared" si="3"/>
        <v>163.3</v>
      </c>
      <c r="O24" s="8" t="s">
        <v>10566</v>
      </c>
      <c r="P24" s="8" t="s">
        <v>10562</v>
      </c>
      <c r="Q24" s="8" t="s">
        <v>10571</v>
      </c>
      <c r="R24" s="8" t="s">
        <v>10559</v>
      </c>
      <c r="U24" s="13">
        <v>195</v>
      </c>
    </row>
    <row r="25" ht="30" customHeight="1" outlineLevel="3" spans="1:21">
      <c r="A25" s="8" t="s">
        <v>45</v>
      </c>
      <c r="B25" s="8" t="s">
        <v>376</v>
      </c>
      <c r="C25" s="8" t="s">
        <v>10605</v>
      </c>
      <c r="D25" s="13">
        <v>3.216</v>
      </c>
      <c r="E25" s="8" t="s">
        <v>10606</v>
      </c>
      <c r="F25" s="8" t="s">
        <v>10607</v>
      </c>
      <c r="G25" s="8" t="s">
        <v>10558</v>
      </c>
      <c r="H25" s="8" t="s">
        <v>10559</v>
      </c>
      <c r="I25" s="8" t="s">
        <v>10560</v>
      </c>
      <c r="J25" s="13">
        <v>3.2</v>
      </c>
      <c r="K25" s="13">
        <f t="shared" si="2"/>
        <v>120.1</v>
      </c>
      <c r="L25" s="13">
        <v>48</v>
      </c>
      <c r="M25" s="13">
        <v>32.2</v>
      </c>
      <c r="N25" s="13">
        <f t="shared" si="3"/>
        <v>72.1</v>
      </c>
      <c r="O25" s="8" t="s">
        <v>10566</v>
      </c>
      <c r="P25" s="8" t="s">
        <v>10562</v>
      </c>
      <c r="Q25" s="8" t="s">
        <v>10571</v>
      </c>
      <c r="R25" s="8" t="s">
        <v>10559</v>
      </c>
      <c r="U25" s="13">
        <v>86</v>
      </c>
    </row>
    <row r="26" ht="30" customHeight="1" outlineLevel="3" spans="1:21">
      <c r="A26" s="8" t="s">
        <v>45</v>
      </c>
      <c r="B26" s="8" t="s">
        <v>376</v>
      </c>
      <c r="C26" s="8" t="s">
        <v>10608</v>
      </c>
      <c r="D26" s="13">
        <v>6.762</v>
      </c>
      <c r="E26" s="8" t="s">
        <v>10609</v>
      </c>
      <c r="F26" s="8" t="s">
        <v>10610</v>
      </c>
      <c r="G26" s="8" t="s">
        <v>10558</v>
      </c>
      <c r="H26" s="8" t="s">
        <v>10559</v>
      </c>
      <c r="I26" s="8" t="s">
        <v>10560</v>
      </c>
      <c r="J26" s="13">
        <v>6.8</v>
      </c>
      <c r="K26" s="13">
        <f t="shared" si="2"/>
        <v>252.8</v>
      </c>
      <c r="L26" s="13">
        <v>101</v>
      </c>
      <c r="M26" s="13">
        <v>67.6</v>
      </c>
      <c r="N26" s="13">
        <f t="shared" si="3"/>
        <v>151.8</v>
      </c>
      <c r="O26" s="8" t="s">
        <v>10566</v>
      </c>
      <c r="P26" s="8" t="s">
        <v>10562</v>
      </c>
      <c r="Q26" s="8" t="s">
        <v>10571</v>
      </c>
      <c r="R26" s="8" t="s">
        <v>10559</v>
      </c>
      <c r="U26" s="13">
        <v>181</v>
      </c>
    </row>
    <row r="27" ht="30" customHeight="1" outlineLevel="3" spans="1:21">
      <c r="A27" s="8" t="s">
        <v>45</v>
      </c>
      <c r="B27" s="8" t="s">
        <v>376</v>
      </c>
      <c r="C27" s="8" t="s">
        <v>10611</v>
      </c>
      <c r="D27" s="13">
        <v>2.872</v>
      </c>
      <c r="E27" s="8" t="s">
        <v>10612</v>
      </c>
      <c r="F27" s="8" t="s">
        <v>10613</v>
      </c>
      <c r="G27" s="8" t="s">
        <v>10558</v>
      </c>
      <c r="H27" s="8" t="s">
        <v>10559</v>
      </c>
      <c r="I27" s="8" t="s">
        <v>10560</v>
      </c>
      <c r="J27" s="13">
        <v>2.9</v>
      </c>
      <c r="K27" s="13">
        <f t="shared" si="2"/>
        <v>107.5</v>
      </c>
      <c r="L27" s="13">
        <v>43</v>
      </c>
      <c r="M27" s="13">
        <v>28.7</v>
      </c>
      <c r="N27" s="13">
        <f t="shared" si="3"/>
        <v>64.5</v>
      </c>
      <c r="O27" s="8" t="s">
        <v>10566</v>
      </c>
      <c r="P27" s="8" t="s">
        <v>10562</v>
      </c>
      <c r="Q27" s="8" t="s">
        <v>10571</v>
      </c>
      <c r="R27" s="8" t="s">
        <v>10559</v>
      </c>
      <c r="U27" s="13">
        <v>77</v>
      </c>
    </row>
    <row r="28" ht="30" customHeight="1" outlineLevel="3" spans="1:21">
      <c r="A28" s="8" t="s">
        <v>45</v>
      </c>
      <c r="B28" s="8" t="s">
        <v>376</v>
      </c>
      <c r="C28" s="8" t="s">
        <v>10614</v>
      </c>
      <c r="D28" s="13">
        <v>1.699</v>
      </c>
      <c r="E28" s="8" t="s">
        <v>10615</v>
      </c>
      <c r="F28" s="8" t="s">
        <v>10616</v>
      </c>
      <c r="G28" s="8" t="s">
        <v>10558</v>
      </c>
      <c r="H28" s="8" t="s">
        <v>10559</v>
      </c>
      <c r="I28" s="8" t="s">
        <v>10560</v>
      </c>
      <c r="J28" s="13">
        <v>1.7</v>
      </c>
      <c r="K28" s="13">
        <f t="shared" si="2"/>
        <v>64.2</v>
      </c>
      <c r="L28" s="13">
        <v>25</v>
      </c>
      <c r="M28" s="13">
        <v>17</v>
      </c>
      <c r="N28" s="13">
        <f t="shared" si="3"/>
        <v>39.2</v>
      </c>
      <c r="O28" s="8" t="s">
        <v>10566</v>
      </c>
      <c r="P28" s="8" t="s">
        <v>10562</v>
      </c>
      <c r="Q28" s="8" t="s">
        <v>10571</v>
      </c>
      <c r="R28" s="8" t="s">
        <v>10559</v>
      </c>
      <c r="U28" s="13">
        <v>46</v>
      </c>
    </row>
    <row r="29" ht="30" customHeight="1" outlineLevel="3" spans="1:21">
      <c r="A29" s="8" t="s">
        <v>45</v>
      </c>
      <c r="B29" s="8" t="s">
        <v>376</v>
      </c>
      <c r="C29" s="8" t="s">
        <v>10617</v>
      </c>
      <c r="D29" s="13">
        <v>2.003</v>
      </c>
      <c r="E29" s="8" t="s">
        <v>10618</v>
      </c>
      <c r="F29" s="8" t="s">
        <v>10619</v>
      </c>
      <c r="G29" s="8" t="s">
        <v>10558</v>
      </c>
      <c r="H29" s="8" t="s">
        <v>10559</v>
      </c>
      <c r="I29" s="8" t="s">
        <v>10560</v>
      </c>
      <c r="J29" s="13">
        <v>2</v>
      </c>
      <c r="K29" s="13">
        <f t="shared" si="2"/>
        <v>75.4</v>
      </c>
      <c r="L29" s="13">
        <v>30</v>
      </c>
      <c r="M29" s="13">
        <v>20</v>
      </c>
      <c r="N29" s="13">
        <f t="shared" si="3"/>
        <v>45.4</v>
      </c>
      <c r="O29" s="8" t="s">
        <v>10566</v>
      </c>
      <c r="P29" s="8" t="s">
        <v>10562</v>
      </c>
      <c r="Q29" s="8" t="s">
        <v>10571</v>
      </c>
      <c r="R29" s="8" t="s">
        <v>10559</v>
      </c>
      <c r="U29" s="13">
        <v>54</v>
      </c>
    </row>
    <row r="30" ht="30" customHeight="1" outlineLevel="3" spans="1:21">
      <c r="A30" s="8" t="s">
        <v>45</v>
      </c>
      <c r="B30" s="8" t="s">
        <v>376</v>
      </c>
      <c r="C30" s="8" t="s">
        <v>10620</v>
      </c>
      <c r="D30" s="13">
        <v>1.32</v>
      </c>
      <c r="E30" s="8" t="s">
        <v>10621</v>
      </c>
      <c r="F30" s="8" t="s">
        <v>10622</v>
      </c>
      <c r="G30" s="8" t="s">
        <v>10558</v>
      </c>
      <c r="H30" s="8" t="s">
        <v>10559</v>
      </c>
      <c r="I30" s="8" t="s">
        <v>10560</v>
      </c>
      <c r="J30" s="13">
        <v>1.3</v>
      </c>
      <c r="K30" s="13">
        <f t="shared" si="2"/>
        <v>48.9</v>
      </c>
      <c r="L30" s="13">
        <v>20</v>
      </c>
      <c r="M30" s="13">
        <v>13.2</v>
      </c>
      <c r="N30" s="13">
        <f t="shared" si="3"/>
        <v>28.9</v>
      </c>
      <c r="O30" s="8" t="s">
        <v>10566</v>
      </c>
      <c r="P30" s="8" t="s">
        <v>10562</v>
      </c>
      <c r="Q30" s="8" t="s">
        <v>10571</v>
      </c>
      <c r="R30" s="8" t="s">
        <v>10559</v>
      </c>
      <c r="U30" s="13">
        <v>35</v>
      </c>
    </row>
    <row r="31" ht="30" customHeight="1" outlineLevel="3" spans="1:21">
      <c r="A31" s="8" t="s">
        <v>45</v>
      </c>
      <c r="B31" s="8" t="s">
        <v>376</v>
      </c>
      <c r="C31" s="8" t="s">
        <v>10623</v>
      </c>
      <c r="D31" s="13">
        <v>2.13</v>
      </c>
      <c r="E31" s="8" t="s">
        <v>10624</v>
      </c>
      <c r="F31" s="8" t="s">
        <v>10625</v>
      </c>
      <c r="G31" s="8" t="s">
        <v>10558</v>
      </c>
      <c r="H31" s="8" t="s">
        <v>10559</v>
      </c>
      <c r="I31" s="8" t="s">
        <v>10560</v>
      </c>
      <c r="J31" s="13">
        <v>2.1</v>
      </c>
      <c r="K31" s="13">
        <f t="shared" si="2"/>
        <v>79.6</v>
      </c>
      <c r="L31" s="13">
        <v>32</v>
      </c>
      <c r="M31" s="13">
        <v>21.3</v>
      </c>
      <c r="N31" s="13">
        <f t="shared" si="3"/>
        <v>47.6</v>
      </c>
      <c r="O31" s="8" t="s">
        <v>10566</v>
      </c>
      <c r="P31" s="8" t="s">
        <v>10562</v>
      </c>
      <c r="Q31" s="8" t="s">
        <v>10571</v>
      </c>
      <c r="R31" s="8" t="s">
        <v>10559</v>
      </c>
      <c r="U31" s="13">
        <v>57</v>
      </c>
    </row>
    <row r="32" ht="30" customHeight="1" outlineLevel="3" spans="1:21">
      <c r="A32" s="8" t="s">
        <v>45</v>
      </c>
      <c r="B32" s="8" t="s">
        <v>376</v>
      </c>
      <c r="C32" s="8" t="s">
        <v>10626</v>
      </c>
      <c r="D32" s="13">
        <v>2.233</v>
      </c>
      <c r="E32" s="8" t="s">
        <v>10627</v>
      </c>
      <c r="F32" s="8" t="s">
        <v>10628</v>
      </c>
      <c r="G32" s="8" t="s">
        <v>10558</v>
      </c>
      <c r="H32" s="8" t="s">
        <v>10559</v>
      </c>
      <c r="I32" s="8" t="s">
        <v>10560</v>
      </c>
      <c r="J32" s="13">
        <v>2.2</v>
      </c>
      <c r="K32" s="13">
        <f t="shared" si="2"/>
        <v>83.8</v>
      </c>
      <c r="L32" s="13">
        <v>33</v>
      </c>
      <c r="M32" s="13">
        <v>22.3</v>
      </c>
      <c r="N32" s="13">
        <f t="shared" si="3"/>
        <v>50.8</v>
      </c>
      <c r="O32" s="8" t="s">
        <v>10566</v>
      </c>
      <c r="P32" s="8" t="s">
        <v>10562</v>
      </c>
      <c r="Q32" s="8" t="s">
        <v>10571</v>
      </c>
      <c r="R32" s="8" t="s">
        <v>10559</v>
      </c>
      <c r="U32" s="13">
        <v>60</v>
      </c>
    </row>
    <row r="33" ht="30" customHeight="1" outlineLevel="3" spans="1:21">
      <c r="A33" s="8" t="s">
        <v>45</v>
      </c>
      <c r="B33" s="8" t="s">
        <v>376</v>
      </c>
      <c r="C33" s="8" t="s">
        <v>10629</v>
      </c>
      <c r="D33" s="13">
        <v>1.46</v>
      </c>
      <c r="E33" s="8" t="s">
        <v>10630</v>
      </c>
      <c r="F33" s="8" t="s">
        <v>10631</v>
      </c>
      <c r="G33" s="8" t="s">
        <v>10558</v>
      </c>
      <c r="H33" s="8" t="s">
        <v>10559</v>
      </c>
      <c r="I33" s="8" t="s">
        <v>10560</v>
      </c>
      <c r="J33" s="13">
        <v>1.5</v>
      </c>
      <c r="K33" s="13">
        <f t="shared" si="2"/>
        <v>54.5</v>
      </c>
      <c r="L33" s="13">
        <v>22</v>
      </c>
      <c r="M33" s="13">
        <v>14.6</v>
      </c>
      <c r="N33" s="13">
        <f t="shared" si="3"/>
        <v>32.5</v>
      </c>
      <c r="O33" s="8" t="s">
        <v>10566</v>
      </c>
      <c r="P33" s="8" t="s">
        <v>10562</v>
      </c>
      <c r="Q33" s="8" t="s">
        <v>10571</v>
      </c>
      <c r="R33" s="8" t="s">
        <v>10559</v>
      </c>
      <c r="U33" s="13">
        <v>39</v>
      </c>
    </row>
    <row r="34" ht="30" customHeight="1" outlineLevel="3" spans="1:21">
      <c r="A34" s="8" t="s">
        <v>45</v>
      </c>
      <c r="B34" s="8" t="s">
        <v>376</v>
      </c>
      <c r="C34" s="8" t="s">
        <v>10632</v>
      </c>
      <c r="D34" s="13">
        <v>4.362</v>
      </c>
      <c r="E34" s="8" t="s">
        <v>10633</v>
      </c>
      <c r="F34" s="8" t="s">
        <v>10634</v>
      </c>
      <c r="G34" s="8" t="s">
        <v>10558</v>
      </c>
      <c r="H34" s="8" t="s">
        <v>10559</v>
      </c>
      <c r="I34" s="8" t="s">
        <v>10560</v>
      </c>
      <c r="J34" s="13">
        <v>4.4</v>
      </c>
      <c r="K34" s="13">
        <f t="shared" si="2"/>
        <v>163.4</v>
      </c>
      <c r="L34" s="13">
        <v>65</v>
      </c>
      <c r="M34" s="13">
        <v>43.6</v>
      </c>
      <c r="N34" s="13">
        <f t="shared" si="3"/>
        <v>98.4</v>
      </c>
      <c r="O34" s="8" t="s">
        <v>10566</v>
      </c>
      <c r="P34" s="8" t="s">
        <v>10562</v>
      </c>
      <c r="Q34" s="8" t="s">
        <v>10571</v>
      </c>
      <c r="R34" s="8" t="s">
        <v>10559</v>
      </c>
      <c r="U34" s="13">
        <v>117</v>
      </c>
    </row>
    <row r="35" ht="30" customHeight="1" outlineLevel="3" spans="1:21">
      <c r="A35" s="8" t="s">
        <v>45</v>
      </c>
      <c r="B35" s="8" t="s">
        <v>376</v>
      </c>
      <c r="C35" s="8" t="s">
        <v>10635</v>
      </c>
      <c r="D35" s="13">
        <v>6.542</v>
      </c>
      <c r="E35" s="8" t="s">
        <v>10636</v>
      </c>
      <c r="F35" s="8" t="s">
        <v>10637</v>
      </c>
      <c r="G35" s="8" t="s">
        <v>10558</v>
      </c>
      <c r="H35" s="8" t="s">
        <v>10559</v>
      </c>
      <c r="I35" s="8" t="s">
        <v>10560</v>
      </c>
      <c r="J35" s="13">
        <v>6.5</v>
      </c>
      <c r="K35" s="13">
        <f t="shared" si="2"/>
        <v>244.4</v>
      </c>
      <c r="L35" s="13">
        <v>98</v>
      </c>
      <c r="M35" s="13">
        <v>65.4</v>
      </c>
      <c r="N35" s="13">
        <f t="shared" si="3"/>
        <v>146.4</v>
      </c>
      <c r="O35" s="8" t="s">
        <v>10566</v>
      </c>
      <c r="P35" s="8" t="s">
        <v>10562</v>
      </c>
      <c r="Q35" s="8" t="s">
        <v>10571</v>
      </c>
      <c r="R35" s="8" t="s">
        <v>10559</v>
      </c>
      <c r="U35" s="13">
        <v>175</v>
      </c>
    </row>
    <row r="36" ht="30" customHeight="1" outlineLevel="3" spans="1:21">
      <c r="A36" s="8" t="s">
        <v>45</v>
      </c>
      <c r="B36" s="8" t="s">
        <v>376</v>
      </c>
      <c r="C36" s="8" t="s">
        <v>10638</v>
      </c>
      <c r="D36" s="13">
        <v>2.283</v>
      </c>
      <c r="E36" s="8" t="s">
        <v>10639</v>
      </c>
      <c r="F36" s="8" t="s">
        <v>10640</v>
      </c>
      <c r="G36" s="8" t="s">
        <v>10558</v>
      </c>
      <c r="H36" s="8" t="s">
        <v>10559</v>
      </c>
      <c r="I36" s="8" t="s">
        <v>10560</v>
      </c>
      <c r="J36" s="13">
        <v>2.3</v>
      </c>
      <c r="K36" s="13">
        <f t="shared" si="2"/>
        <v>85.2</v>
      </c>
      <c r="L36" s="13">
        <v>34</v>
      </c>
      <c r="M36" s="13">
        <v>22.8</v>
      </c>
      <c r="N36" s="13">
        <f t="shared" si="3"/>
        <v>51.2</v>
      </c>
      <c r="O36" s="8" t="s">
        <v>10566</v>
      </c>
      <c r="P36" s="8" t="s">
        <v>10562</v>
      </c>
      <c r="Q36" s="8" t="s">
        <v>10571</v>
      </c>
      <c r="R36" s="8" t="s">
        <v>10559</v>
      </c>
      <c r="U36" s="13">
        <v>61</v>
      </c>
    </row>
    <row r="37" ht="30" customHeight="1" outlineLevel="3" spans="1:21">
      <c r="A37" s="8" t="s">
        <v>45</v>
      </c>
      <c r="B37" s="8" t="s">
        <v>376</v>
      </c>
      <c r="C37" s="8" t="s">
        <v>10641</v>
      </c>
      <c r="D37" s="13">
        <v>3.617</v>
      </c>
      <c r="E37" s="8" t="s">
        <v>10642</v>
      </c>
      <c r="F37" s="8" t="s">
        <v>10643</v>
      </c>
      <c r="G37" s="8" t="s">
        <v>10558</v>
      </c>
      <c r="H37" s="8" t="s">
        <v>10559</v>
      </c>
      <c r="I37" s="8" t="s">
        <v>10560</v>
      </c>
      <c r="J37" s="13">
        <v>3.6</v>
      </c>
      <c r="K37" s="13">
        <f t="shared" si="2"/>
        <v>135.5</v>
      </c>
      <c r="L37" s="13">
        <v>54</v>
      </c>
      <c r="M37" s="13">
        <v>36.2</v>
      </c>
      <c r="N37" s="13">
        <f t="shared" si="3"/>
        <v>81.5</v>
      </c>
      <c r="O37" s="8" t="s">
        <v>10566</v>
      </c>
      <c r="P37" s="8" t="s">
        <v>10562</v>
      </c>
      <c r="Q37" s="8" t="s">
        <v>10571</v>
      </c>
      <c r="R37" s="8" t="s">
        <v>10559</v>
      </c>
      <c r="U37" s="13">
        <v>97</v>
      </c>
    </row>
    <row r="38" ht="30" customHeight="1" outlineLevel="3" spans="1:21">
      <c r="A38" s="8" t="s">
        <v>45</v>
      </c>
      <c r="B38" s="8" t="s">
        <v>376</v>
      </c>
      <c r="C38" s="8" t="s">
        <v>10644</v>
      </c>
      <c r="D38" s="13">
        <v>0.808</v>
      </c>
      <c r="E38" s="8" t="s">
        <v>10645</v>
      </c>
      <c r="F38" s="8" t="s">
        <v>10646</v>
      </c>
      <c r="G38" s="8" t="s">
        <v>10558</v>
      </c>
      <c r="H38" s="8" t="s">
        <v>10559</v>
      </c>
      <c r="I38" s="8" t="s">
        <v>10560</v>
      </c>
      <c r="J38" s="13">
        <v>0.8</v>
      </c>
      <c r="K38" s="13">
        <f t="shared" si="2"/>
        <v>30.7</v>
      </c>
      <c r="L38" s="13">
        <v>12</v>
      </c>
      <c r="M38" s="13">
        <v>8.1</v>
      </c>
      <c r="N38" s="13">
        <f t="shared" si="3"/>
        <v>18.7</v>
      </c>
      <c r="O38" s="8" t="s">
        <v>10566</v>
      </c>
      <c r="P38" s="8" t="s">
        <v>10562</v>
      </c>
      <c r="Q38" s="8" t="s">
        <v>10571</v>
      </c>
      <c r="R38" s="8" t="s">
        <v>10559</v>
      </c>
      <c r="U38" s="13">
        <v>22</v>
      </c>
    </row>
    <row r="39" ht="30" customHeight="1" outlineLevel="3" spans="1:21">
      <c r="A39" s="8" t="s">
        <v>45</v>
      </c>
      <c r="B39" s="8" t="s">
        <v>376</v>
      </c>
      <c r="C39" s="8" t="s">
        <v>10647</v>
      </c>
      <c r="D39" s="13">
        <v>4.293</v>
      </c>
      <c r="E39" s="8" t="s">
        <v>10648</v>
      </c>
      <c r="F39" s="8" t="s">
        <v>10649</v>
      </c>
      <c r="G39" s="8" t="s">
        <v>10558</v>
      </c>
      <c r="H39" s="8" t="s">
        <v>10559</v>
      </c>
      <c r="I39" s="8" t="s">
        <v>10560</v>
      </c>
      <c r="J39" s="13">
        <v>4.3</v>
      </c>
      <c r="K39" s="13">
        <f t="shared" si="2"/>
        <v>160.6</v>
      </c>
      <c r="L39" s="13">
        <v>64</v>
      </c>
      <c r="M39" s="13">
        <v>42.9</v>
      </c>
      <c r="N39" s="13">
        <f t="shared" si="3"/>
        <v>96.6</v>
      </c>
      <c r="O39" s="8" t="s">
        <v>10566</v>
      </c>
      <c r="P39" s="8" t="s">
        <v>10562</v>
      </c>
      <c r="Q39" s="8" t="s">
        <v>10571</v>
      </c>
      <c r="R39" s="8" t="s">
        <v>10559</v>
      </c>
      <c r="U39" s="13">
        <v>115</v>
      </c>
    </row>
    <row r="40" ht="30" customHeight="1" outlineLevel="3" spans="1:21">
      <c r="A40" s="8" t="s">
        <v>45</v>
      </c>
      <c r="B40" s="8" t="s">
        <v>376</v>
      </c>
      <c r="C40" s="8" t="s">
        <v>10650</v>
      </c>
      <c r="D40" s="13">
        <v>3.572</v>
      </c>
      <c r="E40" s="8" t="s">
        <v>10651</v>
      </c>
      <c r="F40" s="8" t="s">
        <v>10652</v>
      </c>
      <c r="G40" s="8" t="s">
        <v>10558</v>
      </c>
      <c r="H40" s="8" t="s">
        <v>10559</v>
      </c>
      <c r="I40" s="8" t="s">
        <v>10560</v>
      </c>
      <c r="J40" s="13">
        <v>3.6</v>
      </c>
      <c r="K40" s="13">
        <f t="shared" si="2"/>
        <v>134.1</v>
      </c>
      <c r="L40" s="13">
        <v>54</v>
      </c>
      <c r="M40" s="13">
        <v>35.7</v>
      </c>
      <c r="N40" s="13">
        <f t="shared" si="3"/>
        <v>80.1</v>
      </c>
      <c r="O40" s="8" t="s">
        <v>10566</v>
      </c>
      <c r="P40" s="8" t="s">
        <v>10562</v>
      </c>
      <c r="Q40" s="8" t="s">
        <v>10571</v>
      </c>
      <c r="R40" s="8" t="s">
        <v>10559</v>
      </c>
      <c r="U40" s="13">
        <v>96</v>
      </c>
    </row>
    <row r="41" ht="30" customHeight="1" outlineLevel="3" spans="1:21">
      <c r="A41" s="8" t="s">
        <v>45</v>
      </c>
      <c r="B41" s="8" t="s">
        <v>376</v>
      </c>
      <c r="C41" s="8" t="s">
        <v>10653</v>
      </c>
      <c r="D41" s="13">
        <v>3.781</v>
      </c>
      <c r="E41" s="8" t="s">
        <v>10654</v>
      </c>
      <c r="F41" s="8" t="s">
        <v>10655</v>
      </c>
      <c r="G41" s="8" t="s">
        <v>10558</v>
      </c>
      <c r="H41" s="8" t="s">
        <v>10559</v>
      </c>
      <c r="I41" s="8" t="s">
        <v>10560</v>
      </c>
      <c r="J41" s="13">
        <v>3.8</v>
      </c>
      <c r="K41" s="13">
        <f t="shared" si="2"/>
        <v>141</v>
      </c>
      <c r="L41" s="13">
        <v>57</v>
      </c>
      <c r="M41" s="13">
        <v>37.8</v>
      </c>
      <c r="N41" s="13">
        <f t="shared" si="3"/>
        <v>84</v>
      </c>
      <c r="O41" s="8" t="s">
        <v>10566</v>
      </c>
      <c r="P41" s="8" t="s">
        <v>10562</v>
      </c>
      <c r="Q41" s="8" t="s">
        <v>10571</v>
      </c>
      <c r="R41" s="8" t="s">
        <v>10559</v>
      </c>
      <c r="U41" s="13">
        <v>101</v>
      </c>
    </row>
    <row r="42" ht="30" customHeight="1" outlineLevel="3" spans="1:21">
      <c r="A42" s="8" t="s">
        <v>45</v>
      </c>
      <c r="B42" s="8" t="s">
        <v>376</v>
      </c>
      <c r="C42" s="8" t="s">
        <v>10656</v>
      </c>
      <c r="D42" s="13">
        <v>0.205</v>
      </c>
      <c r="E42" s="8" t="s">
        <v>10657</v>
      </c>
      <c r="F42" s="8" t="s">
        <v>10658</v>
      </c>
      <c r="G42" s="8" t="s">
        <v>10558</v>
      </c>
      <c r="H42" s="8" t="s">
        <v>10559</v>
      </c>
      <c r="I42" s="8" t="s">
        <v>10560</v>
      </c>
      <c r="J42" s="13">
        <v>0.2</v>
      </c>
      <c r="K42" s="13">
        <f t="shared" si="2"/>
        <v>7</v>
      </c>
      <c r="L42" s="13">
        <v>3</v>
      </c>
      <c r="M42" s="13">
        <v>2</v>
      </c>
      <c r="N42" s="13">
        <f t="shared" si="3"/>
        <v>4</v>
      </c>
      <c r="O42" s="8" t="s">
        <v>10566</v>
      </c>
      <c r="P42" s="8" t="s">
        <v>10562</v>
      </c>
      <c r="Q42" s="8" t="s">
        <v>10571</v>
      </c>
      <c r="R42" s="8" t="s">
        <v>10559</v>
      </c>
      <c r="U42" s="13">
        <v>5</v>
      </c>
    </row>
    <row r="43" ht="30" customHeight="1" outlineLevel="3" spans="1:21">
      <c r="A43" s="8" t="s">
        <v>45</v>
      </c>
      <c r="B43" s="8" t="s">
        <v>376</v>
      </c>
      <c r="C43" s="8" t="s">
        <v>10659</v>
      </c>
      <c r="D43" s="13">
        <v>2.529</v>
      </c>
      <c r="E43" s="8" t="s">
        <v>10660</v>
      </c>
      <c r="F43" s="8" t="s">
        <v>10661</v>
      </c>
      <c r="G43" s="8" t="s">
        <v>10558</v>
      </c>
      <c r="H43" s="8" t="s">
        <v>10559</v>
      </c>
      <c r="I43" s="8" t="s">
        <v>10560</v>
      </c>
      <c r="J43" s="13">
        <v>2.5</v>
      </c>
      <c r="K43" s="13">
        <f t="shared" si="2"/>
        <v>95</v>
      </c>
      <c r="L43" s="13">
        <v>38</v>
      </c>
      <c r="M43" s="13">
        <v>25.3</v>
      </c>
      <c r="N43" s="13">
        <f t="shared" si="3"/>
        <v>57</v>
      </c>
      <c r="O43" s="8" t="s">
        <v>10566</v>
      </c>
      <c r="P43" s="8" t="s">
        <v>10562</v>
      </c>
      <c r="Q43" s="8" t="s">
        <v>10571</v>
      </c>
      <c r="R43" s="8" t="s">
        <v>10559</v>
      </c>
      <c r="U43" s="13">
        <v>68</v>
      </c>
    </row>
    <row r="44" ht="30" customHeight="1" outlineLevel="3" spans="1:21">
      <c r="A44" s="8" t="s">
        <v>45</v>
      </c>
      <c r="B44" s="8" t="s">
        <v>376</v>
      </c>
      <c r="C44" s="8" t="s">
        <v>10662</v>
      </c>
      <c r="D44" s="13">
        <v>2.829</v>
      </c>
      <c r="E44" s="8" t="s">
        <v>10663</v>
      </c>
      <c r="F44" s="8" t="s">
        <v>10664</v>
      </c>
      <c r="G44" s="8" t="s">
        <v>10558</v>
      </c>
      <c r="H44" s="8" t="s">
        <v>10559</v>
      </c>
      <c r="I44" s="8" t="s">
        <v>10560</v>
      </c>
      <c r="J44" s="13">
        <v>2.8</v>
      </c>
      <c r="K44" s="13">
        <f t="shared" si="2"/>
        <v>106.1</v>
      </c>
      <c r="L44" s="13">
        <v>42</v>
      </c>
      <c r="M44" s="13">
        <v>28.3</v>
      </c>
      <c r="N44" s="13">
        <f t="shared" si="3"/>
        <v>64.1</v>
      </c>
      <c r="O44" s="8" t="s">
        <v>10566</v>
      </c>
      <c r="P44" s="8" t="s">
        <v>10562</v>
      </c>
      <c r="Q44" s="8" t="s">
        <v>10571</v>
      </c>
      <c r="R44" s="8" t="s">
        <v>10559</v>
      </c>
      <c r="U44" s="13">
        <v>76</v>
      </c>
    </row>
    <row r="45" ht="30" customHeight="1" outlineLevel="3" spans="1:21">
      <c r="A45" s="8" t="s">
        <v>45</v>
      </c>
      <c r="B45" s="8" t="s">
        <v>376</v>
      </c>
      <c r="C45" s="8" t="s">
        <v>10665</v>
      </c>
      <c r="D45" s="13">
        <v>2.978</v>
      </c>
      <c r="E45" s="8" t="s">
        <v>10666</v>
      </c>
      <c r="F45" s="8" t="s">
        <v>10667</v>
      </c>
      <c r="G45" s="8" t="s">
        <v>10558</v>
      </c>
      <c r="H45" s="8" t="s">
        <v>10559</v>
      </c>
      <c r="I45" s="8" t="s">
        <v>10560</v>
      </c>
      <c r="J45" s="13">
        <v>3</v>
      </c>
      <c r="K45" s="13">
        <f t="shared" si="2"/>
        <v>111.7</v>
      </c>
      <c r="L45" s="13">
        <v>45</v>
      </c>
      <c r="M45" s="13">
        <v>29.8</v>
      </c>
      <c r="N45" s="13">
        <f t="shared" si="3"/>
        <v>66.7</v>
      </c>
      <c r="O45" s="8" t="s">
        <v>10566</v>
      </c>
      <c r="P45" s="8" t="s">
        <v>10562</v>
      </c>
      <c r="Q45" s="8" t="s">
        <v>10571</v>
      </c>
      <c r="R45" s="8" t="s">
        <v>10559</v>
      </c>
      <c r="U45" s="13">
        <v>80</v>
      </c>
    </row>
    <row r="46" ht="30" customHeight="1" outlineLevel="3" spans="1:21">
      <c r="A46" s="8" t="s">
        <v>45</v>
      </c>
      <c r="B46" s="8" t="s">
        <v>376</v>
      </c>
      <c r="C46" s="8" t="s">
        <v>10668</v>
      </c>
      <c r="D46" s="13">
        <v>1.416</v>
      </c>
      <c r="E46" s="8" t="s">
        <v>10669</v>
      </c>
      <c r="F46" s="8" t="s">
        <v>10670</v>
      </c>
      <c r="G46" s="8" t="s">
        <v>10558</v>
      </c>
      <c r="H46" s="8" t="s">
        <v>10559</v>
      </c>
      <c r="I46" s="8" t="s">
        <v>10560</v>
      </c>
      <c r="J46" s="13">
        <v>1.4</v>
      </c>
      <c r="K46" s="13">
        <f t="shared" si="2"/>
        <v>53.1</v>
      </c>
      <c r="L46" s="13">
        <v>21</v>
      </c>
      <c r="M46" s="13">
        <v>14.2</v>
      </c>
      <c r="N46" s="13">
        <f t="shared" si="3"/>
        <v>32.1</v>
      </c>
      <c r="O46" s="8" t="s">
        <v>10566</v>
      </c>
      <c r="P46" s="8" t="s">
        <v>10562</v>
      </c>
      <c r="Q46" s="8" t="s">
        <v>10571</v>
      </c>
      <c r="R46" s="8" t="s">
        <v>10559</v>
      </c>
      <c r="U46" s="13">
        <v>38</v>
      </c>
    </row>
    <row r="47" ht="30" customHeight="1" outlineLevel="3" spans="1:21">
      <c r="A47" s="8" t="s">
        <v>45</v>
      </c>
      <c r="B47" s="8" t="s">
        <v>376</v>
      </c>
      <c r="C47" s="8" t="s">
        <v>10671</v>
      </c>
      <c r="D47" s="13">
        <v>0.432</v>
      </c>
      <c r="E47" s="8" t="s">
        <v>10672</v>
      </c>
      <c r="F47" s="8" t="s">
        <v>10673</v>
      </c>
      <c r="G47" s="8" t="s">
        <v>10558</v>
      </c>
      <c r="H47" s="8" t="s">
        <v>10559</v>
      </c>
      <c r="I47" s="8" t="s">
        <v>10560</v>
      </c>
      <c r="J47" s="13">
        <v>0.4</v>
      </c>
      <c r="K47" s="13">
        <f t="shared" si="2"/>
        <v>16.8</v>
      </c>
      <c r="L47" s="13">
        <v>6</v>
      </c>
      <c r="M47" s="13">
        <v>4.3</v>
      </c>
      <c r="N47" s="13">
        <f t="shared" si="3"/>
        <v>10.8</v>
      </c>
      <c r="O47" s="8" t="s">
        <v>10566</v>
      </c>
      <c r="P47" s="8" t="s">
        <v>10562</v>
      </c>
      <c r="Q47" s="8" t="s">
        <v>10571</v>
      </c>
      <c r="R47" s="8" t="s">
        <v>10559</v>
      </c>
      <c r="U47" s="13">
        <v>12</v>
      </c>
    </row>
    <row r="48" ht="30" customHeight="1" outlineLevel="3" spans="1:21">
      <c r="A48" s="8" t="s">
        <v>45</v>
      </c>
      <c r="B48" s="8" t="s">
        <v>376</v>
      </c>
      <c r="C48" s="8" t="s">
        <v>10674</v>
      </c>
      <c r="D48" s="13">
        <v>1.289</v>
      </c>
      <c r="E48" s="8" t="s">
        <v>10675</v>
      </c>
      <c r="F48" s="8" t="s">
        <v>10676</v>
      </c>
      <c r="G48" s="8" t="s">
        <v>10558</v>
      </c>
      <c r="H48" s="8" t="s">
        <v>10559</v>
      </c>
      <c r="I48" s="8" t="s">
        <v>10560</v>
      </c>
      <c r="J48" s="13">
        <v>1.3</v>
      </c>
      <c r="K48" s="13">
        <f t="shared" si="2"/>
        <v>48.9</v>
      </c>
      <c r="L48" s="13">
        <v>19</v>
      </c>
      <c r="M48" s="13">
        <v>12.9</v>
      </c>
      <c r="N48" s="13">
        <f t="shared" si="3"/>
        <v>29.9</v>
      </c>
      <c r="O48" s="8" t="s">
        <v>10566</v>
      </c>
      <c r="P48" s="8" t="s">
        <v>10562</v>
      </c>
      <c r="Q48" s="8" t="s">
        <v>10571</v>
      </c>
      <c r="R48" s="8" t="s">
        <v>10559</v>
      </c>
      <c r="U48" s="13">
        <v>35</v>
      </c>
    </row>
    <row r="49" ht="30" customHeight="1" outlineLevel="3" spans="1:21">
      <c r="A49" s="8" t="s">
        <v>45</v>
      </c>
      <c r="B49" s="8" t="s">
        <v>376</v>
      </c>
      <c r="C49" s="8" t="s">
        <v>10677</v>
      </c>
      <c r="D49" s="13">
        <v>3.945</v>
      </c>
      <c r="E49" s="8" t="s">
        <v>10678</v>
      </c>
      <c r="F49" s="8" t="s">
        <v>10679</v>
      </c>
      <c r="G49" s="8" t="s">
        <v>10558</v>
      </c>
      <c r="H49" s="8" t="s">
        <v>10559</v>
      </c>
      <c r="I49" s="8" t="s">
        <v>10560</v>
      </c>
      <c r="J49" s="13">
        <v>3.9</v>
      </c>
      <c r="K49" s="13">
        <f t="shared" si="2"/>
        <v>148</v>
      </c>
      <c r="L49" s="13">
        <v>59</v>
      </c>
      <c r="M49" s="13">
        <v>39.5</v>
      </c>
      <c r="N49" s="13">
        <f t="shared" si="3"/>
        <v>89</v>
      </c>
      <c r="O49" s="8" t="s">
        <v>10566</v>
      </c>
      <c r="P49" s="8" t="s">
        <v>10562</v>
      </c>
      <c r="Q49" s="8" t="s">
        <v>10571</v>
      </c>
      <c r="R49" s="8" t="s">
        <v>10559</v>
      </c>
      <c r="U49" s="13">
        <v>106</v>
      </c>
    </row>
    <row r="50" ht="30" customHeight="1" outlineLevel="3" spans="1:21">
      <c r="A50" s="8" t="s">
        <v>45</v>
      </c>
      <c r="B50" s="8" t="s">
        <v>376</v>
      </c>
      <c r="C50" s="8" t="s">
        <v>10680</v>
      </c>
      <c r="D50" s="13">
        <v>4.457</v>
      </c>
      <c r="E50" s="8" t="s">
        <v>10681</v>
      </c>
      <c r="F50" s="8" t="s">
        <v>10682</v>
      </c>
      <c r="G50" s="8" t="s">
        <v>10558</v>
      </c>
      <c r="H50" s="8" t="s">
        <v>10559</v>
      </c>
      <c r="I50" s="8" t="s">
        <v>10560</v>
      </c>
      <c r="J50" s="13">
        <v>4.5</v>
      </c>
      <c r="K50" s="13">
        <f t="shared" si="2"/>
        <v>166.2</v>
      </c>
      <c r="L50" s="13">
        <v>67</v>
      </c>
      <c r="M50" s="13">
        <v>44.6</v>
      </c>
      <c r="N50" s="13">
        <f t="shared" si="3"/>
        <v>99.2</v>
      </c>
      <c r="O50" s="8" t="s">
        <v>10566</v>
      </c>
      <c r="P50" s="8" t="s">
        <v>10562</v>
      </c>
      <c r="Q50" s="8" t="s">
        <v>10571</v>
      </c>
      <c r="R50" s="8" t="s">
        <v>10559</v>
      </c>
      <c r="U50" s="13">
        <v>119</v>
      </c>
    </row>
    <row r="51" ht="30" customHeight="1" outlineLevel="3" spans="1:21">
      <c r="A51" s="8" t="s">
        <v>45</v>
      </c>
      <c r="B51" s="8" t="s">
        <v>376</v>
      </c>
      <c r="C51" s="8" t="s">
        <v>10683</v>
      </c>
      <c r="D51" s="13">
        <v>3.245</v>
      </c>
      <c r="E51" s="8" t="s">
        <v>10684</v>
      </c>
      <c r="F51" s="8" t="s">
        <v>10685</v>
      </c>
      <c r="G51" s="8" t="s">
        <v>10558</v>
      </c>
      <c r="H51" s="8" t="s">
        <v>10559</v>
      </c>
      <c r="I51" s="8" t="s">
        <v>10560</v>
      </c>
      <c r="J51" s="13">
        <v>3.2</v>
      </c>
      <c r="K51" s="13">
        <f t="shared" si="2"/>
        <v>121.5</v>
      </c>
      <c r="L51" s="13">
        <v>49</v>
      </c>
      <c r="M51" s="13">
        <v>32.5</v>
      </c>
      <c r="N51" s="13">
        <f t="shared" si="3"/>
        <v>72.5</v>
      </c>
      <c r="O51" s="8" t="s">
        <v>10566</v>
      </c>
      <c r="P51" s="8" t="s">
        <v>10562</v>
      </c>
      <c r="Q51" s="8" t="s">
        <v>10571</v>
      </c>
      <c r="R51" s="8" t="s">
        <v>10559</v>
      </c>
      <c r="U51" s="13">
        <v>87</v>
      </c>
    </row>
    <row r="52" ht="30" customHeight="1" outlineLevel="3" spans="1:21">
      <c r="A52" s="8" t="s">
        <v>45</v>
      </c>
      <c r="B52" s="8" t="s">
        <v>376</v>
      </c>
      <c r="C52" s="8" t="s">
        <v>10686</v>
      </c>
      <c r="D52" s="13">
        <v>4.303</v>
      </c>
      <c r="E52" s="8" t="s">
        <v>10687</v>
      </c>
      <c r="F52" s="8" t="s">
        <v>10688</v>
      </c>
      <c r="G52" s="8" t="s">
        <v>10558</v>
      </c>
      <c r="H52" s="8" t="s">
        <v>10559</v>
      </c>
      <c r="I52" s="8" t="s">
        <v>10560</v>
      </c>
      <c r="J52" s="13">
        <v>4.3</v>
      </c>
      <c r="K52" s="13">
        <f t="shared" si="2"/>
        <v>160.6</v>
      </c>
      <c r="L52" s="13">
        <v>65</v>
      </c>
      <c r="M52" s="13">
        <v>43</v>
      </c>
      <c r="N52" s="13">
        <f t="shared" si="3"/>
        <v>95.6</v>
      </c>
      <c r="O52" s="8" t="s">
        <v>10566</v>
      </c>
      <c r="P52" s="8" t="s">
        <v>10562</v>
      </c>
      <c r="Q52" s="8" t="s">
        <v>10571</v>
      </c>
      <c r="R52" s="8" t="s">
        <v>10559</v>
      </c>
      <c r="U52" s="13">
        <v>115</v>
      </c>
    </row>
    <row r="53" ht="30" customHeight="1" outlineLevel="3" spans="1:21">
      <c r="A53" s="8" t="s">
        <v>45</v>
      </c>
      <c r="B53" s="8" t="s">
        <v>376</v>
      </c>
      <c r="C53" s="8" t="s">
        <v>10689</v>
      </c>
      <c r="D53" s="13">
        <v>3.414</v>
      </c>
      <c r="E53" s="8" t="s">
        <v>10690</v>
      </c>
      <c r="F53" s="8" t="s">
        <v>10691</v>
      </c>
      <c r="G53" s="8" t="s">
        <v>10558</v>
      </c>
      <c r="H53" s="8" t="s">
        <v>10559</v>
      </c>
      <c r="I53" s="8" t="s">
        <v>10560</v>
      </c>
      <c r="J53" s="13">
        <v>3.4</v>
      </c>
      <c r="K53" s="13">
        <f t="shared" si="2"/>
        <v>127.1</v>
      </c>
      <c r="L53" s="13">
        <v>51</v>
      </c>
      <c r="M53" s="13">
        <v>34.1</v>
      </c>
      <c r="N53" s="13">
        <f t="shared" si="3"/>
        <v>76.1</v>
      </c>
      <c r="O53" s="8" t="s">
        <v>10566</v>
      </c>
      <c r="P53" s="8" t="s">
        <v>10562</v>
      </c>
      <c r="Q53" s="8" t="s">
        <v>10571</v>
      </c>
      <c r="R53" s="8" t="s">
        <v>10559</v>
      </c>
      <c r="U53" s="13">
        <v>91</v>
      </c>
    </row>
    <row r="54" ht="30" customHeight="1" outlineLevel="3" spans="1:21">
      <c r="A54" s="8" t="s">
        <v>45</v>
      </c>
      <c r="B54" s="8" t="s">
        <v>376</v>
      </c>
      <c r="C54" s="8" t="s">
        <v>10692</v>
      </c>
      <c r="D54" s="13">
        <v>2.685</v>
      </c>
      <c r="E54" s="8" t="s">
        <v>10693</v>
      </c>
      <c r="F54" s="8" t="s">
        <v>10694</v>
      </c>
      <c r="G54" s="8" t="s">
        <v>10558</v>
      </c>
      <c r="H54" s="8" t="s">
        <v>10559</v>
      </c>
      <c r="I54" s="8" t="s">
        <v>10560</v>
      </c>
      <c r="J54" s="13">
        <v>2.7</v>
      </c>
      <c r="K54" s="13">
        <f t="shared" si="2"/>
        <v>100.5</v>
      </c>
      <c r="L54" s="13">
        <v>40</v>
      </c>
      <c r="M54" s="13">
        <v>26.9</v>
      </c>
      <c r="N54" s="13">
        <f t="shared" si="3"/>
        <v>60.5</v>
      </c>
      <c r="O54" s="8" t="s">
        <v>10566</v>
      </c>
      <c r="P54" s="8" t="s">
        <v>10562</v>
      </c>
      <c r="Q54" s="8" t="s">
        <v>10571</v>
      </c>
      <c r="R54" s="8" t="s">
        <v>10559</v>
      </c>
      <c r="U54" s="13">
        <v>72</v>
      </c>
    </row>
    <row r="55" ht="30" customHeight="1" outlineLevel="3" spans="1:21">
      <c r="A55" s="8" t="s">
        <v>45</v>
      </c>
      <c r="B55" s="8" t="s">
        <v>376</v>
      </c>
      <c r="C55" s="8" t="s">
        <v>10695</v>
      </c>
      <c r="D55" s="13">
        <v>2.943</v>
      </c>
      <c r="E55" s="8" t="s">
        <v>10696</v>
      </c>
      <c r="F55" s="8" t="s">
        <v>10697</v>
      </c>
      <c r="G55" s="8" t="s">
        <v>10558</v>
      </c>
      <c r="H55" s="8" t="s">
        <v>10559</v>
      </c>
      <c r="I55" s="8" t="s">
        <v>10560</v>
      </c>
      <c r="J55" s="13">
        <v>2.9</v>
      </c>
      <c r="K55" s="13">
        <f t="shared" si="2"/>
        <v>110.3</v>
      </c>
      <c r="L55" s="13">
        <v>44</v>
      </c>
      <c r="M55" s="13">
        <v>29.4</v>
      </c>
      <c r="N55" s="13">
        <f t="shared" si="3"/>
        <v>66.3</v>
      </c>
      <c r="O55" s="8" t="s">
        <v>10566</v>
      </c>
      <c r="P55" s="8" t="s">
        <v>10562</v>
      </c>
      <c r="Q55" s="8" t="s">
        <v>10571</v>
      </c>
      <c r="R55" s="8" t="s">
        <v>10559</v>
      </c>
      <c r="U55" s="13">
        <v>79</v>
      </c>
    </row>
    <row r="56" ht="30" customHeight="1" outlineLevel="3" spans="1:21">
      <c r="A56" s="8" t="s">
        <v>45</v>
      </c>
      <c r="B56" s="8" t="s">
        <v>376</v>
      </c>
      <c r="C56" s="8" t="s">
        <v>10698</v>
      </c>
      <c r="D56" s="13">
        <v>1.899</v>
      </c>
      <c r="E56" s="8" t="s">
        <v>10699</v>
      </c>
      <c r="F56" s="8" t="s">
        <v>10700</v>
      </c>
      <c r="G56" s="8" t="s">
        <v>10558</v>
      </c>
      <c r="H56" s="8" t="s">
        <v>10559</v>
      </c>
      <c r="I56" s="8" t="s">
        <v>10560</v>
      </c>
      <c r="J56" s="13">
        <v>1.9</v>
      </c>
      <c r="K56" s="13">
        <f t="shared" si="2"/>
        <v>71.2</v>
      </c>
      <c r="L56" s="13">
        <v>28</v>
      </c>
      <c r="M56" s="13">
        <v>19</v>
      </c>
      <c r="N56" s="13">
        <f t="shared" si="3"/>
        <v>43.2</v>
      </c>
      <c r="O56" s="8" t="s">
        <v>10566</v>
      </c>
      <c r="P56" s="8" t="s">
        <v>10562</v>
      </c>
      <c r="Q56" s="8" t="s">
        <v>10571</v>
      </c>
      <c r="R56" s="8" t="s">
        <v>10559</v>
      </c>
      <c r="U56" s="13">
        <v>51</v>
      </c>
    </row>
    <row r="57" ht="30" customHeight="1" outlineLevel="3" spans="1:21">
      <c r="A57" s="8" t="s">
        <v>45</v>
      </c>
      <c r="B57" s="8" t="s">
        <v>376</v>
      </c>
      <c r="C57" s="8" t="s">
        <v>10701</v>
      </c>
      <c r="D57" s="13">
        <v>0.421</v>
      </c>
      <c r="E57" s="8" t="s">
        <v>10702</v>
      </c>
      <c r="F57" s="8" t="s">
        <v>10703</v>
      </c>
      <c r="G57" s="8" t="s">
        <v>10558</v>
      </c>
      <c r="H57" s="8" t="s">
        <v>10559</v>
      </c>
      <c r="I57" s="8" t="s">
        <v>10560</v>
      </c>
      <c r="J57" s="13">
        <v>0.4</v>
      </c>
      <c r="K57" s="13">
        <f t="shared" si="2"/>
        <v>15.4</v>
      </c>
      <c r="L57" s="13">
        <v>6</v>
      </c>
      <c r="M57" s="13">
        <v>4.2</v>
      </c>
      <c r="N57" s="13">
        <f t="shared" si="3"/>
        <v>9.4</v>
      </c>
      <c r="O57" s="8" t="s">
        <v>10566</v>
      </c>
      <c r="P57" s="8" t="s">
        <v>10562</v>
      </c>
      <c r="Q57" s="8" t="s">
        <v>10571</v>
      </c>
      <c r="R57" s="8" t="s">
        <v>10559</v>
      </c>
      <c r="U57" s="13">
        <v>11</v>
      </c>
    </row>
    <row r="58" ht="30" customHeight="1" outlineLevel="1" spans="1:21">
      <c r="A58" s="7" t="s">
        <v>55</v>
      </c>
      <c r="B58" s="8"/>
      <c r="C58" s="8"/>
      <c r="D58" s="13">
        <f>SUBTOTAL(9,D60:D104)</f>
        <v>113.197</v>
      </c>
      <c r="E58" s="8"/>
      <c r="F58" s="8"/>
      <c r="G58" s="8"/>
      <c r="H58" s="8"/>
      <c r="I58" s="8"/>
      <c r="J58" s="13"/>
      <c r="K58" s="13">
        <f>SUBTOTAL(9,K60:K104)</f>
        <v>4473.3</v>
      </c>
      <c r="L58" s="13">
        <f>SUBTOTAL(9,L60:L104)</f>
        <v>1716.9</v>
      </c>
      <c r="M58" s="8">
        <f>SUBTOTAL(9,M60:M104)</f>
        <v>82.4</v>
      </c>
      <c r="N58" s="13">
        <f>SUBTOTAL(9,N60:N104)</f>
        <v>2756.4</v>
      </c>
      <c r="O58" s="8"/>
      <c r="P58" s="8"/>
      <c r="Q58" s="8"/>
      <c r="R58" s="8"/>
      <c r="U58" s="13">
        <f>SUBTOTAL(9,U60:U104)</f>
        <v>3203.2</v>
      </c>
    </row>
    <row r="59" ht="30" customHeight="1" outlineLevel="2" spans="1:21">
      <c r="A59" s="8"/>
      <c r="B59" s="7" t="s">
        <v>68</v>
      </c>
      <c r="C59" s="8"/>
      <c r="D59" s="13">
        <f>SUBTOTAL(9,D60:D72)</f>
        <v>44.612</v>
      </c>
      <c r="E59" s="8"/>
      <c r="F59" s="8"/>
      <c r="G59" s="8"/>
      <c r="H59" s="8"/>
      <c r="I59" s="8"/>
      <c r="J59" s="13"/>
      <c r="K59" s="13">
        <f>SUBTOTAL(9,K60:K72)</f>
        <v>1667.3</v>
      </c>
      <c r="L59" s="13">
        <f>SUBTOTAL(9,L60:L72)</f>
        <v>669</v>
      </c>
      <c r="M59" s="8">
        <f>SUBTOTAL(9,M60:M72)</f>
        <v>82.4</v>
      </c>
      <c r="N59" s="13">
        <f>SUBTOTAL(9,N60:N72)</f>
        <v>998.3</v>
      </c>
      <c r="O59" s="8"/>
      <c r="P59" s="8"/>
      <c r="Q59" s="8"/>
      <c r="R59" s="8"/>
      <c r="U59" s="13">
        <f>SUBTOTAL(9,U60:U72)</f>
        <v>1194</v>
      </c>
    </row>
    <row r="60" ht="30" customHeight="1" outlineLevel="3" spans="1:21">
      <c r="A60" s="8" t="s">
        <v>48</v>
      </c>
      <c r="B60" s="8" t="s">
        <v>67</v>
      </c>
      <c r="C60" s="8" t="s">
        <v>10704</v>
      </c>
      <c r="D60" s="13">
        <v>1.622</v>
      </c>
      <c r="E60" s="8" t="s">
        <v>10705</v>
      </c>
      <c r="F60" s="8" t="s">
        <v>10706</v>
      </c>
      <c r="G60" s="8" t="s">
        <v>10558</v>
      </c>
      <c r="H60" s="8" t="s">
        <v>10559</v>
      </c>
      <c r="I60" s="8" t="s">
        <v>10560</v>
      </c>
      <c r="J60" s="13">
        <v>1.6</v>
      </c>
      <c r="K60" s="13">
        <f t="shared" ref="K60:K72" si="4">ROUND(U60/167662*234138,1)</f>
        <v>60</v>
      </c>
      <c r="L60" s="13">
        <v>24</v>
      </c>
      <c r="M60" s="8" t="s">
        <v>10559</v>
      </c>
      <c r="N60" s="13">
        <f t="shared" ref="N60:N72" si="5">K60-L60</f>
        <v>36</v>
      </c>
      <c r="O60" s="8" t="s">
        <v>10566</v>
      </c>
      <c r="P60" s="8" t="s">
        <v>10562</v>
      </c>
      <c r="Q60" s="8" t="s">
        <v>10707</v>
      </c>
      <c r="R60" s="8"/>
      <c r="U60" s="13">
        <v>43</v>
      </c>
    </row>
    <row r="61" ht="30" customHeight="1" outlineLevel="3" spans="1:21">
      <c r="A61" s="8" t="s">
        <v>48</v>
      </c>
      <c r="B61" s="8" t="s">
        <v>67</v>
      </c>
      <c r="C61" s="8" t="s">
        <v>10708</v>
      </c>
      <c r="D61" s="13">
        <v>4.919</v>
      </c>
      <c r="E61" s="8" t="s">
        <v>10709</v>
      </c>
      <c r="F61" s="8" t="s">
        <v>10710</v>
      </c>
      <c r="G61" s="8" t="s">
        <v>10558</v>
      </c>
      <c r="H61" s="8" t="s">
        <v>10559</v>
      </c>
      <c r="I61" s="8" t="s">
        <v>10560</v>
      </c>
      <c r="J61" s="13">
        <v>4.9</v>
      </c>
      <c r="K61" s="13">
        <f t="shared" si="4"/>
        <v>184.3</v>
      </c>
      <c r="L61" s="13">
        <v>74</v>
      </c>
      <c r="M61" s="8" t="s">
        <v>10559</v>
      </c>
      <c r="N61" s="13">
        <f t="shared" si="5"/>
        <v>110.3</v>
      </c>
      <c r="O61" s="8" t="s">
        <v>10566</v>
      </c>
      <c r="P61" s="8" t="s">
        <v>10562</v>
      </c>
      <c r="Q61" s="8" t="s">
        <v>10707</v>
      </c>
      <c r="R61" s="8"/>
      <c r="U61" s="13">
        <v>132</v>
      </c>
    </row>
    <row r="62" ht="30" customHeight="1" outlineLevel="3" spans="1:21">
      <c r="A62" s="8" t="s">
        <v>48</v>
      </c>
      <c r="B62" s="8" t="s">
        <v>67</v>
      </c>
      <c r="C62" s="8" t="s">
        <v>10711</v>
      </c>
      <c r="D62" s="13">
        <v>1.396</v>
      </c>
      <c r="E62" s="8" t="s">
        <v>10712</v>
      </c>
      <c r="F62" s="8" t="s">
        <v>10713</v>
      </c>
      <c r="G62" s="8" t="s">
        <v>10558</v>
      </c>
      <c r="H62" s="8" t="s">
        <v>10559</v>
      </c>
      <c r="I62" s="8" t="s">
        <v>10560</v>
      </c>
      <c r="J62" s="13">
        <v>1.4</v>
      </c>
      <c r="K62" s="13">
        <f t="shared" si="4"/>
        <v>51.7</v>
      </c>
      <c r="L62" s="13">
        <v>21</v>
      </c>
      <c r="M62" s="8" t="s">
        <v>10559</v>
      </c>
      <c r="N62" s="13">
        <f t="shared" si="5"/>
        <v>30.7</v>
      </c>
      <c r="O62" s="8" t="s">
        <v>10566</v>
      </c>
      <c r="P62" s="8" t="s">
        <v>10562</v>
      </c>
      <c r="Q62" s="8" t="s">
        <v>10707</v>
      </c>
      <c r="R62" s="8"/>
      <c r="U62" s="13">
        <v>37</v>
      </c>
    </row>
    <row r="63" ht="30" customHeight="1" outlineLevel="3" spans="1:21">
      <c r="A63" s="8" t="s">
        <v>48</v>
      </c>
      <c r="B63" s="8" t="s">
        <v>67</v>
      </c>
      <c r="C63" s="8" t="s">
        <v>10559</v>
      </c>
      <c r="D63" s="13">
        <v>0.984</v>
      </c>
      <c r="E63" s="8" t="s">
        <v>10714</v>
      </c>
      <c r="F63" s="8" t="s">
        <v>10715</v>
      </c>
      <c r="G63" s="8" t="s">
        <v>10558</v>
      </c>
      <c r="H63" s="8" t="s">
        <v>10559</v>
      </c>
      <c r="I63" s="8" t="s">
        <v>10560</v>
      </c>
      <c r="J63" s="13">
        <v>1</v>
      </c>
      <c r="K63" s="13">
        <f t="shared" si="4"/>
        <v>36.3</v>
      </c>
      <c r="L63" s="13">
        <v>15</v>
      </c>
      <c r="M63" s="8" t="s">
        <v>10559</v>
      </c>
      <c r="N63" s="13">
        <f t="shared" si="5"/>
        <v>21.3</v>
      </c>
      <c r="O63" s="8" t="s">
        <v>10566</v>
      </c>
      <c r="P63" s="8" t="s">
        <v>10562</v>
      </c>
      <c r="Q63" s="8" t="s">
        <v>10707</v>
      </c>
      <c r="R63" s="8"/>
      <c r="U63" s="13">
        <v>26</v>
      </c>
    </row>
    <row r="64" ht="30" customHeight="1" outlineLevel="3" spans="1:21">
      <c r="A64" s="8" t="s">
        <v>48</v>
      </c>
      <c r="B64" s="8" t="s">
        <v>67</v>
      </c>
      <c r="C64" s="8" t="s">
        <v>10716</v>
      </c>
      <c r="D64" s="13">
        <v>7.067</v>
      </c>
      <c r="E64" s="8" t="s">
        <v>10717</v>
      </c>
      <c r="F64" s="8" t="s">
        <v>10718</v>
      </c>
      <c r="G64" s="8" t="s">
        <v>10558</v>
      </c>
      <c r="H64" s="8" t="s">
        <v>10559</v>
      </c>
      <c r="I64" s="8" t="s">
        <v>10560</v>
      </c>
      <c r="J64" s="13">
        <v>7.1</v>
      </c>
      <c r="K64" s="13">
        <f t="shared" si="4"/>
        <v>263.9</v>
      </c>
      <c r="L64" s="13">
        <v>106</v>
      </c>
      <c r="M64" s="8" t="s">
        <v>10559</v>
      </c>
      <c r="N64" s="13">
        <f t="shared" si="5"/>
        <v>157.9</v>
      </c>
      <c r="O64" s="8" t="s">
        <v>10566</v>
      </c>
      <c r="P64" s="8" t="s">
        <v>10562</v>
      </c>
      <c r="Q64" s="8" t="s">
        <v>10707</v>
      </c>
      <c r="R64" s="8"/>
      <c r="U64" s="13">
        <v>189</v>
      </c>
    </row>
    <row r="65" ht="30" customHeight="1" outlineLevel="3" spans="1:21">
      <c r="A65" s="8" t="s">
        <v>48</v>
      </c>
      <c r="B65" s="8" t="s">
        <v>67</v>
      </c>
      <c r="C65" s="8" t="s">
        <v>10719</v>
      </c>
      <c r="D65" s="13">
        <v>4.75</v>
      </c>
      <c r="E65" s="8" t="s">
        <v>10720</v>
      </c>
      <c r="F65" s="8" t="s">
        <v>10721</v>
      </c>
      <c r="G65" s="8" t="s">
        <v>10558</v>
      </c>
      <c r="H65" s="8" t="s">
        <v>10559</v>
      </c>
      <c r="I65" s="8" t="s">
        <v>10560</v>
      </c>
      <c r="J65" s="13">
        <v>4.8</v>
      </c>
      <c r="K65" s="13">
        <f t="shared" si="4"/>
        <v>177.4</v>
      </c>
      <c r="L65" s="13">
        <v>71</v>
      </c>
      <c r="M65" s="8" t="s">
        <v>10559</v>
      </c>
      <c r="N65" s="13">
        <f t="shared" si="5"/>
        <v>106.4</v>
      </c>
      <c r="O65" s="8" t="s">
        <v>10566</v>
      </c>
      <c r="P65" s="8" t="s">
        <v>10562</v>
      </c>
      <c r="Q65" s="8" t="s">
        <v>10707</v>
      </c>
      <c r="R65" s="8"/>
      <c r="U65" s="13">
        <v>127</v>
      </c>
    </row>
    <row r="66" ht="30" customHeight="1" outlineLevel="3" spans="1:21">
      <c r="A66" s="8" t="s">
        <v>48</v>
      </c>
      <c r="B66" s="8" t="s">
        <v>67</v>
      </c>
      <c r="C66" s="8" t="s">
        <v>10722</v>
      </c>
      <c r="D66" s="13">
        <v>8.237</v>
      </c>
      <c r="E66" s="8" t="s">
        <v>10723</v>
      </c>
      <c r="F66" s="8" t="s">
        <v>10724</v>
      </c>
      <c r="G66" s="8" t="s">
        <v>10558</v>
      </c>
      <c r="H66" s="8" t="s">
        <v>10559</v>
      </c>
      <c r="I66" s="8" t="s">
        <v>10560</v>
      </c>
      <c r="J66" s="13">
        <v>8.2</v>
      </c>
      <c r="K66" s="13">
        <f t="shared" si="4"/>
        <v>308.6</v>
      </c>
      <c r="L66" s="13">
        <v>124</v>
      </c>
      <c r="M66" s="13">
        <v>82.4</v>
      </c>
      <c r="N66" s="13">
        <f t="shared" si="5"/>
        <v>184.6</v>
      </c>
      <c r="O66" s="8" t="s">
        <v>10566</v>
      </c>
      <c r="P66" s="8" t="s">
        <v>10562</v>
      </c>
      <c r="Q66" s="8" t="s">
        <v>10707</v>
      </c>
      <c r="R66" s="8" t="s">
        <v>10559</v>
      </c>
      <c r="U66" s="13">
        <v>221</v>
      </c>
    </row>
    <row r="67" ht="30" customHeight="1" outlineLevel="3" spans="1:21">
      <c r="A67" s="8" t="s">
        <v>48</v>
      </c>
      <c r="B67" s="8" t="s">
        <v>67</v>
      </c>
      <c r="C67" s="8" t="s">
        <v>10725</v>
      </c>
      <c r="D67" s="13">
        <v>0.481</v>
      </c>
      <c r="E67" s="8" t="s">
        <v>10726</v>
      </c>
      <c r="F67" s="8" t="s">
        <v>10727</v>
      </c>
      <c r="G67" s="8" t="s">
        <v>10558</v>
      </c>
      <c r="H67" s="8" t="s">
        <v>10559</v>
      </c>
      <c r="I67" s="8" t="s">
        <v>10560</v>
      </c>
      <c r="J67" s="13">
        <v>0.5</v>
      </c>
      <c r="K67" s="13">
        <f t="shared" si="4"/>
        <v>18.2</v>
      </c>
      <c r="L67" s="13">
        <v>7</v>
      </c>
      <c r="M67" s="8" t="s">
        <v>10559</v>
      </c>
      <c r="N67" s="13">
        <f t="shared" si="5"/>
        <v>11.2</v>
      </c>
      <c r="O67" s="8" t="s">
        <v>10566</v>
      </c>
      <c r="P67" s="8" t="s">
        <v>10562</v>
      </c>
      <c r="Q67" s="8" t="s">
        <v>10707</v>
      </c>
      <c r="R67" s="8"/>
      <c r="U67" s="13">
        <v>13</v>
      </c>
    </row>
    <row r="68" ht="30" customHeight="1" outlineLevel="3" spans="1:21">
      <c r="A68" s="8" t="s">
        <v>48</v>
      </c>
      <c r="B68" s="8" t="s">
        <v>67</v>
      </c>
      <c r="C68" s="8" t="s">
        <v>10728</v>
      </c>
      <c r="D68" s="13">
        <v>4.51</v>
      </c>
      <c r="E68" s="8" t="s">
        <v>10729</v>
      </c>
      <c r="F68" s="8" t="s">
        <v>10730</v>
      </c>
      <c r="G68" s="8" t="s">
        <v>10558</v>
      </c>
      <c r="H68" s="8" t="s">
        <v>10559</v>
      </c>
      <c r="I68" s="8" t="s">
        <v>10560</v>
      </c>
      <c r="J68" s="13">
        <v>4.5</v>
      </c>
      <c r="K68" s="13">
        <f t="shared" si="4"/>
        <v>169</v>
      </c>
      <c r="L68" s="13">
        <v>68</v>
      </c>
      <c r="M68" s="8" t="s">
        <v>10559</v>
      </c>
      <c r="N68" s="13">
        <f t="shared" si="5"/>
        <v>101</v>
      </c>
      <c r="O68" s="8" t="s">
        <v>10566</v>
      </c>
      <c r="P68" s="8" t="s">
        <v>10562</v>
      </c>
      <c r="Q68" s="8" t="s">
        <v>10707</v>
      </c>
      <c r="R68" s="8"/>
      <c r="U68" s="13">
        <v>121</v>
      </c>
    </row>
    <row r="69" ht="30" customHeight="1" outlineLevel="3" spans="1:21">
      <c r="A69" s="8" t="s">
        <v>48</v>
      </c>
      <c r="B69" s="8" t="s">
        <v>67</v>
      </c>
      <c r="C69" s="8" t="s">
        <v>10731</v>
      </c>
      <c r="D69" s="13">
        <v>0.619</v>
      </c>
      <c r="E69" s="8" t="s">
        <v>10732</v>
      </c>
      <c r="F69" s="8" t="s">
        <v>10733</v>
      </c>
      <c r="G69" s="8" t="s">
        <v>10558</v>
      </c>
      <c r="H69" s="8" t="s">
        <v>10559</v>
      </c>
      <c r="I69" s="8" t="s">
        <v>10560</v>
      </c>
      <c r="J69" s="13">
        <v>0.6</v>
      </c>
      <c r="K69" s="13">
        <f t="shared" si="4"/>
        <v>23.7</v>
      </c>
      <c r="L69" s="13">
        <v>9</v>
      </c>
      <c r="M69" s="8" t="s">
        <v>10559</v>
      </c>
      <c r="N69" s="13">
        <f t="shared" si="5"/>
        <v>14.7</v>
      </c>
      <c r="O69" s="8" t="s">
        <v>10566</v>
      </c>
      <c r="P69" s="8" t="s">
        <v>10562</v>
      </c>
      <c r="Q69" s="8" t="s">
        <v>10707</v>
      </c>
      <c r="R69" s="8"/>
      <c r="U69" s="13">
        <v>17</v>
      </c>
    </row>
    <row r="70" ht="30" customHeight="1" outlineLevel="3" spans="1:21">
      <c r="A70" s="8" t="s">
        <v>48</v>
      </c>
      <c r="B70" s="8" t="s">
        <v>67</v>
      </c>
      <c r="C70" s="8" t="s">
        <v>10734</v>
      </c>
      <c r="D70" s="13">
        <v>8.221</v>
      </c>
      <c r="E70" s="8" t="s">
        <v>10735</v>
      </c>
      <c r="F70" s="8" t="s">
        <v>10736</v>
      </c>
      <c r="G70" s="8" t="s">
        <v>10558</v>
      </c>
      <c r="H70" s="8" t="s">
        <v>10559</v>
      </c>
      <c r="I70" s="8" t="s">
        <v>10560</v>
      </c>
      <c r="J70" s="13">
        <v>8.2</v>
      </c>
      <c r="K70" s="13">
        <f t="shared" si="4"/>
        <v>307.2</v>
      </c>
      <c r="L70" s="13">
        <v>123</v>
      </c>
      <c r="M70" s="8" t="s">
        <v>10559</v>
      </c>
      <c r="N70" s="13">
        <f t="shared" si="5"/>
        <v>184.2</v>
      </c>
      <c r="O70" s="8" t="s">
        <v>10566</v>
      </c>
      <c r="P70" s="8" t="s">
        <v>10562</v>
      </c>
      <c r="Q70" s="8" t="s">
        <v>10707</v>
      </c>
      <c r="R70" s="8"/>
      <c r="U70" s="13">
        <v>220</v>
      </c>
    </row>
    <row r="71" ht="30" customHeight="1" outlineLevel="3" spans="1:21">
      <c r="A71" s="8" t="s">
        <v>48</v>
      </c>
      <c r="B71" s="8" t="s">
        <v>67</v>
      </c>
      <c r="C71" s="8" t="s">
        <v>10737</v>
      </c>
      <c r="D71" s="13">
        <v>0.948</v>
      </c>
      <c r="E71" s="8" t="s">
        <v>10738</v>
      </c>
      <c r="F71" s="8" t="s">
        <v>10739</v>
      </c>
      <c r="G71" s="8" t="s">
        <v>10558</v>
      </c>
      <c r="H71" s="8" t="s">
        <v>10559</v>
      </c>
      <c r="I71" s="8" t="s">
        <v>10560</v>
      </c>
      <c r="J71" s="13">
        <v>0.9</v>
      </c>
      <c r="K71" s="13">
        <f t="shared" si="4"/>
        <v>34.9</v>
      </c>
      <c r="L71" s="13">
        <v>14</v>
      </c>
      <c r="M71" s="8" t="s">
        <v>10559</v>
      </c>
      <c r="N71" s="13">
        <f t="shared" si="5"/>
        <v>20.9</v>
      </c>
      <c r="O71" s="8" t="s">
        <v>10566</v>
      </c>
      <c r="P71" s="8" t="s">
        <v>10562</v>
      </c>
      <c r="Q71" s="8" t="s">
        <v>10707</v>
      </c>
      <c r="R71" s="8"/>
      <c r="U71" s="13">
        <v>25</v>
      </c>
    </row>
    <row r="72" ht="30" customHeight="1" outlineLevel="3" spans="1:21">
      <c r="A72" s="8" t="s">
        <v>48</v>
      </c>
      <c r="B72" s="8" t="s">
        <v>67</v>
      </c>
      <c r="C72" s="8" t="s">
        <v>10740</v>
      </c>
      <c r="D72" s="13">
        <v>0.858</v>
      </c>
      <c r="E72" s="8" t="s">
        <v>10741</v>
      </c>
      <c r="F72" s="8" t="s">
        <v>10742</v>
      </c>
      <c r="G72" s="8" t="s">
        <v>10558</v>
      </c>
      <c r="H72" s="8" t="s">
        <v>10559</v>
      </c>
      <c r="I72" s="8" t="s">
        <v>10560</v>
      </c>
      <c r="J72" s="13">
        <v>0.9</v>
      </c>
      <c r="K72" s="13">
        <f t="shared" si="4"/>
        <v>32.1</v>
      </c>
      <c r="L72" s="13">
        <v>13</v>
      </c>
      <c r="M72" s="8" t="s">
        <v>10559</v>
      </c>
      <c r="N72" s="13">
        <f t="shared" si="5"/>
        <v>19.1</v>
      </c>
      <c r="O72" s="8" t="s">
        <v>10566</v>
      </c>
      <c r="P72" s="8" t="s">
        <v>10562</v>
      </c>
      <c r="Q72" s="8" t="s">
        <v>10707</v>
      </c>
      <c r="R72" s="8"/>
      <c r="U72" s="13">
        <v>23</v>
      </c>
    </row>
    <row r="73" ht="30" customHeight="1" outlineLevel="2" spans="1:21">
      <c r="A73" s="8"/>
      <c r="B73" s="7" t="s">
        <v>59</v>
      </c>
      <c r="C73" s="8"/>
      <c r="D73" s="13">
        <f>SUBTOTAL(9,D74:D74)</f>
        <v>1.37</v>
      </c>
      <c r="E73" s="8"/>
      <c r="F73" s="8"/>
      <c r="G73" s="8"/>
      <c r="H73" s="8"/>
      <c r="I73" s="8"/>
      <c r="J73" s="13"/>
      <c r="K73" s="13">
        <f>SUBTOTAL(9,K74:K74)</f>
        <v>51.7</v>
      </c>
      <c r="L73" s="13">
        <f>SUBTOTAL(9,L74:L74)</f>
        <v>21</v>
      </c>
      <c r="M73" s="8">
        <f>SUBTOTAL(9,M74:M74)</f>
        <v>0</v>
      </c>
      <c r="N73" s="13">
        <f>SUBTOTAL(9,N74:N74)</f>
        <v>30.7</v>
      </c>
      <c r="O73" s="8"/>
      <c r="P73" s="8"/>
      <c r="Q73" s="8"/>
      <c r="R73" s="8"/>
      <c r="U73" s="13">
        <f>SUBTOTAL(9,U74:U74)</f>
        <v>37</v>
      </c>
    </row>
    <row r="74" ht="30" customHeight="1" outlineLevel="3" spans="1:21">
      <c r="A74" s="8" t="s">
        <v>48</v>
      </c>
      <c r="B74" s="8" t="s">
        <v>58</v>
      </c>
      <c r="C74" s="8" t="s">
        <v>10743</v>
      </c>
      <c r="D74" s="13">
        <v>1.37</v>
      </c>
      <c r="E74" s="8" t="s">
        <v>10744</v>
      </c>
      <c r="F74" s="8" t="s">
        <v>10745</v>
      </c>
      <c r="G74" s="8" t="s">
        <v>10558</v>
      </c>
      <c r="H74" s="8" t="s">
        <v>10559</v>
      </c>
      <c r="I74" s="8" t="s">
        <v>10560</v>
      </c>
      <c r="J74" s="13">
        <v>1.4</v>
      </c>
      <c r="K74" s="13">
        <f>ROUND(U74/167662*234138,1)</f>
        <v>51.7</v>
      </c>
      <c r="L74" s="13">
        <v>21</v>
      </c>
      <c r="M74" s="8" t="s">
        <v>10559</v>
      </c>
      <c r="N74" s="13">
        <f>K74-L74</f>
        <v>30.7</v>
      </c>
      <c r="O74" s="8" t="s">
        <v>10566</v>
      </c>
      <c r="P74" s="8" t="s">
        <v>10562</v>
      </c>
      <c r="Q74" s="8" t="s">
        <v>10746</v>
      </c>
      <c r="R74" s="8"/>
      <c r="U74" s="13">
        <v>37</v>
      </c>
    </row>
    <row r="75" ht="30" customHeight="1" outlineLevel="2" spans="1:21">
      <c r="A75" s="8"/>
      <c r="B75" s="7" t="s">
        <v>61</v>
      </c>
      <c r="C75" s="8"/>
      <c r="D75" s="13">
        <f>SUBTOTAL(9,D76:D104)</f>
        <v>67.215</v>
      </c>
      <c r="E75" s="8"/>
      <c r="F75" s="8"/>
      <c r="G75" s="8"/>
      <c r="H75" s="8"/>
      <c r="I75" s="8"/>
      <c r="J75" s="13"/>
      <c r="K75" s="13">
        <f>SUBTOTAL(9,K76:K104)</f>
        <v>2754.3</v>
      </c>
      <c r="L75" s="13">
        <f>SUBTOTAL(9,L76:L104)</f>
        <v>1026.9</v>
      </c>
      <c r="M75" s="8">
        <f>SUBTOTAL(9,M76:M104)</f>
        <v>0</v>
      </c>
      <c r="N75" s="13">
        <f>SUBTOTAL(9,N76:N104)</f>
        <v>1727.4</v>
      </c>
      <c r="O75" s="8"/>
      <c r="P75" s="8"/>
      <c r="Q75" s="8"/>
      <c r="R75" s="8"/>
      <c r="U75" s="13">
        <f>SUBTOTAL(9,U76:U104)</f>
        <v>1972.2</v>
      </c>
    </row>
    <row r="76" ht="30" customHeight="1" outlineLevel="3" spans="1:21">
      <c r="A76" s="8" t="s">
        <v>48</v>
      </c>
      <c r="B76" s="8" t="s">
        <v>60</v>
      </c>
      <c r="C76" s="8" t="s">
        <v>10747</v>
      </c>
      <c r="D76" s="13">
        <v>2.024</v>
      </c>
      <c r="E76" s="8" t="s">
        <v>10748</v>
      </c>
      <c r="F76" s="8" t="s">
        <v>10749</v>
      </c>
      <c r="G76" s="8" t="s">
        <v>10558</v>
      </c>
      <c r="H76" s="8" t="s">
        <v>10559</v>
      </c>
      <c r="I76" s="8" t="s">
        <v>10560</v>
      </c>
      <c r="J76" s="13">
        <v>2</v>
      </c>
      <c r="K76" s="13">
        <f t="shared" ref="K76:K104" si="6">ROUND(U76/167662*234138,1)</f>
        <v>75.4</v>
      </c>
      <c r="L76" s="13">
        <v>30</v>
      </c>
      <c r="M76" s="8" t="s">
        <v>10559</v>
      </c>
      <c r="N76" s="13">
        <f t="shared" ref="N76:N104" si="7">K76-L76</f>
        <v>45.4</v>
      </c>
      <c r="O76" s="8" t="s">
        <v>10566</v>
      </c>
      <c r="P76" s="8" t="s">
        <v>10562</v>
      </c>
      <c r="Q76" s="8" t="s">
        <v>10750</v>
      </c>
      <c r="R76" s="8" t="s">
        <v>10559</v>
      </c>
      <c r="U76" s="13">
        <v>54</v>
      </c>
    </row>
    <row r="77" ht="30" customHeight="1" outlineLevel="3" spans="1:21">
      <c r="A77" s="8" t="s">
        <v>48</v>
      </c>
      <c r="B77" s="8" t="s">
        <v>60</v>
      </c>
      <c r="C77" s="8" t="s">
        <v>10751</v>
      </c>
      <c r="D77" s="13">
        <v>5.251</v>
      </c>
      <c r="E77" s="8" t="s">
        <v>10752</v>
      </c>
      <c r="F77" s="8" t="s">
        <v>10753</v>
      </c>
      <c r="G77" s="8" t="s">
        <v>10558</v>
      </c>
      <c r="H77" s="8" t="s">
        <v>10559</v>
      </c>
      <c r="I77" s="8" t="s">
        <v>10560</v>
      </c>
      <c r="J77" s="13">
        <v>5.3</v>
      </c>
      <c r="K77" s="13">
        <f t="shared" si="6"/>
        <v>196.9</v>
      </c>
      <c r="L77" s="13">
        <v>79</v>
      </c>
      <c r="M77" s="8" t="s">
        <v>10559</v>
      </c>
      <c r="N77" s="13">
        <f t="shared" si="7"/>
        <v>117.9</v>
      </c>
      <c r="O77" s="8" t="s">
        <v>10566</v>
      </c>
      <c r="P77" s="8" t="s">
        <v>10562</v>
      </c>
      <c r="Q77" s="8" t="s">
        <v>10750</v>
      </c>
      <c r="R77" s="8" t="s">
        <v>10559</v>
      </c>
      <c r="U77" s="13">
        <v>141</v>
      </c>
    </row>
    <row r="78" ht="30" customHeight="1" outlineLevel="3" spans="1:21">
      <c r="A78" s="8" t="s">
        <v>48</v>
      </c>
      <c r="B78" s="8" t="s">
        <v>60</v>
      </c>
      <c r="C78" s="8" t="s">
        <v>10754</v>
      </c>
      <c r="D78" s="13">
        <v>1.023</v>
      </c>
      <c r="E78" s="8" t="s">
        <v>10755</v>
      </c>
      <c r="F78" s="8" t="s">
        <v>10756</v>
      </c>
      <c r="G78" s="8" t="s">
        <v>10558</v>
      </c>
      <c r="H78" s="8" t="s">
        <v>10559</v>
      </c>
      <c r="I78" s="8" t="s">
        <v>10560</v>
      </c>
      <c r="J78" s="13">
        <v>1</v>
      </c>
      <c r="K78" s="13">
        <f t="shared" si="6"/>
        <v>37.7</v>
      </c>
      <c r="L78" s="13">
        <v>15</v>
      </c>
      <c r="M78" s="8" t="s">
        <v>10559</v>
      </c>
      <c r="N78" s="13">
        <f t="shared" si="7"/>
        <v>22.7</v>
      </c>
      <c r="O78" s="8" t="s">
        <v>10566</v>
      </c>
      <c r="P78" s="8" t="s">
        <v>10562</v>
      </c>
      <c r="Q78" s="8" t="s">
        <v>10750</v>
      </c>
      <c r="R78" s="8" t="s">
        <v>10559</v>
      </c>
      <c r="U78" s="13">
        <v>27</v>
      </c>
    </row>
    <row r="79" ht="30" customHeight="1" outlineLevel="3" spans="1:21">
      <c r="A79" s="8" t="s">
        <v>48</v>
      </c>
      <c r="B79" s="8" t="s">
        <v>60</v>
      </c>
      <c r="C79" s="8" t="s">
        <v>10559</v>
      </c>
      <c r="D79" s="13">
        <v>0.368</v>
      </c>
      <c r="E79" s="8" t="s">
        <v>10757</v>
      </c>
      <c r="F79" s="8" t="s">
        <v>10758</v>
      </c>
      <c r="G79" s="8" t="s">
        <v>10558</v>
      </c>
      <c r="H79" s="8" t="s">
        <v>10559</v>
      </c>
      <c r="I79" s="8" t="s">
        <v>10560</v>
      </c>
      <c r="J79" s="13">
        <v>5.8</v>
      </c>
      <c r="K79" s="13">
        <f t="shared" si="6"/>
        <v>217.9</v>
      </c>
      <c r="L79" s="13">
        <v>25.1</v>
      </c>
      <c r="M79" s="8" t="s">
        <v>10559</v>
      </c>
      <c r="N79" s="13">
        <f t="shared" si="7"/>
        <v>192.8</v>
      </c>
      <c r="O79" s="8" t="s">
        <v>10566</v>
      </c>
      <c r="P79" s="8" t="s">
        <v>10562</v>
      </c>
      <c r="Q79" s="8" t="s">
        <v>10750</v>
      </c>
      <c r="R79" s="8" t="s">
        <v>10559</v>
      </c>
      <c r="U79" s="13">
        <v>156</v>
      </c>
    </row>
    <row r="80" ht="30" customHeight="1" outlineLevel="3" spans="1:21">
      <c r="A80" s="8" t="s">
        <v>48</v>
      </c>
      <c r="B80" s="8" t="s">
        <v>60</v>
      </c>
      <c r="C80" s="8" t="s">
        <v>10759</v>
      </c>
      <c r="D80" s="13">
        <v>6.81</v>
      </c>
      <c r="E80" s="8" t="s">
        <v>10760</v>
      </c>
      <c r="F80" s="8" t="s">
        <v>10761</v>
      </c>
      <c r="G80" s="8" t="s">
        <v>10558</v>
      </c>
      <c r="H80" s="8" t="s">
        <v>10559</v>
      </c>
      <c r="I80" s="8" t="s">
        <v>10560</v>
      </c>
      <c r="J80" s="13">
        <v>6.8</v>
      </c>
      <c r="K80" s="13">
        <f t="shared" si="6"/>
        <v>254.2</v>
      </c>
      <c r="L80" s="13">
        <v>102</v>
      </c>
      <c r="M80" s="8" t="s">
        <v>10559</v>
      </c>
      <c r="N80" s="13">
        <f t="shared" si="7"/>
        <v>152.2</v>
      </c>
      <c r="O80" s="8" t="s">
        <v>10566</v>
      </c>
      <c r="P80" s="8" t="s">
        <v>10562</v>
      </c>
      <c r="Q80" s="8" t="s">
        <v>10750</v>
      </c>
      <c r="R80" s="8" t="s">
        <v>10559</v>
      </c>
      <c r="U80" s="13">
        <v>182</v>
      </c>
    </row>
    <row r="81" ht="30" customHeight="1" outlineLevel="3" spans="1:21">
      <c r="A81" s="8" t="s">
        <v>48</v>
      </c>
      <c r="B81" s="8" t="s">
        <v>60</v>
      </c>
      <c r="C81" s="8" t="s">
        <v>10559</v>
      </c>
      <c r="D81" s="13">
        <v>0.758</v>
      </c>
      <c r="E81" s="8" t="s">
        <v>10762</v>
      </c>
      <c r="F81" s="8" t="s">
        <v>10763</v>
      </c>
      <c r="G81" s="8" t="s">
        <v>10558</v>
      </c>
      <c r="H81" s="8" t="s">
        <v>10559</v>
      </c>
      <c r="I81" s="8" t="s">
        <v>10560</v>
      </c>
      <c r="J81" s="13">
        <v>0.8</v>
      </c>
      <c r="K81" s="13">
        <f t="shared" si="6"/>
        <v>27.9</v>
      </c>
      <c r="L81" s="13">
        <v>11</v>
      </c>
      <c r="M81" s="8" t="s">
        <v>10559</v>
      </c>
      <c r="N81" s="13">
        <f t="shared" si="7"/>
        <v>16.9</v>
      </c>
      <c r="O81" s="8" t="s">
        <v>10566</v>
      </c>
      <c r="P81" s="8" t="s">
        <v>10562</v>
      </c>
      <c r="Q81" s="8" t="s">
        <v>10750</v>
      </c>
      <c r="R81" s="8" t="s">
        <v>10559</v>
      </c>
      <c r="U81" s="13">
        <v>20</v>
      </c>
    </row>
    <row r="82" ht="30" customHeight="1" outlineLevel="3" spans="1:21">
      <c r="A82" s="8" t="s">
        <v>48</v>
      </c>
      <c r="B82" s="8" t="s">
        <v>60</v>
      </c>
      <c r="C82" s="8" t="s">
        <v>10764</v>
      </c>
      <c r="D82" s="13">
        <v>1.742</v>
      </c>
      <c r="E82" s="8" t="s">
        <v>10765</v>
      </c>
      <c r="F82" s="8" t="s">
        <v>10766</v>
      </c>
      <c r="G82" s="8" t="s">
        <v>10558</v>
      </c>
      <c r="H82" s="8" t="s">
        <v>10559</v>
      </c>
      <c r="I82" s="8" t="s">
        <v>10560</v>
      </c>
      <c r="J82" s="13">
        <v>1.7</v>
      </c>
      <c r="K82" s="13">
        <f t="shared" si="6"/>
        <v>65.6</v>
      </c>
      <c r="L82" s="13">
        <v>26</v>
      </c>
      <c r="M82" s="8" t="s">
        <v>10559</v>
      </c>
      <c r="N82" s="13">
        <f t="shared" si="7"/>
        <v>39.6</v>
      </c>
      <c r="O82" s="8" t="s">
        <v>10566</v>
      </c>
      <c r="P82" s="8" t="s">
        <v>10562</v>
      </c>
      <c r="Q82" s="8" t="s">
        <v>10750</v>
      </c>
      <c r="R82" s="8" t="s">
        <v>10559</v>
      </c>
      <c r="U82" s="13">
        <v>47</v>
      </c>
    </row>
    <row r="83" ht="30" customHeight="1" outlineLevel="3" spans="1:21">
      <c r="A83" s="8" t="s">
        <v>48</v>
      </c>
      <c r="B83" s="8" t="s">
        <v>60</v>
      </c>
      <c r="C83" s="8" t="s">
        <v>10767</v>
      </c>
      <c r="D83" s="13">
        <v>0.308</v>
      </c>
      <c r="E83" s="8" t="s">
        <v>10768</v>
      </c>
      <c r="F83" s="8" t="s">
        <v>10769</v>
      </c>
      <c r="G83" s="8" t="s">
        <v>10558</v>
      </c>
      <c r="H83" s="8" t="s">
        <v>10559</v>
      </c>
      <c r="I83" s="8" t="s">
        <v>10560</v>
      </c>
      <c r="J83" s="13">
        <v>0.3</v>
      </c>
      <c r="K83" s="13">
        <f t="shared" si="6"/>
        <v>11.2</v>
      </c>
      <c r="L83" s="13">
        <v>5</v>
      </c>
      <c r="M83" s="8" t="s">
        <v>10559</v>
      </c>
      <c r="N83" s="13">
        <f t="shared" si="7"/>
        <v>6.2</v>
      </c>
      <c r="O83" s="8" t="s">
        <v>10566</v>
      </c>
      <c r="P83" s="8" t="s">
        <v>10562</v>
      </c>
      <c r="Q83" s="8" t="s">
        <v>10750</v>
      </c>
      <c r="R83" s="8" t="s">
        <v>10559</v>
      </c>
      <c r="U83" s="13">
        <v>8</v>
      </c>
    </row>
    <row r="84" ht="30" customHeight="1" outlineLevel="3" spans="1:21">
      <c r="A84" s="8" t="s">
        <v>48</v>
      </c>
      <c r="B84" s="8" t="s">
        <v>60</v>
      </c>
      <c r="C84" s="8" t="s">
        <v>10770</v>
      </c>
      <c r="D84" s="13">
        <v>3.879</v>
      </c>
      <c r="E84" s="8" t="s">
        <v>10771</v>
      </c>
      <c r="F84" s="8" t="s">
        <v>10772</v>
      </c>
      <c r="G84" s="8" t="s">
        <v>10558</v>
      </c>
      <c r="H84" s="8" t="s">
        <v>10559</v>
      </c>
      <c r="I84" s="8" t="s">
        <v>10560</v>
      </c>
      <c r="J84" s="13">
        <v>3.9</v>
      </c>
      <c r="K84" s="13">
        <f t="shared" si="6"/>
        <v>145.2</v>
      </c>
      <c r="L84" s="13">
        <v>58</v>
      </c>
      <c r="M84" s="8" t="s">
        <v>10559</v>
      </c>
      <c r="N84" s="13">
        <f t="shared" si="7"/>
        <v>87.2</v>
      </c>
      <c r="O84" s="8" t="s">
        <v>10566</v>
      </c>
      <c r="P84" s="8" t="s">
        <v>10562</v>
      </c>
      <c r="Q84" s="8" t="s">
        <v>10750</v>
      </c>
      <c r="R84" s="8" t="s">
        <v>10559</v>
      </c>
      <c r="U84" s="13">
        <v>104</v>
      </c>
    </row>
    <row r="85" ht="30" customHeight="1" outlineLevel="3" spans="1:21">
      <c r="A85" s="8" t="s">
        <v>48</v>
      </c>
      <c r="B85" s="8" t="s">
        <v>60</v>
      </c>
      <c r="C85" s="8" t="s">
        <v>10773</v>
      </c>
      <c r="D85" s="13">
        <v>2.97</v>
      </c>
      <c r="E85" s="8" t="s">
        <v>10774</v>
      </c>
      <c r="F85" s="8" t="s">
        <v>10775</v>
      </c>
      <c r="G85" s="8" t="s">
        <v>10558</v>
      </c>
      <c r="H85" s="8" t="s">
        <v>10559</v>
      </c>
      <c r="I85" s="8" t="s">
        <v>10560</v>
      </c>
      <c r="J85" s="13">
        <v>3</v>
      </c>
      <c r="K85" s="13">
        <f t="shared" si="6"/>
        <v>111.7</v>
      </c>
      <c r="L85" s="13">
        <v>45</v>
      </c>
      <c r="M85" s="8" t="s">
        <v>10559</v>
      </c>
      <c r="N85" s="13">
        <f t="shared" si="7"/>
        <v>66.7</v>
      </c>
      <c r="O85" s="8" t="s">
        <v>10566</v>
      </c>
      <c r="P85" s="8" t="s">
        <v>10562</v>
      </c>
      <c r="Q85" s="8" t="s">
        <v>10750</v>
      </c>
      <c r="R85" s="8" t="s">
        <v>10559</v>
      </c>
      <c r="U85" s="13">
        <v>80</v>
      </c>
    </row>
    <row r="86" ht="30" customHeight="1" outlineLevel="3" spans="1:21">
      <c r="A86" s="8" t="s">
        <v>48</v>
      </c>
      <c r="B86" s="8" t="s">
        <v>60</v>
      </c>
      <c r="C86" s="8" t="s">
        <v>10559</v>
      </c>
      <c r="D86" s="13">
        <v>0.368</v>
      </c>
      <c r="E86" s="8" t="s">
        <v>10776</v>
      </c>
      <c r="F86" s="8" t="s">
        <v>10777</v>
      </c>
      <c r="G86" s="8" t="s">
        <v>10558</v>
      </c>
      <c r="H86" s="8" t="s">
        <v>10559</v>
      </c>
      <c r="I86" s="8" t="s">
        <v>10560</v>
      </c>
      <c r="J86" s="13">
        <v>3.4</v>
      </c>
      <c r="K86" s="13">
        <f t="shared" si="6"/>
        <v>41.1</v>
      </c>
      <c r="L86" s="13">
        <v>5.5</v>
      </c>
      <c r="M86" s="8" t="s">
        <v>10559</v>
      </c>
      <c r="N86" s="13">
        <f t="shared" si="7"/>
        <v>35.6</v>
      </c>
      <c r="O86" s="8" t="s">
        <v>10566</v>
      </c>
      <c r="P86" s="8" t="s">
        <v>10562</v>
      </c>
      <c r="Q86" s="8" t="s">
        <v>10750</v>
      </c>
      <c r="R86" s="8" t="s">
        <v>10559</v>
      </c>
      <c r="U86" s="13">
        <v>29.4</v>
      </c>
    </row>
    <row r="87" ht="30" customHeight="1" outlineLevel="3" spans="1:21">
      <c r="A87" s="8" t="s">
        <v>48</v>
      </c>
      <c r="B87" s="8" t="s">
        <v>60</v>
      </c>
      <c r="C87" s="8" t="s">
        <v>10778</v>
      </c>
      <c r="D87" s="13">
        <v>0.02</v>
      </c>
      <c r="E87" s="8" t="s">
        <v>10779</v>
      </c>
      <c r="F87" s="8" t="s">
        <v>10780</v>
      </c>
      <c r="G87" s="8" t="s">
        <v>10558</v>
      </c>
      <c r="H87" s="8" t="s">
        <v>10559</v>
      </c>
      <c r="I87" s="8" t="s">
        <v>10560</v>
      </c>
      <c r="J87" s="13">
        <v>0</v>
      </c>
      <c r="K87" s="13">
        <f t="shared" si="6"/>
        <v>1.4</v>
      </c>
      <c r="L87" s="13">
        <v>0</v>
      </c>
      <c r="M87" s="8" t="s">
        <v>10559</v>
      </c>
      <c r="N87" s="13">
        <f t="shared" si="7"/>
        <v>1.4</v>
      </c>
      <c r="O87" s="8" t="s">
        <v>10566</v>
      </c>
      <c r="P87" s="8" t="s">
        <v>10562</v>
      </c>
      <c r="Q87" s="8" t="s">
        <v>10750</v>
      </c>
      <c r="R87" s="8" t="s">
        <v>10559</v>
      </c>
      <c r="U87" s="13">
        <v>1</v>
      </c>
    </row>
    <row r="88" ht="30" customHeight="1" outlineLevel="3" spans="1:21">
      <c r="A88" s="8" t="s">
        <v>48</v>
      </c>
      <c r="B88" s="8" t="s">
        <v>60</v>
      </c>
      <c r="C88" s="8" t="s">
        <v>10781</v>
      </c>
      <c r="D88" s="13">
        <v>1.14</v>
      </c>
      <c r="E88" s="8" t="s">
        <v>10782</v>
      </c>
      <c r="F88" s="8" t="s">
        <v>10783</v>
      </c>
      <c r="G88" s="8" t="s">
        <v>10558</v>
      </c>
      <c r="H88" s="8" t="s">
        <v>10559</v>
      </c>
      <c r="I88" s="8" t="s">
        <v>10560</v>
      </c>
      <c r="J88" s="13">
        <v>1.1</v>
      </c>
      <c r="K88" s="13">
        <f t="shared" si="6"/>
        <v>43.3</v>
      </c>
      <c r="L88" s="13">
        <v>17</v>
      </c>
      <c r="M88" s="8" t="s">
        <v>10559</v>
      </c>
      <c r="N88" s="13">
        <f t="shared" si="7"/>
        <v>26.3</v>
      </c>
      <c r="O88" s="8" t="s">
        <v>10566</v>
      </c>
      <c r="P88" s="8" t="s">
        <v>10562</v>
      </c>
      <c r="Q88" s="8" t="s">
        <v>10750</v>
      </c>
      <c r="R88" s="8" t="s">
        <v>10559</v>
      </c>
      <c r="U88" s="13">
        <v>31</v>
      </c>
    </row>
    <row r="89" ht="30" customHeight="1" outlineLevel="3" spans="1:21">
      <c r="A89" s="8" t="s">
        <v>48</v>
      </c>
      <c r="B89" s="8" t="s">
        <v>60</v>
      </c>
      <c r="C89" s="8" t="s">
        <v>10784</v>
      </c>
      <c r="D89" s="13">
        <v>2.193</v>
      </c>
      <c r="E89" s="8" t="s">
        <v>10785</v>
      </c>
      <c r="F89" s="8" t="s">
        <v>10786</v>
      </c>
      <c r="G89" s="8" t="s">
        <v>10558</v>
      </c>
      <c r="H89" s="8" t="s">
        <v>10559</v>
      </c>
      <c r="I89" s="8" t="s">
        <v>10560</v>
      </c>
      <c r="J89" s="13">
        <v>2.2</v>
      </c>
      <c r="K89" s="13">
        <f t="shared" si="6"/>
        <v>82.4</v>
      </c>
      <c r="L89" s="13">
        <v>33</v>
      </c>
      <c r="M89" s="8" t="s">
        <v>10559</v>
      </c>
      <c r="N89" s="13">
        <f t="shared" si="7"/>
        <v>49.4</v>
      </c>
      <c r="O89" s="8" t="s">
        <v>10566</v>
      </c>
      <c r="P89" s="8" t="s">
        <v>10562</v>
      </c>
      <c r="Q89" s="8" t="s">
        <v>10750</v>
      </c>
      <c r="R89" s="8" t="s">
        <v>10559</v>
      </c>
      <c r="U89" s="13">
        <v>59</v>
      </c>
    </row>
    <row r="90" ht="30" customHeight="1" outlineLevel="3" spans="1:21">
      <c r="A90" s="8" t="s">
        <v>48</v>
      </c>
      <c r="B90" s="8" t="s">
        <v>60</v>
      </c>
      <c r="C90" s="8" t="s">
        <v>10787</v>
      </c>
      <c r="D90" s="13">
        <v>1.988</v>
      </c>
      <c r="E90" s="8" t="s">
        <v>10788</v>
      </c>
      <c r="F90" s="8" t="s">
        <v>10789</v>
      </c>
      <c r="G90" s="8" t="s">
        <v>10558</v>
      </c>
      <c r="H90" s="8" t="s">
        <v>10559</v>
      </c>
      <c r="I90" s="8" t="s">
        <v>10560</v>
      </c>
      <c r="J90" s="13">
        <v>2</v>
      </c>
      <c r="K90" s="13">
        <f t="shared" si="6"/>
        <v>74</v>
      </c>
      <c r="L90" s="13">
        <v>30</v>
      </c>
      <c r="M90" s="8" t="s">
        <v>10559</v>
      </c>
      <c r="N90" s="13">
        <f t="shared" si="7"/>
        <v>44</v>
      </c>
      <c r="O90" s="8" t="s">
        <v>10566</v>
      </c>
      <c r="P90" s="8" t="s">
        <v>10562</v>
      </c>
      <c r="Q90" s="8" t="s">
        <v>10750</v>
      </c>
      <c r="R90" s="8" t="s">
        <v>10559</v>
      </c>
      <c r="U90" s="13">
        <v>53</v>
      </c>
    </row>
    <row r="91" ht="30" customHeight="1" outlineLevel="3" spans="1:21">
      <c r="A91" s="8" t="s">
        <v>48</v>
      </c>
      <c r="B91" s="8" t="s">
        <v>60</v>
      </c>
      <c r="C91" s="8" t="s">
        <v>10790</v>
      </c>
      <c r="D91" s="13">
        <v>2.445</v>
      </c>
      <c r="E91" s="8" t="s">
        <v>537</v>
      </c>
      <c r="F91" s="8" t="s">
        <v>538</v>
      </c>
      <c r="G91" s="8" t="s">
        <v>10558</v>
      </c>
      <c r="H91" s="8" t="s">
        <v>10559</v>
      </c>
      <c r="I91" s="8" t="s">
        <v>10560</v>
      </c>
      <c r="J91" s="13">
        <v>2.4</v>
      </c>
      <c r="K91" s="13">
        <f t="shared" si="6"/>
        <v>90.8</v>
      </c>
      <c r="L91" s="13">
        <v>37</v>
      </c>
      <c r="M91" s="8" t="s">
        <v>10559</v>
      </c>
      <c r="N91" s="13">
        <f t="shared" si="7"/>
        <v>53.8</v>
      </c>
      <c r="O91" s="8" t="s">
        <v>10566</v>
      </c>
      <c r="P91" s="8" t="s">
        <v>10562</v>
      </c>
      <c r="Q91" s="8" t="s">
        <v>10750</v>
      </c>
      <c r="R91" s="8" t="s">
        <v>10559</v>
      </c>
      <c r="U91" s="13">
        <v>65</v>
      </c>
    </row>
    <row r="92" ht="30" customHeight="1" outlineLevel="3" spans="1:21">
      <c r="A92" s="8" t="s">
        <v>48</v>
      </c>
      <c r="B92" s="8" t="s">
        <v>60</v>
      </c>
      <c r="C92" s="8" t="s">
        <v>10791</v>
      </c>
      <c r="D92" s="13">
        <v>2.032</v>
      </c>
      <c r="E92" s="8" t="s">
        <v>10792</v>
      </c>
      <c r="F92" s="8" t="s">
        <v>10793</v>
      </c>
      <c r="G92" s="8" t="s">
        <v>10558</v>
      </c>
      <c r="H92" s="8" t="s">
        <v>10559</v>
      </c>
      <c r="I92" s="8" t="s">
        <v>10560</v>
      </c>
      <c r="J92" s="13">
        <v>2</v>
      </c>
      <c r="K92" s="13">
        <f t="shared" si="6"/>
        <v>75.4</v>
      </c>
      <c r="L92" s="13">
        <v>30</v>
      </c>
      <c r="M92" s="8" t="s">
        <v>10559</v>
      </c>
      <c r="N92" s="13">
        <f t="shared" si="7"/>
        <v>45.4</v>
      </c>
      <c r="O92" s="8" t="s">
        <v>10566</v>
      </c>
      <c r="P92" s="8" t="s">
        <v>10562</v>
      </c>
      <c r="Q92" s="8" t="s">
        <v>10750</v>
      </c>
      <c r="R92" s="8" t="s">
        <v>10559</v>
      </c>
      <c r="U92" s="13">
        <v>54</v>
      </c>
    </row>
    <row r="93" ht="30" customHeight="1" outlineLevel="3" spans="1:21">
      <c r="A93" s="8" t="s">
        <v>48</v>
      </c>
      <c r="B93" s="8" t="s">
        <v>60</v>
      </c>
      <c r="C93" s="8" t="s">
        <v>10794</v>
      </c>
      <c r="D93" s="13">
        <v>3.209</v>
      </c>
      <c r="E93" s="8" t="s">
        <v>10795</v>
      </c>
      <c r="F93" s="8" t="s">
        <v>10796</v>
      </c>
      <c r="G93" s="8" t="s">
        <v>10558</v>
      </c>
      <c r="H93" s="8" t="s">
        <v>10559</v>
      </c>
      <c r="I93" s="8" t="s">
        <v>10560</v>
      </c>
      <c r="J93" s="13">
        <v>3.2</v>
      </c>
      <c r="K93" s="13">
        <f t="shared" si="6"/>
        <v>120.1</v>
      </c>
      <c r="L93" s="13">
        <v>48</v>
      </c>
      <c r="M93" s="8" t="s">
        <v>10559</v>
      </c>
      <c r="N93" s="13">
        <f t="shared" si="7"/>
        <v>72.1</v>
      </c>
      <c r="O93" s="8" t="s">
        <v>10566</v>
      </c>
      <c r="P93" s="8" t="s">
        <v>10562</v>
      </c>
      <c r="Q93" s="8" t="s">
        <v>10750</v>
      </c>
      <c r="R93" s="8" t="s">
        <v>10559</v>
      </c>
      <c r="U93" s="13">
        <v>86</v>
      </c>
    </row>
    <row r="94" ht="30" customHeight="1" outlineLevel="3" spans="1:21">
      <c r="A94" s="8" t="s">
        <v>48</v>
      </c>
      <c r="B94" s="8" t="s">
        <v>60</v>
      </c>
      <c r="C94" s="8" t="s">
        <v>10797</v>
      </c>
      <c r="D94" s="13">
        <v>2.191</v>
      </c>
      <c r="E94" s="8" t="s">
        <v>10798</v>
      </c>
      <c r="F94" s="8" t="s">
        <v>10799</v>
      </c>
      <c r="G94" s="8" t="s">
        <v>10558</v>
      </c>
      <c r="H94" s="8" t="s">
        <v>10559</v>
      </c>
      <c r="I94" s="8" t="s">
        <v>10560</v>
      </c>
      <c r="J94" s="13">
        <v>2.2</v>
      </c>
      <c r="K94" s="13">
        <f t="shared" si="6"/>
        <v>82.4</v>
      </c>
      <c r="L94" s="13">
        <v>33</v>
      </c>
      <c r="M94" s="8" t="s">
        <v>10559</v>
      </c>
      <c r="N94" s="13">
        <f t="shared" si="7"/>
        <v>49.4</v>
      </c>
      <c r="O94" s="8" t="s">
        <v>10566</v>
      </c>
      <c r="P94" s="8" t="s">
        <v>10562</v>
      </c>
      <c r="Q94" s="8" t="s">
        <v>10750</v>
      </c>
      <c r="R94" s="8" t="s">
        <v>10559</v>
      </c>
      <c r="U94" s="13">
        <v>59</v>
      </c>
    </row>
    <row r="95" ht="30" customHeight="1" outlineLevel="3" spans="1:21">
      <c r="A95" s="8" t="s">
        <v>48</v>
      </c>
      <c r="B95" s="8" t="s">
        <v>60</v>
      </c>
      <c r="C95" s="8" t="s">
        <v>10800</v>
      </c>
      <c r="D95" s="13">
        <v>1.223</v>
      </c>
      <c r="E95" s="8" t="s">
        <v>10801</v>
      </c>
      <c r="F95" s="8" t="s">
        <v>10802</v>
      </c>
      <c r="G95" s="8" t="s">
        <v>10558</v>
      </c>
      <c r="H95" s="8" t="s">
        <v>10559</v>
      </c>
      <c r="I95" s="8" t="s">
        <v>10560</v>
      </c>
      <c r="J95" s="13">
        <v>1.2</v>
      </c>
      <c r="K95" s="13">
        <f t="shared" si="6"/>
        <v>46.1</v>
      </c>
      <c r="L95" s="13">
        <v>18</v>
      </c>
      <c r="M95" s="8" t="s">
        <v>10559</v>
      </c>
      <c r="N95" s="13">
        <f t="shared" si="7"/>
        <v>28.1</v>
      </c>
      <c r="O95" s="8" t="s">
        <v>10566</v>
      </c>
      <c r="P95" s="8" t="s">
        <v>10562</v>
      </c>
      <c r="Q95" s="8" t="s">
        <v>10803</v>
      </c>
      <c r="R95" s="8" t="s">
        <v>10559</v>
      </c>
      <c r="U95" s="13">
        <v>33</v>
      </c>
    </row>
    <row r="96" ht="30" customHeight="1" outlineLevel="3" spans="1:21">
      <c r="A96" s="8" t="s">
        <v>48</v>
      </c>
      <c r="B96" s="8" t="s">
        <v>60</v>
      </c>
      <c r="C96" s="8" t="s">
        <v>10804</v>
      </c>
      <c r="D96" s="13">
        <v>4.056</v>
      </c>
      <c r="E96" s="8" t="s">
        <v>10805</v>
      </c>
      <c r="F96" s="8" t="s">
        <v>10806</v>
      </c>
      <c r="G96" s="8" t="s">
        <v>10558</v>
      </c>
      <c r="H96" s="8" t="s">
        <v>10559</v>
      </c>
      <c r="I96" s="8" t="s">
        <v>10560</v>
      </c>
      <c r="J96" s="13">
        <v>4.1</v>
      </c>
      <c r="K96" s="13">
        <f t="shared" si="6"/>
        <v>152.2</v>
      </c>
      <c r="L96" s="13">
        <v>61</v>
      </c>
      <c r="M96" s="8" t="s">
        <v>10559</v>
      </c>
      <c r="N96" s="13">
        <f t="shared" si="7"/>
        <v>91.2</v>
      </c>
      <c r="O96" s="8" t="s">
        <v>10566</v>
      </c>
      <c r="P96" s="8" t="s">
        <v>10562</v>
      </c>
      <c r="Q96" s="8" t="s">
        <v>10750</v>
      </c>
      <c r="R96" s="8" t="s">
        <v>10559</v>
      </c>
      <c r="U96" s="13">
        <v>109</v>
      </c>
    </row>
    <row r="97" ht="30" customHeight="1" outlineLevel="3" spans="1:21">
      <c r="A97" s="8" t="s">
        <v>48</v>
      </c>
      <c r="B97" s="8" t="s">
        <v>60</v>
      </c>
      <c r="C97" s="8" t="s">
        <v>10807</v>
      </c>
      <c r="D97" s="13">
        <v>2.925</v>
      </c>
      <c r="E97" s="8" t="s">
        <v>5912</v>
      </c>
      <c r="F97" s="8" t="s">
        <v>10808</v>
      </c>
      <c r="G97" s="8" t="s">
        <v>10558</v>
      </c>
      <c r="H97" s="8" t="s">
        <v>10559</v>
      </c>
      <c r="I97" s="8" t="s">
        <v>10560</v>
      </c>
      <c r="J97" s="13">
        <v>2.9</v>
      </c>
      <c r="K97" s="13">
        <f t="shared" si="6"/>
        <v>108.9</v>
      </c>
      <c r="L97" s="13">
        <v>44</v>
      </c>
      <c r="M97" s="8" t="s">
        <v>10559</v>
      </c>
      <c r="N97" s="13">
        <f t="shared" si="7"/>
        <v>64.9</v>
      </c>
      <c r="O97" s="8" t="s">
        <v>10566</v>
      </c>
      <c r="P97" s="8" t="s">
        <v>10562</v>
      </c>
      <c r="Q97" s="8" t="s">
        <v>10750</v>
      </c>
      <c r="R97" s="8" t="s">
        <v>10559</v>
      </c>
      <c r="U97" s="13">
        <v>78</v>
      </c>
    </row>
    <row r="98" ht="30" customHeight="1" outlineLevel="3" spans="1:21">
      <c r="A98" s="8" t="s">
        <v>48</v>
      </c>
      <c r="B98" s="8" t="s">
        <v>60</v>
      </c>
      <c r="C98" s="8" t="s">
        <v>10809</v>
      </c>
      <c r="D98" s="13">
        <v>3.389</v>
      </c>
      <c r="E98" s="8" t="s">
        <v>10810</v>
      </c>
      <c r="F98" s="8" t="s">
        <v>10811</v>
      </c>
      <c r="G98" s="8" t="s">
        <v>10558</v>
      </c>
      <c r="H98" s="8" t="s">
        <v>10559</v>
      </c>
      <c r="I98" s="8" t="s">
        <v>10560</v>
      </c>
      <c r="J98" s="13">
        <v>3.4</v>
      </c>
      <c r="K98" s="13">
        <f t="shared" si="6"/>
        <v>127.1</v>
      </c>
      <c r="L98" s="13">
        <v>51</v>
      </c>
      <c r="M98" s="8" t="s">
        <v>10559</v>
      </c>
      <c r="N98" s="13">
        <f t="shared" si="7"/>
        <v>76.1</v>
      </c>
      <c r="O98" s="8" t="s">
        <v>10566</v>
      </c>
      <c r="P98" s="8" t="s">
        <v>10562</v>
      </c>
      <c r="Q98" s="8" t="s">
        <v>10750</v>
      </c>
      <c r="R98" s="8" t="s">
        <v>10559</v>
      </c>
      <c r="U98" s="13">
        <v>91</v>
      </c>
    </row>
    <row r="99" ht="30" customHeight="1" outlineLevel="3" spans="1:21">
      <c r="A99" s="8" t="s">
        <v>48</v>
      </c>
      <c r="B99" s="8" t="s">
        <v>60</v>
      </c>
      <c r="C99" s="8" t="s">
        <v>10812</v>
      </c>
      <c r="D99" s="13">
        <v>0.977</v>
      </c>
      <c r="E99" s="8" t="s">
        <v>10813</v>
      </c>
      <c r="F99" s="8" t="s">
        <v>10814</v>
      </c>
      <c r="G99" s="8" t="s">
        <v>10558</v>
      </c>
      <c r="H99" s="8" t="s">
        <v>10559</v>
      </c>
      <c r="I99" s="8" t="s">
        <v>10560</v>
      </c>
      <c r="J99" s="13">
        <v>1</v>
      </c>
      <c r="K99" s="13">
        <f t="shared" si="6"/>
        <v>36.3</v>
      </c>
      <c r="L99" s="13">
        <v>15</v>
      </c>
      <c r="M99" s="8" t="s">
        <v>10559</v>
      </c>
      <c r="N99" s="13">
        <f t="shared" si="7"/>
        <v>21.3</v>
      </c>
      <c r="O99" s="8" t="s">
        <v>10566</v>
      </c>
      <c r="P99" s="8" t="s">
        <v>10562</v>
      </c>
      <c r="Q99" s="8" t="s">
        <v>10750</v>
      </c>
      <c r="R99" s="8" t="s">
        <v>10559</v>
      </c>
      <c r="U99" s="13">
        <v>26</v>
      </c>
    </row>
    <row r="100" ht="30" customHeight="1" outlineLevel="3" spans="1:21">
      <c r="A100" s="8" t="s">
        <v>48</v>
      </c>
      <c r="B100" s="8" t="s">
        <v>60</v>
      </c>
      <c r="C100" s="8" t="s">
        <v>10815</v>
      </c>
      <c r="D100" s="13">
        <v>1.563</v>
      </c>
      <c r="E100" s="8" t="s">
        <v>10816</v>
      </c>
      <c r="F100" s="8" t="s">
        <v>10817</v>
      </c>
      <c r="G100" s="8" t="s">
        <v>10558</v>
      </c>
      <c r="H100" s="8" t="s">
        <v>10559</v>
      </c>
      <c r="I100" s="8" t="s">
        <v>10560</v>
      </c>
      <c r="J100" s="13">
        <v>1.6</v>
      </c>
      <c r="K100" s="13">
        <f t="shared" si="6"/>
        <v>58.7</v>
      </c>
      <c r="L100" s="13">
        <v>23</v>
      </c>
      <c r="M100" s="8" t="s">
        <v>10559</v>
      </c>
      <c r="N100" s="13">
        <f t="shared" si="7"/>
        <v>35.7</v>
      </c>
      <c r="O100" s="8" t="s">
        <v>10566</v>
      </c>
      <c r="P100" s="8" t="s">
        <v>10562</v>
      </c>
      <c r="Q100" s="8" t="s">
        <v>10750</v>
      </c>
      <c r="R100" s="8" t="s">
        <v>10559</v>
      </c>
      <c r="U100" s="13">
        <v>42</v>
      </c>
    </row>
    <row r="101" ht="30" customHeight="1" outlineLevel="3" spans="1:21">
      <c r="A101" s="8" t="s">
        <v>48</v>
      </c>
      <c r="B101" s="8" t="s">
        <v>60</v>
      </c>
      <c r="C101" s="8" t="s">
        <v>10818</v>
      </c>
      <c r="D101" s="13">
        <v>1.988</v>
      </c>
      <c r="E101" s="8" t="s">
        <v>10819</v>
      </c>
      <c r="F101" s="8" t="s">
        <v>10820</v>
      </c>
      <c r="G101" s="8" t="s">
        <v>10558</v>
      </c>
      <c r="H101" s="8" t="s">
        <v>10559</v>
      </c>
      <c r="I101" s="8" t="s">
        <v>10560</v>
      </c>
      <c r="J101" s="13">
        <v>2</v>
      </c>
      <c r="K101" s="13">
        <f t="shared" si="6"/>
        <v>74</v>
      </c>
      <c r="L101" s="13">
        <v>30</v>
      </c>
      <c r="M101" s="8" t="s">
        <v>10559</v>
      </c>
      <c r="N101" s="13">
        <f t="shared" si="7"/>
        <v>44</v>
      </c>
      <c r="O101" s="8" t="s">
        <v>10566</v>
      </c>
      <c r="P101" s="8" t="s">
        <v>10562</v>
      </c>
      <c r="Q101" s="8" t="s">
        <v>10750</v>
      </c>
      <c r="R101" s="8" t="s">
        <v>10559</v>
      </c>
      <c r="U101" s="13">
        <v>53</v>
      </c>
    </row>
    <row r="102" ht="30" customHeight="1" outlineLevel="3" spans="1:21">
      <c r="A102" s="8" t="s">
        <v>48</v>
      </c>
      <c r="B102" s="8" t="s">
        <v>60</v>
      </c>
      <c r="C102" s="8" t="s">
        <v>10821</v>
      </c>
      <c r="D102" s="13">
        <v>2.394</v>
      </c>
      <c r="E102" s="8" t="s">
        <v>10822</v>
      </c>
      <c r="F102" s="8" t="s">
        <v>10823</v>
      </c>
      <c r="G102" s="8" t="s">
        <v>10558</v>
      </c>
      <c r="H102" s="8" t="s">
        <v>10559</v>
      </c>
      <c r="I102" s="8" t="s">
        <v>10560</v>
      </c>
      <c r="J102" s="13">
        <v>2.4</v>
      </c>
      <c r="K102" s="13">
        <f t="shared" si="6"/>
        <v>89.4</v>
      </c>
      <c r="L102" s="13">
        <v>36</v>
      </c>
      <c r="M102" s="8" t="s">
        <v>10559</v>
      </c>
      <c r="N102" s="13">
        <f t="shared" si="7"/>
        <v>53.4</v>
      </c>
      <c r="O102" s="8" t="s">
        <v>10566</v>
      </c>
      <c r="P102" s="8" t="s">
        <v>10562</v>
      </c>
      <c r="Q102" s="8" t="s">
        <v>10750</v>
      </c>
      <c r="R102" s="8" t="s">
        <v>10559</v>
      </c>
      <c r="U102" s="13">
        <v>64</v>
      </c>
    </row>
    <row r="103" ht="30" customHeight="1" outlineLevel="3" spans="1:21">
      <c r="A103" s="8" t="s">
        <v>48</v>
      </c>
      <c r="B103" s="8" t="s">
        <v>60</v>
      </c>
      <c r="C103" s="8" t="s">
        <v>10824</v>
      </c>
      <c r="D103" s="13">
        <v>2.611</v>
      </c>
      <c r="E103" s="8" t="s">
        <v>10825</v>
      </c>
      <c r="F103" s="8" t="s">
        <v>10826</v>
      </c>
      <c r="G103" s="8" t="s">
        <v>10558</v>
      </c>
      <c r="H103" s="8" t="s">
        <v>10559</v>
      </c>
      <c r="I103" s="8" t="s">
        <v>10560</v>
      </c>
      <c r="J103" s="13">
        <v>2.6</v>
      </c>
      <c r="K103" s="13">
        <f t="shared" si="6"/>
        <v>97.8</v>
      </c>
      <c r="L103" s="13">
        <v>39</v>
      </c>
      <c r="M103" s="8" t="s">
        <v>10559</v>
      </c>
      <c r="N103" s="13">
        <f t="shared" si="7"/>
        <v>58.8</v>
      </c>
      <c r="O103" s="8" t="s">
        <v>10566</v>
      </c>
      <c r="P103" s="8" t="s">
        <v>10562</v>
      </c>
      <c r="Q103" s="8" t="s">
        <v>10750</v>
      </c>
      <c r="R103" s="8" t="s">
        <v>10559</v>
      </c>
      <c r="U103" s="13">
        <v>70</v>
      </c>
    </row>
    <row r="104" ht="30" customHeight="1" outlineLevel="3" spans="1:21">
      <c r="A104" s="8" t="s">
        <v>48</v>
      </c>
      <c r="B104" s="8" t="s">
        <v>60</v>
      </c>
      <c r="C104" s="8" t="s">
        <v>10827</v>
      </c>
      <c r="D104" s="13">
        <v>5.37</v>
      </c>
      <c r="E104" s="8" t="s">
        <v>10828</v>
      </c>
      <c r="F104" s="8" t="s">
        <v>10829</v>
      </c>
      <c r="G104" s="8" t="s">
        <v>10558</v>
      </c>
      <c r="H104" s="8" t="s">
        <v>10559</v>
      </c>
      <c r="I104" s="8" t="s">
        <v>10560</v>
      </c>
      <c r="J104" s="13">
        <v>8.8</v>
      </c>
      <c r="K104" s="13">
        <f t="shared" si="6"/>
        <v>209.2</v>
      </c>
      <c r="L104" s="13">
        <v>80.3</v>
      </c>
      <c r="M104" s="8" t="s">
        <v>10559</v>
      </c>
      <c r="N104" s="13">
        <f t="shared" si="7"/>
        <v>128.9</v>
      </c>
      <c r="O104" s="8" t="s">
        <v>10566</v>
      </c>
      <c r="P104" s="8" t="s">
        <v>10562</v>
      </c>
      <c r="Q104" s="8" t="s">
        <v>10750</v>
      </c>
      <c r="R104" s="8" t="s">
        <v>10559</v>
      </c>
      <c r="U104" s="13">
        <v>149.8</v>
      </c>
    </row>
    <row r="105" ht="30" customHeight="1" outlineLevel="1" spans="1:21">
      <c r="A105" s="7" t="s">
        <v>69</v>
      </c>
      <c r="B105" s="8"/>
      <c r="C105" s="8"/>
      <c r="D105" s="13">
        <f>SUBTOTAL(9,D107:D152)</f>
        <v>119.433</v>
      </c>
      <c r="E105" s="8"/>
      <c r="F105" s="8"/>
      <c r="G105" s="8"/>
      <c r="H105" s="8"/>
      <c r="I105" s="8"/>
      <c r="J105" s="13"/>
      <c r="K105" s="13">
        <f>SUBTOTAL(9,K107:K152)</f>
        <v>4829.1</v>
      </c>
      <c r="L105" s="13">
        <f>SUBTOTAL(9,L107:L152)</f>
        <v>1782.4</v>
      </c>
      <c r="M105" s="8">
        <f>SUBTOTAL(9,M107:M152)</f>
        <v>1024.4</v>
      </c>
      <c r="N105" s="13">
        <f>SUBTOTAL(9,N107:N152)</f>
        <v>3046.7</v>
      </c>
      <c r="O105" s="8"/>
      <c r="P105" s="8"/>
      <c r="Q105" s="8"/>
      <c r="R105" s="8"/>
      <c r="U105" s="13">
        <f>SUBTOTAL(9,U107:U152)</f>
        <v>3458</v>
      </c>
    </row>
    <row r="106" ht="30" customHeight="1" outlineLevel="2" spans="1:21">
      <c r="A106" s="8"/>
      <c r="B106" s="7" t="s">
        <v>77</v>
      </c>
      <c r="C106" s="8"/>
      <c r="D106" s="13">
        <f>SUBTOTAL(9,D107:D107)</f>
        <v>3.5</v>
      </c>
      <c r="E106" s="8"/>
      <c r="F106" s="8"/>
      <c r="G106" s="8"/>
      <c r="H106" s="8"/>
      <c r="I106" s="8"/>
      <c r="J106" s="13"/>
      <c r="K106" s="13">
        <f>SUBTOTAL(9,K107:K107)</f>
        <v>131.3</v>
      </c>
      <c r="L106" s="13">
        <f>SUBTOTAL(9,L107:L107)</f>
        <v>53</v>
      </c>
      <c r="M106" s="8">
        <f>SUBTOTAL(9,M107:M107)</f>
        <v>0</v>
      </c>
      <c r="N106" s="13">
        <f>SUBTOTAL(9,N107:N107)</f>
        <v>78.3</v>
      </c>
      <c r="O106" s="8"/>
      <c r="P106" s="8"/>
      <c r="Q106" s="8"/>
      <c r="R106" s="8"/>
      <c r="U106" s="13">
        <f>SUBTOTAL(9,U107:U107)</f>
        <v>94</v>
      </c>
    </row>
    <row r="107" ht="30" customHeight="1" outlineLevel="3" spans="1:21">
      <c r="A107" s="8" t="s">
        <v>70</v>
      </c>
      <c r="B107" s="8" t="s">
        <v>76</v>
      </c>
      <c r="C107" s="8" t="s">
        <v>10559</v>
      </c>
      <c r="D107" s="13">
        <v>3.5</v>
      </c>
      <c r="E107" s="8" t="s">
        <v>10830</v>
      </c>
      <c r="F107" s="8" t="s">
        <v>10831</v>
      </c>
      <c r="G107" s="8" t="s">
        <v>10558</v>
      </c>
      <c r="H107" s="8" t="s">
        <v>10559</v>
      </c>
      <c r="I107" s="8" t="s">
        <v>10560</v>
      </c>
      <c r="J107" s="13">
        <v>3.5</v>
      </c>
      <c r="K107" s="13">
        <f>ROUND(U107/167662*234138,1)</f>
        <v>131.3</v>
      </c>
      <c r="L107" s="13">
        <v>53</v>
      </c>
      <c r="M107" s="8" t="s">
        <v>10559</v>
      </c>
      <c r="N107" s="13">
        <f>K107-L107</f>
        <v>78.3</v>
      </c>
      <c r="O107" s="8" t="s">
        <v>10566</v>
      </c>
      <c r="P107" s="8" t="s">
        <v>10562</v>
      </c>
      <c r="Q107" s="8" t="s">
        <v>10832</v>
      </c>
      <c r="R107" s="8"/>
      <c r="U107" s="13">
        <v>94</v>
      </c>
    </row>
    <row r="108" ht="30" customHeight="1" outlineLevel="2" spans="1:21">
      <c r="A108" s="8"/>
      <c r="B108" s="7" t="s">
        <v>74</v>
      </c>
      <c r="C108" s="8"/>
      <c r="D108" s="13">
        <f>SUBTOTAL(9,D109:D114)</f>
        <v>12.399</v>
      </c>
      <c r="E108" s="8"/>
      <c r="F108" s="8"/>
      <c r="G108" s="8"/>
      <c r="H108" s="8"/>
      <c r="I108" s="8"/>
      <c r="J108" s="13"/>
      <c r="K108" s="13">
        <f>SUBTOTAL(9,K109:K114)</f>
        <v>463.7</v>
      </c>
      <c r="L108" s="13">
        <f>SUBTOTAL(9,L109:L114)</f>
        <v>175</v>
      </c>
      <c r="M108" s="13">
        <f>SUBTOTAL(9,M109:M114)</f>
        <v>124.1</v>
      </c>
      <c r="N108" s="13">
        <f>SUBTOTAL(9,N109:N114)</f>
        <v>288.7</v>
      </c>
      <c r="O108" s="8"/>
      <c r="P108" s="8"/>
      <c r="Q108" s="8"/>
      <c r="R108" s="8"/>
      <c r="U108" s="13">
        <f>SUBTOTAL(9,U109:U114)</f>
        <v>332</v>
      </c>
    </row>
    <row r="109" ht="30" customHeight="1" outlineLevel="3" spans="1:21">
      <c r="A109" s="8" t="s">
        <v>70</v>
      </c>
      <c r="B109" s="8" t="s">
        <v>73</v>
      </c>
      <c r="C109" s="8" t="s">
        <v>10833</v>
      </c>
      <c r="D109" s="13">
        <v>2.49</v>
      </c>
      <c r="E109" s="8" t="s">
        <v>10834</v>
      </c>
      <c r="F109" s="8" t="s">
        <v>10835</v>
      </c>
      <c r="G109" s="8" t="s">
        <v>10558</v>
      </c>
      <c r="H109" s="8" t="s">
        <v>10559</v>
      </c>
      <c r="I109" s="8" t="s">
        <v>10560</v>
      </c>
      <c r="J109" s="13">
        <v>2.5</v>
      </c>
      <c r="K109" s="13">
        <f t="shared" ref="K109:K114" si="8">ROUND(U109/167662*234138,1)</f>
        <v>93.6</v>
      </c>
      <c r="L109" s="13">
        <v>37</v>
      </c>
      <c r="M109" s="13">
        <v>24.9</v>
      </c>
      <c r="N109" s="13">
        <f t="shared" ref="N109:N114" si="9">K109-L109</f>
        <v>56.6</v>
      </c>
      <c r="O109" s="8" t="s">
        <v>10566</v>
      </c>
      <c r="P109" s="8" t="s">
        <v>10562</v>
      </c>
      <c r="Q109" s="8" t="s">
        <v>10836</v>
      </c>
      <c r="R109" s="8" t="s">
        <v>10559</v>
      </c>
      <c r="U109" s="13">
        <v>67</v>
      </c>
    </row>
    <row r="110" ht="30" customHeight="1" outlineLevel="3" spans="1:21">
      <c r="A110" s="8" t="s">
        <v>70</v>
      </c>
      <c r="B110" s="8" t="s">
        <v>73</v>
      </c>
      <c r="C110" s="8" t="s">
        <v>10837</v>
      </c>
      <c r="D110" s="13">
        <v>1.127</v>
      </c>
      <c r="E110" s="8" t="s">
        <v>10838</v>
      </c>
      <c r="F110" s="8" t="s">
        <v>10839</v>
      </c>
      <c r="G110" s="8" t="s">
        <v>10558</v>
      </c>
      <c r="H110" s="8" t="s">
        <v>10559</v>
      </c>
      <c r="I110" s="8" t="s">
        <v>10560</v>
      </c>
      <c r="J110" s="13">
        <v>1.1</v>
      </c>
      <c r="K110" s="13">
        <f t="shared" si="8"/>
        <v>41.9</v>
      </c>
      <c r="L110" s="13">
        <v>17</v>
      </c>
      <c r="M110" s="13">
        <v>11.3</v>
      </c>
      <c r="N110" s="13">
        <f t="shared" si="9"/>
        <v>24.9</v>
      </c>
      <c r="O110" s="8" t="s">
        <v>10566</v>
      </c>
      <c r="P110" s="8" t="s">
        <v>10562</v>
      </c>
      <c r="Q110" s="8" t="s">
        <v>10836</v>
      </c>
      <c r="R110" s="8" t="s">
        <v>10559</v>
      </c>
      <c r="U110" s="13">
        <v>30</v>
      </c>
    </row>
    <row r="111" ht="30" customHeight="1" outlineLevel="3" spans="1:21">
      <c r="A111" s="8" t="s">
        <v>70</v>
      </c>
      <c r="B111" s="8" t="s">
        <v>73</v>
      </c>
      <c r="C111" s="8" t="s">
        <v>10559</v>
      </c>
      <c r="D111" s="13">
        <v>1.907</v>
      </c>
      <c r="E111" s="8" t="s">
        <v>1003</v>
      </c>
      <c r="F111" s="8" t="s">
        <v>10840</v>
      </c>
      <c r="G111" s="8" t="s">
        <v>10558</v>
      </c>
      <c r="H111" s="8" t="s">
        <v>10559</v>
      </c>
      <c r="I111" s="8" t="s">
        <v>10560</v>
      </c>
      <c r="J111" s="13">
        <v>1.9</v>
      </c>
      <c r="K111" s="13">
        <f t="shared" si="8"/>
        <v>71.2</v>
      </c>
      <c r="L111" s="13">
        <v>17</v>
      </c>
      <c r="M111" s="13">
        <v>19.1</v>
      </c>
      <c r="N111" s="13">
        <f t="shared" si="9"/>
        <v>54.2</v>
      </c>
      <c r="O111" s="8" t="s">
        <v>10566</v>
      </c>
      <c r="P111" s="8" t="s">
        <v>10562</v>
      </c>
      <c r="Q111" s="8" t="s">
        <v>10836</v>
      </c>
      <c r="R111" s="8" t="s">
        <v>10559</v>
      </c>
      <c r="U111" s="13">
        <v>51</v>
      </c>
    </row>
    <row r="112" ht="30" customHeight="1" outlineLevel="3" spans="1:21">
      <c r="A112" s="8" t="s">
        <v>70</v>
      </c>
      <c r="B112" s="8" t="s">
        <v>73</v>
      </c>
      <c r="C112" s="8" t="s">
        <v>10841</v>
      </c>
      <c r="D112" s="13">
        <v>3.323</v>
      </c>
      <c r="E112" s="8" t="s">
        <v>10842</v>
      </c>
      <c r="F112" s="8" t="s">
        <v>10843</v>
      </c>
      <c r="G112" s="8" t="s">
        <v>10558</v>
      </c>
      <c r="H112" s="8" t="s">
        <v>10559</v>
      </c>
      <c r="I112" s="8" t="s">
        <v>10560</v>
      </c>
      <c r="J112" s="13">
        <v>3.3</v>
      </c>
      <c r="K112" s="13">
        <f t="shared" si="8"/>
        <v>124.3</v>
      </c>
      <c r="L112" s="13">
        <v>50</v>
      </c>
      <c r="M112" s="13">
        <v>33.2</v>
      </c>
      <c r="N112" s="13">
        <f t="shared" si="9"/>
        <v>74.3</v>
      </c>
      <c r="O112" s="8" t="s">
        <v>10566</v>
      </c>
      <c r="P112" s="8" t="s">
        <v>10562</v>
      </c>
      <c r="Q112" s="8" t="s">
        <v>10836</v>
      </c>
      <c r="R112" s="8" t="s">
        <v>10559</v>
      </c>
      <c r="U112" s="13">
        <v>89</v>
      </c>
    </row>
    <row r="113" ht="30" customHeight="1" outlineLevel="3" spans="1:21">
      <c r="A113" s="8" t="s">
        <v>70</v>
      </c>
      <c r="B113" s="8" t="s">
        <v>73</v>
      </c>
      <c r="C113" s="8" t="s">
        <v>10844</v>
      </c>
      <c r="D113" s="13">
        <v>1.567</v>
      </c>
      <c r="E113" s="8" t="s">
        <v>10845</v>
      </c>
      <c r="F113" s="8" t="s">
        <v>10846</v>
      </c>
      <c r="G113" s="8" t="s">
        <v>10558</v>
      </c>
      <c r="H113" s="8" t="s">
        <v>10559</v>
      </c>
      <c r="I113" s="8" t="s">
        <v>10560</v>
      </c>
      <c r="J113" s="13">
        <v>1.6</v>
      </c>
      <c r="K113" s="13">
        <f t="shared" si="8"/>
        <v>58.7</v>
      </c>
      <c r="L113" s="13">
        <v>24</v>
      </c>
      <c r="M113" s="13">
        <v>15.7</v>
      </c>
      <c r="N113" s="13">
        <f t="shared" si="9"/>
        <v>34.7</v>
      </c>
      <c r="O113" s="8" t="s">
        <v>10566</v>
      </c>
      <c r="P113" s="8" t="s">
        <v>10562</v>
      </c>
      <c r="Q113" s="8" t="s">
        <v>10836</v>
      </c>
      <c r="R113" s="8" t="s">
        <v>10559</v>
      </c>
      <c r="U113" s="13">
        <v>42</v>
      </c>
    </row>
    <row r="114" ht="30" customHeight="1" outlineLevel="3" spans="1:21">
      <c r="A114" s="8" t="s">
        <v>70</v>
      </c>
      <c r="B114" s="8" t="s">
        <v>73</v>
      </c>
      <c r="C114" s="8" t="s">
        <v>10847</v>
      </c>
      <c r="D114" s="13">
        <v>1.985</v>
      </c>
      <c r="E114" s="8" t="s">
        <v>10848</v>
      </c>
      <c r="F114" s="8" t="s">
        <v>10849</v>
      </c>
      <c r="G114" s="8" t="s">
        <v>10558</v>
      </c>
      <c r="H114" s="8" t="s">
        <v>10559</v>
      </c>
      <c r="I114" s="8" t="s">
        <v>10560</v>
      </c>
      <c r="J114" s="13">
        <v>2</v>
      </c>
      <c r="K114" s="13">
        <f t="shared" si="8"/>
        <v>74</v>
      </c>
      <c r="L114" s="13">
        <v>30</v>
      </c>
      <c r="M114" s="13">
        <v>19.9</v>
      </c>
      <c r="N114" s="13">
        <f t="shared" si="9"/>
        <v>44</v>
      </c>
      <c r="O114" s="8" t="s">
        <v>10566</v>
      </c>
      <c r="P114" s="8" t="s">
        <v>10562</v>
      </c>
      <c r="Q114" s="8" t="s">
        <v>10836</v>
      </c>
      <c r="R114" s="8" t="s">
        <v>10559</v>
      </c>
      <c r="U114" s="13">
        <v>53</v>
      </c>
    </row>
    <row r="115" ht="30" customHeight="1" outlineLevel="2" spans="1:21">
      <c r="A115" s="8"/>
      <c r="B115" s="7" t="s">
        <v>79</v>
      </c>
      <c r="C115" s="8"/>
      <c r="D115" s="13">
        <f>SUBTOTAL(9,D116:D147)</f>
        <v>92.435</v>
      </c>
      <c r="E115" s="8"/>
      <c r="F115" s="8"/>
      <c r="G115" s="8"/>
      <c r="H115" s="8"/>
      <c r="I115" s="8"/>
      <c r="J115" s="13"/>
      <c r="K115" s="13">
        <f>SUBTOTAL(9,K116:K147)</f>
        <v>3459.2</v>
      </c>
      <c r="L115" s="13">
        <f>SUBTOTAL(9,L116:L147)</f>
        <v>1387.4</v>
      </c>
      <c r="M115" s="13">
        <f>SUBTOTAL(9,M116:M147)</f>
        <v>900.3</v>
      </c>
      <c r="N115" s="13">
        <f>SUBTOTAL(9,N116:N147)</f>
        <v>2071.8</v>
      </c>
      <c r="O115" s="8"/>
      <c r="P115" s="8"/>
      <c r="Q115" s="8"/>
      <c r="R115" s="8"/>
      <c r="U115" s="13">
        <f>SUBTOTAL(9,U116:U147)</f>
        <v>2477.1</v>
      </c>
    </row>
    <row r="116" ht="30" customHeight="1" outlineLevel="3" spans="1:21">
      <c r="A116" s="8" t="s">
        <v>70</v>
      </c>
      <c r="B116" s="8" t="s">
        <v>78</v>
      </c>
      <c r="C116" s="8" t="s">
        <v>10850</v>
      </c>
      <c r="D116" s="13">
        <v>3.539</v>
      </c>
      <c r="E116" s="8" t="s">
        <v>10851</v>
      </c>
      <c r="F116" s="8" t="s">
        <v>10852</v>
      </c>
      <c r="G116" s="8" t="s">
        <v>10558</v>
      </c>
      <c r="H116" s="8" t="s">
        <v>10559</v>
      </c>
      <c r="I116" s="8" t="s">
        <v>10560</v>
      </c>
      <c r="J116" s="13">
        <v>3.5</v>
      </c>
      <c r="K116" s="13">
        <f t="shared" ref="K116:K147" si="10">ROUND(U116/167662*234138,1)</f>
        <v>132.7</v>
      </c>
      <c r="L116" s="13">
        <v>53</v>
      </c>
      <c r="M116" s="13">
        <v>35.4</v>
      </c>
      <c r="N116" s="13">
        <f t="shared" ref="N116:N147" si="11">K116-L116</f>
        <v>79.7</v>
      </c>
      <c r="O116" s="8" t="s">
        <v>10566</v>
      </c>
      <c r="P116" s="8" t="s">
        <v>10562</v>
      </c>
      <c r="Q116" s="8" t="s">
        <v>10853</v>
      </c>
      <c r="R116" s="8" t="s">
        <v>10559</v>
      </c>
      <c r="U116" s="13">
        <v>95</v>
      </c>
    </row>
    <row r="117" ht="30" customHeight="1" outlineLevel="3" spans="1:21">
      <c r="A117" s="8" t="s">
        <v>70</v>
      </c>
      <c r="B117" s="8" t="s">
        <v>78</v>
      </c>
      <c r="C117" s="8" t="s">
        <v>10854</v>
      </c>
      <c r="D117" s="13">
        <v>0.557</v>
      </c>
      <c r="E117" s="8" t="s">
        <v>10855</v>
      </c>
      <c r="F117" s="8" t="s">
        <v>10856</v>
      </c>
      <c r="G117" s="8" t="s">
        <v>10558</v>
      </c>
      <c r="H117" s="8" t="s">
        <v>10559</v>
      </c>
      <c r="I117" s="8" t="s">
        <v>10560</v>
      </c>
      <c r="J117" s="13">
        <v>0.6</v>
      </c>
      <c r="K117" s="13">
        <f t="shared" si="10"/>
        <v>20.9</v>
      </c>
      <c r="L117" s="13">
        <v>8</v>
      </c>
      <c r="M117" s="13">
        <v>5.6</v>
      </c>
      <c r="N117" s="13">
        <f t="shared" si="11"/>
        <v>12.9</v>
      </c>
      <c r="O117" s="8" t="s">
        <v>10566</v>
      </c>
      <c r="P117" s="8" t="s">
        <v>10562</v>
      </c>
      <c r="Q117" s="8" t="s">
        <v>10853</v>
      </c>
      <c r="R117" s="8" t="s">
        <v>10559</v>
      </c>
      <c r="U117" s="13">
        <v>15</v>
      </c>
    </row>
    <row r="118" ht="30" customHeight="1" outlineLevel="3" spans="1:21">
      <c r="A118" s="8" t="s">
        <v>70</v>
      </c>
      <c r="B118" s="8" t="s">
        <v>78</v>
      </c>
      <c r="C118" s="8" t="s">
        <v>10857</v>
      </c>
      <c r="D118" s="13">
        <v>0.864</v>
      </c>
      <c r="E118" s="8" t="s">
        <v>10858</v>
      </c>
      <c r="F118" s="8" t="s">
        <v>10859</v>
      </c>
      <c r="G118" s="8" t="s">
        <v>10558</v>
      </c>
      <c r="H118" s="8" t="s">
        <v>10559</v>
      </c>
      <c r="I118" s="8" t="s">
        <v>10560</v>
      </c>
      <c r="J118" s="13">
        <v>0.9</v>
      </c>
      <c r="K118" s="13">
        <f t="shared" si="10"/>
        <v>32.1</v>
      </c>
      <c r="L118" s="13">
        <v>13</v>
      </c>
      <c r="M118" s="13">
        <v>8.6</v>
      </c>
      <c r="N118" s="13">
        <f t="shared" si="11"/>
        <v>19.1</v>
      </c>
      <c r="O118" s="8" t="s">
        <v>10566</v>
      </c>
      <c r="P118" s="8" t="s">
        <v>10562</v>
      </c>
      <c r="Q118" s="8" t="s">
        <v>10853</v>
      </c>
      <c r="R118" s="8" t="s">
        <v>10559</v>
      </c>
      <c r="U118" s="13">
        <v>23</v>
      </c>
    </row>
    <row r="119" ht="30" customHeight="1" outlineLevel="3" spans="1:21">
      <c r="A119" s="8" t="s">
        <v>70</v>
      </c>
      <c r="B119" s="8" t="s">
        <v>78</v>
      </c>
      <c r="C119" s="8" t="s">
        <v>10860</v>
      </c>
      <c r="D119" s="13">
        <v>0.32</v>
      </c>
      <c r="E119" s="8" t="s">
        <v>10861</v>
      </c>
      <c r="F119" s="8" t="s">
        <v>10862</v>
      </c>
      <c r="G119" s="8" t="s">
        <v>10558</v>
      </c>
      <c r="H119" s="8" t="s">
        <v>10559</v>
      </c>
      <c r="I119" s="8" t="s">
        <v>10560</v>
      </c>
      <c r="J119" s="13">
        <v>0.3</v>
      </c>
      <c r="K119" s="13">
        <f t="shared" si="10"/>
        <v>12.6</v>
      </c>
      <c r="L119" s="13">
        <v>5</v>
      </c>
      <c r="M119" s="13">
        <v>3.2</v>
      </c>
      <c r="N119" s="13">
        <f t="shared" si="11"/>
        <v>7.6</v>
      </c>
      <c r="O119" s="8" t="s">
        <v>10566</v>
      </c>
      <c r="P119" s="8" t="s">
        <v>10562</v>
      </c>
      <c r="Q119" s="8" t="s">
        <v>10853</v>
      </c>
      <c r="R119" s="8" t="s">
        <v>10559</v>
      </c>
      <c r="U119" s="13">
        <v>9</v>
      </c>
    </row>
    <row r="120" ht="30" customHeight="1" outlineLevel="3" spans="1:21">
      <c r="A120" s="8" t="s">
        <v>70</v>
      </c>
      <c r="B120" s="8" t="s">
        <v>78</v>
      </c>
      <c r="C120" s="8" t="s">
        <v>10863</v>
      </c>
      <c r="D120" s="13">
        <v>0.379</v>
      </c>
      <c r="E120" s="8" t="s">
        <v>10864</v>
      </c>
      <c r="F120" s="8" t="s">
        <v>10865</v>
      </c>
      <c r="G120" s="8" t="s">
        <v>10558</v>
      </c>
      <c r="H120" s="8" t="s">
        <v>10559</v>
      </c>
      <c r="I120" s="8" t="s">
        <v>10560</v>
      </c>
      <c r="J120" s="13">
        <v>0.4</v>
      </c>
      <c r="K120" s="13">
        <f t="shared" si="10"/>
        <v>14</v>
      </c>
      <c r="L120" s="13">
        <v>6</v>
      </c>
      <c r="M120" s="13">
        <v>3.8</v>
      </c>
      <c r="N120" s="13">
        <f t="shared" si="11"/>
        <v>8</v>
      </c>
      <c r="O120" s="8" t="s">
        <v>10566</v>
      </c>
      <c r="P120" s="8" t="s">
        <v>10562</v>
      </c>
      <c r="Q120" s="8" t="s">
        <v>10853</v>
      </c>
      <c r="R120" s="8" t="s">
        <v>10559</v>
      </c>
      <c r="U120" s="13">
        <v>10</v>
      </c>
    </row>
    <row r="121" ht="30" customHeight="1" outlineLevel="3" spans="1:21">
      <c r="A121" s="8" t="s">
        <v>70</v>
      </c>
      <c r="B121" s="8" t="s">
        <v>78</v>
      </c>
      <c r="C121" s="8" t="s">
        <v>10866</v>
      </c>
      <c r="D121" s="13">
        <v>7.717</v>
      </c>
      <c r="E121" s="8" t="s">
        <v>10867</v>
      </c>
      <c r="F121" s="8" t="s">
        <v>10868</v>
      </c>
      <c r="G121" s="8" t="s">
        <v>10558</v>
      </c>
      <c r="H121" s="8" t="s">
        <v>10559</v>
      </c>
      <c r="I121" s="8" t="s">
        <v>10560</v>
      </c>
      <c r="J121" s="13">
        <v>7.7</v>
      </c>
      <c r="K121" s="13">
        <f t="shared" si="10"/>
        <v>289.1</v>
      </c>
      <c r="L121" s="13">
        <v>116</v>
      </c>
      <c r="M121" s="13">
        <v>77.2</v>
      </c>
      <c r="N121" s="13">
        <f t="shared" si="11"/>
        <v>173.1</v>
      </c>
      <c r="O121" s="8" t="s">
        <v>10566</v>
      </c>
      <c r="P121" s="8" t="s">
        <v>10562</v>
      </c>
      <c r="Q121" s="8" t="s">
        <v>10853</v>
      </c>
      <c r="R121" s="8" t="s">
        <v>10559</v>
      </c>
      <c r="U121" s="13">
        <v>207</v>
      </c>
    </row>
    <row r="122" ht="30" customHeight="1" outlineLevel="3" spans="1:21">
      <c r="A122" s="8" t="s">
        <v>70</v>
      </c>
      <c r="B122" s="8" t="s">
        <v>78</v>
      </c>
      <c r="C122" s="8" t="s">
        <v>10869</v>
      </c>
      <c r="D122" s="13">
        <v>0.894</v>
      </c>
      <c r="E122" s="8" t="s">
        <v>10870</v>
      </c>
      <c r="F122" s="8" t="s">
        <v>10871</v>
      </c>
      <c r="G122" s="8" t="s">
        <v>10558</v>
      </c>
      <c r="H122" s="8" t="s">
        <v>10559</v>
      </c>
      <c r="I122" s="8" t="s">
        <v>10560</v>
      </c>
      <c r="J122" s="13">
        <v>0.9</v>
      </c>
      <c r="K122" s="13">
        <f t="shared" si="10"/>
        <v>33.5</v>
      </c>
      <c r="L122" s="13">
        <v>13</v>
      </c>
      <c r="M122" s="13">
        <v>8.9</v>
      </c>
      <c r="N122" s="13">
        <f t="shared" si="11"/>
        <v>20.5</v>
      </c>
      <c r="O122" s="8" t="s">
        <v>10566</v>
      </c>
      <c r="P122" s="8" t="s">
        <v>10562</v>
      </c>
      <c r="Q122" s="8" t="s">
        <v>10853</v>
      </c>
      <c r="R122" s="8" t="s">
        <v>10559</v>
      </c>
      <c r="U122" s="13">
        <v>24</v>
      </c>
    </row>
    <row r="123" ht="30" customHeight="1" outlineLevel="3" spans="1:21">
      <c r="A123" s="8" t="s">
        <v>70</v>
      </c>
      <c r="B123" s="8" t="s">
        <v>78</v>
      </c>
      <c r="C123" s="8" t="s">
        <v>10872</v>
      </c>
      <c r="D123" s="13">
        <v>0.605</v>
      </c>
      <c r="E123" s="8" t="s">
        <v>10873</v>
      </c>
      <c r="F123" s="8" t="s">
        <v>10874</v>
      </c>
      <c r="G123" s="8" t="s">
        <v>10558</v>
      </c>
      <c r="H123" s="8" t="s">
        <v>10559</v>
      </c>
      <c r="I123" s="8" t="s">
        <v>10560</v>
      </c>
      <c r="J123" s="13">
        <v>0.6</v>
      </c>
      <c r="K123" s="13">
        <f t="shared" si="10"/>
        <v>22.3</v>
      </c>
      <c r="L123" s="13">
        <v>9</v>
      </c>
      <c r="M123" s="13">
        <v>6</v>
      </c>
      <c r="N123" s="13">
        <f t="shared" si="11"/>
        <v>13.3</v>
      </c>
      <c r="O123" s="8" t="s">
        <v>10566</v>
      </c>
      <c r="P123" s="8" t="s">
        <v>10562</v>
      </c>
      <c r="Q123" s="8" t="s">
        <v>10853</v>
      </c>
      <c r="R123" s="8" t="s">
        <v>10559</v>
      </c>
      <c r="U123" s="13">
        <v>16</v>
      </c>
    </row>
    <row r="124" ht="30" customHeight="1" outlineLevel="3" spans="1:21">
      <c r="A124" s="8" t="s">
        <v>70</v>
      </c>
      <c r="B124" s="8" t="s">
        <v>78</v>
      </c>
      <c r="C124" s="8" t="s">
        <v>10875</v>
      </c>
      <c r="D124" s="13">
        <v>2.944</v>
      </c>
      <c r="E124" s="8" t="s">
        <v>10876</v>
      </c>
      <c r="F124" s="8" t="s">
        <v>10877</v>
      </c>
      <c r="G124" s="8" t="s">
        <v>10558</v>
      </c>
      <c r="H124" s="8" t="s">
        <v>10559</v>
      </c>
      <c r="I124" s="8" t="s">
        <v>10560</v>
      </c>
      <c r="J124" s="13">
        <v>2.9</v>
      </c>
      <c r="K124" s="13">
        <f t="shared" si="10"/>
        <v>110.3</v>
      </c>
      <c r="L124" s="13">
        <v>44</v>
      </c>
      <c r="M124" s="13">
        <v>29.4</v>
      </c>
      <c r="N124" s="13">
        <f t="shared" si="11"/>
        <v>66.3</v>
      </c>
      <c r="O124" s="8" t="s">
        <v>10566</v>
      </c>
      <c r="P124" s="8" t="s">
        <v>10562</v>
      </c>
      <c r="Q124" s="8" t="s">
        <v>10853</v>
      </c>
      <c r="R124" s="8" t="s">
        <v>10559</v>
      </c>
      <c r="U124" s="13">
        <v>79</v>
      </c>
    </row>
    <row r="125" ht="30" customHeight="1" outlineLevel="3" spans="1:21">
      <c r="A125" s="8" t="s">
        <v>70</v>
      </c>
      <c r="B125" s="8" t="s">
        <v>78</v>
      </c>
      <c r="C125" s="8" t="s">
        <v>10878</v>
      </c>
      <c r="D125" s="13">
        <v>4.088</v>
      </c>
      <c r="E125" s="8" t="s">
        <v>10879</v>
      </c>
      <c r="F125" s="8" t="s">
        <v>10880</v>
      </c>
      <c r="G125" s="8" t="s">
        <v>10558</v>
      </c>
      <c r="H125" s="8" t="s">
        <v>10559</v>
      </c>
      <c r="I125" s="8" t="s">
        <v>10560</v>
      </c>
      <c r="J125" s="13">
        <v>4.1</v>
      </c>
      <c r="K125" s="13">
        <f t="shared" si="10"/>
        <v>153.6</v>
      </c>
      <c r="L125" s="13">
        <v>61</v>
      </c>
      <c r="M125" s="8" t="s">
        <v>10559</v>
      </c>
      <c r="N125" s="13">
        <f t="shared" si="11"/>
        <v>92.6</v>
      </c>
      <c r="O125" s="8" t="s">
        <v>10566</v>
      </c>
      <c r="P125" s="8" t="s">
        <v>10562</v>
      </c>
      <c r="Q125" s="8" t="s">
        <v>10853</v>
      </c>
      <c r="R125" s="8" t="s">
        <v>10559</v>
      </c>
      <c r="U125" s="13">
        <v>110</v>
      </c>
    </row>
    <row r="126" ht="30" customHeight="1" outlineLevel="3" spans="1:21">
      <c r="A126" s="8" t="s">
        <v>70</v>
      </c>
      <c r="B126" s="8" t="s">
        <v>78</v>
      </c>
      <c r="C126" s="8" t="s">
        <v>10881</v>
      </c>
      <c r="D126" s="13">
        <v>3.956</v>
      </c>
      <c r="E126" s="8" t="s">
        <v>10882</v>
      </c>
      <c r="F126" s="8" t="s">
        <v>10883</v>
      </c>
      <c r="G126" s="8" t="s">
        <v>10558</v>
      </c>
      <c r="H126" s="8" t="s">
        <v>10559</v>
      </c>
      <c r="I126" s="8" t="s">
        <v>10560</v>
      </c>
      <c r="J126" s="13">
        <v>4</v>
      </c>
      <c r="K126" s="13">
        <f t="shared" si="10"/>
        <v>148</v>
      </c>
      <c r="L126" s="13">
        <v>59</v>
      </c>
      <c r="M126" s="13">
        <v>39.6</v>
      </c>
      <c r="N126" s="13">
        <f t="shared" si="11"/>
        <v>89</v>
      </c>
      <c r="O126" s="8" t="s">
        <v>10566</v>
      </c>
      <c r="P126" s="8" t="s">
        <v>10562</v>
      </c>
      <c r="Q126" s="8" t="s">
        <v>10853</v>
      </c>
      <c r="R126" s="8" t="s">
        <v>10559</v>
      </c>
      <c r="U126" s="13">
        <v>106</v>
      </c>
    </row>
    <row r="127" ht="30" customHeight="1" outlineLevel="3" spans="1:21">
      <c r="A127" s="8" t="s">
        <v>70</v>
      </c>
      <c r="B127" s="8" t="s">
        <v>78</v>
      </c>
      <c r="C127" s="8" t="s">
        <v>10884</v>
      </c>
      <c r="D127" s="13">
        <v>1.882</v>
      </c>
      <c r="E127" s="8" t="s">
        <v>10885</v>
      </c>
      <c r="F127" s="8" t="s">
        <v>10886</v>
      </c>
      <c r="G127" s="8" t="s">
        <v>10558</v>
      </c>
      <c r="H127" s="8" t="s">
        <v>10559</v>
      </c>
      <c r="I127" s="8" t="s">
        <v>10560</v>
      </c>
      <c r="J127" s="13">
        <v>1.9</v>
      </c>
      <c r="K127" s="13">
        <f t="shared" si="10"/>
        <v>69.8</v>
      </c>
      <c r="L127" s="13">
        <v>28</v>
      </c>
      <c r="M127" s="13">
        <v>18.8</v>
      </c>
      <c r="N127" s="13">
        <f t="shared" si="11"/>
        <v>41.8</v>
      </c>
      <c r="O127" s="8" t="s">
        <v>10566</v>
      </c>
      <c r="P127" s="8" t="s">
        <v>10562</v>
      </c>
      <c r="Q127" s="8" t="s">
        <v>10853</v>
      </c>
      <c r="R127" s="8" t="s">
        <v>10559</v>
      </c>
      <c r="U127" s="13">
        <v>50</v>
      </c>
    </row>
    <row r="128" ht="30" customHeight="1" outlineLevel="3" spans="1:21">
      <c r="A128" s="8" t="s">
        <v>70</v>
      </c>
      <c r="B128" s="8" t="s">
        <v>78</v>
      </c>
      <c r="C128" s="8" t="s">
        <v>10887</v>
      </c>
      <c r="D128" s="13">
        <v>0.824</v>
      </c>
      <c r="E128" s="8" t="s">
        <v>10888</v>
      </c>
      <c r="F128" s="8" t="s">
        <v>10889</v>
      </c>
      <c r="G128" s="8" t="s">
        <v>10558</v>
      </c>
      <c r="H128" s="8" t="s">
        <v>10559</v>
      </c>
      <c r="I128" s="8" t="s">
        <v>10560</v>
      </c>
      <c r="J128" s="13">
        <v>0.8</v>
      </c>
      <c r="K128" s="13">
        <f t="shared" si="10"/>
        <v>30.7</v>
      </c>
      <c r="L128" s="13">
        <v>12</v>
      </c>
      <c r="M128" s="13">
        <v>8.2</v>
      </c>
      <c r="N128" s="13">
        <f t="shared" si="11"/>
        <v>18.7</v>
      </c>
      <c r="O128" s="8" t="s">
        <v>10566</v>
      </c>
      <c r="P128" s="8" t="s">
        <v>10562</v>
      </c>
      <c r="Q128" s="8" t="s">
        <v>10853</v>
      </c>
      <c r="R128" s="8" t="s">
        <v>10559</v>
      </c>
      <c r="U128" s="13">
        <v>22</v>
      </c>
    </row>
    <row r="129" ht="30" customHeight="1" outlineLevel="3" spans="1:21">
      <c r="A129" s="8" t="s">
        <v>70</v>
      </c>
      <c r="B129" s="8" t="s">
        <v>78</v>
      </c>
      <c r="C129" s="8" t="s">
        <v>10890</v>
      </c>
      <c r="D129" s="13">
        <v>7.808</v>
      </c>
      <c r="E129" s="8" t="s">
        <v>10891</v>
      </c>
      <c r="F129" s="8" t="s">
        <v>10892</v>
      </c>
      <c r="G129" s="8" t="s">
        <v>10558</v>
      </c>
      <c r="H129" s="8" t="s">
        <v>10559</v>
      </c>
      <c r="I129" s="8" t="s">
        <v>10560</v>
      </c>
      <c r="J129" s="13">
        <v>7.8</v>
      </c>
      <c r="K129" s="13">
        <f t="shared" si="10"/>
        <v>291.9</v>
      </c>
      <c r="L129" s="13">
        <v>117</v>
      </c>
      <c r="M129" s="13">
        <v>78.1</v>
      </c>
      <c r="N129" s="13">
        <f t="shared" si="11"/>
        <v>174.9</v>
      </c>
      <c r="O129" s="8" t="s">
        <v>10566</v>
      </c>
      <c r="P129" s="8" t="s">
        <v>10562</v>
      </c>
      <c r="Q129" s="8" t="s">
        <v>10853</v>
      </c>
      <c r="R129" s="8" t="s">
        <v>10559</v>
      </c>
      <c r="U129" s="13">
        <v>209</v>
      </c>
    </row>
    <row r="130" ht="30" customHeight="1" outlineLevel="3" spans="1:21">
      <c r="A130" s="8" t="s">
        <v>70</v>
      </c>
      <c r="B130" s="8" t="s">
        <v>78</v>
      </c>
      <c r="C130" s="8" t="s">
        <v>10893</v>
      </c>
      <c r="D130" s="13">
        <v>4.089</v>
      </c>
      <c r="E130" s="8" t="s">
        <v>10894</v>
      </c>
      <c r="F130" s="8" t="s">
        <v>10895</v>
      </c>
      <c r="G130" s="8" t="s">
        <v>10558</v>
      </c>
      <c r="H130" s="8" t="s">
        <v>10559</v>
      </c>
      <c r="I130" s="8" t="s">
        <v>10560</v>
      </c>
      <c r="J130" s="13">
        <v>4.1</v>
      </c>
      <c r="K130" s="13">
        <f t="shared" si="10"/>
        <v>153.6</v>
      </c>
      <c r="L130" s="13">
        <v>61</v>
      </c>
      <c r="M130" s="13">
        <v>40.9</v>
      </c>
      <c r="N130" s="13">
        <f t="shared" si="11"/>
        <v>92.6</v>
      </c>
      <c r="O130" s="8" t="s">
        <v>10566</v>
      </c>
      <c r="P130" s="8" t="s">
        <v>10562</v>
      </c>
      <c r="Q130" s="8" t="s">
        <v>10853</v>
      </c>
      <c r="R130" s="8" t="s">
        <v>10559</v>
      </c>
      <c r="U130" s="13">
        <v>110</v>
      </c>
    </row>
    <row r="131" ht="30" customHeight="1" outlineLevel="3" spans="1:21">
      <c r="A131" s="8" t="s">
        <v>70</v>
      </c>
      <c r="B131" s="8" t="s">
        <v>78</v>
      </c>
      <c r="C131" s="8" t="s">
        <v>10896</v>
      </c>
      <c r="D131" s="13">
        <v>10.28</v>
      </c>
      <c r="E131" s="8" t="s">
        <v>10897</v>
      </c>
      <c r="F131" s="8" t="s">
        <v>10898</v>
      </c>
      <c r="G131" s="8" t="s">
        <v>10558</v>
      </c>
      <c r="H131" s="8" t="s">
        <v>10559</v>
      </c>
      <c r="I131" s="8" t="s">
        <v>10560</v>
      </c>
      <c r="J131" s="13">
        <v>10.3</v>
      </c>
      <c r="K131" s="13">
        <f t="shared" si="10"/>
        <v>384</v>
      </c>
      <c r="L131" s="13">
        <v>154</v>
      </c>
      <c r="M131" s="13">
        <v>102.8</v>
      </c>
      <c r="N131" s="13">
        <f t="shared" si="11"/>
        <v>230</v>
      </c>
      <c r="O131" s="8" t="s">
        <v>10566</v>
      </c>
      <c r="P131" s="8" t="s">
        <v>10562</v>
      </c>
      <c r="Q131" s="8" t="s">
        <v>10853</v>
      </c>
      <c r="R131" s="8" t="s">
        <v>10559</v>
      </c>
      <c r="U131" s="13">
        <v>275</v>
      </c>
    </row>
    <row r="132" ht="30" customHeight="1" outlineLevel="3" spans="1:21">
      <c r="A132" s="8" t="s">
        <v>70</v>
      </c>
      <c r="B132" s="8" t="s">
        <v>78</v>
      </c>
      <c r="C132" s="8" t="s">
        <v>10899</v>
      </c>
      <c r="D132" s="13">
        <v>1.214</v>
      </c>
      <c r="E132" s="8" t="s">
        <v>10900</v>
      </c>
      <c r="F132" s="8" t="s">
        <v>10901</v>
      </c>
      <c r="G132" s="8" t="s">
        <v>10558</v>
      </c>
      <c r="H132" s="8" t="s">
        <v>10559</v>
      </c>
      <c r="I132" s="8" t="s">
        <v>10560</v>
      </c>
      <c r="J132" s="13">
        <v>1.2</v>
      </c>
      <c r="K132" s="13">
        <f t="shared" si="10"/>
        <v>46.1</v>
      </c>
      <c r="L132" s="13">
        <v>18</v>
      </c>
      <c r="M132" s="13">
        <v>12.1</v>
      </c>
      <c r="N132" s="13">
        <f t="shared" si="11"/>
        <v>28.1</v>
      </c>
      <c r="O132" s="8" t="s">
        <v>10566</v>
      </c>
      <c r="P132" s="8" t="s">
        <v>10562</v>
      </c>
      <c r="Q132" s="8" t="s">
        <v>10853</v>
      </c>
      <c r="R132" s="8" t="s">
        <v>10559</v>
      </c>
      <c r="U132" s="13">
        <v>33</v>
      </c>
    </row>
    <row r="133" ht="30" customHeight="1" outlineLevel="3" spans="1:21">
      <c r="A133" s="8" t="s">
        <v>70</v>
      </c>
      <c r="B133" s="8" t="s">
        <v>78</v>
      </c>
      <c r="C133" s="8" t="s">
        <v>10902</v>
      </c>
      <c r="D133" s="13">
        <v>2.069</v>
      </c>
      <c r="E133" s="8" t="s">
        <v>10903</v>
      </c>
      <c r="F133" s="8" t="s">
        <v>10904</v>
      </c>
      <c r="G133" s="8" t="s">
        <v>10558</v>
      </c>
      <c r="H133" s="8" t="s">
        <v>10559</v>
      </c>
      <c r="I133" s="8" t="s">
        <v>10560</v>
      </c>
      <c r="J133" s="13">
        <v>2.1</v>
      </c>
      <c r="K133" s="13">
        <f t="shared" si="10"/>
        <v>76.8</v>
      </c>
      <c r="L133" s="13">
        <v>31</v>
      </c>
      <c r="M133" s="13">
        <v>20.7</v>
      </c>
      <c r="N133" s="13">
        <f t="shared" si="11"/>
        <v>45.8</v>
      </c>
      <c r="O133" s="8" t="s">
        <v>10566</v>
      </c>
      <c r="P133" s="8" t="s">
        <v>10562</v>
      </c>
      <c r="Q133" s="8" t="s">
        <v>10853</v>
      </c>
      <c r="R133" s="8" t="s">
        <v>10559</v>
      </c>
      <c r="U133" s="13">
        <v>55</v>
      </c>
    </row>
    <row r="134" ht="30" customHeight="1" outlineLevel="3" spans="1:21">
      <c r="A134" s="8" t="s">
        <v>70</v>
      </c>
      <c r="B134" s="8" t="s">
        <v>78</v>
      </c>
      <c r="C134" s="8" t="s">
        <v>10559</v>
      </c>
      <c r="D134" s="13">
        <v>8.344</v>
      </c>
      <c r="E134" s="8" t="s">
        <v>10905</v>
      </c>
      <c r="F134" s="8" t="s">
        <v>10906</v>
      </c>
      <c r="G134" s="8" t="s">
        <v>10558</v>
      </c>
      <c r="H134" s="8" t="s">
        <v>10559</v>
      </c>
      <c r="I134" s="8" t="s">
        <v>10560</v>
      </c>
      <c r="J134" s="13">
        <v>8.3</v>
      </c>
      <c r="K134" s="13">
        <f t="shared" si="10"/>
        <v>312.8</v>
      </c>
      <c r="L134" s="13">
        <v>125</v>
      </c>
      <c r="M134" s="13">
        <v>83.4</v>
      </c>
      <c r="N134" s="13">
        <f t="shared" si="11"/>
        <v>187.8</v>
      </c>
      <c r="O134" s="8" t="s">
        <v>10566</v>
      </c>
      <c r="P134" s="8" t="s">
        <v>10562</v>
      </c>
      <c r="Q134" s="8" t="s">
        <v>10853</v>
      </c>
      <c r="R134" s="8" t="s">
        <v>10559</v>
      </c>
      <c r="U134" s="13">
        <v>224</v>
      </c>
    </row>
    <row r="135" ht="30" customHeight="1" outlineLevel="3" spans="1:21">
      <c r="A135" s="8" t="s">
        <v>70</v>
      </c>
      <c r="B135" s="8" t="s">
        <v>78</v>
      </c>
      <c r="C135" s="8" t="s">
        <v>10907</v>
      </c>
      <c r="D135" s="13">
        <v>2.5</v>
      </c>
      <c r="E135" s="8" t="s">
        <v>10908</v>
      </c>
      <c r="F135" s="8" t="s">
        <v>10909</v>
      </c>
      <c r="G135" s="8" t="s">
        <v>10558</v>
      </c>
      <c r="H135" s="8" t="s">
        <v>10559</v>
      </c>
      <c r="I135" s="8" t="s">
        <v>10560</v>
      </c>
      <c r="J135" s="13">
        <v>2.8</v>
      </c>
      <c r="K135" s="13">
        <f t="shared" si="10"/>
        <v>104.7</v>
      </c>
      <c r="L135" s="13">
        <v>41.4</v>
      </c>
      <c r="M135" s="13">
        <v>27.9</v>
      </c>
      <c r="N135" s="13">
        <f t="shared" si="11"/>
        <v>63.3</v>
      </c>
      <c r="O135" s="8" t="s">
        <v>10566</v>
      </c>
      <c r="P135" s="8" t="s">
        <v>10562</v>
      </c>
      <c r="Q135" s="8" t="s">
        <v>10853</v>
      </c>
      <c r="R135" s="8"/>
      <c r="U135" s="13">
        <v>75</v>
      </c>
    </row>
    <row r="136" ht="30" customHeight="1" outlineLevel="3" spans="1:21">
      <c r="A136" s="8" t="s">
        <v>70</v>
      </c>
      <c r="B136" s="8" t="s">
        <v>78</v>
      </c>
      <c r="C136" s="8" t="s">
        <v>10910</v>
      </c>
      <c r="D136" s="13">
        <v>0.823</v>
      </c>
      <c r="E136" s="8" t="s">
        <v>10911</v>
      </c>
      <c r="F136" s="8" t="s">
        <v>10912</v>
      </c>
      <c r="G136" s="8" t="s">
        <v>10558</v>
      </c>
      <c r="H136" s="8" t="s">
        <v>10559</v>
      </c>
      <c r="I136" s="8" t="s">
        <v>10560</v>
      </c>
      <c r="J136" s="13">
        <v>0.8</v>
      </c>
      <c r="K136" s="13">
        <f t="shared" si="10"/>
        <v>30.7</v>
      </c>
      <c r="L136" s="13">
        <v>12</v>
      </c>
      <c r="M136" s="13">
        <v>8.2</v>
      </c>
      <c r="N136" s="13">
        <f t="shared" si="11"/>
        <v>18.7</v>
      </c>
      <c r="O136" s="8" t="s">
        <v>10566</v>
      </c>
      <c r="P136" s="8" t="s">
        <v>10562</v>
      </c>
      <c r="Q136" s="8" t="s">
        <v>10853</v>
      </c>
      <c r="R136" s="8" t="s">
        <v>10559</v>
      </c>
      <c r="U136" s="13">
        <v>22</v>
      </c>
    </row>
    <row r="137" ht="30" customHeight="1" outlineLevel="3" spans="1:21">
      <c r="A137" s="8" t="s">
        <v>70</v>
      </c>
      <c r="B137" s="8" t="s">
        <v>78</v>
      </c>
      <c r="C137" s="8" t="s">
        <v>10913</v>
      </c>
      <c r="D137" s="13">
        <v>4.073</v>
      </c>
      <c r="E137" s="8" t="s">
        <v>10914</v>
      </c>
      <c r="F137" s="8" t="s">
        <v>10915</v>
      </c>
      <c r="G137" s="8" t="s">
        <v>10558</v>
      </c>
      <c r="H137" s="8" t="s">
        <v>10559</v>
      </c>
      <c r="I137" s="8" t="s">
        <v>10560</v>
      </c>
      <c r="J137" s="13">
        <v>4.1</v>
      </c>
      <c r="K137" s="13">
        <f t="shared" si="10"/>
        <v>152.2</v>
      </c>
      <c r="L137" s="13">
        <v>61</v>
      </c>
      <c r="M137" s="13">
        <v>40.7</v>
      </c>
      <c r="N137" s="13">
        <f t="shared" si="11"/>
        <v>91.2</v>
      </c>
      <c r="O137" s="8" t="s">
        <v>10566</v>
      </c>
      <c r="P137" s="8" t="s">
        <v>10562</v>
      </c>
      <c r="Q137" s="8" t="s">
        <v>10853</v>
      </c>
      <c r="R137" s="8" t="s">
        <v>10559</v>
      </c>
      <c r="U137" s="13">
        <v>109</v>
      </c>
    </row>
    <row r="138" ht="30" customHeight="1" outlineLevel="3" spans="1:21">
      <c r="A138" s="8" t="s">
        <v>70</v>
      </c>
      <c r="B138" s="8" t="s">
        <v>78</v>
      </c>
      <c r="C138" s="8" t="s">
        <v>10916</v>
      </c>
      <c r="D138" s="13">
        <v>1.938</v>
      </c>
      <c r="E138" s="8" t="s">
        <v>10917</v>
      </c>
      <c r="F138" s="8" t="s">
        <v>10918</v>
      </c>
      <c r="G138" s="8" t="s">
        <v>10558</v>
      </c>
      <c r="H138" s="8" t="s">
        <v>10559</v>
      </c>
      <c r="I138" s="8" t="s">
        <v>10560</v>
      </c>
      <c r="J138" s="13">
        <v>1.9</v>
      </c>
      <c r="K138" s="13">
        <f t="shared" si="10"/>
        <v>72.6</v>
      </c>
      <c r="L138" s="13">
        <v>29</v>
      </c>
      <c r="M138" s="13">
        <v>19.4</v>
      </c>
      <c r="N138" s="13">
        <f t="shared" si="11"/>
        <v>43.6</v>
      </c>
      <c r="O138" s="8" t="s">
        <v>10566</v>
      </c>
      <c r="P138" s="8" t="s">
        <v>10562</v>
      </c>
      <c r="Q138" s="8" t="s">
        <v>10853</v>
      </c>
      <c r="R138" s="8" t="s">
        <v>10559</v>
      </c>
      <c r="U138" s="13">
        <v>52</v>
      </c>
    </row>
    <row r="139" ht="30" customHeight="1" outlineLevel="3" spans="1:21">
      <c r="A139" s="8" t="s">
        <v>70</v>
      </c>
      <c r="B139" s="8" t="s">
        <v>78</v>
      </c>
      <c r="C139" s="8" t="s">
        <v>10919</v>
      </c>
      <c r="D139" s="13">
        <v>2.259</v>
      </c>
      <c r="E139" s="8" t="s">
        <v>10920</v>
      </c>
      <c r="F139" s="8" t="s">
        <v>10921</v>
      </c>
      <c r="G139" s="8" t="s">
        <v>10558</v>
      </c>
      <c r="H139" s="8" t="s">
        <v>10559</v>
      </c>
      <c r="I139" s="8" t="s">
        <v>10560</v>
      </c>
      <c r="J139" s="13">
        <v>2.3</v>
      </c>
      <c r="K139" s="13">
        <f t="shared" si="10"/>
        <v>85.2</v>
      </c>
      <c r="L139" s="13">
        <v>34</v>
      </c>
      <c r="M139" s="13">
        <v>22.6</v>
      </c>
      <c r="N139" s="13">
        <f t="shared" si="11"/>
        <v>51.2</v>
      </c>
      <c r="O139" s="8" t="s">
        <v>10566</v>
      </c>
      <c r="P139" s="8" t="s">
        <v>10562</v>
      </c>
      <c r="Q139" s="8" t="s">
        <v>10853</v>
      </c>
      <c r="R139" s="8" t="s">
        <v>10559</v>
      </c>
      <c r="U139" s="13">
        <v>61</v>
      </c>
    </row>
    <row r="140" ht="30" customHeight="1" outlineLevel="3" spans="1:21">
      <c r="A140" s="8" t="s">
        <v>70</v>
      </c>
      <c r="B140" s="8" t="s">
        <v>78</v>
      </c>
      <c r="C140" s="8" t="s">
        <v>10922</v>
      </c>
      <c r="D140" s="13">
        <v>3.166</v>
      </c>
      <c r="E140" s="8" t="s">
        <v>10923</v>
      </c>
      <c r="F140" s="8" t="s">
        <v>10924</v>
      </c>
      <c r="G140" s="8" t="s">
        <v>10558</v>
      </c>
      <c r="H140" s="8" t="s">
        <v>10559</v>
      </c>
      <c r="I140" s="8" t="s">
        <v>10560</v>
      </c>
      <c r="J140" s="13">
        <v>3.2</v>
      </c>
      <c r="K140" s="13">
        <f t="shared" si="10"/>
        <v>118.7</v>
      </c>
      <c r="L140" s="13">
        <v>47</v>
      </c>
      <c r="M140" s="13">
        <v>31.7</v>
      </c>
      <c r="N140" s="13">
        <f t="shared" si="11"/>
        <v>71.7</v>
      </c>
      <c r="O140" s="8" t="s">
        <v>10566</v>
      </c>
      <c r="P140" s="8" t="s">
        <v>10562</v>
      </c>
      <c r="Q140" s="8" t="s">
        <v>10853</v>
      </c>
      <c r="R140" s="8" t="s">
        <v>10559</v>
      </c>
      <c r="U140" s="13">
        <v>85</v>
      </c>
    </row>
    <row r="141" ht="30" customHeight="1" outlineLevel="3" spans="1:21">
      <c r="A141" s="8" t="s">
        <v>70</v>
      </c>
      <c r="B141" s="8" t="s">
        <v>78</v>
      </c>
      <c r="C141" s="8" t="s">
        <v>10925</v>
      </c>
      <c r="D141" s="13">
        <v>1.542</v>
      </c>
      <c r="E141" s="8" t="s">
        <v>10926</v>
      </c>
      <c r="F141" s="8" t="s">
        <v>10927</v>
      </c>
      <c r="G141" s="8" t="s">
        <v>10558</v>
      </c>
      <c r="H141" s="8" t="s">
        <v>10559</v>
      </c>
      <c r="I141" s="8" t="s">
        <v>10560</v>
      </c>
      <c r="J141" s="13">
        <v>1.5</v>
      </c>
      <c r="K141" s="13">
        <f t="shared" si="10"/>
        <v>57.3</v>
      </c>
      <c r="L141" s="13">
        <v>23</v>
      </c>
      <c r="M141" s="13">
        <v>15.4</v>
      </c>
      <c r="N141" s="13">
        <f t="shared" si="11"/>
        <v>34.3</v>
      </c>
      <c r="O141" s="8" t="s">
        <v>10566</v>
      </c>
      <c r="P141" s="8" t="s">
        <v>10562</v>
      </c>
      <c r="Q141" s="8" t="s">
        <v>10853</v>
      </c>
      <c r="R141" s="8" t="s">
        <v>10559</v>
      </c>
      <c r="U141" s="13">
        <v>41</v>
      </c>
    </row>
    <row r="142" ht="30" customHeight="1" outlineLevel="3" spans="1:21">
      <c r="A142" s="8" t="s">
        <v>70</v>
      </c>
      <c r="B142" s="8" t="s">
        <v>78</v>
      </c>
      <c r="C142" s="8" t="s">
        <v>10559</v>
      </c>
      <c r="D142" s="13">
        <v>1.186</v>
      </c>
      <c r="E142" s="8" t="s">
        <v>10928</v>
      </c>
      <c r="F142" s="8" t="s">
        <v>10929</v>
      </c>
      <c r="G142" s="8" t="s">
        <v>10558</v>
      </c>
      <c r="H142" s="8" t="s">
        <v>10559</v>
      </c>
      <c r="I142" s="8" t="s">
        <v>10560</v>
      </c>
      <c r="J142" s="13">
        <v>2.6</v>
      </c>
      <c r="K142" s="13">
        <f t="shared" si="10"/>
        <v>33.7</v>
      </c>
      <c r="L142" s="13">
        <v>18</v>
      </c>
      <c r="M142" s="13">
        <v>25.9</v>
      </c>
      <c r="N142" s="13">
        <f t="shared" si="11"/>
        <v>15.7</v>
      </c>
      <c r="O142" s="8" t="s">
        <v>10930</v>
      </c>
      <c r="P142" s="8" t="s">
        <v>10853</v>
      </c>
      <c r="Q142" s="8" t="s">
        <v>10853</v>
      </c>
      <c r="R142" s="18" t="s">
        <v>10931</v>
      </c>
      <c r="U142" s="13">
        <v>24.1</v>
      </c>
    </row>
    <row r="143" ht="30" customHeight="1" outlineLevel="3" spans="1:21">
      <c r="A143" s="8" t="s">
        <v>70</v>
      </c>
      <c r="B143" s="8" t="s">
        <v>78</v>
      </c>
      <c r="C143" s="8" t="s">
        <v>10932</v>
      </c>
      <c r="D143" s="13">
        <v>4.288</v>
      </c>
      <c r="E143" s="8" t="s">
        <v>10933</v>
      </c>
      <c r="F143" s="8" t="s">
        <v>10934</v>
      </c>
      <c r="G143" s="8" t="s">
        <v>10558</v>
      </c>
      <c r="H143" s="8" t="s">
        <v>10559</v>
      </c>
      <c r="I143" s="8" t="s">
        <v>10560</v>
      </c>
      <c r="J143" s="13">
        <v>4.3</v>
      </c>
      <c r="K143" s="13">
        <f t="shared" si="10"/>
        <v>160.6</v>
      </c>
      <c r="L143" s="13">
        <v>64</v>
      </c>
      <c r="M143" s="13">
        <v>42.9</v>
      </c>
      <c r="N143" s="13">
        <f t="shared" si="11"/>
        <v>96.6</v>
      </c>
      <c r="O143" s="8" t="s">
        <v>10566</v>
      </c>
      <c r="P143" s="8" t="s">
        <v>10562</v>
      </c>
      <c r="Q143" s="8" t="s">
        <v>10853</v>
      </c>
      <c r="R143" s="8" t="s">
        <v>10559</v>
      </c>
      <c r="U143" s="13">
        <v>115</v>
      </c>
    </row>
    <row r="144" ht="30" customHeight="1" outlineLevel="3" spans="1:21">
      <c r="A144" s="8" t="s">
        <v>70</v>
      </c>
      <c r="B144" s="8" t="s">
        <v>78</v>
      </c>
      <c r="C144" s="8" t="s">
        <v>10935</v>
      </c>
      <c r="D144" s="13">
        <v>2.066</v>
      </c>
      <c r="E144" s="8" t="s">
        <v>10936</v>
      </c>
      <c r="F144" s="8" t="s">
        <v>10937</v>
      </c>
      <c r="G144" s="8" t="s">
        <v>10558</v>
      </c>
      <c r="H144" s="8" t="s">
        <v>10559</v>
      </c>
      <c r="I144" s="8" t="s">
        <v>10560</v>
      </c>
      <c r="J144" s="13">
        <v>2.1</v>
      </c>
      <c r="K144" s="13">
        <f t="shared" si="10"/>
        <v>76.8</v>
      </c>
      <c r="L144" s="13">
        <v>31</v>
      </c>
      <c r="M144" s="13">
        <v>20.7</v>
      </c>
      <c r="N144" s="13">
        <f t="shared" si="11"/>
        <v>45.8</v>
      </c>
      <c r="O144" s="8" t="s">
        <v>10566</v>
      </c>
      <c r="P144" s="8" t="s">
        <v>10562</v>
      </c>
      <c r="Q144" s="8" t="s">
        <v>10853</v>
      </c>
      <c r="R144" s="8" t="s">
        <v>10559</v>
      </c>
      <c r="U144" s="13">
        <v>55</v>
      </c>
    </row>
    <row r="145" ht="30" customHeight="1" outlineLevel="3" spans="1:21">
      <c r="A145" s="8" t="s">
        <v>70</v>
      </c>
      <c r="B145" s="8" t="s">
        <v>78</v>
      </c>
      <c r="C145" s="8" t="s">
        <v>10938</v>
      </c>
      <c r="D145" s="13">
        <v>0.449</v>
      </c>
      <c r="E145" s="8" t="s">
        <v>10939</v>
      </c>
      <c r="F145" s="8" t="s">
        <v>10940</v>
      </c>
      <c r="G145" s="8" t="s">
        <v>10558</v>
      </c>
      <c r="H145" s="8" t="s">
        <v>10559</v>
      </c>
      <c r="I145" s="8" t="s">
        <v>10560</v>
      </c>
      <c r="J145" s="13">
        <v>0.4</v>
      </c>
      <c r="K145" s="13">
        <f t="shared" si="10"/>
        <v>16.8</v>
      </c>
      <c r="L145" s="13">
        <v>7</v>
      </c>
      <c r="M145" s="13">
        <v>4.5</v>
      </c>
      <c r="N145" s="13">
        <f t="shared" si="11"/>
        <v>9.8</v>
      </c>
      <c r="O145" s="8" t="s">
        <v>10566</v>
      </c>
      <c r="P145" s="8" t="s">
        <v>10562</v>
      </c>
      <c r="Q145" s="8" t="s">
        <v>10853</v>
      </c>
      <c r="R145" s="8" t="s">
        <v>10559</v>
      </c>
      <c r="U145" s="13">
        <v>12</v>
      </c>
    </row>
    <row r="146" ht="30" customHeight="1" outlineLevel="3" spans="1:21">
      <c r="A146" s="8" t="s">
        <v>70</v>
      </c>
      <c r="B146" s="8" t="s">
        <v>78</v>
      </c>
      <c r="C146" s="8" t="s">
        <v>10941</v>
      </c>
      <c r="D146" s="13">
        <v>4.532</v>
      </c>
      <c r="E146" s="8" t="s">
        <v>10942</v>
      </c>
      <c r="F146" s="8" t="s">
        <v>10943</v>
      </c>
      <c r="G146" s="8" t="s">
        <v>10558</v>
      </c>
      <c r="H146" s="8" t="s">
        <v>10559</v>
      </c>
      <c r="I146" s="8" t="s">
        <v>10560</v>
      </c>
      <c r="J146" s="13">
        <v>4.5</v>
      </c>
      <c r="K146" s="13">
        <f t="shared" si="10"/>
        <v>169</v>
      </c>
      <c r="L146" s="13">
        <v>68</v>
      </c>
      <c r="M146" s="13">
        <v>45.3</v>
      </c>
      <c r="N146" s="13">
        <f t="shared" si="11"/>
        <v>101</v>
      </c>
      <c r="O146" s="8" t="s">
        <v>10566</v>
      </c>
      <c r="P146" s="8" t="s">
        <v>10562</v>
      </c>
      <c r="Q146" s="8" t="s">
        <v>10853</v>
      </c>
      <c r="R146" s="8" t="s">
        <v>10559</v>
      </c>
      <c r="U146" s="13">
        <v>121</v>
      </c>
    </row>
    <row r="147" ht="30" customHeight="1" outlineLevel="3" spans="1:21">
      <c r="A147" s="8" t="s">
        <v>70</v>
      </c>
      <c r="B147" s="8" t="s">
        <v>78</v>
      </c>
      <c r="C147" s="8" t="s">
        <v>10944</v>
      </c>
      <c r="D147" s="13">
        <v>1.24</v>
      </c>
      <c r="E147" s="8" t="s">
        <v>10945</v>
      </c>
      <c r="F147" s="8" t="s">
        <v>10946</v>
      </c>
      <c r="G147" s="8" t="s">
        <v>10558</v>
      </c>
      <c r="H147" s="8" t="s">
        <v>10559</v>
      </c>
      <c r="I147" s="8" t="s">
        <v>10560</v>
      </c>
      <c r="J147" s="13">
        <v>1.2</v>
      </c>
      <c r="K147" s="13">
        <f t="shared" si="10"/>
        <v>46.1</v>
      </c>
      <c r="L147" s="13">
        <v>19</v>
      </c>
      <c r="M147" s="13">
        <v>12.4</v>
      </c>
      <c r="N147" s="13">
        <f t="shared" si="11"/>
        <v>27.1</v>
      </c>
      <c r="O147" s="8" t="s">
        <v>10566</v>
      </c>
      <c r="P147" s="8" t="s">
        <v>10562</v>
      </c>
      <c r="Q147" s="8" t="s">
        <v>10853</v>
      </c>
      <c r="R147" s="8" t="s">
        <v>10559</v>
      </c>
      <c r="U147" s="13">
        <v>33</v>
      </c>
    </row>
    <row r="148" ht="30" customHeight="1" outlineLevel="2" spans="1:21">
      <c r="A148" s="8"/>
      <c r="B148" s="7" t="s">
        <v>72</v>
      </c>
      <c r="C148" s="8"/>
      <c r="D148" s="13">
        <f>SUBTOTAL(9,D149:D152)</f>
        <v>11.099</v>
      </c>
      <c r="E148" s="8"/>
      <c r="F148" s="8"/>
      <c r="G148" s="8"/>
      <c r="H148" s="8"/>
      <c r="I148" s="8"/>
      <c r="J148" s="13"/>
      <c r="K148" s="13">
        <f>SUBTOTAL(9,K149:K152)</f>
        <v>774.9</v>
      </c>
      <c r="L148" s="13">
        <f>SUBTOTAL(9,L149:L152)</f>
        <v>167</v>
      </c>
      <c r="M148" s="8">
        <f>SUBTOTAL(9,M149:M152)</f>
        <v>0</v>
      </c>
      <c r="N148" s="13">
        <f>SUBTOTAL(9,N149:N152)</f>
        <v>607.9</v>
      </c>
      <c r="O148" s="8"/>
      <c r="P148" s="8"/>
      <c r="Q148" s="8"/>
      <c r="R148" s="8"/>
      <c r="U148" s="13">
        <f>SUBTOTAL(9,U149:U152)</f>
        <v>554.9</v>
      </c>
    </row>
    <row r="149" ht="30" customHeight="1" outlineLevel="3" spans="1:21">
      <c r="A149" s="8" t="s">
        <v>70</v>
      </c>
      <c r="B149" s="8" t="s">
        <v>71</v>
      </c>
      <c r="C149" s="8" t="s">
        <v>10947</v>
      </c>
      <c r="D149" s="13">
        <v>1.307</v>
      </c>
      <c r="E149" s="8" t="s">
        <v>10948</v>
      </c>
      <c r="F149" s="8" t="s">
        <v>10949</v>
      </c>
      <c r="G149" s="8" t="s">
        <v>10558</v>
      </c>
      <c r="H149" s="8" t="s">
        <v>10559</v>
      </c>
      <c r="I149" s="8" t="s">
        <v>10560</v>
      </c>
      <c r="J149" s="13">
        <v>1.3</v>
      </c>
      <c r="K149" s="13">
        <f t="shared" ref="K149:K152" si="12">ROUND(U149/167662*234138,1)</f>
        <v>91.2</v>
      </c>
      <c r="L149" s="13">
        <v>20</v>
      </c>
      <c r="M149" s="8" t="s">
        <v>10559</v>
      </c>
      <c r="N149" s="13">
        <f>K149-L149</f>
        <v>71.2</v>
      </c>
      <c r="O149" s="8" t="s">
        <v>10566</v>
      </c>
      <c r="P149" s="8" t="s">
        <v>10562</v>
      </c>
      <c r="Q149" s="8" t="s">
        <v>10950</v>
      </c>
      <c r="R149" s="8" t="s">
        <v>10559</v>
      </c>
      <c r="U149" s="13">
        <v>65.3</v>
      </c>
    </row>
    <row r="150" ht="30" customHeight="1" outlineLevel="3" spans="1:21">
      <c r="A150" s="8" t="s">
        <v>70</v>
      </c>
      <c r="B150" s="8" t="s">
        <v>71</v>
      </c>
      <c r="C150" s="8" t="s">
        <v>10951</v>
      </c>
      <c r="D150" s="13">
        <v>2.532</v>
      </c>
      <c r="E150" s="8" t="s">
        <v>10952</v>
      </c>
      <c r="F150" s="8" t="s">
        <v>10953</v>
      </c>
      <c r="G150" s="8" t="s">
        <v>10558</v>
      </c>
      <c r="H150" s="8" t="s">
        <v>10559</v>
      </c>
      <c r="I150" s="8" t="s">
        <v>10560</v>
      </c>
      <c r="J150" s="13">
        <v>2.5</v>
      </c>
      <c r="K150" s="13">
        <f t="shared" si="12"/>
        <v>176.8</v>
      </c>
      <c r="L150" s="13">
        <v>38</v>
      </c>
      <c r="M150" s="8" t="s">
        <v>10559</v>
      </c>
      <c r="N150" s="13">
        <f>K150-L150</f>
        <v>138.8</v>
      </c>
      <c r="O150" s="8" t="s">
        <v>10566</v>
      </c>
      <c r="P150" s="8" t="s">
        <v>10562</v>
      </c>
      <c r="Q150" s="8" t="s">
        <v>10950</v>
      </c>
      <c r="R150" s="8" t="s">
        <v>10559</v>
      </c>
      <c r="U150" s="13">
        <v>126.6</v>
      </c>
    </row>
    <row r="151" ht="30" customHeight="1" outlineLevel="3" spans="1:21">
      <c r="A151" s="8" t="s">
        <v>70</v>
      </c>
      <c r="B151" s="8" t="s">
        <v>71</v>
      </c>
      <c r="C151" s="8" t="s">
        <v>10954</v>
      </c>
      <c r="D151" s="13">
        <v>4.672</v>
      </c>
      <c r="E151" s="8" t="s">
        <v>10955</v>
      </c>
      <c r="F151" s="8" t="s">
        <v>10956</v>
      </c>
      <c r="G151" s="8" t="s">
        <v>10558</v>
      </c>
      <c r="H151" s="8" t="s">
        <v>10559</v>
      </c>
      <c r="I151" s="8" t="s">
        <v>10560</v>
      </c>
      <c r="J151" s="13">
        <v>4.7</v>
      </c>
      <c r="K151" s="13">
        <f t="shared" si="12"/>
        <v>326.2</v>
      </c>
      <c r="L151" s="13">
        <v>70</v>
      </c>
      <c r="M151" s="8" t="s">
        <v>10559</v>
      </c>
      <c r="N151" s="13">
        <f>K151-L151</f>
        <v>256.2</v>
      </c>
      <c r="O151" s="8" t="s">
        <v>10566</v>
      </c>
      <c r="P151" s="8" t="s">
        <v>10562</v>
      </c>
      <c r="Q151" s="8" t="s">
        <v>10950</v>
      </c>
      <c r="R151" s="8"/>
      <c r="U151" s="13">
        <v>233.6</v>
      </c>
    </row>
    <row r="152" ht="30" customHeight="1" outlineLevel="3" spans="1:21">
      <c r="A152" s="8" t="s">
        <v>70</v>
      </c>
      <c r="B152" s="8" t="s">
        <v>71</v>
      </c>
      <c r="C152" s="8" t="s">
        <v>10957</v>
      </c>
      <c r="D152" s="13">
        <v>2.588</v>
      </c>
      <c r="E152" s="8" t="s">
        <v>10958</v>
      </c>
      <c r="F152" s="8" t="s">
        <v>10959</v>
      </c>
      <c r="G152" s="8" t="s">
        <v>10558</v>
      </c>
      <c r="H152" s="8" t="s">
        <v>10559</v>
      </c>
      <c r="I152" s="8" t="s">
        <v>10560</v>
      </c>
      <c r="J152" s="13">
        <v>2.6</v>
      </c>
      <c r="K152" s="13">
        <f t="shared" si="12"/>
        <v>180.7</v>
      </c>
      <c r="L152" s="13">
        <v>39</v>
      </c>
      <c r="M152" s="8" t="s">
        <v>10559</v>
      </c>
      <c r="N152" s="13">
        <f>K152-L152</f>
        <v>141.7</v>
      </c>
      <c r="O152" s="8" t="s">
        <v>10566</v>
      </c>
      <c r="P152" s="8" t="s">
        <v>10562</v>
      </c>
      <c r="Q152" s="8" t="s">
        <v>10950</v>
      </c>
      <c r="R152" s="8" t="s">
        <v>10559</v>
      </c>
      <c r="U152" s="13">
        <v>129.4</v>
      </c>
    </row>
    <row r="153" ht="30" customHeight="1" outlineLevel="1" spans="1:21">
      <c r="A153" s="7" t="s">
        <v>80</v>
      </c>
      <c r="B153" s="8"/>
      <c r="C153" s="8"/>
      <c r="D153" s="13">
        <f>SUBTOTAL(9,D155:D452)</f>
        <v>818.461</v>
      </c>
      <c r="E153" s="8"/>
      <c r="F153" s="8"/>
      <c r="G153" s="8"/>
      <c r="H153" s="8"/>
      <c r="I153" s="8"/>
      <c r="J153" s="13"/>
      <c r="K153" s="13">
        <f>SUBTOTAL(9,K155:K452)</f>
        <v>29404</v>
      </c>
      <c r="L153" s="13">
        <f>SUBTOTAL(9,L155:L452)</f>
        <v>12261.6</v>
      </c>
      <c r="M153" s="8">
        <f>SUBTOTAL(9,M155:M452)</f>
        <v>3115.8</v>
      </c>
      <c r="N153" s="13">
        <f>SUBTOTAL(9,N155:N452)</f>
        <v>17142.4</v>
      </c>
      <c r="O153" s="8"/>
      <c r="P153" s="8"/>
      <c r="Q153" s="8"/>
      <c r="R153" s="8"/>
      <c r="U153" s="13">
        <f>SUBTOTAL(9,U155:U452)</f>
        <v>21055.6</v>
      </c>
    </row>
    <row r="154" ht="30" customHeight="1" outlineLevel="2" spans="1:21">
      <c r="A154" s="8"/>
      <c r="B154" s="7" t="s">
        <v>97</v>
      </c>
      <c r="C154" s="8"/>
      <c r="D154" s="13">
        <f>SUBTOTAL(9,D155:D207)</f>
        <v>129.219</v>
      </c>
      <c r="E154" s="8"/>
      <c r="F154" s="8"/>
      <c r="G154" s="8"/>
      <c r="H154" s="8"/>
      <c r="I154" s="8"/>
      <c r="J154" s="13"/>
      <c r="K154" s="13">
        <f>SUBTOTAL(9,K155:K207)</f>
        <v>4830.7</v>
      </c>
      <c r="L154" s="13">
        <f>SUBTOTAL(9,L155:L207)</f>
        <v>1933</v>
      </c>
      <c r="M154" s="8">
        <f>SUBTOTAL(9,M155:M207)</f>
        <v>0</v>
      </c>
      <c r="N154" s="13">
        <f>SUBTOTAL(9,N155:N207)</f>
        <v>2897.7</v>
      </c>
      <c r="O154" s="8"/>
      <c r="P154" s="8"/>
      <c r="Q154" s="8"/>
      <c r="R154" s="8"/>
      <c r="U154" s="13">
        <f>SUBTOTAL(9,U155:U207)</f>
        <v>3459</v>
      </c>
    </row>
    <row r="155" ht="30" customHeight="1" outlineLevel="3" spans="1:21">
      <c r="A155" s="8" t="s">
        <v>75</v>
      </c>
      <c r="B155" s="8" t="s">
        <v>96</v>
      </c>
      <c r="C155" s="8" t="s">
        <v>10960</v>
      </c>
      <c r="D155" s="13">
        <v>2.735</v>
      </c>
      <c r="E155" s="8" t="s">
        <v>10961</v>
      </c>
      <c r="F155" s="8" t="s">
        <v>10962</v>
      </c>
      <c r="G155" s="8" t="s">
        <v>10558</v>
      </c>
      <c r="H155" s="8" t="s">
        <v>10559</v>
      </c>
      <c r="I155" s="8" t="s">
        <v>10560</v>
      </c>
      <c r="J155" s="13">
        <v>2.7</v>
      </c>
      <c r="K155" s="13">
        <f t="shared" ref="K155:K207" si="13">ROUND(U155/167662*234138,1)</f>
        <v>101.9</v>
      </c>
      <c r="L155" s="13">
        <v>41</v>
      </c>
      <c r="M155" s="8" t="s">
        <v>10559</v>
      </c>
      <c r="N155" s="13">
        <f t="shared" ref="N155:N207" si="14">K155-L155</f>
        <v>60.9</v>
      </c>
      <c r="O155" s="8" t="s">
        <v>10566</v>
      </c>
      <c r="P155" s="8" t="s">
        <v>10562</v>
      </c>
      <c r="Q155" s="8" t="s">
        <v>10963</v>
      </c>
      <c r="R155" s="8" t="s">
        <v>10559</v>
      </c>
      <c r="U155" s="13">
        <v>73</v>
      </c>
    </row>
    <row r="156" ht="30" customHeight="1" outlineLevel="3" spans="1:21">
      <c r="A156" s="8" t="s">
        <v>75</v>
      </c>
      <c r="B156" s="8" t="s">
        <v>96</v>
      </c>
      <c r="C156" s="8" t="s">
        <v>10964</v>
      </c>
      <c r="D156" s="13">
        <v>0.569</v>
      </c>
      <c r="E156" s="8" t="s">
        <v>10965</v>
      </c>
      <c r="F156" s="8" t="s">
        <v>10966</v>
      </c>
      <c r="G156" s="8" t="s">
        <v>10558</v>
      </c>
      <c r="H156" s="8" t="s">
        <v>10559</v>
      </c>
      <c r="I156" s="8" t="s">
        <v>10560</v>
      </c>
      <c r="J156" s="13">
        <v>0.6</v>
      </c>
      <c r="K156" s="13">
        <f t="shared" si="13"/>
        <v>20.9</v>
      </c>
      <c r="L156" s="13">
        <v>9</v>
      </c>
      <c r="M156" s="8" t="s">
        <v>10559</v>
      </c>
      <c r="N156" s="13">
        <f t="shared" si="14"/>
        <v>11.9</v>
      </c>
      <c r="O156" s="8" t="s">
        <v>10566</v>
      </c>
      <c r="P156" s="8" t="s">
        <v>10562</v>
      </c>
      <c r="Q156" s="8" t="s">
        <v>10963</v>
      </c>
      <c r="R156" s="8" t="s">
        <v>10559</v>
      </c>
      <c r="U156" s="13">
        <v>15</v>
      </c>
    </row>
    <row r="157" ht="30" customHeight="1" outlineLevel="3" spans="1:21">
      <c r="A157" s="8" t="s">
        <v>75</v>
      </c>
      <c r="B157" s="8" t="s">
        <v>96</v>
      </c>
      <c r="C157" s="8" t="s">
        <v>10967</v>
      </c>
      <c r="D157" s="13">
        <v>5.392</v>
      </c>
      <c r="E157" s="8" t="s">
        <v>10968</v>
      </c>
      <c r="F157" s="8" t="s">
        <v>10969</v>
      </c>
      <c r="G157" s="8" t="s">
        <v>10558</v>
      </c>
      <c r="H157" s="8" t="s">
        <v>10559</v>
      </c>
      <c r="I157" s="8" t="s">
        <v>10560</v>
      </c>
      <c r="J157" s="13">
        <v>5.4</v>
      </c>
      <c r="K157" s="13">
        <f t="shared" si="13"/>
        <v>201.1</v>
      </c>
      <c r="L157" s="13">
        <v>81</v>
      </c>
      <c r="M157" s="8" t="s">
        <v>10559</v>
      </c>
      <c r="N157" s="13">
        <f t="shared" si="14"/>
        <v>120.1</v>
      </c>
      <c r="O157" s="8" t="s">
        <v>10566</v>
      </c>
      <c r="P157" s="8" t="s">
        <v>10562</v>
      </c>
      <c r="Q157" s="8" t="s">
        <v>10963</v>
      </c>
      <c r="R157" s="8" t="s">
        <v>10559</v>
      </c>
      <c r="U157" s="13">
        <v>144</v>
      </c>
    </row>
    <row r="158" ht="30" customHeight="1" outlineLevel="3" spans="1:21">
      <c r="A158" s="8" t="s">
        <v>75</v>
      </c>
      <c r="B158" s="8" t="s">
        <v>96</v>
      </c>
      <c r="C158" s="8" t="s">
        <v>10970</v>
      </c>
      <c r="D158" s="13">
        <v>1.995</v>
      </c>
      <c r="E158" s="8" t="s">
        <v>10971</v>
      </c>
      <c r="F158" s="8" t="s">
        <v>10972</v>
      </c>
      <c r="G158" s="8" t="s">
        <v>10558</v>
      </c>
      <c r="H158" s="8" t="s">
        <v>10559</v>
      </c>
      <c r="I158" s="8" t="s">
        <v>10560</v>
      </c>
      <c r="J158" s="13">
        <v>2</v>
      </c>
      <c r="K158" s="13">
        <f t="shared" si="13"/>
        <v>74</v>
      </c>
      <c r="L158" s="13">
        <v>30</v>
      </c>
      <c r="M158" s="8" t="s">
        <v>10559</v>
      </c>
      <c r="N158" s="13">
        <f t="shared" si="14"/>
        <v>44</v>
      </c>
      <c r="O158" s="8" t="s">
        <v>10566</v>
      </c>
      <c r="P158" s="8" t="s">
        <v>10562</v>
      </c>
      <c r="Q158" s="8" t="s">
        <v>10963</v>
      </c>
      <c r="R158" s="8" t="s">
        <v>10559</v>
      </c>
      <c r="U158" s="13">
        <v>53</v>
      </c>
    </row>
    <row r="159" ht="30" customHeight="1" outlineLevel="3" spans="1:21">
      <c r="A159" s="8" t="s">
        <v>75</v>
      </c>
      <c r="B159" s="8" t="s">
        <v>96</v>
      </c>
      <c r="C159" s="8" t="s">
        <v>10973</v>
      </c>
      <c r="D159" s="13">
        <v>2.881</v>
      </c>
      <c r="E159" s="8" t="s">
        <v>10974</v>
      </c>
      <c r="F159" s="8" t="s">
        <v>10975</v>
      </c>
      <c r="G159" s="8" t="s">
        <v>10558</v>
      </c>
      <c r="H159" s="8" t="s">
        <v>10559</v>
      </c>
      <c r="I159" s="8" t="s">
        <v>10560</v>
      </c>
      <c r="J159" s="13">
        <v>2.9</v>
      </c>
      <c r="K159" s="13">
        <f t="shared" si="13"/>
        <v>107.5</v>
      </c>
      <c r="L159" s="13">
        <v>43</v>
      </c>
      <c r="M159" s="8" t="s">
        <v>10559</v>
      </c>
      <c r="N159" s="13">
        <f t="shared" si="14"/>
        <v>64.5</v>
      </c>
      <c r="O159" s="8" t="s">
        <v>10566</v>
      </c>
      <c r="P159" s="8" t="s">
        <v>10562</v>
      </c>
      <c r="Q159" s="8" t="s">
        <v>10963</v>
      </c>
      <c r="R159" s="8" t="s">
        <v>10559</v>
      </c>
      <c r="U159" s="13">
        <v>77</v>
      </c>
    </row>
    <row r="160" ht="30" customHeight="1" outlineLevel="3" spans="1:21">
      <c r="A160" s="8" t="s">
        <v>75</v>
      </c>
      <c r="B160" s="8" t="s">
        <v>96</v>
      </c>
      <c r="C160" s="8" t="s">
        <v>10976</v>
      </c>
      <c r="D160" s="13">
        <v>4.694</v>
      </c>
      <c r="E160" s="8" t="s">
        <v>10977</v>
      </c>
      <c r="F160" s="8" t="s">
        <v>10978</v>
      </c>
      <c r="G160" s="8" t="s">
        <v>10558</v>
      </c>
      <c r="H160" s="8" t="s">
        <v>10559</v>
      </c>
      <c r="I160" s="8" t="s">
        <v>10560</v>
      </c>
      <c r="J160" s="13">
        <v>4.7</v>
      </c>
      <c r="K160" s="13">
        <f t="shared" si="13"/>
        <v>176</v>
      </c>
      <c r="L160" s="13">
        <v>70</v>
      </c>
      <c r="M160" s="8" t="s">
        <v>10559</v>
      </c>
      <c r="N160" s="13">
        <f t="shared" si="14"/>
        <v>106</v>
      </c>
      <c r="O160" s="8" t="s">
        <v>10566</v>
      </c>
      <c r="P160" s="8" t="s">
        <v>10562</v>
      </c>
      <c r="Q160" s="8" t="s">
        <v>10963</v>
      </c>
      <c r="R160" s="8" t="s">
        <v>10559</v>
      </c>
      <c r="U160" s="13">
        <v>126</v>
      </c>
    </row>
    <row r="161" ht="30" customHeight="1" outlineLevel="3" spans="1:21">
      <c r="A161" s="8" t="s">
        <v>75</v>
      </c>
      <c r="B161" s="8" t="s">
        <v>96</v>
      </c>
      <c r="C161" s="8" t="s">
        <v>10979</v>
      </c>
      <c r="D161" s="13">
        <v>4.693</v>
      </c>
      <c r="E161" s="8" t="s">
        <v>10980</v>
      </c>
      <c r="F161" s="8" t="s">
        <v>10981</v>
      </c>
      <c r="G161" s="8" t="s">
        <v>10558</v>
      </c>
      <c r="H161" s="8" t="s">
        <v>10559</v>
      </c>
      <c r="I161" s="8" t="s">
        <v>10560</v>
      </c>
      <c r="J161" s="13">
        <v>4.7</v>
      </c>
      <c r="K161" s="13">
        <f t="shared" si="13"/>
        <v>176</v>
      </c>
      <c r="L161" s="13">
        <v>70</v>
      </c>
      <c r="M161" s="8" t="s">
        <v>10559</v>
      </c>
      <c r="N161" s="13">
        <f t="shared" si="14"/>
        <v>106</v>
      </c>
      <c r="O161" s="8" t="s">
        <v>10566</v>
      </c>
      <c r="P161" s="8" t="s">
        <v>10562</v>
      </c>
      <c r="Q161" s="8" t="s">
        <v>10963</v>
      </c>
      <c r="R161" s="8" t="s">
        <v>10559</v>
      </c>
      <c r="U161" s="13">
        <v>126</v>
      </c>
    </row>
    <row r="162" ht="30" customHeight="1" outlineLevel="3" spans="1:21">
      <c r="A162" s="8" t="s">
        <v>75</v>
      </c>
      <c r="B162" s="8" t="s">
        <v>96</v>
      </c>
      <c r="C162" s="8" t="s">
        <v>10982</v>
      </c>
      <c r="D162" s="13">
        <v>2.982</v>
      </c>
      <c r="E162" s="8" t="s">
        <v>10983</v>
      </c>
      <c r="F162" s="8" t="s">
        <v>10984</v>
      </c>
      <c r="G162" s="8" t="s">
        <v>10558</v>
      </c>
      <c r="H162" s="8" t="s">
        <v>10559</v>
      </c>
      <c r="I162" s="8" t="s">
        <v>10560</v>
      </c>
      <c r="J162" s="13">
        <v>3</v>
      </c>
      <c r="K162" s="13">
        <f t="shared" si="13"/>
        <v>111.7</v>
      </c>
      <c r="L162" s="13">
        <v>45</v>
      </c>
      <c r="M162" s="8" t="s">
        <v>10559</v>
      </c>
      <c r="N162" s="13">
        <f t="shared" si="14"/>
        <v>66.7</v>
      </c>
      <c r="O162" s="8" t="s">
        <v>10566</v>
      </c>
      <c r="P162" s="8" t="s">
        <v>10562</v>
      </c>
      <c r="Q162" s="8" t="s">
        <v>10963</v>
      </c>
      <c r="R162" s="8" t="s">
        <v>10559</v>
      </c>
      <c r="U162" s="13">
        <v>80</v>
      </c>
    </row>
    <row r="163" ht="30" customHeight="1" outlineLevel="3" spans="1:21">
      <c r="A163" s="8" t="s">
        <v>75</v>
      </c>
      <c r="B163" s="8" t="s">
        <v>96</v>
      </c>
      <c r="C163" s="8" t="s">
        <v>10985</v>
      </c>
      <c r="D163" s="13">
        <v>0.981</v>
      </c>
      <c r="E163" s="8" t="s">
        <v>10986</v>
      </c>
      <c r="F163" s="8" t="s">
        <v>10987</v>
      </c>
      <c r="G163" s="8" t="s">
        <v>10558</v>
      </c>
      <c r="H163" s="8" t="s">
        <v>10559</v>
      </c>
      <c r="I163" s="8" t="s">
        <v>10560</v>
      </c>
      <c r="J163" s="13">
        <v>1</v>
      </c>
      <c r="K163" s="13">
        <f t="shared" si="13"/>
        <v>36.3</v>
      </c>
      <c r="L163" s="13">
        <v>15</v>
      </c>
      <c r="M163" s="8" t="s">
        <v>10559</v>
      </c>
      <c r="N163" s="13">
        <f t="shared" si="14"/>
        <v>21.3</v>
      </c>
      <c r="O163" s="8" t="s">
        <v>10566</v>
      </c>
      <c r="P163" s="8" t="s">
        <v>10562</v>
      </c>
      <c r="Q163" s="8" t="s">
        <v>10963</v>
      </c>
      <c r="R163" s="8" t="s">
        <v>10559</v>
      </c>
      <c r="U163" s="13">
        <v>26</v>
      </c>
    </row>
    <row r="164" ht="30" customHeight="1" outlineLevel="3" spans="1:21">
      <c r="A164" s="8" t="s">
        <v>75</v>
      </c>
      <c r="B164" s="8" t="s">
        <v>96</v>
      </c>
      <c r="C164" s="8" t="s">
        <v>10988</v>
      </c>
      <c r="D164" s="13">
        <v>6.855</v>
      </c>
      <c r="E164" s="8" t="s">
        <v>10989</v>
      </c>
      <c r="F164" s="8" t="s">
        <v>10990</v>
      </c>
      <c r="G164" s="8" t="s">
        <v>10558</v>
      </c>
      <c r="H164" s="8" t="s">
        <v>10559</v>
      </c>
      <c r="I164" s="8" t="s">
        <v>10560</v>
      </c>
      <c r="J164" s="13">
        <v>6.9</v>
      </c>
      <c r="K164" s="13">
        <f t="shared" si="13"/>
        <v>257</v>
      </c>
      <c r="L164" s="13">
        <v>103</v>
      </c>
      <c r="M164" s="8" t="s">
        <v>10559</v>
      </c>
      <c r="N164" s="13">
        <f t="shared" si="14"/>
        <v>154</v>
      </c>
      <c r="O164" s="8" t="s">
        <v>10566</v>
      </c>
      <c r="P164" s="8" t="s">
        <v>10562</v>
      </c>
      <c r="Q164" s="8" t="s">
        <v>10963</v>
      </c>
      <c r="R164" s="8" t="s">
        <v>10559</v>
      </c>
      <c r="U164" s="13">
        <v>184</v>
      </c>
    </row>
    <row r="165" ht="30" customHeight="1" outlineLevel="3" spans="1:21">
      <c r="A165" s="8" t="s">
        <v>75</v>
      </c>
      <c r="B165" s="8" t="s">
        <v>96</v>
      </c>
      <c r="C165" s="8" t="s">
        <v>10991</v>
      </c>
      <c r="D165" s="13">
        <v>2.01</v>
      </c>
      <c r="E165" s="8" t="s">
        <v>10992</v>
      </c>
      <c r="F165" s="8" t="s">
        <v>10993</v>
      </c>
      <c r="G165" s="8" t="s">
        <v>10558</v>
      </c>
      <c r="H165" s="8" t="s">
        <v>10559</v>
      </c>
      <c r="I165" s="8" t="s">
        <v>10560</v>
      </c>
      <c r="J165" s="13">
        <v>2</v>
      </c>
      <c r="K165" s="13">
        <f t="shared" si="13"/>
        <v>75.4</v>
      </c>
      <c r="L165" s="13">
        <v>30</v>
      </c>
      <c r="M165" s="8" t="s">
        <v>10559</v>
      </c>
      <c r="N165" s="13">
        <f t="shared" si="14"/>
        <v>45.4</v>
      </c>
      <c r="O165" s="8" t="s">
        <v>10566</v>
      </c>
      <c r="P165" s="8" t="s">
        <v>10562</v>
      </c>
      <c r="Q165" s="8" t="s">
        <v>10963</v>
      </c>
      <c r="R165" s="8" t="s">
        <v>10559</v>
      </c>
      <c r="U165" s="13">
        <v>54</v>
      </c>
    </row>
    <row r="166" ht="30" customHeight="1" outlineLevel="3" spans="1:21">
      <c r="A166" s="8" t="s">
        <v>75</v>
      </c>
      <c r="B166" s="8" t="s">
        <v>96</v>
      </c>
      <c r="C166" s="8" t="s">
        <v>10994</v>
      </c>
      <c r="D166" s="13">
        <v>0.148</v>
      </c>
      <c r="E166" s="8" t="s">
        <v>10995</v>
      </c>
      <c r="F166" s="8" t="s">
        <v>10996</v>
      </c>
      <c r="G166" s="8" t="s">
        <v>10558</v>
      </c>
      <c r="H166" s="8" t="s">
        <v>10559</v>
      </c>
      <c r="I166" s="8" t="s">
        <v>10560</v>
      </c>
      <c r="J166" s="13">
        <v>0.1</v>
      </c>
      <c r="K166" s="13">
        <f t="shared" si="13"/>
        <v>5.6</v>
      </c>
      <c r="L166" s="13">
        <v>2</v>
      </c>
      <c r="M166" s="8" t="s">
        <v>10559</v>
      </c>
      <c r="N166" s="13">
        <f t="shared" si="14"/>
        <v>3.6</v>
      </c>
      <c r="O166" s="8" t="s">
        <v>10566</v>
      </c>
      <c r="P166" s="8" t="s">
        <v>10562</v>
      </c>
      <c r="Q166" s="8" t="s">
        <v>10963</v>
      </c>
      <c r="R166" s="8" t="s">
        <v>10559</v>
      </c>
      <c r="U166" s="13">
        <v>4</v>
      </c>
    </row>
    <row r="167" ht="30" customHeight="1" outlineLevel="3" spans="1:21">
      <c r="A167" s="8" t="s">
        <v>75</v>
      </c>
      <c r="B167" s="8" t="s">
        <v>96</v>
      </c>
      <c r="C167" s="8" t="s">
        <v>10559</v>
      </c>
      <c r="D167" s="13">
        <v>0.343</v>
      </c>
      <c r="E167" s="8" t="s">
        <v>10997</v>
      </c>
      <c r="F167" s="8" t="s">
        <v>10998</v>
      </c>
      <c r="G167" s="8" t="s">
        <v>10558</v>
      </c>
      <c r="H167" s="8" t="s">
        <v>10559</v>
      </c>
      <c r="I167" s="8" t="s">
        <v>10560</v>
      </c>
      <c r="J167" s="13">
        <v>0.3</v>
      </c>
      <c r="K167" s="13">
        <f t="shared" si="13"/>
        <v>12.6</v>
      </c>
      <c r="L167" s="13">
        <v>5</v>
      </c>
      <c r="M167" s="8" t="s">
        <v>10559</v>
      </c>
      <c r="N167" s="13">
        <f t="shared" si="14"/>
        <v>7.6</v>
      </c>
      <c r="O167" s="8" t="s">
        <v>10566</v>
      </c>
      <c r="P167" s="8" t="s">
        <v>10562</v>
      </c>
      <c r="Q167" s="8" t="s">
        <v>10963</v>
      </c>
      <c r="R167" s="8" t="s">
        <v>10559</v>
      </c>
      <c r="U167" s="13">
        <v>9</v>
      </c>
    </row>
    <row r="168" ht="30" customHeight="1" outlineLevel="3" spans="1:21">
      <c r="A168" s="8" t="s">
        <v>75</v>
      </c>
      <c r="B168" s="8" t="s">
        <v>96</v>
      </c>
      <c r="C168" s="8" t="s">
        <v>10999</v>
      </c>
      <c r="D168" s="13">
        <v>6.804</v>
      </c>
      <c r="E168" s="8" t="s">
        <v>11000</v>
      </c>
      <c r="F168" s="8" t="s">
        <v>11001</v>
      </c>
      <c r="G168" s="8" t="s">
        <v>10558</v>
      </c>
      <c r="H168" s="8" t="s">
        <v>10559</v>
      </c>
      <c r="I168" s="8" t="s">
        <v>10560</v>
      </c>
      <c r="J168" s="13">
        <v>6.8</v>
      </c>
      <c r="K168" s="13">
        <f t="shared" si="13"/>
        <v>254.2</v>
      </c>
      <c r="L168" s="13">
        <v>102</v>
      </c>
      <c r="M168" s="8" t="s">
        <v>10559</v>
      </c>
      <c r="N168" s="13">
        <f t="shared" si="14"/>
        <v>152.2</v>
      </c>
      <c r="O168" s="8" t="s">
        <v>10566</v>
      </c>
      <c r="P168" s="8" t="s">
        <v>10562</v>
      </c>
      <c r="Q168" s="8" t="s">
        <v>10963</v>
      </c>
      <c r="R168" s="8" t="s">
        <v>10559</v>
      </c>
      <c r="U168" s="13">
        <v>182</v>
      </c>
    </row>
    <row r="169" ht="30" customHeight="1" outlineLevel="3" spans="1:21">
      <c r="A169" s="8" t="s">
        <v>75</v>
      </c>
      <c r="B169" s="8" t="s">
        <v>96</v>
      </c>
      <c r="C169" s="8" t="s">
        <v>11002</v>
      </c>
      <c r="D169" s="13">
        <v>1.68</v>
      </c>
      <c r="E169" s="8" t="s">
        <v>11003</v>
      </c>
      <c r="F169" s="8" t="s">
        <v>11004</v>
      </c>
      <c r="G169" s="8" t="s">
        <v>10558</v>
      </c>
      <c r="H169" s="8" t="s">
        <v>10559</v>
      </c>
      <c r="I169" s="8" t="s">
        <v>10560</v>
      </c>
      <c r="J169" s="13">
        <v>1.7</v>
      </c>
      <c r="K169" s="13">
        <f t="shared" si="13"/>
        <v>62.8</v>
      </c>
      <c r="L169" s="13">
        <v>25</v>
      </c>
      <c r="M169" s="8" t="s">
        <v>10559</v>
      </c>
      <c r="N169" s="13">
        <f t="shared" si="14"/>
        <v>37.8</v>
      </c>
      <c r="O169" s="8" t="s">
        <v>10566</v>
      </c>
      <c r="P169" s="8" t="s">
        <v>10562</v>
      </c>
      <c r="Q169" s="8" t="s">
        <v>10963</v>
      </c>
      <c r="R169" s="8" t="s">
        <v>10559</v>
      </c>
      <c r="U169" s="13">
        <v>45</v>
      </c>
    </row>
    <row r="170" ht="30" customHeight="1" outlineLevel="3" spans="1:21">
      <c r="A170" s="8" t="s">
        <v>75</v>
      </c>
      <c r="B170" s="8" t="s">
        <v>96</v>
      </c>
      <c r="C170" s="8" t="s">
        <v>10559</v>
      </c>
      <c r="D170" s="13">
        <v>1.597</v>
      </c>
      <c r="E170" s="8" t="s">
        <v>11005</v>
      </c>
      <c r="F170" s="8" t="s">
        <v>11006</v>
      </c>
      <c r="G170" s="8" t="s">
        <v>10558</v>
      </c>
      <c r="H170" s="8" t="s">
        <v>10559</v>
      </c>
      <c r="I170" s="8" t="s">
        <v>10560</v>
      </c>
      <c r="J170" s="13">
        <v>1.6</v>
      </c>
      <c r="K170" s="13">
        <f t="shared" si="13"/>
        <v>60</v>
      </c>
      <c r="L170" s="13">
        <v>24</v>
      </c>
      <c r="M170" s="8" t="s">
        <v>10559</v>
      </c>
      <c r="N170" s="13">
        <f t="shared" si="14"/>
        <v>36</v>
      </c>
      <c r="O170" s="8" t="s">
        <v>10566</v>
      </c>
      <c r="P170" s="8" t="s">
        <v>10562</v>
      </c>
      <c r="Q170" s="8" t="s">
        <v>10963</v>
      </c>
      <c r="R170" s="8" t="s">
        <v>10559</v>
      </c>
      <c r="U170" s="13">
        <v>43</v>
      </c>
    </row>
    <row r="171" ht="30" customHeight="1" outlineLevel="3" spans="1:21">
      <c r="A171" s="8" t="s">
        <v>75</v>
      </c>
      <c r="B171" s="8" t="s">
        <v>96</v>
      </c>
      <c r="C171" s="8" t="s">
        <v>11007</v>
      </c>
      <c r="D171" s="13">
        <v>1.494</v>
      </c>
      <c r="E171" s="8" t="s">
        <v>11008</v>
      </c>
      <c r="F171" s="8" t="s">
        <v>11009</v>
      </c>
      <c r="G171" s="8" t="s">
        <v>10558</v>
      </c>
      <c r="H171" s="8" t="s">
        <v>10559</v>
      </c>
      <c r="I171" s="8" t="s">
        <v>10560</v>
      </c>
      <c r="J171" s="13">
        <v>1.5</v>
      </c>
      <c r="K171" s="13">
        <f t="shared" si="13"/>
        <v>55.9</v>
      </c>
      <c r="L171" s="13">
        <v>22</v>
      </c>
      <c r="M171" s="8" t="s">
        <v>10559</v>
      </c>
      <c r="N171" s="13">
        <f t="shared" si="14"/>
        <v>33.9</v>
      </c>
      <c r="O171" s="8" t="s">
        <v>10566</v>
      </c>
      <c r="P171" s="8" t="s">
        <v>10562</v>
      </c>
      <c r="Q171" s="8" t="s">
        <v>10963</v>
      </c>
      <c r="R171" s="8" t="s">
        <v>10559</v>
      </c>
      <c r="U171" s="13">
        <v>40</v>
      </c>
    </row>
    <row r="172" ht="30" customHeight="1" outlineLevel="3" spans="1:21">
      <c r="A172" s="8" t="s">
        <v>75</v>
      </c>
      <c r="B172" s="8" t="s">
        <v>96</v>
      </c>
      <c r="C172" s="8" t="s">
        <v>11010</v>
      </c>
      <c r="D172" s="13">
        <v>0.2</v>
      </c>
      <c r="E172" s="8" t="s">
        <v>11011</v>
      </c>
      <c r="F172" s="8" t="s">
        <v>11012</v>
      </c>
      <c r="G172" s="8" t="s">
        <v>10558</v>
      </c>
      <c r="H172" s="8" t="s">
        <v>10559</v>
      </c>
      <c r="I172" s="8" t="s">
        <v>10560</v>
      </c>
      <c r="J172" s="13">
        <v>0.2</v>
      </c>
      <c r="K172" s="13">
        <f t="shared" si="13"/>
        <v>7</v>
      </c>
      <c r="L172" s="13">
        <v>3</v>
      </c>
      <c r="M172" s="8" t="s">
        <v>10559</v>
      </c>
      <c r="N172" s="13">
        <f t="shared" si="14"/>
        <v>4</v>
      </c>
      <c r="O172" s="8" t="s">
        <v>10566</v>
      </c>
      <c r="P172" s="8" t="s">
        <v>10562</v>
      </c>
      <c r="Q172" s="8" t="s">
        <v>10963</v>
      </c>
      <c r="R172" s="8" t="s">
        <v>10559</v>
      </c>
      <c r="U172" s="13">
        <v>5</v>
      </c>
    </row>
    <row r="173" ht="30" customHeight="1" outlineLevel="3" spans="1:21">
      <c r="A173" s="8" t="s">
        <v>75</v>
      </c>
      <c r="B173" s="8" t="s">
        <v>96</v>
      </c>
      <c r="C173" s="8" t="s">
        <v>11013</v>
      </c>
      <c r="D173" s="13">
        <v>2.333</v>
      </c>
      <c r="E173" s="8" t="s">
        <v>11014</v>
      </c>
      <c r="F173" s="8" t="s">
        <v>11015</v>
      </c>
      <c r="G173" s="8" t="s">
        <v>10558</v>
      </c>
      <c r="H173" s="8" t="s">
        <v>10559</v>
      </c>
      <c r="I173" s="8" t="s">
        <v>10560</v>
      </c>
      <c r="J173" s="13">
        <v>2.3</v>
      </c>
      <c r="K173" s="13">
        <f t="shared" si="13"/>
        <v>86.6</v>
      </c>
      <c r="L173" s="13">
        <v>35</v>
      </c>
      <c r="M173" s="8" t="s">
        <v>10559</v>
      </c>
      <c r="N173" s="13">
        <f t="shared" si="14"/>
        <v>51.6</v>
      </c>
      <c r="O173" s="8" t="s">
        <v>10566</v>
      </c>
      <c r="P173" s="8" t="s">
        <v>10562</v>
      </c>
      <c r="Q173" s="8" t="s">
        <v>10963</v>
      </c>
      <c r="R173" s="8" t="s">
        <v>10559</v>
      </c>
      <c r="U173" s="13">
        <v>62</v>
      </c>
    </row>
    <row r="174" ht="30" customHeight="1" outlineLevel="3" spans="1:21">
      <c r="A174" s="8" t="s">
        <v>75</v>
      </c>
      <c r="B174" s="8" t="s">
        <v>96</v>
      </c>
      <c r="C174" s="8" t="s">
        <v>11016</v>
      </c>
      <c r="D174" s="13">
        <v>2.362</v>
      </c>
      <c r="E174" s="8" t="s">
        <v>11017</v>
      </c>
      <c r="F174" s="8" t="s">
        <v>11018</v>
      </c>
      <c r="G174" s="8" t="s">
        <v>10558</v>
      </c>
      <c r="H174" s="8" t="s">
        <v>10559</v>
      </c>
      <c r="I174" s="8" t="s">
        <v>10560</v>
      </c>
      <c r="J174" s="13">
        <v>2.4</v>
      </c>
      <c r="K174" s="13">
        <f t="shared" si="13"/>
        <v>88</v>
      </c>
      <c r="L174" s="13">
        <v>35</v>
      </c>
      <c r="M174" s="8" t="s">
        <v>10559</v>
      </c>
      <c r="N174" s="13">
        <f t="shared" si="14"/>
        <v>53</v>
      </c>
      <c r="O174" s="8" t="s">
        <v>10566</v>
      </c>
      <c r="P174" s="8" t="s">
        <v>10562</v>
      </c>
      <c r="Q174" s="8" t="s">
        <v>10963</v>
      </c>
      <c r="R174" s="8" t="s">
        <v>10559</v>
      </c>
      <c r="U174" s="13">
        <v>63</v>
      </c>
    </row>
    <row r="175" ht="30" customHeight="1" outlineLevel="3" spans="1:21">
      <c r="A175" s="8" t="s">
        <v>75</v>
      </c>
      <c r="B175" s="8" t="s">
        <v>96</v>
      </c>
      <c r="C175" s="8" t="s">
        <v>11019</v>
      </c>
      <c r="D175" s="13">
        <v>2.344</v>
      </c>
      <c r="E175" s="8" t="s">
        <v>11020</v>
      </c>
      <c r="F175" s="8" t="s">
        <v>11021</v>
      </c>
      <c r="G175" s="8" t="s">
        <v>10558</v>
      </c>
      <c r="H175" s="8" t="s">
        <v>10559</v>
      </c>
      <c r="I175" s="8" t="s">
        <v>10560</v>
      </c>
      <c r="J175" s="13">
        <v>2.3</v>
      </c>
      <c r="K175" s="13">
        <f t="shared" si="13"/>
        <v>88</v>
      </c>
      <c r="L175" s="13">
        <v>35</v>
      </c>
      <c r="M175" s="8" t="s">
        <v>10559</v>
      </c>
      <c r="N175" s="13">
        <f t="shared" si="14"/>
        <v>53</v>
      </c>
      <c r="O175" s="8" t="s">
        <v>10566</v>
      </c>
      <c r="P175" s="8" t="s">
        <v>10562</v>
      </c>
      <c r="Q175" s="8" t="s">
        <v>10963</v>
      </c>
      <c r="R175" s="8" t="s">
        <v>10559</v>
      </c>
      <c r="U175" s="13">
        <v>63</v>
      </c>
    </row>
    <row r="176" ht="30" customHeight="1" outlineLevel="3" spans="1:21">
      <c r="A176" s="8" t="s">
        <v>75</v>
      </c>
      <c r="B176" s="8" t="s">
        <v>96</v>
      </c>
      <c r="C176" s="8" t="s">
        <v>11022</v>
      </c>
      <c r="D176" s="13">
        <v>2.738</v>
      </c>
      <c r="E176" s="8" t="s">
        <v>11023</v>
      </c>
      <c r="F176" s="8" t="s">
        <v>11024</v>
      </c>
      <c r="G176" s="8" t="s">
        <v>10558</v>
      </c>
      <c r="H176" s="8" t="s">
        <v>10559</v>
      </c>
      <c r="I176" s="8" t="s">
        <v>10560</v>
      </c>
      <c r="J176" s="13">
        <v>2.7</v>
      </c>
      <c r="K176" s="13">
        <f t="shared" si="13"/>
        <v>101.9</v>
      </c>
      <c r="L176" s="13">
        <v>41</v>
      </c>
      <c r="M176" s="8" t="s">
        <v>10559</v>
      </c>
      <c r="N176" s="13">
        <f t="shared" si="14"/>
        <v>60.9</v>
      </c>
      <c r="O176" s="8" t="s">
        <v>10566</v>
      </c>
      <c r="P176" s="8" t="s">
        <v>10562</v>
      </c>
      <c r="Q176" s="8" t="s">
        <v>10963</v>
      </c>
      <c r="R176" s="8" t="s">
        <v>10559</v>
      </c>
      <c r="U176" s="13">
        <v>73</v>
      </c>
    </row>
    <row r="177" ht="30" customHeight="1" outlineLevel="3" spans="1:21">
      <c r="A177" s="8" t="s">
        <v>75</v>
      </c>
      <c r="B177" s="8" t="s">
        <v>96</v>
      </c>
      <c r="C177" s="8" t="s">
        <v>11025</v>
      </c>
      <c r="D177" s="13">
        <v>4.695</v>
      </c>
      <c r="E177" s="8" t="s">
        <v>11026</v>
      </c>
      <c r="F177" s="8" t="s">
        <v>11027</v>
      </c>
      <c r="G177" s="8" t="s">
        <v>10558</v>
      </c>
      <c r="H177" s="8" t="s">
        <v>10559</v>
      </c>
      <c r="I177" s="8" t="s">
        <v>10560</v>
      </c>
      <c r="J177" s="13">
        <v>4.7</v>
      </c>
      <c r="K177" s="13">
        <f t="shared" si="13"/>
        <v>176</v>
      </c>
      <c r="L177" s="13">
        <v>70</v>
      </c>
      <c r="M177" s="8" t="s">
        <v>10559</v>
      </c>
      <c r="N177" s="13">
        <f t="shared" si="14"/>
        <v>106</v>
      </c>
      <c r="O177" s="8" t="s">
        <v>10566</v>
      </c>
      <c r="P177" s="8" t="s">
        <v>10562</v>
      </c>
      <c r="Q177" s="8" t="s">
        <v>10963</v>
      </c>
      <c r="R177" s="8" t="s">
        <v>10559</v>
      </c>
      <c r="U177" s="13">
        <v>126</v>
      </c>
    </row>
    <row r="178" ht="30" customHeight="1" outlineLevel="3" spans="1:21">
      <c r="A178" s="8" t="s">
        <v>75</v>
      </c>
      <c r="B178" s="8" t="s">
        <v>96</v>
      </c>
      <c r="C178" s="8" t="s">
        <v>11028</v>
      </c>
      <c r="D178" s="13">
        <v>1.911</v>
      </c>
      <c r="E178" s="8" t="s">
        <v>11029</v>
      </c>
      <c r="F178" s="8" t="s">
        <v>11030</v>
      </c>
      <c r="G178" s="8" t="s">
        <v>10558</v>
      </c>
      <c r="H178" s="8" t="s">
        <v>10559</v>
      </c>
      <c r="I178" s="8" t="s">
        <v>10560</v>
      </c>
      <c r="J178" s="13">
        <v>1.9</v>
      </c>
      <c r="K178" s="13">
        <f t="shared" si="13"/>
        <v>71.2</v>
      </c>
      <c r="L178" s="13">
        <v>29</v>
      </c>
      <c r="M178" s="8" t="s">
        <v>10559</v>
      </c>
      <c r="N178" s="13">
        <f t="shared" si="14"/>
        <v>42.2</v>
      </c>
      <c r="O178" s="8" t="s">
        <v>10566</v>
      </c>
      <c r="P178" s="8" t="s">
        <v>10562</v>
      </c>
      <c r="Q178" s="8" t="s">
        <v>10963</v>
      </c>
      <c r="R178" s="8" t="s">
        <v>10559</v>
      </c>
      <c r="U178" s="13">
        <v>51</v>
      </c>
    </row>
    <row r="179" ht="30" customHeight="1" outlineLevel="3" spans="1:21">
      <c r="A179" s="8" t="s">
        <v>75</v>
      </c>
      <c r="B179" s="8" t="s">
        <v>96</v>
      </c>
      <c r="C179" s="8" t="s">
        <v>11031</v>
      </c>
      <c r="D179" s="13">
        <v>1.396</v>
      </c>
      <c r="E179" s="8" t="s">
        <v>11032</v>
      </c>
      <c r="F179" s="8" t="s">
        <v>11033</v>
      </c>
      <c r="G179" s="8" t="s">
        <v>10558</v>
      </c>
      <c r="H179" s="8" t="s">
        <v>10559</v>
      </c>
      <c r="I179" s="8" t="s">
        <v>10560</v>
      </c>
      <c r="J179" s="13">
        <v>1.4</v>
      </c>
      <c r="K179" s="13">
        <f t="shared" si="13"/>
        <v>51.7</v>
      </c>
      <c r="L179" s="13">
        <v>21</v>
      </c>
      <c r="M179" s="8" t="s">
        <v>10559</v>
      </c>
      <c r="N179" s="13">
        <f t="shared" si="14"/>
        <v>30.7</v>
      </c>
      <c r="O179" s="8" t="s">
        <v>10566</v>
      </c>
      <c r="P179" s="8" t="s">
        <v>10562</v>
      </c>
      <c r="Q179" s="8" t="s">
        <v>10963</v>
      </c>
      <c r="R179" s="8" t="s">
        <v>10559</v>
      </c>
      <c r="U179" s="13">
        <v>37</v>
      </c>
    </row>
    <row r="180" ht="30" customHeight="1" outlineLevel="3" spans="1:21">
      <c r="A180" s="8" t="s">
        <v>75</v>
      </c>
      <c r="B180" s="8" t="s">
        <v>96</v>
      </c>
      <c r="C180" s="8" t="s">
        <v>11034</v>
      </c>
      <c r="D180" s="13">
        <v>2.793</v>
      </c>
      <c r="E180" s="8" t="s">
        <v>11035</v>
      </c>
      <c r="F180" s="8" t="s">
        <v>11036</v>
      </c>
      <c r="G180" s="8" t="s">
        <v>10558</v>
      </c>
      <c r="H180" s="8" t="s">
        <v>10559</v>
      </c>
      <c r="I180" s="8" t="s">
        <v>10560</v>
      </c>
      <c r="J180" s="13">
        <v>2.8</v>
      </c>
      <c r="K180" s="13">
        <f t="shared" si="13"/>
        <v>104.7</v>
      </c>
      <c r="L180" s="13">
        <v>42</v>
      </c>
      <c r="M180" s="8" t="s">
        <v>10559</v>
      </c>
      <c r="N180" s="13">
        <f t="shared" si="14"/>
        <v>62.7</v>
      </c>
      <c r="O180" s="8" t="s">
        <v>10566</v>
      </c>
      <c r="P180" s="8" t="s">
        <v>10562</v>
      </c>
      <c r="Q180" s="8" t="s">
        <v>10963</v>
      </c>
      <c r="R180" s="8" t="s">
        <v>10559</v>
      </c>
      <c r="U180" s="13">
        <v>75</v>
      </c>
    </row>
    <row r="181" ht="30" customHeight="1" outlineLevel="3" spans="1:21">
      <c r="A181" s="8" t="s">
        <v>75</v>
      </c>
      <c r="B181" s="8" t="s">
        <v>96</v>
      </c>
      <c r="C181" s="8" t="s">
        <v>11037</v>
      </c>
      <c r="D181" s="13">
        <v>1.006</v>
      </c>
      <c r="E181" s="8" t="s">
        <v>11038</v>
      </c>
      <c r="F181" s="8" t="s">
        <v>11039</v>
      </c>
      <c r="G181" s="8" t="s">
        <v>10558</v>
      </c>
      <c r="H181" s="8" t="s">
        <v>10559</v>
      </c>
      <c r="I181" s="8" t="s">
        <v>10560</v>
      </c>
      <c r="J181" s="13">
        <v>1</v>
      </c>
      <c r="K181" s="13">
        <f t="shared" si="13"/>
        <v>37.7</v>
      </c>
      <c r="L181" s="13">
        <v>15</v>
      </c>
      <c r="M181" s="8" t="s">
        <v>10559</v>
      </c>
      <c r="N181" s="13">
        <f t="shared" si="14"/>
        <v>22.7</v>
      </c>
      <c r="O181" s="8" t="s">
        <v>10566</v>
      </c>
      <c r="P181" s="8" t="s">
        <v>10562</v>
      </c>
      <c r="Q181" s="8" t="s">
        <v>10963</v>
      </c>
      <c r="R181" s="8" t="s">
        <v>10559</v>
      </c>
      <c r="U181" s="13">
        <v>27</v>
      </c>
    </row>
    <row r="182" ht="30" customHeight="1" outlineLevel="3" spans="1:21">
      <c r="A182" s="8" t="s">
        <v>75</v>
      </c>
      <c r="B182" s="8" t="s">
        <v>96</v>
      </c>
      <c r="C182" s="8" t="s">
        <v>11040</v>
      </c>
      <c r="D182" s="13">
        <v>3.378</v>
      </c>
      <c r="E182" s="8" t="s">
        <v>11041</v>
      </c>
      <c r="F182" s="8" t="s">
        <v>11042</v>
      </c>
      <c r="G182" s="8" t="s">
        <v>10558</v>
      </c>
      <c r="H182" s="8" t="s">
        <v>10559</v>
      </c>
      <c r="I182" s="8" t="s">
        <v>10560</v>
      </c>
      <c r="J182" s="13">
        <v>3.4</v>
      </c>
      <c r="K182" s="13">
        <f t="shared" si="13"/>
        <v>125.7</v>
      </c>
      <c r="L182" s="13">
        <v>50</v>
      </c>
      <c r="M182" s="8" t="s">
        <v>10559</v>
      </c>
      <c r="N182" s="13">
        <f t="shared" si="14"/>
        <v>75.7</v>
      </c>
      <c r="O182" s="8" t="s">
        <v>10566</v>
      </c>
      <c r="P182" s="8" t="s">
        <v>10562</v>
      </c>
      <c r="Q182" s="8" t="s">
        <v>10963</v>
      </c>
      <c r="R182" s="8" t="s">
        <v>10559</v>
      </c>
      <c r="U182" s="13">
        <v>90</v>
      </c>
    </row>
    <row r="183" ht="30" customHeight="1" outlineLevel="3" spans="1:21">
      <c r="A183" s="8" t="s">
        <v>75</v>
      </c>
      <c r="B183" s="8" t="s">
        <v>96</v>
      </c>
      <c r="C183" s="8" t="s">
        <v>11043</v>
      </c>
      <c r="D183" s="13">
        <v>2.275</v>
      </c>
      <c r="E183" s="8" t="s">
        <v>11044</v>
      </c>
      <c r="F183" s="8" t="s">
        <v>11045</v>
      </c>
      <c r="G183" s="8" t="s">
        <v>10558</v>
      </c>
      <c r="H183" s="8" t="s">
        <v>10559</v>
      </c>
      <c r="I183" s="8" t="s">
        <v>10560</v>
      </c>
      <c r="J183" s="13">
        <v>2.3</v>
      </c>
      <c r="K183" s="13">
        <f t="shared" si="13"/>
        <v>85.2</v>
      </c>
      <c r="L183" s="13">
        <v>34</v>
      </c>
      <c r="M183" s="8" t="s">
        <v>10559</v>
      </c>
      <c r="N183" s="13">
        <f t="shared" si="14"/>
        <v>51.2</v>
      </c>
      <c r="O183" s="8" t="s">
        <v>10566</v>
      </c>
      <c r="P183" s="8" t="s">
        <v>10562</v>
      </c>
      <c r="Q183" s="8" t="s">
        <v>10963</v>
      </c>
      <c r="R183" s="8" t="s">
        <v>10559</v>
      </c>
      <c r="U183" s="13">
        <v>61</v>
      </c>
    </row>
    <row r="184" ht="30" customHeight="1" outlineLevel="3" spans="1:21">
      <c r="A184" s="8" t="s">
        <v>75</v>
      </c>
      <c r="B184" s="8" t="s">
        <v>96</v>
      </c>
      <c r="C184" s="8" t="s">
        <v>11046</v>
      </c>
      <c r="D184" s="13">
        <v>2.391</v>
      </c>
      <c r="E184" s="8" t="s">
        <v>11047</v>
      </c>
      <c r="F184" s="8" t="s">
        <v>11048</v>
      </c>
      <c r="G184" s="8" t="s">
        <v>10558</v>
      </c>
      <c r="H184" s="8" t="s">
        <v>10559</v>
      </c>
      <c r="I184" s="8" t="s">
        <v>10560</v>
      </c>
      <c r="J184" s="13">
        <v>2.4</v>
      </c>
      <c r="K184" s="13">
        <f t="shared" si="13"/>
        <v>89.4</v>
      </c>
      <c r="L184" s="13">
        <v>36</v>
      </c>
      <c r="M184" s="8" t="s">
        <v>10559</v>
      </c>
      <c r="N184" s="13">
        <f t="shared" si="14"/>
        <v>53.4</v>
      </c>
      <c r="O184" s="8" t="s">
        <v>10566</v>
      </c>
      <c r="P184" s="8" t="s">
        <v>10562</v>
      </c>
      <c r="Q184" s="8" t="s">
        <v>10963</v>
      </c>
      <c r="R184" s="8" t="s">
        <v>10559</v>
      </c>
      <c r="U184" s="13">
        <v>64</v>
      </c>
    </row>
    <row r="185" ht="30" customHeight="1" outlineLevel="3" spans="1:21">
      <c r="A185" s="8" t="s">
        <v>75</v>
      </c>
      <c r="B185" s="8" t="s">
        <v>96</v>
      </c>
      <c r="C185" s="8" t="s">
        <v>11049</v>
      </c>
      <c r="D185" s="13">
        <v>4.226</v>
      </c>
      <c r="E185" s="8" t="s">
        <v>11050</v>
      </c>
      <c r="F185" s="8" t="s">
        <v>11051</v>
      </c>
      <c r="G185" s="8" t="s">
        <v>10558</v>
      </c>
      <c r="H185" s="8" t="s">
        <v>10559</v>
      </c>
      <c r="I185" s="8" t="s">
        <v>10560</v>
      </c>
      <c r="J185" s="13">
        <v>4.2</v>
      </c>
      <c r="K185" s="13">
        <f t="shared" si="13"/>
        <v>157.8</v>
      </c>
      <c r="L185" s="13">
        <v>63</v>
      </c>
      <c r="M185" s="8" t="s">
        <v>10559</v>
      </c>
      <c r="N185" s="13">
        <f t="shared" si="14"/>
        <v>94.8</v>
      </c>
      <c r="O185" s="8" t="s">
        <v>10566</v>
      </c>
      <c r="P185" s="8" t="s">
        <v>10562</v>
      </c>
      <c r="Q185" s="8" t="s">
        <v>10963</v>
      </c>
      <c r="R185" s="8" t="s">
        <v>10559</v>
      </c>
      <c r="U185" s="13">
        <v>113</v>
      </c>
    </row>
    <row r="186" ht="30" customHeight="1" outlineLevel="3" spans="1:21">
      <c r="A186" s="8" t="s">
        <v>75</v>
      </c>
      <c r="B186" s="8" t="s">
        <v>96</v>
      </c>
      <c r="C186" s="8" t="s">
        <v>11052</v>
      </c>
      <c r="D186" s="13">
        <v>0.738</v>
      </c>
      <c r="E186" s="8" t="s">
        <v>11053</v>
      </c>
      <c r="F186" s="8" t="s">
        <v>11054</v>
      </c>
      <c r="G186" s="8" t="s">
        <v>10558</v>
      </c>
      <c r="H186" s="8" t="s">
        <v>10559</v>
      </c>
      <c r="I186" s="8" t="s">
        <v>10560</v>
      </c>
      <c r="J186" s="13">
        <v>0.7</v>
      </c>
      <c r="K186" s="13">
        <f t="shared" si="13"/>
        <v>27.9</v>
      </c>
      <c r="L186" s="13">
        <v>11</v>
      </c>
      <c r="M186" s="8" t="s">
        <v>10559</v>
      </c>
      <c r="N186" s="13">
        <f t="shared" si="14"/>
        <v>16.9</v>
      </c>
      <c r="O186" s="8" t="s">
        <v>10566</v>
      </c>
      <c r="P186" s="8" t="s">
        <v>10562</v>
      </c>
      <c r="Q186" s="8" t="s">
        <v>10963</v>
      </c>
      <c r="R186" s="8" t="s">
        <v>10559</v>
      </c>
      <c r="U186" s="13">
        <v>20</v>
      </c>
    </row>
    <row r="187" ht="30" customHeight="1" outlineLevel="3" spans="1:21">
      <c r="A187" s="8" t="s">
        <v>75</v>
      </c>
      <c r="B187" s="8" t="s">
        <v>96</v>
      </c>
      <c r="C187" s="8" t="s">
        <v>11055</v>
      </c>
      <c r="D187" s="13">
        <v>3.275</v>
      </c>
      <c r="E187" s="8" t="s">
        <v>11056</v>
      </c>
      <c r="F187" s="8" t="s">
        <v>11057</v>
      </c>
      <c r="G187" s="8" t="s">
        <v>10558</v>
      </c>
      <c r="H187" s="8" t="s">
        <v>10559</v>
      </c>
      <c r="I187" s="8" t="s">
        <v>10560</v>
      </c>
      <c r="J187" s="13">
        <v>3.3</v>
      </c>
      <c r="K187" s="13">
        <f t="shared" si="13"/>
        <v>122.9</v>
      </c>
      <c r="L187" s="13">
        <v>49</v>
      </c>
      <c r="M187" s="8" t="s">
        <v>10559</v>
      </c>
      <c r="N187" s="13">
        <f t="shared" si="14"/>
        <v>73.9</v>
      </c>
      <c r="O187" s="8" t="s">
        <v>10566</v>
      </c>
      <c r="P187" s="8" t="s">
        <v>10562</v>
      </c>
      <c r="Q187" s="8" t="s">
        <v>10963</v>
      </c>
      <c r="R187" s="8" t="s">
        <v>10559</v>
      </c>
      <c r="U187" s="13">
        <v>88</v>
      </c>
    </row>
    <row r="188" ht="30" customHeight="1" outlineLevel="3" spans="1:21">
      <c r="A188" s="8" t="s">
        <v>75</v>
      </c>
      <c r="B188" s="8" t="s">
        <v>96</v>
      </c>
      <c r="C188" s="8" t="s">
        <v>11058</v>
      </c>
      <c r="D188" s="13">
        <v>3.495</v>
      </c>
      <c r="E188" s="8" t="s">
        <v>11059</v>
      </c>
      <c r="F188" s="8" t="s">
        <v>11060</v>
      </c>
      <c r="G188" s="8" t="s">
        <v>10558</v>
      </c>
      <c r="H188" s="8" t="s">
        <v>10559</v>
      </c>
      <c r="I188" s="8" t="s">
        <v>10560</v>
      </c>
      <c r="J188" s="13">
        <v>3.5</v>
      </c>
      <c r="K188" s="13">
        <f t="shared" si="13"/>
        <v>131.3</v>
      </c>
      <c r="L188" s="13">
        <v>52</v>
      </c>
      <c r="M188" s="8" t="s">
        <v>10559</v>
      </c>
      <c r="N188" s="13">
        <f t="shared" si="14"/>
        <v>79.3</v>
      </c>
      <c r="O188" s="8" t="s">
        <v>10566</v>
      </c>
      <c r="P188" s="8" t="s">
        <v>10562</v>
      </c>
      <c r="Q188" s="8" t="s">
        <v>10963</v>
      </c>
      <c r="R188" s="8" t="s">
        <v>10559</v>
      </c>
      <c r="U188" s="13">
        <v>94</v>
      </c>
    </row>
    <row r="189" ht="30" customHeight="1" outlineLevel="3" spans="1:21">
      <c r="A189" s="8" t="s">
        <v>75</v>
      </c>
      <c r="B189" s="8" t="s">
        <v>96</v>
      </c>
      <c r="C189" s="8" t="s">
        <v>11061</v>
      </c>
      <c r="D189" s="13">
        <v>2.936</v>
      </c>
      <c r="E189" s="8" t="s">
        <v>11062</v>
      </c>
      <c r="F189" s="8" t="s">
        <v>11063</v>
      </c>
      <c r="G189" s="8" t="s">
        <v>10558</v>
      </c>
      <c r="H189" s="8" t="s">
        <v>10559</v>
      </c>
      <c r="I189" s="8" t="s">
        <v>10560</v>
      </c>
      <c r="J189" s="13">
        <v>2.9</v>
      </c>
      <c r="K189" s="13">
        <f t="shared" si="13"/>
        <v>110.3</v>
      </c>
      <c r="L189" s="13">
        <v>44</v>
      </c>
      <c r="M189" s="8" t="s">
        <v>10559</v>
      </c>
      <c r="N189" s="13">
        <f t="shared" si="14"/>
        <v>66.3</v>
      </c>
      <c r="O189" s="8" t="s">
        <v>10566</v>
      </c>
      <c r="P189" s="8" t="s">
        <v>10562</v>
      </c>
      <c r="Q189" s="8" t="s">
        <v>10963</v>
      </c>
      <c r="R189" s="8" t="s">
        <v>10559</v>
      </c>
      <c r="U189" s="13">
        <v>79</v>
      </c>
    </row>
    <row r="190" ht="30" customHeight="1" outlineLevel="3" spans="1:21">
      <c r="A190" s="8" t="s">
        <v>75</v>
      </c>
      <c r="B190" s="8" t="s">
        <v>96</v>
      </c>
      <c r="C190" s="8" t="s">
        <v>11064</v>
      </c>
      <c r="D190" s="13">
        <v>3.466</v>
      </c>
      <c r="E190" s="8" t="s">
        <v>11065</v>
      </c>
      <c r="F190" s="8" t="s">
        <v>11066</v>
      </c>
      <c r="G190" s="8" t="s">
        <v>10558</v>
      </c>
      <c r="H190" s="8" t="s">
        <v>10559</v>
      </c>
      <c r="I190" s="8" t="s">
        <v>10560</v>
      </c>
      <c r="J190" s="13">
        <v>3.5</v>
      </c>
      <c r="K190" s="13">
        <f t="shared" si="13"/>
        <v>129.9</v>
      </c>
      <c r="L190" s="13">
        <v>52</v>
      </c>
      <c r="M190" s="8" t="s">
        <v>10559</v>
      </c>
      <c r="N190" s="13">
        <f t="shared" si="14"/>
        <v>77.9</v>
      </c>
      <c r="O190" s="8" t="s">
        <v>10566</v>
      </c>
      <c r="P190" s="8" t="s">
        <v>10562</v>
      </c>
      <c r="Q190" s="8" t="s">
        <v>10963</v>
      </c>
      <c r="R190" s="8" t="s">
        <v>10559</v>
      </c>
      <c r="U190" s="13">
        <v>93</v>
      </c>
    </row>
    <row r="191" ht="30" customHeight="1" outlineLevel="3" spans="1:21">
      <c r="A191" s="8" t="s">
        <v>75</v>
      </c>
      <c r="B191" s="8" t="s">
        <v>96</v>
      </c>
      <c r="C191" s="8" t="s">
        <v>11067</v>
      </c>
      <c r="D191" s="13">
        <v>0.343</v>
      </c>
      <c r="E191" s="8" t="s">
        <v>11068</v>
      </c>
      <c r="F191" s="8" t="s">
        <v>11069</v>
      </c>
      <c r="G191" s="8" t="s">
        <v>10558</v>
      </c>
      <c r="H191" s="8" t="s">
        <v>10559</v>
      </c>
      <c r="I191" s="8" t="s">
        <v>10560</v>
      </c>
      <c r="J191" s="13">
        <v>0.3</v>
      </c>
      <c r="K191" s="13">
        <f t="shared" si="13"/>
        <v>12.6</v>
      </c>
      <c r="L191" s="13">
        <v>5</v>
      </c>
      <c r="M191" s="8" t="s">
        <v>10559</v>
      </c>
      <c r="N191" s="13">
        <f t="shared" si="14"/>
        <v>7.6</v>
      </c>
      <c r="O191" s="8" t="s">
        <v>10566</v>
      </c>
      <c r="P191" s="8" t="s">
        <v>10562</v>
      </c>
      <c r="Q191" s="8" t="s">
        <v>10963</v>
      </c>
      <c r="R191" s="8" t="s">
        <v>10559</v>
      </c>
      <c r="U191" s="13">
        <v>9</v>
      </c>
    </row>
    <row r="192" ht="30" customHeight="1" outlineLevel="3" spans="1:21">
      <c r="A192" s="8" t="s">
        <v>75</v>
      </c>
      <c r="B192" s="8" t="s">
        <v>96</v>
      </c>
      <c r="C192" s="8" t="s">
        <v>11070</v>
      </c>
      <c r="D192" s="13">
        <v>2.567</v>
      </c>
      <c r="E192" s="8" t="s">
        <v>11071</v>
      </c>
      <c r="F192" s="8" t="s">
        <v>11072</v>
      </c>
      <c r="G192" s="8" t="s">
        <v>10558</v>
      </c>
      <c r="H192" s="8" t="s">
        <v>10559</v>
      </c>
      <c r="I192" s="8" t="s">
        <v>10560</v>
      </c>
      <c r="J192" s="13">
        <v>2.6</v>
      </c>
      <c r="K192" s="13">
        <f t="shared" si="13"/>
        <v>96.4</v>
      </c>
      <c r="L192" s="13">
        <v>39</v>
      </c>
      <c r="M192" s="8" t="s">
        <v>10559</v>
      </c>
      <c r="N192" s="13">
        <f t="shared" si="14"/>
        <v>57.4</v>
      </c>
      <c r="O192" s="8" t="s">
        <v>10566</v>
      </c>
      <c r="P192" s="8" t="s">
        <v>10562</v>
      </c>
      <c r="Q192" s="8" t="s">
        <v>10963</v>
      </c>
      <c r="R192" s="8" t="s">
        <v>10559</v>
      </c>
      <c r="U192" s="13">
        <v>69</v>
      </c>
    </row>
    <row r="193" ht="30" customHeight="1" outlineLevel="3" spans="1:21">
      <c r="A193" s="8" t="s">
        <v>75</v>
      </c>
      <c r="B193" s="8" t="s">
        <v>96</v>
      </c>
      <c r="C193" s="8" t="s">
        <v>11073</v>
      </c>
      <c r="D193" s="13">
        <v>2.342</v>
      </c>
      <c r="E193" s="8" t="s">
        <v>11074</v>
      </c>
      <c r="F193" s="8" t="s">
        <v>11075</v>
      </c>
      <c r="G193" s="8" t="s">
        <v>10558</v>
      </c>
      <c r="H193" s="8" t="s">
        <v>10559</v>
      </c>
      <c r="I193" s="8" t="s">
        <v>10560</v>
      </c>
      <c r="J193" s="13">
        <v>2.3</v>
      </c>
      <c r="K193" s="13">
        <f t="shared" si="13"/>
        <v>88</v>
      </c>
      <c r="L193" s="13">
        <v>35</v>
      </c>
      <c r="M193" s="8" t="s">
        <v>10559</v>
      </c>
      <c r="N193" s="13">
        <f t="shared" si="14"/>
        <v>53</v>
      </c>
      <c r="O193" s="8" t="s">
        <v>10566</v>
      </c>
      <c r="P193" s="8" t="s">
        <v>10562</v>
      </c>
      <c r="Q193" s="8" t="s">
        <v>10963</v>
      </c>
      <c r="R193" s="8" t="s">
        <v>10559</v>
      </c>
      <c r="U193" s="13">
        <v>63</v>
      </c>
    </row>
    <row r="194" ht="30" customHeight="1" outlineLevel="3" spans="1:21">
      <c r="A194" s="8" t="s">
        <v>75</v>
      </c>
      <c r="B194" s="8" t="s">
        <v>96</v>
      </c>
      <c r="C194" s="8" t="s">
        <v>11076</v>
      </c>
      <c r="D194" s="13">
        <v>1.628</v>
      </c>
      <c r="E194" s="8" t="s">
        <v>11077</v>
      </c>
      <c r="F194" s="8" t="s">
        <v>11078</v>
      </c>
      <c r="G194" s="8" t="s">
        <v>10558</v>
      </c>
      <c r="H194" s="8" t="s">
        <v>10559</v>
      </c>
      <c r="I194" s="8" t="s">
        <v>10560</v>
      </c>
      <c r="J194" s="13">
        <v>1.6</v>
      </c>
      <c r="K194" s="13">
        <f t="shared" si="13"/>
        <v>61.4</v>
      </c>
      <c r="L194" s="13">
        <v>24</v>
      </c>
      <c r="M194" s="8" t="s">
        <v>10559</v>
      </c>
      <c r="N194" s="13">
        <f t="shared" si="14"/>
        <v>37.4</v>
      </c>
      <c r="O194" s="8" t="s">
        <v>10566</v>
      </c>
      <c r="P194" s="8" t="s">
        <v>10562</v>
      </c>
      <c r="Q194" s="8" t="s">
        <v>10963</v>
      </c>
      <c r="R194" s="8" t="s">
        <v>10559</v>
      </c>
      <c r="U194" s="13">
        <v>44</v>
      </c>
    </row>
    <row r="195" ht="30" customHeight="1" outlineLevel="3" spans="1:21">
      <c r="A195" s="8" t="s">
        <v>75</v>
      </c>
      <c r="B195" s="8" t="s">
        <v>96</v>
      </c>
      <c r="C195" s="8" t="s">
        <v>11079</v>
      </c>
      <c r="D195" s="13">
        <v>2.145</v>
      </c>
      <c r="E195" s="8" t="s">
        <v>11080</v>
      </c>
      <c r="F195" s="8" t="s">
        <v>11081</v>
      </c>
      <c r="G195" s="8" t="s">
        <v>10558</v>
      </c>
      <c r="H195" s="8" t="s">
        <v>10559</v>
      </c>
      <c r="I195" s="8" t="s">
        <v>10560</v>
      </c>
      <c r="J195" s="13">
        <v>2.1</v>
      </c>
      <c r="K195" s="13">
        <f t="shared" si="13"/>
        <v>79.6</v>
      </c>
      <c r="L195" s="13">
        <v>32</v>
      </c>
      <c r="M195" s="8" t="s">
        <v>10559</v>
      </c>
      <c r="N195" s="13">
        <f t="shared" si="14"/>
        <v>47.6</v>
      </c>
      <c r="O195" s="8" t="s">
        <v>10566</v>
      </c>
      <c r="P195" s="8" t="s">
        <v>10562</v>
      </c>
      <c r="Q195" s="8" t="s">
        <v>10963</v>
      </c>
      <c r="R195" s="8" t="s">
        <v>10559</v>
      </c>
      <c r="U195" s="13">
        <v>57</v>
      </c>
    </row>
    <row r="196" ht="30" customHeight="1" outlineLevel="3" spans="1:21">
      <c r="A196" s="8" t="s">
        <v>75</v>
      </c>
      <c r="B196" s="8" t="s">
        <v>96</v>
      </c>
      <c r="C196" s="8" t="s">
        <v>11082</v>
      </c>
      <c r="D196" s="13">
        <v>2.178</v>
      </c>
      <c r="E196" s="8" t="s">
        <v>11083</v>
      </c>
      <c r="F196" s="8" t="s">
        <v>11084</v>
      </c>
      <c r="G196" s="8" t="s">
        <v>10558</v>
      </c>
      <c r="H196" s="8" t="s">
        <v>10559</v>
      </c>
      <c r="I196" s="8" t="s">
        <v>10560</v>
      </c>
      <c r="J196" s="13">
        <v>2.2</v>
      </c>
      <c r="K196" s="13">
        <f t="shared" si="13"/>
        <v>81</v>
      </c>
      <c r="L196" s="13">
        <v>33</v>
      </c>
      <c r="M196" s="8" t="s">
        <v>10559</v>
      </c>
      <c r="N196" s="13">
        <f t="shared" si="14"/>
        <v>48</v>
      </c>
      <c r="O196" s="8" t="s">
        <v>10566</v>
      </c>
      <c r="P196" s="8" t="s">
        <v>10562</v>
      </c>
      <c r="Q196" s="8" t="s">
        <v>10963</v>
      </c>
      <c r="R196" s="8" t="s">
        <v>10559</v>
      </c>
      <c r="U196" s="13">
        <v>58</v>
      </c>
    </row>
    <row r="197" ht="30" customHeight="1" outlineLevel="3" spans="1:21">
      <c r="A197" s="8" t="s">
        <v>75</v>
      </c>
      <c r="B197" s="8" t="s">
        <v>96</v>
      </c>
      <c r="C197" s="8" t="s">
        <v>11085</v>
      </c>
      <c r="D197" s="13">
        <v>2.543</v>
      </c>
      <c r="E197" s="8" t="s">
        <v>11086</v>
      </c>
      <c r="F197" s="8" t="s">
        <v>11087</v>
      </c>
      <c r="G197" s="8" t="s">
        <v>10558</v>
      </c>
      <c r="H197" s="8" t="s">
        <v>10559</v>
      </c>
      <c r="I197" s="8" t="s">
        <v>10560</v>
      </c>
      <c r="J197" s="13">
        <v>2.5</v>
      </c>
      <c r="K197" s="13">
        <f t="shared" si="13"/>
        <v>95</v>
      </c>
      <c r="L197" s="13">
        <v>38</v>
      </c>
      <c r="M197" s="8" t="s">
        <v>10559</v>
      </c>
      <c r="N197" s="13">
        <f t="shared" si="14"/>
        <v>57</v>
      </c>
      <c r="O197" s="8" t="s">
        <v>10566</v>
      </c>
      <c r="P197" s="8" t="s">
        <v>10562</v>
      </c>
      <c r="Q197" s="8" t="s">
        <v>10963</v>
      </c>
      <c r="R197" s="8" t="s">
        <v>10559</v>
      </c>
      <c r="U197" s="13">
        <v>68</v>
      </c>
    </row>
    <row r="198" ht="30" customHeight="1" outlineLevel="3" spans="1:21">
      <c r="A198" s="8" t="s">
        <v>75</v>
      </c>
      <c r="B198" s="8" t="s">
        <v>96</v>
      </c>
      <c r="C198" s="8" t="s">
        <v>11088</v>
      </c>
      <c r="D198" s="13">
        <v>0.147</v>
      </c>
      <c r="E198" s="8" t="s">
        <v>11089</v>
      </c>
      <c r="F198" s="8" t="s">
        <v>11090</v>
      </c>
      <c r="G198" s="8" t="s">
        <v>10558</v>
      </c>
      <c r="H198" s="8" t="s">
        <v>10559</v>
      </c>
      <c r="I198" s="8" t="s">
        <v>10560</v>
      </c>
      <c r="J198" s="13">
        <v>0.1</v>
      </c>
      <c r="K198" s="13">
        <f t="shared" si="13"/>
        <v>5.6</v>
      </c>
      <c r="L198" s="13">
        <v>2</v>
      </c>
      <c r="M198" s="8" t="s">
        <v>10559</v>
      </c>
      <c r="N198" s="13">
        <f t="shared" si="14"/>
        <v>3.6</v>
      </c>
      <c r="O198" s="8" t="s">
        <v>10566</v>
      </c>
      <c r="P198" s="8" t="s">
        <v>10562</v>
      </c>
      <c r="Q198" s="8" t="s">
        <v>10963</v>
      </c>
      <c r="R198" s="8" t="s">
        <v>10559</v>
      </c>
      <c r="U198" s="13">
        <v>4</v>
      </c>
    </row>
    <row r="199" ht="30" customHeight="1" outlineLevel="3" spans="1:21">
      <c r="A199" s="8" t="s">
        <v>75</v>
      </c>
      <c r="B199" s="8" t="s">
        <v>96</v>
      </c>
      <c r="C199" s="8" t="s">
        <v>11091</v>
      </c>
      <c r="D199" s="13">
        <v>1.889</v>
      </c>
      <c r="E199" s="8" t="s">
        <v>11092</v>
      </c>
      <c r="F199" s="8" t="s">
        <v>11093</v>
      </c>
      <c r="G199" s="8" t="s">
        <v>10558</v>
      </c>
      <c r="H199" s="8" t="s">
        <v>10559</v>
      </c>
      <c r="I199" s="8" t="s">
        <v>10560</v>
      </c>
      <c r="J199" s="13">
        <v>1.9</v>
      </c>
      <c r="K199" s="13">
        <f t="shared" si="13"/>
        <v>71.2</v>
      </c>
      <c r="L199" s="13">
        <v>28</v>
      </c>
      <c r="M199" s="8" t="s">
        <v>10559</v>
      </c>
      <c r="N199" s="13">
        <f t="shared" si="14"/>
        <v>43.2</v>
      </c>
      <c r="O199" s="8" t="s">
        <v>10566</v>
      </c>
      <c r="P199" s="8" t="s">
        <v>10562</v>
      </c>
      <c r="Q199" s="8" t="s">
        <v>10963</v>
      </c>
      <c r="R199" s="8" t="s">
        <v>10559</v>
      </c>
      <c r="U199" s="13">
        <v>51</v>
      </c>
    </row>
    <row r="200" ht="30" customHeight="1" outlineLevel="3" spans="1:21">
      <c r="A200" s="8" t="s">
        <v>75</v>
      </c>
      <c r="B200" s="8" t="s">
        <v>96</v>
      </c>
      <c r="C200" s="8" t="s">
        <v>11094</v>
      </c>
      <c r="D200" s="13">
        <v>1.099</v>
      </c>
      <c r="E200" s="8" t="s">
        <v>11095</v>
      </c>
      <c r="F200" s="8" t="s">
        <v>11096</v>
      </c>
      <c r="G200" s="8" t="s">
        <v>10558</v>
      </c>
      <c r="H200" s="8" t="s">
        <v>10559</v>
      </c>
      <c r="I200" s="8" t="s">
        <v>10560</v>
      </c>
      <c r="J200" s="13">
        <v>1.1</v>
      </c>
      <c r="K200" s="13">
        <f t="shared" si="13"/>
        <v>40.5</v>
      </c>
      <c r="L200" s="13">
        <v>16</v>
      </c>
      <c r="M200" s="8" t="s">
        <v>10559</v>
      </c>
      <c r="N200" s="13">
        <f t="shared" si="14"/>
        <v>24.5</v>
      </c>
      <c r="O200" s="8" t="s">
        <v>10566</v>
      </c>
      <c r="P200" s="8" t="s">
        <v>10562</v>
      </c>
      <c r="Q200" s="8" t="s">
        <v>10963</v>
      </c>
      <c r="R200" s="8" t="s">
        <v>10559</v>
      </c>
      <c r="U200" s="13">
        <v>29</v>
      </c>
    </row>
    <row r="201" ht="30" customHeight="1" outlineLevel="3" spans="1:21">
      <c r="A201" s="8" t="s">
        <v>75</v>
      </c>
      <c r="B201" s="8" t="s">
        <v>96</v>
      </c>
      <c r="C201" s="8" t="s">
        <v>11097</v>
      </c>
      <c r="D201" s="13">
        <v>2.31</v>
      </c>
      <c r="E201" s="8" t="s">
        <v>11098</v>
      </c>
      <c r="F201" s="8" t="s">
        <v>11099</v>
      </c>
      <c r="G201" s="8" t="s">
        <v>10558</v>
      </c>
      <c r="H201" s="8" t="s">
        <v>10559</v>
      </c>
      <c r="I201" s="8" t="s">
        <v>10560</v>
      </c>
      <c r="J201" s="13">
        <v>2.3</v>
      </c>
      <c r="K201" s="13">
        <f t="shared" si="13"/>
        <v>86.6</v>
      </c>
      <c r="L201" s="13">
        <v>35</v>
      </c>
      <c r="M201" s="8" t="s">
        <v>10559</v>
      </c>
      <c r="N201" s="13">
        <f t="shared" si="14"/>
        <v>51.6</v>
      </c>
      <c r="O201" s="8" t="s">
        <v>10566</v>
      </c>
      <c r="P201" s="8" t="s">
        <v>10562</v>
      </c>
      <c r="Q201" s="8" t="s">
        <v>10963</v>
      </c>
      <c r="R201" s="8" t="s">
        <v>10559</v>
      </c>
      <c r="U201" s="13">
        <v>62</v>
      </c>
    </row>
    <row r="202" ht="30" customHeight="1" outlineLevel="3" spans="1:21">
      <c r="A202" s="8" t="s">
        <v>75</v>
      </c>
      <c r="B202" s="8" t="s">
        <v>96</v>
      </c>
      <c r="C202" s="8" t="s">
        <v>11100</v>
      </c>
      <c r="D202" s="13">
        <v>2.032</v>
      </c>
      <c r="E202" s="8" t="s">
        <v>11101</v>
      </c>
      <c r="F202" s="8" t="s">
        <v>11102</v>
      </c>
      <c r="G202" s="8" t="s">
        <v>10558</v>
      </c>
      <c r="H202" s="8" t="s">
        <v>10559</v>
      </c>
      <c r="I202" s="8" t="s">
        <v>10560</v>
      </c>
      <c r="J202" s="13">
        <v>2</v>
      </c>
      <c r="K202" s="13">
        <f t="shared" si="13"/>
        <v>75.4</v>
      </c>
      <c r="L202" s="13">
        <v>30</v>
      </c>
      <c r="M202" s="8" t="s">
        <v>10559</v>
      </c>
      <c r="N202" s="13">
        <f t="shared" si="14"/>
        <v>45.4</v>
      </c>
      <c r="O202" s="8" t="s">
        <v>10566</v>
      </c>
      <c r="P202" s="8" t="s">
        <v>10562</v>
      </c>
      <c r="Q202" s="8" t="s">
        <v>10963</v>
      </c>
      <c r="R202" s="8" t="s">
        <v>10559</v>
      </c>
      <c r="U202" s="13">
        <v>54</v>
      </c>
    </row>
    <row r="203" ht="30" customHeight="1" outlineLevel="3" spans="1:21">
      <c r="A203" s="8" t="s">
        <v>75</v>
      </c>
      <c r="B203" s="8" t="s">
        <v>96</v>
      </c>
      <c r="C203" s="8" t="s">
        <v>11103</v>
      </c>
      <c r="D203" s="13">
        <v>2.591</v>
      </c>
      <c r="E203" s="8" t="s">
        <v>11104</v>
      </c>
      <c r="F203" s="8" t="s">
        <v>11105</v>
      </c>
      <c r="G203" s="8" t="s">
        <v>10558</v>
      </c>
      <c r="H203" s="8" t="s">
        <v>10559</v>
      </c>
      <c r="I203" s="8" t="s">
        <v>10560</v>
      </c>
      <c r="J203" s="13">
        <v>2.6</v>
      </c>
      <c r="K203" s="13">
        <f t="shared" si="13"/>
        <v>96.4</v>
      </c>
      <c r="L203" s="13">
        <v>39</v>
      </c>
      <c r="M203" s="8" t="s">
        <v>10559</v>
      </c>
      <c r="N203" s="13">
        <f t="shared" si="14"/>
        <v>57.4</v>
      </c>
      <c r="O203" s="8" t="s">
        <v>10566</v>
      </c>
      <c r="P203" s="8" t="s">
        <v>10562</v>
      </c>
      <c r="Q203" s="8" t="s">
        <v>10963</v>
      </c>
      <c r="R203" s="8" t="s">
        <v>10559</v>
      </c>
      <c r="U203" s="13">
        <v>69</v>
      </c>
    </row>
    <row r="204" ht="30" customHeight="1" outlineLevel="3" spans="1:21">
      <c r="A204" s="8" t="s">
        <v>75</v>
      </c>
      <c r="B204" s="8" t="s">
        <v>96</v>
      </c>
      <c r="C204" s="8" t="s">
        <v>11106</v>
      </c>
      <c r="D204" s="13">
        <v>2.075</v>
      </c>
      <c r="E204" s="8" t="s">
        <v>11107</v>
      </c>
      <c r="F204" s="8" t="s">
        <v>11108</v>
      </c>
      <c r="G204" s="8" t="s">
        <v>10558</v>
      </c>
      <c r="H204" s="8" t="s">
        <v>10559</v>
      </c>
      <c r="I204" s="8" t="s">
        <v>10560</v>
      </c>
      <c r="J204" s="13">
        <v>2.1</v>
      </c>
      <c r="K204" s="13">
        <f t="shared" si="13"/>
        <v>78.2</v>
      </c>
      <c r="L204" s="13">
        <v>31</v>
      </c>
      <c r="M204" s="8" t="s">
        <v>10559</v>
      </c>
      <c r="N204" s="13">
        <f t="shared" si="14"/>
        <v>47.2</v>
      </c>
      <c r="O204" s="8" t="s">
        <v>10566</v>
      </c>
      <c r="P204" s="8" t="s">
        <v>10562</v>
      </c>
      <c r="Q204" s="8" t="s">
        <v>10963</v>
      </c>
      <c r="R204" s="8" t="s">
        <v>10559</v>
      </c>
      <c r="U204" s="13">
        <v>56</v>
      </c>
    </row>
    <row r="205" ht="30" customHeight="1" outlineLevel="3" spans="1:21">
      <c r="A205" s="8" t="s">
        <v>75</v>
      </c>
      <c r="B205" s="8" t="s">
        <v>96</v>
      </c>
      <c r="C205" s="8" t="s">
        <v>11109</v>
      </c>
      <c r="D205" s="13">
        <v>3.546</v>
      </c>
      <c r="E205" s="8" t="s">
        <v>11110</v>
      </c>
      <c r="F205" s="8" t="s">
        <v>11111</v>
      </c>
      <c r="G205" s="8" t="s">
        <v>10558</v>
      </c>
      <c r="H205" s="8" t="s">
        <v>10559</v>
      </c>
      <c r="I205" s="8" t="s">
        <v>10560</v>
      </c>
      <c r="J205" s="13">
        <v>3.5</v>
      </c>
      <c r="K205" s="13">
        <f t="shared" si="13"/>
        <v>132.7</v>
      </c>
      <c r="L205" s="13">
        <v>53</v>
      </c>
      <c r="M205" s="8" t="s">
        <v>10559</v>
      </c>
      <c r="N205" s="13">
        <f t="shared" si="14"/>
        <v>79.7</v>
      </c>
      <c r="O205" s="8" t="s">
        <v>10566</v>
      </c>
      <c r="P205" s="8" t="s">
        <v>10562</v>
      </c>
      <c r="Q205" s="8" t="s">
        <v>10963</v>
      </c>
      <c r="R205" s="8" t="s">
        <v>10559</v>
      </c>
      <c r="U205" s="13">
        <v>95</v>
      </c>
    </row>
    <row r="206" ht="30" customHeight="1" outlineLevel="3" spans="1:21">
      <c r="A206" s="8" t="s">
        <v>75</v>
      </c>
      <c r="B206" s="8" t="s">
        <v>96</v>
      </c>
      <c r="C206" s="8" t="s">
        <v>11112</v>
      </c>
      <c r="D206" s="13">
        <v>2.089</v>
      </c>
      <c r="E206" s="8" t="s">
        <v>11113</v>
      </c>
      <c r="F206" s="8" t="s">
        <v>11114</v>
      </c>
      <c r="G206" s="8" t="s">
        <v>10558</v>
      </c>
      <c r="H206" s="8" t="s">
        <v>10559</v>
      </c>
      <c r="I206" s="8" t="s">
        <v>10560</v>
      </c>
      <c r="J206" s="13">
        <v>2.1</v>
      </c>
      <c r="K206" s="13">
        <f t="shared" si="13"/>
        <v>78.2</v>
      </c>
      <c r="L206" s="13">
        <v>31</v>
      </c>
      <c r="M206" s="8" t="s">
        <v>10559</v>
      </c>
      <c r="N206" s="13">
        <f t="shared" si="14"/>
        <v>47.2</v>
      </c>
      <c r="O206" s="8" t="s">
        <v>10566</v>
      </c>
      <c r="P206" s="8" t="s">
        <v>10562</v>
      </c>
      <c r="Q206" s="8" t="s">
        <v>10963</v>
      </c>
      <c r="R206" s="8" t="s">
        <v>10559</v>
      </c>
      <c r="U206" s="13">
        <v>56</v>
      </c>
    </row>
    <row r="207" ht="30" customHeight="1" outlineLevel="3" spans="1:21">
      <c r="A207" s="8" t="s">
        <v>75</v>
      </c>
      <c r="B207" s="8" t="s">
        <v>96</v>
      </c>
      <c r="C207" s="8" t="s">
        <v>11115</v>
      </c>
      <c r="D207" s="13">
        <v>1.884</v>
      </c>
      <c r="E207" s="8" t="s">
        <v>11116</v>
      </c>
      <c r="F207" s="8" t="s">
        <v>11117</v>
      </c>
      <c r="G207" s="8" t="s">
        <v>10558</v>
      </c>
      <c r="H207" s="8" t="s">
        <v>10559</v>
      </c>
      <c r="I207" s="8" t="s">
        <v>10560</v>
      </c>
      <c r="J207" s="13">
        <v>1.9</v>
      </c>
      <c r="K207" s="13">
        <f t="shared" si="13"/>
        <v>69.8</v>
      </c>
      <c r="L207" s="13">
        <v>28</v>
      </c>
      <c r="M207" s="8" t="s">
        <v>10559</v>
      </c>
      <c r="N207" s="13">
        <f t="shared" si="14"/>
        <v>41.8</v>
      </c>
      <c r="O207" s="8" t="s">
        <v>10566</v>
      </c>
      <c r="P207" s="8" t="s">
        <v>10562</v>
      </c>
      <c r="Q207" s="8" t="s">
        <v>10963</v>
      </c>
      <c r="R207" s="8" t="s">
        <v>10559</v>
      </c>
      <c r="U207" s="13">
        <v>50</v>
      </c>
    </row>
    <row r="208" ht="30" customHeight="1" outlineLevel="2" spans="1:21">
      <c r="A208" s="8"/>
      <c r="B208" s="7" t="s">
        <v>90</v>
      </c>
      <c r="C208" s="8"/>
      <c r="D208" s="13">
        <f>SUBTOTAL(9,D209:D261)</f>
        <v>181.256</v>
      </c>
      <c r="E208" s="8"/>
      <c r="F208" s="8"/>
      <c r="G208" s="8"/>
      <c r="H208" s="8"/>
      <c r="I208" s="8"/>
      <c r="J208" s="13"/>
      <c r="K208" s="13">
        <f>SUBTOTAL(9,K209:K261)</f>
        <v>6781.2</v>
      </c>
      <c r="L208" s="13">
        <f>SUBTOTAL(9,L209:L261)</f>
        <v>2720</v>
      </c>
      <c r="M208" s="13">
        <f>SUBTOTAL(9,M209:M261)</f>
        <v>1812.7</v>
      </c>
      <c r="N208" s="13">
        <f>SUBTOTAL(9,N209:N261)</f>
        <v>4061.2</v>
      </c>
      <c r="O208" s="8"/>
      <c r="P208" s="8"/>
      <c r="Q208" s="8"/>
      <c r="R208" s="8"/>
      <c r="U208" s="13">
        <f>SUBTOTAL(9,U209:U261)</f>
        <v>4856</v>
      </c>
    </row>
    <row r="209" ht="30" customHeight="1" outlineLevel="3" spans="1:21">
      <c r="A209" s="8" t="s">
        <v>75</v>
      </c>
      <c r="B209" s="8" t="s">
        <v>89</v>
      </c>
      <c r="C209" s="8" t="s">
        <v>11118</v>
      </c>
      <c r="D209" s="13">
        <v>3.087</v>
      </c>
      <c r="E209" s="8" t="s">
        <v>11119</v>
      </c>
      <c r="F209" s="8" t="s">
        <v>11120</v>
      </c>
      <c r="G209" s="8" t="s">
        <v>10558</v>
      </c>
      <c r="H209" s="8" t="s">
        <v>10559</v>
      </c>
      <c r="I209" s="8" t="s">
        <v>10560</v>
      </c>
      <c r="J209" s="13">
        <v>3.1</v>
      </c>
      <c r="K209" s="13">
        <f t="shared" ref="K209:K261" si="15">ROUND(U209/167662*234138,1)</f>
        <v>115.9</v>
      </c>
      <c r="L209" s="13">
        <v>46</v>
      </c>
      <c r="M209" s="13">
        <v>30.9</v>
      </c>
      <c r="N209" s="13">
        <f t="shared" ref="N209:N261" si="16">K209-L209</f>
        <v>69.9</v>
      </c>
      <c r="O209" s="8" t="s">
        <v>10566</v>
      </c>
      <c r="P209" s="8" t="s">
        <v>10562</v>
      </c>
      <c r="Q209" s="8" t="s">
        <v>11121</v>
      </c>
      <c r="R209" s="8" t="s">
        <v>10559</v>
      </c>
      <c r="U209" s="13">
        <v>83</v>
      </c>
    </row>
    <row r="210" ht="30" customHeight="1" outlineLevel="3" spans="1:21">
      <c r="A210" s="8" t="s">
        <v>75</v>
      </c>
      <c r="B210" s="8" t="s">
        <v>89</v>
      </c>
      <c r="C210" s="8" t="s">
        <v>11122</v>
      </c>
      <c r="D210" s="13">
        <v>1.792</v>
      </c>
      <c r="E210" s="8" t="s">
        <v>11123</v>
      </c>
      <c r="F210" s="8" t="s">
        <v>11124</v>
      </c>
      <c r="G210" s="8" t="s">
        <v>10558</v>
      </c>
      <c r="H210" s="8" t="s">
        <v>10559</v>
      </c>
      <c r="I210" s="8" t="s">
        <v>10560</v>
      </c>
      <c r="J210" s="13">
        <v>1.8</v>
      </c>
      <c r="K210" s="13">
        <f t="shared" si="15"/>
        <v>67</v>
      </c>
      <c r="L210" s="13">
        <v>27</v>
      </c>
      <c r="M210" s="13">
        <v>17.9</v>
      </c>
      <c r="N210" s="13">
        <f t="shared" si="16"/>
        <v>40</v>
      </c>
      <c r="O210" s="8" t="s">
        <v>10566</v>
      </c>
      <c r="P210" s="8" t="s">
        <v>10562</v>
      </c>
      <c r="Q210" s="8" t="s">
        <v>11121</v>
      </c>
      <c r="R210" s="8" t="s">
        <v>10559</v>
      </c>
      <c r="U210" s="13">
        <v>48</v>
      </c>
    </row>
    <row r="211" ht="30" customHeight="1" outlineLevel="3" spans="1:21">
      <c r="A211" s="8" t="s">
        <v>75</v>
      </c>
      <c r="B211" s="8" t="s">
        <v>89</v>
      </c>
      <c r="C211" s="8" t="s">
        <v>11125</v>
      </c>
      <c r="D211" s="13">
        <v>0.584</v>
      </c>
      <c r="E211" s="8" t="s">
        <v>11126</v>
      </c>
      <c r="F211" s="8" t="s">
        <v>11127</v>
      </c>
      <c r="G211" s="8" t="s">
        <v>10558</v>
      </c>
      <c r="H211" s="8" t="s">
        <v>10559</v>
      </c>
      <c r="I211" s="8" t="s">
        <v>10560</v>
      </c>
      <c r="J211" s="13">
        <v>0.6</v>
      </c>
      <c r="K211" s="13">
        <f t="shared" si="15"/>
        <v>22.3</v>
      </c>
      <c r="L211" s="13">
        <v>9</v>
      </c>
      <c r="M211" s="13">
        <v>5.8</v>
      </c>
      <c r="N211" s="13">
        <f t="shared" si="16"/>
        <v>13.3</v>
      </c>
      <c r="O211" s="8" t="s">
        <v>10566</v>
      </c>
      <c r="P211" s="8" t="s">
        <v>10562</v>
      </c>
      <c r="Q211" s="8" t="s">
        <v>11121</v>
      </c>
      <c r="R211" s="8" t="s">
        <v>10559</v>
      </c>
      <c r="U211" s="13">
        <v>16</v>
      </c>
    </row>
    <row r="212" ht="30" customHeight="1" outlineLevel="3" spans="1:21">
      <c r="A212" s="8" t="s">
        <v>75</v>
      </c>
      <c r="B212" s="8" t="s">
        <v>89</v>
      </c>
      <c r="C212" s="8" t="s">
        <v>11128</v>
      </c>
      <c r="D212" s="13">
        <v>8.519</v>
      </c>
      <c r="E212" s="8" t="s">
        <v>11129</v>
      </c>
      <c r="F212" s="8" t="s">
        <v>11130</v>
      </c>
      <c r="G212" s="8" t="s">
        <v>10558</v>
      </c>
      <c r="H212" s="8" t="s">
        <v>10559</v>
      </c>
      <c r="I212" s="8" t="s">
        <v>10560</v>
      </c>
      <c r="J212" s="13">
        <v>8.5</v>
      </c>
      <c r="K212" s="13">
        <f t="shared" si="15"/>
        <v>318.4</v>
      </c>
      <c r="L212" s="13">
        <v>128</v>
      </c>
      <c r="M212" s="13">
        <v>85.2</v>
      </c>
      <c r="N212" s="13">
        <f t="shared" si="16"/>
        <v>190.4</v>
      </c>
      <c r="O212" s="8" t="s">
        <v>10566</v>
      </c>
      <c r="P212" s="8" t="s">
        <v>10562</v>
      </c>
      <c r="Q212" s="8" t="s">
        <v>11121</v>
      </c>
      <c r="R212" s="8" t="s">
        <v>10559</v>
      </c>
      <c r="U212" s="13">
        <v>228</v>
      </c>
    </row>
    <row r="213" ht="30" customHeight="1" outlineLevel="3" spans="1:21">
      <c r="A213" s="8" t="s">
        <v>75</v>
      </c>
      <c r="B213" s="8" t="s">
        <v>89</v>
      </c>
      <c r="C213" s="8" t="s">
        <v>11131</v>
      </c>
      <c r="D213" s="13">
        <v>1.805</v>
      </c>
      <c r="E213" s="8" t="s">
        <v>11132</v>
      </c>
      <c r="F213" s="8" t="s">
        <v>11133</v>
      </c>
      <c r="G213" s="8" t="s">
        <v>10558</v>
      </c>
      <c r="H213" s="8" t="s">
        <v>10559</v>
      </c>
      <c r="I213" s="8" t="s">
        <v>10560</v>
      </c>
      <c r="J213" s="13">
        <v>1.8</v>
      </c>
      <c r="K213" s="13">
        <f t="shared" si="15"/>
        <v>67</v>
      </c>
      <c r="L213" s="13">
        <v>27</v>
      </c>
      <c r="M213" s="13">
        <v>18.1</v>
      </c>
      <c r="N213" s="13">
        <f t="shared" si="16"/>
        <v>40</v>
      </c>
      <c r="O213" s="8" t="s">
        <v>10566</v>
      </c>
      <c r="P213" s="8" t="s">
        <v>10562</v>
      </c>
      <c r="Q213" s="8" t="s">
        <v>11121</v>
      </c>
      <c r="R213" s="8" t="s">
        <v>10559</v>
      </c>
      <c r="U213" s="13">
        <v>48</v>
      </c>
    </row>
    <row r="214" ht="30" customHeight="1" outlineLevel="3" spans="1:21">
      <c r="A214" s="8" t="s">
        <v>75</v>
      </c>
      <c r="B214" s="8" t="s">
        <v>89</v>
      </c>
      <c r="C214" s="8" t="s">
        <v>11134</v>
      </c>
      <c r="D214" s="13">
        <v>6.622</v>
      </c>
      <c r="E214" s="8" t="s">
        <v>11135</v>
      </c>
      <c r="F214" s="8" t="s">
        <v>11136</v>
      </c>
      <c r="G214" s="8" t="s">
        <v>10558</v>
      </c>
      <c r="H214" s="8" t="s">
        <v>10559</v>
      </c>
      <c r="I214" s="8" t="s">
        <v>10560</v>
      </c>
      <c r="J214" s="13">
        <v>6.6</v>
      </c>
      <c r="K214" s="13">
        <f t="shared" si="15"/>
        <v>247.2</v>
      </c>
      <c r="L214" s="13">
        <v>99</v>
      </c>
      <c r="M214" s="13">
        <v>66.2</v>
      </c>
      <c r="N214" s="13">
        <f t="shared" si="16"/>
        <v>148.2</v>
      </c>
      <c r="O214" s="8" t="s">
        <v>10566</v>
      </c>
      <c r="P214" s="8" t="s">
        <v>10562</v>
      </c>
      <c r="Q214" s="8" t="s">
        <v>11121</v>
      </c>
      <c r="R214" s="8" t="s">
        <v>10559</v>
      </c>
      <c r="U214" s="13">
        <v>177</v>
      </c>
    </row>
    <row r="215" ht="30" customHeight="1" outlineLevel="3" spans="1:21">
      <c r="A215" s="8" t="s">
        <v>75</v>
      </c>
      <c r="B215" s="8" t="s">
        <v>89</v>
      </c>
      <c r="C215" s="8" t="s">
        <v>11137</v>
      </c>
      <c r="D215" s="13">
        <v>3.627</v>
      </c>
      <c r="E215" s="8" t="s">
        <v>11138</v>
      </c>
      <c r="F215" s="8" t="s">
        <v>11139</v>
      </c>
      <c r="G215" s="8" t="s">
        <v>10558</v>
      </c>
      <c r="H215" s="8" t="s">
        <v>10559</v>
      </c>
      <c r="I215" s="8" t="s">
        <v>10560</v>
      </c>
      <c r="J215" s="13">
        <v>3.6</v>
      </c>
      <c r="K215" s="13">
        <f t="shared" si="15"/>
        <v>135.5</v>
      </c>
      <c r="L215" s="13">
        <v>54</v>
      </c>
      <c r="M215" s="13">
        <v>36.3</v>
      </c>
      <c r="N215" s="13">
        <f t="shared" si="16"/>
        <v>81.5</v>
      </c>
      <c r="O215" s="8" t="s">
        <v>10566</v>
      </c>
      <c r="P215" s="8" t="s">
        <v>10562</v>
      </c>
      <c r="Q215" s="8" t="s">
        <v>11121</v>
      </c>
      <c r="R215" s="8" t="s">
        <v>10559</v>
      </c>
      <c r="U215" s="13">
        <v>97</v>
      </c>
    </row>
    <row r="216" ht="30" customHeight="1" outlineLevel="3" spans="1:21">
      <c r="A216" s="8" t="s">
        <v>75</v>
      </c>
      <c r="B216" s="8" t="s">
        <v>89</v>
      </c>
      <c r="C216" s="8" t="s">
        <v>11140</v>
      </c>
      <c r="D216" s="13">
        <v>6.221</v>
      </c>
      <c r="E216" s="8" t="s">
        <v>11141</v>
      </c>
      <c r="F216" s="8" t="s">
        <v>11142</v>
      </c>
      <c r="G216" s="8" t="s">
        <v>10558</v>
      </c>
      <c r="H216" s="8" t="s">
        <v>10559</v>
      </c>
      <c r="I216" s="8" t="s">
        <v>10560</v>
      </c>
      <c r="J216" s="13">
        <v>6.2</v>
      </c>
      <c r="K216" s="13">
        <f t="shared" si="15"/>
        <v>233.2</v>
      </c>
      <c r="L216" s="13">
        <v>93</v>
      </c>
      <c r="M216" s="13">
        <v>62.2</v>
      </c>
      <c r="N216" s="13">
        <f t="shared" si="16"/>
        <v>140.2</v>
      </c>
      <c r="O216" s="8" t="s">
        <v>10566</v>
      </c>
      <c r="P216" s="8" t="s">
        <v>10562</v>
      </c>
      <c r="Q216" s="8" t="s">
        <v>11121</v>
      </c>
      <c r="R216" s="8" t="s">
        <v>10559</v>
      </c>
      <c r="U216" s="13">
        <v>167</v>
      </c>
    </row>
    <row r="217" ht="30" customHeight="1" outlineLevel="3" spans="1:21">
      <c r="A217" s="8" t="s">
        <v>75</v>
      </c>
      <c r="B217" s="8" t="s">
        <v>89</v>
      </c>
      <c r="C217" s="8" t="s">
        <v>11143</v>
      </c>
      <c r="D217" s="13">
        <v>4.995</v>
      </c>
      <c r="E217" s="8" t="s">
        <v>11144</v>
      </c>
      <c r="F217" s="8" t="s">
        <v>11145</v>
      </c>
      <c r="G217" s="8" t="s">
        <v>10558</v>
      </c>
      <c r="H217" s="8" t="s">
        <v>10559</v>
      </c>
      <c r="I217" s="8" t="s">
        <v>10560</v>
      </c>
      <c r="J217" s="13">
        <v>5</v>
      </c>
      <c r="K217" s="13">
        <f t="shared" si="15"/>
        <v>187.1</v>
      </c>
      <c r="L217" s="13">
        <v>75</v>
      </c>
      <c r="M217" s="13">
        <v>50</v>
      </c>
      <c r="N217" s="13">
        <f t="shared" si="16"/>
        <v>112.1</v>
      </c>
      <c r="O217" s="8" t="s">
        <v>10566</v>
      </c>
      <c r="P217" s="8" t="s">
        <v>10562</v>
      </c>
      <c r="Q217" s="8" t="s">
        <v>11121</v>
      </c>
      <c r="R217" s="8" t="s">
        <v>10559</v>
      </c>
      <c r="U217" s="13">
        <v>134</v>
      </c>
    </row>
    <row r="218" ht="30" customHeight="1" outlineLevel="3" spans="1:21">
      <c r="A218" s="8" t="s">
        <v>75</v>
      </c>
      <c r="B218" s="8" t="s">
        <v>89</v>
      </c>
      <c r="C218" s="8" t="s">
        <v>11146</v>
      </c>
      <c r="D218" s="13">
        <v>3.018</v>
      </c>
      <c r="E218" s="8" t="s">
        <v>11147</v>
      </c>
      <c r="F218" s="8" t="s">
        <v>11148</v>
      </c>
      <c r="G218" s="8" t="s">
        <v>10558</v>
      </c>
      <c r="H218" s="8" t="s">
        <v>10559</v>
      </c>
      <c r="I218" s="8" t="s">
        <v>10560</v>
      </c>
      <c r="J218" s="13">
        <v>3</v>
      </c>
      <c r="K218" s="13">
        <f t="shared" si="15"/>
        <v>113.1</v>
      </c>
      <c r="L218" s="13">
        <v>45</v>
      </c>
      <c r="M218" s="13">
        <v>30.2</v>
      </c>
      <c r="N218" s="13">
        <f t="shared" si="16"/>
        <v>68.1</v>
      </c>
      <c r="O218" s="8" t="s">
        <v>10566</v>
      </c>
      <c r="P218" s="8" t="s">
        <v>10562</v>
      </c>
      <c r="Q218" s="8" t="s">
        <v>11121</v>
      </c>
      <c r="R218" s="8" t="s">
        <v>10559</v>
      </c>
      <c r="U218" s="13">
        <v>81</v>
      </c>
    </row>
    <row r="219" ht="30" customHeight="1" outlineLevel="3" spans="1:21">
      <c r="A219" s="8" t="s">
        <v>75</v>
      </c>
      <c r="B219" s="8" t="s">
        <v>89</v>
      </c>
      <c r="C219" s="8" t="s">
        <v>11149</v>
      </c>
      <c r="D219" s="13">
        <v>2.706</v>
      </c>
      <c r="E219" s="8" t="s">
        <v>11150</v>
      </c>
      <c r="F219" s="8" t="s">
        <v>11151</v>
      </c>
      <c r="G219" s="8" t="s">
        <v>10558</v>
      </c>
      <c r="H219" s="8" t="s">
        <v>10559</v>
      </c>
      <c r="I219" s="8" t="s">
        <v>10560</v>
      </c>
      <c r="J219" s="13">
        <v>2.7</v>
      </c>
      <c r="K219" s="13">
        <f t="shared" si="15"/>
        <v>100.5</v>
      </c>
      <c r="L219" s="13">
        <v>41</v>
      </c>
      <c r="M219" s="13">
        <v>27.1</v>
      </c>
      <c r="N219" s="13">
        <f t="shared" si="16"/>
        <v>59.5</v>
      </c>
      <c r="O219" s="8" t="s">
        <v>10566</v>
      </c>
      <c r="P219" s="8" t="s">
        <v>10562</v>
      </c>
      <c r="Q219" s="8" t="s">
        <v>11121</v>
      </c>
      <c r="R219" s="8" t="s">
        <v>10559</v>
      </c>
      <c r="U219" s="13">
        <v>72</v>
      </c>
    </row>
    <row r="220" ht="30" customHeight="1" outlineLevel="3" spans="1:21">
      <c r="A220" s="8" t="s">
        <v>75</v>
      </c>
      <c r="B220" s="8" t="s">
        <v>89</v>
      </c>
      <c r="C220" s="8" t="s">
        <v>11152</v>
      </c>
      <c r="D220" s="13">
        <v>2.636</v>
      </c>
      <c r="E220" s="8" t="s">
        <v>11153</v>
      </c>
      <c r="F220" s="8" t="s">
        <v>11154</v>
      </c>
      <c r="G220" s="8" t="s">
        <v>10558</v>
      </c>
      <c r="H220" s="8" t="s">
        <v>10559</v>
      </c>
      <c r="I220" s="8" t="s">
        <v>10560</v>
      </c>
      <c r="J220" s="13">
        <v>2.6</v>
      </c>
      <c r="K220" s="13">
        <f t="shared" si="15"/>
        <v>99.2</v>
      </c>
      <c r="L220" s="13">
        <v>40</v>
      </c>
      <c r="M220" s="13">
        <v>26.4</v>
      </c>
      <c r="N220" s="13">
        <f t="shared" si="16"/>
        <v>59.2</v>
      </c>
      <c r="O220" s="8" t="s">
        <v>10566</v>
      </c>
      <c r="P220" s="8" t="s">
        <v>10562</v>
      </c>
      <c r="Q220" s="8" t="s">
        <v>11121</v>
      </c>
      <c r="R220" s="8" t="s">
        <v>10559</v>
      </c>
      <c r="U220" s="13">
        <v>71</v>
      </c>
    </row>
    <row r="221" ht="30" customHeight="1" outlineLevel="3" spans="1:21">
      <c r="A221" s="8" t="s">
        <v>75</v>
      </c>
      <c r="B221" s="8" t="s">
        <v>89</v>
      </c>
      <c r="C221" s="8" t="s">
        <v>11155</v>
      </c>
      <c r="D221" s="13">
        <v>0.978</v>
      </c>
      <c r="E221" s="8" t="s">
        <v>11156</v>
      </c>
      <c r="F221" s="8" t="s">
        <v>11157</v>
      </c>
      <c r="G221" s="8" t="s">
        <v>10558</v>
      </c>
      <c r="H221" s="8" t="s">
        <v>10559</v>
      </c>
      <c r="I221" s="8" t="s">
        <v>10560</v>
      </c>
      <c r="J221" s="13">
        <v>1</v>
      </c>
      <c r="K221" s="13">
        <f t="shared" si="15"/>
        <v>36.3</v>
      </c>
      <c r="L221" s="13">
        <v>15</v>
      </c>
      <c r="M221" s="13">
        <v>9.8</v>
      </c>
      <c r="N221" s="13">
        <f t="shared" si="16"/>
        <v>21.3</v>
      </c>
      <c r="O221" s="8" t="s">
        <v>10566</v>
      </c>
      <c r="P221" s="8" t="s">
        <v>10562</v>
      </c>
      <c r="Q221" s="8" t="s">
        <v>11121</v>
      </c>
      <c r="R221" s="8" t="s">
        <v>10559</v>
      </c>
      <c r="U221" s="13">
        <v>26</v>
      </c>
    </row>
    <row r="222" ht="30" customHeight="1" outlineLevel="3" spans="1:21">
      <c r="A222" s="8" t="s">
        <v>75</v>
      </c>
      <c r="B222" s="8" t="s">
        <v>89</v>
      </c>
      <c r="C222" s="8" t="s">
        <v>11158</v>
      </c>
      <c r="D222" s="13">
        <v>2.37</v>
      </c>
      <c r="E222" s="8" t="s">
        <v>11159</v>
      </c>
      <c r="F222" s="8" t="s">
        <v>11160</v>
      </c>
      <c r="G222" s="8" t="s">
        <v>10558</v>
      </c>
      <c r="H222" s="8" t="s">
        <v>10559</v>
      </c>
      <c r="I222" s="8" t="s">
        <v>10560</v>
      </c>
      <c r="J222" s="13">
        <v>2.4</v>
      </c>
      <c r="K222" s="13">
        <f t="shared" si="15"/>
        <v>88</v>
      </c>
      <c r="L222" s="13">
        <v>36</v>
      </c>
      <c r="M222" s="13">
        <v>23.7</v>
      </c>
      <c r="N222" s="13">
        <f t="shared" si="16"/>
        <v>52</v>
      </c>
      <c r="O222" s="8" t="s">
        <v>10566</v>
      </c>
      <c r="P222" s="8" t="s">
        <v>10562</v>
      </c>
      <c r="Q222" s="8" t="s">
        <v>11121</v>
      </c>
      <c r="R222" s="8" t="s">
        <v>10559</v>
      </c>
      <c r="U222" s="13">
        <v>63</v>
      </c>
    </row>
    <row r="223" ht="30" customHeight="1" outlineLevel="3" spans="1:21">
      <c r="A223" s="8" t="s">
        <v>75</v>
      </c>
      <c r="B223" s="8" t="s">
        <v>89</v>
      </c>
      <c r="C223" s="8" t="s">
        <v>11161</v>
      </c>
      <c r="D223" s="13">
        <v>2.385</v>
      </c>
      <c r="E223" s="8" t="s">
        <v>11162</v>
      </c>
      <c r="F223" s="8" t="s">
        <v>11163</v>
      </c>
      <c r="G223" s="8" t="s">
        <v>10558</v>
      </c>
      <c r="H223" s="8" t="s">
        <v>10559</v>
      </c>
      <c r="I223" s="8" t="s">
        <v>10560</v>
      </c>
      <c r="J223" s="13">
        <v>2.4</v>
      </c>
      <c r="K223" s="13">
        <f t="shared" si="15"/>
        <v>89.4</v>
      </c>
      <c r="L223" s="13">
        <v>36</v>
      </c>
      <c r="M223" s="13">
        <v>23.9</v>
      </c>
      <c r="N223" s="13">
        <f t="shared" si="16"/>
        <v>53.4</v>
      </c>
      <c r="O223" s="8" t="s">
        <v>10566</v>
      </c>
      <c r="P223" s="8" t="s">
        <v>10562</v>
      </c>
      <c r="Q223" s="8" t="s">
        <v>11121</v>
      </c>
      <c r="R223" s="8" t="s">
        <v>10559</v>
      </c>
      <c r="U223" s="13">
        <v>64</v>
      </c>
    </row>
    <row r="224" ht="30" customHeight="1" outlineLevel="3" spans="1:21">
      <c r="A224" s="8" t="s">
        <v>75</v>
      </c>
      <c r="B224" s="8" t="s">
        <v>89</v>
      </c>
      <c r="C224" s="8" t="s">
        <v>11164</v>
      </c>
      <c r="D224" s="13">
        <v>3.992</v>
      </c>
      <c r="E224" s="8" t="s">
        <v>11165</v>
      </c>
      <c r="F224" s="8" t="s">
        <v>11166</v>
      </c>
      <c r="G224" s="8" t="s">
        <v>10558</v>
      </c>
      <c r="H224" s="8" t="s">
        <v>10559</v>
      </c>
      <c r="I224" s="8" t="s">
        <v>10560</v>
      </c>
      <c r="J224" s="13">
        <v>4</v>
      </c>
      <c r="K224" s="13">
        <f t="shared" si="15"/>
        <v>149.4</v>
      </c>
      <c r="L224" s="13">
        <v>60</v>
      </c>
      <c r="M224" s="13">
        <v>39.9</v>
      </c>
      <c r="N224" s="13">
        <f t="shared" si="16"/>
        <v>89.4</v>
      </c>
      <c r="O224" s="8" t="s">
        <v>10566</v>
      </c>
      <c r="P224" s="8" t="s">
        <v>10562</v>
      </c>
      <c r="Q224" s="8" t="s">
        <v>11121</v>
      </c>
      <c r="R224" s="8" t="s">
        <v>10559</v>
      </c>
      <c r="U224" s="13">
        <v>107</v>
      </c>
    </row>
    <row r="225" ht="30" customHeight="1" outlineLevel="3" spans="1:21">
      <c r="A225" s="8" t="s">
        <v>75</v>
      </c>
      <c r="B225" s="8" t="s">
        <v>89</v>
      </c>
      <c r="C225" s="8" t="s">
        <v>11167</v>
      </c>
      <c r="D225" s="13">
        <v>5.266</v>
      </c>
      <c r="E225" s="8" t="s">
        <v>11168</v>
      </c>
      <c r="F225" s="8" t="s">
        <v>11169</v>
      </c>
      <c r="G225" s="8" t="s">
        <v>10558</v>
      </c>
      <c r="H225" s="8" t="s">
        <v>10559</v>
      </c>
      <c r="I225" s="8" t="s">
        <v>10560</v>
      </c>
      <c r="J225" s="13">
        <v>5.3</v>
      </c>
      <c r="K225" s="13">
        <f t="shared" si="15"/>
        <v>196.9</v>
      </c>
      <c r="L225" s="13">
        <v>79</v>
      </c>
      <c r="M225" s="13">
        <v>52.7</v>
      </c>
      <c r="N225" s="13">
        <f t="shared" si="16"/>
        <v>117.9</v>
      </c>
      <c r="O225" s="8" t="s">
        <v>10566</v>
      </c>
      <c r="P225" s="8" t="s">
        <v>10562</v>
      </c>
      <c r="Q225" s="8" t="s">
        <v>11121</v>
      </c>
      <c r="R225" s="8" t="s">
        <v>10559</v>
      </c>
      <c r="U225" s="13">
        <v>141</v>
      </c>
    </row>
    <row r="226" ht="30" customHeight="1" outlineLevel="3" spans="1:21">
      <c r="A226" s="8" t="s">
        <v>75</v>
      </c>
      <c r="B226" s="8" t="s">
        <v>89</v>
      </c>
      <c r="C226" s="8" t="s">
        <v>11170</v>
      </c>
      <c r="D226" s="13">
        <v>8.878</v>
      </c>
      <c r="E226" s="8" t="s">
        <v>11171</v>
      </c>
      <c r="F226" s="8" t="s">
        <v>11172</v>
      </c>
      <c r="G226" s="8" t="s">
        <v>10558</v>
      </c>
      <c r="H226" s="8" t="s">
        <v>10559</v>
      </c>
      <c r="I226" s="8" t="s">
        <v>10560</v>
      </c>
      <c r="J226" s="13">
        <v>8.9</v>
      </c>
      <c r="K226" s="13">
        <f t="shared" si="15"/>
        <v>332.4</v>
      </c>
      <c r="L226" s="13">
        <v>133</v>
      </c>
      <c r="M226" s="13">
        <v>88.8</v>
      </c>
      <c r="N226" s="13">
        <f t="shared" si="16"/>
        <v>199.4</v>
      </c>
      <c r="O226" s="8" t="s">
        <v>10566</v>
      </c>
      <c r="P226" s="8" t="s">
        <v>10562</v>
      </c>
      <c r="Q226" s="8" t="s">
        <v>11121</v>
      </c>
      <c r="R226" s="8" t="s">
        <v>10559</v>
      </c>
      <c r="U226" s="13">
        <v>238</v>
      </c>
    </row>
    <row r="227" ht="30" customHeight="1" outlineLevel="3" spans="1:21">
      <c r="A227" s="8" t="s">
        <v>75</v>
      </c>
      <c r="B227" s="8" t="s">
        <v>89</v>
      </c>
      <c r="C227" s="8" t="s">
        <v>11173</v>
      </c>
      <c r="D227" s="13">
        <v>4.529</v>
      </c>
      <c r="E227" s="8" t="s">
        <v>11174</v>
      </c>
      <c r="F227" s="8" t="s">
        <v>11175</v>
      </c>
      <c r="G227" s="8" t="s">
        <v>10558</v>
      </c>
      <c r="H227" s="8" t="s">
        <v>10559</v>
      </c>
      <c r="I227" s="8" t="s">
        <v>10560</v>
      </c>
      <c r="J227" s="13">
        <v>4.5</v>
      </c>
      <c r="K227" s="13">
        <f t="shared" si="15"/>
        <v>169</v>
      </c>
      <c r="L227" s="13">
        <v>68</v>
      </c>
      <c r="M227" s="13">
        <v>45.3</v>
      </c>
      <c r="N227" s="13">
        <f t="shared" si="16"/>
        <v>101</v>
      </c>
      <c r="O227" s="8" t="s">
        <v>10566</v>
      </c>
      <c r="P227" s="8" t="s">
        <v>10562</v>
      </c>
      <c r="Q227" s="8" t="s">
        <v>11121</v>
      </c>
      <c r="R227" s="8" t="s">
        <v>10559</v>
      </c>
      <c r="U227" s="13">
        <v>121</v>
      </c>
    </row>
    <row r="228" ht="30" customHeight="1" outlineLevel="3" spans="1:21">
      <c r="A228" s="8" t="s">
        <v>75</v>
      </c>
      <c r="B228" s="8" t="s">
        <v>89</v>
      </c>
      <c r="C228" s="8" t="s">
        <v>11176</v>
      </c>
      <c r="D228" s="13">
        <v>1.616</v>
      </c>
      <c r="E228" s="8" t="s">
        <v>11177</v>
      </c>
      <c r="F228" s="8" t="s">
        <v>11178</v>
      </c>
      <c r="G228" s="8" t="s">
        <v>10558</v>
      </c>
      <c r="H228" s="8" t="s">
        <v>10559</v>
      </c>
      <c r="I228" s="8" t="s">
        <v>10560</v>
      </c>
      <c r="J228" s="13">
        <v>1.6</v>
      </c>
      <c r="K228" s="13">
        <f t="shared" si="15"/>
        <v>60</v>
      </c>
      <c r="L228" s="13">
        <v>24</v>
      </c>
      <c r="M228" s="13">
        <v>16.2</v>
      </c>
      <c r="N228" s="13">
        <f t="shared" si="16"/>
        <v>36</v>
      </c>
      <c r="O228" s="8" t="s">
        <v>10566</v>
      </c>
      <c r="P228" s="8" t="s">
        <v>10562</v>
      </c>
      <c r="Q228" s="8" t="s">
        <v>11121</v>
      </c>
      <c r="R228" s="8" t="s">
        <v>10559</v>
      </c>
      <c r="U228" s="13">
        <v>43</v>
      </c>
    </row>
    <row r="229" ht="30" customHeight="1" outlineLevel="3" spans="1:21">
      <c r="A229" s="8" t="s">
        <v>75</v>
      </c>
      <c r="B229" s="8" t="s">
        <v>89</v>
      </c>
      <c r="C229" s="8" t="s">
        <v>11179</v>
      </c>
      <c r="D229" s="13">
        <v>1.73</v>
      </c>
      <c r="E229" s="8" t="s">
        <v>11180</v>
      </c>
      <c r="F229" s="8" t="s">
        <v>11181</v>
      </c>
      <c r="G229" s="8" t="s">
        <v>10558</v>
      </c>
      <c r="H229" s="8" t="s">
        <v>10559</v>
      </c>
      <c r="I229" s="8" t="s">
        <v>10560</v>
      </c>
      <c r="J229" s="13">
        <v>1.7</v>
      </c>
      <c r="K229" s="13">
        <f t="shared" si="15"/>
        <v>64.2</v>
      </c>
      <c r="L229" s="13">
        <v>26</v>
      </c>
      <c r="M229" s="13">
        <v>17.3</v>
      </c>
      <c r="N229" s="13">
        <f t="shared" si="16"/>
        <v>38.2</v>
      </c>
      <c r="O229" s="8" t="s">
        <v>10566</v>
      </c>
      <c r="P229" s="8" t="s">
        <v>10562</v>
      </c>
      <c r="Q229" s="8" t="s">
        <v>11121</v>
      </c>
      <c r="R229" s="8" t="s">
        <v>10559</v>
      </c>
      <c r="U229" s="13">
        <v>46</v>
      </c>
    </row>
    <row r="230" ht="30" customHeight="1" outlineLevel="3" spans="1:21">
      <c r="A230" s="8" t="s">
        <v>75</v>
      </c>
      <c r="B230" s="8" t="s">
        <v>89</v>
      </c>
      <c r="C230" s="8" t="s">
        <v>11182</v>
      </c>
      <c r="D230" s="13">
        <v>2.715</v>
      </c>
      <c r="E230" s="8" t="s">
        <v>11183</v>
      </c>
      <c r="F230" s="8" t="s">
        <v>11184</v>
      </c>
      <c r="G230" s="8" t="s">
        <v>10558</v>
      </c>
      <c r="H230" s="8" t="s">
        <v>10559</v>
      </c>
      <c r="I230" s="8" t="s">
        <v>10560</v>
      </c>
      <c r="J230" s="13">
        <v>2.7</v>
      </c>
      <c r="K230" s="13">
        <f t="shared" si="15"/>
        <v>101.9</v>
      </c>
      <c r="L230" s="13">
        <v>41</v>
      </c>
      <c r="M230" s="13">
        <v>27.1</v>
      </c>
      <c r="N230" s="13">
        <f t="shared" si="16"/>
        <v>60.9</v>
      </c>
      <c r="O230" s="8" t="s">
        <v>10566</v>
      </c>
      <c r="P230" s="8" t="s">
        <v>10562</v>
      </c>
      <c r="Q230" s="8" t="s">
        <v>11121</v>
      </c>
      <c r="R230" s="8" t="s">
        <v>10559</v>
      </c>
      <c r="U230" s="13">
        <v>73</v>
      </c>
    </row>
    <row r="231" ht="30" customHeight="1" outlineLevel="3" spans="1:21">
      <c r="A231" s="8" t="s">
        <v>75</v>
      </c>
      <c r="B231" s="8" t="s">
        <v>89</v>
      </c>
      <c r="C231" s="8" t="s">
        <v>11185</v>
      </c>
      <c r="D231" s="13">
        <v>3.237</v>
      </c>
      <c r="E231" s="8" t="s">
        <v>11186</v>
      </c>
      <c r="F231" s="8" t="s">
        <v>11187</v>
      </c>
      <c r="G231" s="8" t="s">
        <v>10558</v>
      </c>
      <c r="H231" s="8" t="s">
        <v>10559</v>
      </c>
      <c r="I231" s="8" t="s">
        <v>10560</v>
      </c>
      <c r="J231" s="13">
        <v>3.2</v>
      </c>
      <c r="K231" s="13">
        <f t="shared" si="15"/>
        <v>121.5</v>
      </c>
      <c r="L231" s="13">
        <v>49</v>
      </c>
      <c r="M231" s="13">
        <v>32.4</v>
      </c>
      <c r="N231" s="13">
        <f t="shared" si="16"/>
        <v>72.5</v>
      </c>
      <c r="O231" s="8" t="s">
        <v>10566</v>
      </c>
      <c r="P231" s="8" t="s">
        <v>10562</v>
      </c>
      <c r="Q231" s="8" t="s">
        <v>11121</v>
      </c>
      <c r="R231" s="8" t="s">
        <v>10559</v>
      </c>
      <c r="U231" s="13">
        <v>87</v>
      </c>
    </row>
    <row r="232" ht="30" customHeight="1" outlineLevel="3" spans="1:21">
      <c r="A232" s="8" t="s">
        <v>75</v>
      </c>
      <c r="B232" s="8" t="s">
        <v>89</v>
      </c>
      <c r="C232" s="8" t="s">
        <v>11188</v>
      </c>
      <c r="D232" s="13">
        <v>2.115</v>
      </c>
      <c r="E232" s="8" t="s">
        <v>11189</v>
      </c>
      <c r="F232" s="8" t="s">
        <v>11190</v>
      </c>
      <c r="G232" s="8" t="s">
        <v>10558</v>
      </c>
      <c r="H232" s="8" t="s">
        <v>10559</v>
      </c>
      <c r="I232" s="8" t="s">
        <v>10560</v>
      </c>
      <c r="J232" s="13">
        <v>2.1</v>
      </c>
      <c r="K232" s="13">
        <f t="shared" si="15"/>
        <v>79.6</v>
      </c>
      <c r="L232" s="13">
        <v>32</v>
      </c>
      <c r="M232" s="13">
        <v>21.1</v>
      </c>
      <c r="N232" s="13">
        <f t="shared" si="16"/>
        <v>47.6</v>
      </c>
      <c r="O232" s="8" t="s">
        <v>10566</v>
      </c>
      <c r="P232" s="8" t="s">
        <v>10562</v>
      </c>
      <c r="Q232" s="8" t="s">
        <v>11121</v>
      </c>
      <c r="R232" s="8" t="s">
        <v>10559</v>
      </c>
      <c r="U232" s="13">
        <v>57</v>
      </c>
    </row>
    <row r="233" ht="30" customHeight="1" outlineLevel="3" spans="1:21">
      <c r="A233" s="8" t="s">
        <v>75</v>
      </c>
      <c r="B233" s="8" t="s">
        <v>89</v>
      </c>
      <c r="C233" s="8" t="s">
        <v>11191</v>
      </c>
      <c r="D233" s="13">
        <v>1.571</v>
      </c>
      <c r="E233" s="8" t="s">
        <v>11192</v>
      </c>
      <c r="F233" s="8" t="s">
        <v>11193</v>
      </c>
      <c r="G233" s="8" t="s">
        <v>10558</v>
      </c>
      <c r="H233" s="8" t="s">
        <v>10559</v>
      </c>
      <c r="I233" s="8" t="s">
        <v>10560</v>
      </c>
      <c r="J233" s="13">
        <v>1.6</v>
      </c>
      <c r="K233" s="13">
        <f t="shared" si="15"/>
        <v>58.7</v>
      </c>
      <c r="L233" s="13">
        <v>24</v>
      </c>
      <c r="M233" s="13">
        <v>15.7</v>
      </c>
      <c r="N233" s="13">
        <f t="shared" si="16"/>
        <v>34.7</v>
      </c>
      <c r="O233" s="8" t="s">
        <v>10566</v>
      </c>
      <c r="P233" s="8" t="s">
        <v>10562</v>
      </c>
      <c r="Q233" s="8" t="s">
        <v>11121</v>
      </c>
      <c r="R233" s="8" t="s">
        <v>10559</v>
      </c>
      <c r="U233" s="13">
        <v>42</v>
      </c>
    </row>
    <row r="234" ht="30" customHeight="1" outlineLevel="3" spans="1:21">
      <c r="A234" s="8" t="s">
        <v>75</v>
      </c>
      <c r="B234" s="8" t="s">
        <v>89</v>
      </c>
      <c r="C234" s="8" t="s">
        <v>11194</v>
      </c>
      <c r="D234" s="13">
        <v>1.051</v>
      </c>
      <c r="E234" s="8" t="s">
        <v>11195</v>
      </c>
      <c r="F234" s="8" t="s">
        <v>11196</v>
      </c>
      <c r="G234" s="8" t="s">
        <v>10558</v>
      </c>
      <c r="H234" s="8" t="s">
        <v>10559</v>
      </c>
      <c r="I234" s="8" t="s">
        <v>10560</v>
      </c>
      <c r="J234" s="13">
        <v>1.1</v>
      </c>
      <c r="K234" s="13">
        <f t="shared" si="15"/>
        <v>39.1</v>
      </c>
      <c r="L234" s="13">
        <v>16</v>
      </c>
      <c r="M234" s="13">
        <v>10.5</v>
      </c>
      <c r="N234" s="13">
        <f t="shared" si="16"/>
        <v>23.1</v>
      </c>
      <c r="O234" s="8" t="s">
        <v>10566</v>
      </c>
      <c r="P234" s="8" t="s">
        <v>10562</v>
      </c>
      <c r="Q234" s="8" t="s">
        <v>11121</v>
      </c>
      <c r="R234" s="8" t="s">
        <v>10559</v>
      </c>
      <c r="U234" s="13">
        <v>28</v>
      </c>
    </row>
    <row r="235" ht="30" customHeight="1" outlineLevel="3" spans="1:21">
      <c r="A235" s="8" t="s">
        <v>75</v>
      </c>
      <c r="B235" s="8" t="s">
        <v>89</v>
      </c>
      <c r="C235" s="8" t="s">
        <v>11197</v>
      </c>
      <c r="D235" s="13">
        <v>3.903</v>
      </c>
      <c r="E235" s="8" t="s">
        <v>11198</v>
      </c>
      <c r="F235" s="8" t="s">
        <v>11199</v>
      </c>
      <c r="G235" s="8" t="s">
        <v>10558</v>
      </c>
      <c r="H235" s="8" t="s">
        <v>10559</v>
      </c>
      <c r="I235" s="8" t="s">
        <v>10560</v>
      </c>
      <c r="J235" s="13">
        <v>3.9</v>
      </c>
      <c r="K235" s="13">
        <f t="shared" si="15"/>
        <v>146.6</v>
      </c>
      <c r="L235" s="13">
        <v>59</v>
      </c>
      <c r="M235" s="13">
        <v>39</v>
      </c>
      <c r="N235" s="13">
        <f t="shared" si="16"/>
        <v>87.6</v>
      </c>
      <c r="O235" s="8" t="s">
        <v>10566</v>
      </c>
      <c r="P235" s="8" t="s">
        <v>10562</v>
      </c>
      <c r="Q235" s="8" t="s">
        <v>11121</v>
      </c>
      <c r="R235" s="8" t="s">
        <v>10559</v>
      </c>
      <c r="U235" s="13">
        <v>105</v>
      </c>
    </row>
    <row r="236" ht="30" customHeight="1" outlineLevel="3" spans="1:21">
      <c r="A236" s="8" t="s">
        <v>75</v>
      </c>
      <c r="B236" s="8" t="s">
        <v>89</v>
      </c>
      <c r="C236" s="8" t="s">
        <v>11200</v>
      </c>
      <c r="D236" s="13">
        <v>2.744</v>
      </c>
      <c r="E236" s="8" t="s">
        <v>11201</v>
      </c>
      <c r="F236" s="8" t="s">
        <v>11202</v>
      </c>
      <c r="G236" s="8" t="s">
        <v>10558</v>
      </c>
      <c r="H236" s="8" t="s">
        <v>10559</v>
      </c>
      <c r="I236" s="8" t="s">
        <v>10560</v>
      </c>
      <c r="J236" s="13">
        <v>2.7</v>
      </c>
      <c r="K236" s="13">
        <f t="shared" si="15"/>
        <v>103.3</v>
      </c>
      <c r="L236" s="13">
        <v>41</v>
      </c>
      <c r="M236" s="13">
        <v>27.4</v>
      </c>
      <c r="N236" s="13">
        <f t="shared" si="16"/>
        <v>62.3</v>
      </c>
      <c r="O236" s="8" t="s">
        <v>10566</v>
      </c>
      <c r="P236" s="8" t="s">
        <v>10562</v>
      </c>
      <c r="Q236" s="8" t="s">
        <v>11121</v>
      </c>
      <c r="R236" s="8" t="s">
        <v>10559</v>
      </c>
      <c r="U236" s="13">
        <v>74</v>
      </c>
    </row>
    <row r="237" ht="30" customHeight="1" outlineLevel="3" spans="1:21">
      <c r="A237" s="8" t="s">
        <v>75</v>
      </c>
      <c r="B237" s="8" t="s">
        <v>89</v>
      </c>
      <c r="C237" s="8" t="s">
        <v>11203</v>
      </c>
      <c r="D237" s="13">
        <v>2.105</v>
      </c>
      <c r="E237" s="8" t="s">
        <v>11204</v>
      </c>
      <c r="F237" s="8" t="s">
        <v>11205</v>
      </c>
      <c r="G237" s="8" t="s">
        <v>10558</v>
      </c>
      <c r="H237" s="8" t="s">
        <v>10559</v>
      </c>
      <c r="I237" s="8" t="s">
        <v>10560</v>
      </c>
      <c r="J237" s="13">
        <v>2.1</v>
      </c>
      <c r="K237" s="13">
        <f t="shared" si="15"/>
        <v>78.2</v>
      </c>
      <c r="L237" s="13">
        <v>32</v>
      </c>
      <c r="M237" s="13">
        <v>21.1</v>
      </c>
      <c r="N237" s="13">
        <f t="shared" si="16"/>
        <v>46.2</v>
      </c>
      <c r="O237" s="8" t="s">
        <v>10566</v>
      </c>
      <c r="P237" s="8" t="s">
        <v>10562</v>
      </c>
      <c r="Q237" s="8" t="s">
        <v>11121</v>
      </c>
      <c r="R237" s="8" t="s">
        <v>10559</v>
      </c>
      <c r="U237" s="13">
        <v>56</v>
      </c>
    </row>
    <row r="238" ht="30" customHeight="1" outlineLevel="3" spans="1:21">
      <c r="A238" s="8" t="s">
        <v>75</v>
      </c>
      <c r="B238" s="8" t="s">
        <v>89</v>
      </c>
      <c r="C238" s="8" t="s">
        <v>11206</v>
      </c>
      <c r="D238" s="13">
        <v>3.603</v>
      </c>
      <c r="E238" s="8" t="s">
        <v>11207</v>
      </c>
      <c r="F238" s="8" t="s">
        <v>11208</v>
      </c>
      <c r="G238" s="8" t="s">
        <v>10558</v>
      </c>
      <c r="H238" s="8" t="s">
        <v>10559</v>
      </c>
      <c r="I238" s="8" t="s">
        <v>10560</v>
      </c>
      <c r="J238" s="13">
        <v>3.6</v>
      </c>
      <c r="K238" s="13">
        <f t="shared" si="15"/>
        <v>135.5</v>
      </c>
      <c r="L238" s="13">
        <v>54</v>
      </c>
      <c r="M238" s="13">
        <v>36</v>
      </c>
      <c r="N238" s="13">
        <f t="shared" si="16"/>
        <v>81.5</v>
      </c>
      <c r="O238" s="8" t="s">
        <v>10566</v>
      </c>
      <c r="P238" s="8" t="s">
        <v>10562</v>
      </c>
      <c r="Q238" s="8" t="s">
        <v>11121</v>
      </c>
      <c r="R238" s="8" t="s">
        <v>10559</v>
      </c>
      <c r="U238" s="13">
        <v>97</v>
      </c>
    </row>
    <row r="239" ht="30" customHeight="1" outlineLevel="3" spans="1:21">
      <c r="A239" s="8" t="s">
        <v>75</v>
      </c>
      <c r="B239" s="8" t="s">
        <v>89</v>
      </c>
      <c r="C239" s="8" t="s">
        <v>11209</v>
      </c>
      <c r="D239" s="13">
        <v>0.805</v>
      </c>
      <c r="E239" s="8" t="s">
        <v>11210</v>
      </c>
      <c r="F239" s="8" t="s">
        <v>11211</v>
      </c>
      <c r="G239" s="8" t="s">
        <v>10558</v>
      </c>
      <c r="H239" s="8" t="s">
        <v>10559</v>
      </c>
      <c r="I239" s="8" t="s">
        <v>10560</v>
      </c>
      <c r="J239" s="13">
        <v>0.8</v>
      </c>
      <c r="K239" s="13">
        <f t="shared" si="15"/>
        <v>30.7</v>
      </c>
      <c r="L239" s="13">
        <v>12</v>
      </c>
      <c r="M239" s="13">
        <v>8.1</v>
      </c>
      <c r="N239" s="13">
        <f t="shared" si="16"/>
        <v>18.7</v>
      </c>
      <c r="O239" s="8" t="s">
        <v>10566</v>
      </c>
      <c r="P239" s="8" t="s">
        <v>10562</v>
      </c>
      <c r="Q239" s="8" t="s">
        <v>11121</v>
      </c>
      <c r="R239" s="8" t="s">
        <v>10559</v>
      </c>
      <c r="U239" s="13">
        <v>22</v>
      </c>
    </row>
    <row r="240" ht="30" customHeight="1" outlineLevel="3" spans="1:21">
      <c r="A240" s="8" t="s">
        <v>75</v>
      </c>
      <c r="B240" s="8" t="s">
        <v>89</v>
      </c>
      <c r="C240" s="8" t="s">
        <v>11212</v>
      </c>
      <c r="D240" s="13">
        <v>1.781</v>
      </c>
      <c r="E240" s="8" t="s">
        <v>11213</v>
      </c>
      <c r="F240" s="8" t="s">
        <v>11214</v>
      </c>
      <c r="G240" s="8" t="s">
        <v>10558</v>
      </c>
      <c r="H240" s="8" t="s">
        <v>10559</v>
      </c>
      <c r="I240" s="8" t="s">
        <v>10560</v>
      </c>
      <c r="J240" s="13">
        <v>1.8</v>
      </c>
      <c r="K240" s="13">
        <f t="shared" si="15"/>
        <v>67</v>
      </c>
      <c r="L240" s="13">
        <v>27</v>
      </c>
      <c r="M240" s="13">
        <v>17.8</v>
      </c>
      <c r="N240" s="13">
        <f t="shared" si="16"/>
        <v>40</v>
      </c>
      <c r="O240" s="8" t="s">
        <v>10566</v>
      </c>
      <c r="P240" s="8" t="s">
        <v>10562</v>
      </c>
      <c r="Q240" s="8" t="s">
        <v>11121</v>
      </c>
      <c r="R240" s="8" t="s">
        <v>10559</v>
      </c>
      <c r="U240" s="13">
        <v>48</v>
      </c>
    </row>
    <row r="241" ht="30" customHeight="1" outlineLevel="3" spans="1:21">
      <c r="A241" s="8" t="s">
        <v>75</v>
      </c>
      <c r="B241" s="8" t="s">
        <v>89</v>
      </c>
      <c r="C241" s="8" t="s">
        <v>11215</v>
      </c>
      <c r="D241" s="13">
        <v>4.331</v>
      </c>
      <c r="E241" s="8" t="s">
        <v>11216</v>
      </c>
      <c r="F241" s="8" t="s">
        <v>11217</v>
      </c>
      <c r="G241" s="8" t="s">
        <v>10558</v>
      </c>
      <c r="H241" s="8" t="s">
        <v>10559</v>
      </c>
      <c r="I241" s="8" t="s">
        <v>10560</v>
      </c>
      <c r="J241" s="13">
        <v>4.3</v>
      </c>
      <c r="K241" s="13">
        <f t="shared" si="15"/>
        <v>162</v>
      </c>
      <c r="L241" s="13">
        <v>65</v>
      </c>
      <c r="M241" s="13">
        <v>43.3</v>
      </c>
      <c r="N241" s="13">
        <f t="shared" si="16"/>
        <v>97</v>
      </c>
      <c r="O241" s="8" t="s">
        <v>10566</v>
      </c>
      <c r="P241" s="8" t="s">
        <v>10562</v>
      </c>
      <c r="Q241" s="8" t="s">
        <v>11121</v>
      </c>
      <c r="R241" s="8" t="s">
        <v>10559</v>
      </c>
      <c r="U241" s="13">
        <v>116</v>
      </c>
    </row>
    <row r="242" ht="30" customHeight="1" outlineLevel="3" spans="1:21">
      <c r="A242" s="8" t="s">
        <v>75</v>
      </c>
      <c r="B242" s="8" t="s">
        <v>89</v>
      </c>
      <c r="C242" s="8" t="s">
        <v>11218</v>
      </c>
      <c r="D242" s="13">
        <v>9.01</v>
      </c>
      <c r="E242" s="8" t="s">
        <v>11219</v>
      </c>
      <c r="F242" s="8" t="s">
        <v>11220</v>
      </c>
      <c r="G242" s="8" t="s">
        <v>10558</v>
      </c>
      <c r="H242" s="8" t="s">
        <v>10559</v>
      </c>
      <c r="I242" s="8" t="s">
        <v>10560</v>
      </c>
      <c r="J242" s="13">
        <v>9</v>
      </c>
      <c r="K242" s="13">
        <f t="shared" si="15"/>
        <v>336.6</v>
      </c>
      <c r="L242" s="13">
        <v>135</v>
      </c>
      <c r="M242" s="13">
        <v>90.1</v>
      </c>
      <c r="N242" s="13">
        <f t="shared" si="16"/>
        <v>201.6</v>
      </c>
      <c r="O242" s="8" t="s">
        <v>10566</v>
      </c>
      <c r="P242" s="8" t="s">
        <v>10562</v>
      </c>
      <c r="Q242" s="8" t="s">
        <v>11121</v>
      </c>
      <c r="R242" s="8" t="s">
        <v>10559</v>
      </c>
      <c r="U242" s="13">
        <v>241</v>
      </c>
    </row>
    <row r="243" ht="30" customHeight="1" outlineLevel="3" spans="1:21">
      <c r="A243" s="8" t="s">
        <v>75</v>
      </c>
      <c r="B243" s="8" t="s">
        <v>89</v>
      </c>
      <c r="C243" s="8" t="s">
        <v>11221</v>
      </c>
      <c r="D243" s="13">
        <v>3.854</v>
      </c>
      <c r="E243" s="8" t="s">
        <v>11222</v>
      </c>
      <c r="F243" s="8" t="s">
        <v>11223</v>
      </c>
      <c r="G243" s="8" t="s">
        <v>10558</v>
      </c>
      <c r="H243" s="8" t="s">
        <v>10559</v>
      </c>
      <c r="I243" s="8" t="s">
        <v>10560</v>
      </c>
      <c r="J243" s="13">
        <v>3.9</v>
      </c>
      <c r="K243" s="13">
        <f t="shared" si="15"/>
        <v>143.8</v>
      </c>
      <c r="L243" s="13">
        <v>58</v>
      </c>
      <c r="M243" s="13">
        <v>38.5</v>
      </c>
      <c r="N243" s="13">
        <f t="shared" si="16"/>
        <v>85.8</v>
      </c>
      <c r="O243" s="8" t="s">
        <v>10566</v>
      </c>
      <c r="P243" s="8" t="s">
        <v>10562</v>
      </c>
      <c r="Q243" s="8" t="s">
        <v>11121</v>
      </c>
      <c r="R243" s="8" t="s">
        <v>10559</v>
      </c>
      <c r="U243" s="13">
        <v>103</v>
      </c>
    </row>
    <row r="244" ht="30" customHeight="1" outlineLevel="3" spans="1:21">
      <c r="A244" s="8" t="s">
        <v>75</v>
      </c>
      <c r="B244" s="8" t="s">
        <v>89</v>
      </c>
      <c r="C244" s="8" t="s">
        <v>11224</v>
      </c>
      <c r="D244" s="13">
        <v>1.607</v>
      </c>
      <c r="E244" s="8" t="s">
        <v>11225</v>
      </c>
      <c r="F244" s="8" t="s">
        <v>11226</v>
      </c>
      <c r="G244" s="8" t="s">
        <v>10558</v>
      </c>
      <c r="H244" s="8" t="s">
        <v>10559</v>
      </c>
      <c r="I244" s="8" t="s">
        <v>10560</v>
      </c>
      <c r="J244" s="13">
        <v>1.6</v>
      </c>
      <c r="K244" s="13">
        <f t="shared" si="15"/>
        <v>60</v>
      </c>
      <c r="L244" s="13">
        <v>24</v>
      </c>
      <c r="M244" s="13">
        <v>16.1</v>
      </c>
      <c r="N244" s="13">
        <f t="shared" si="16"/>
        <v>36</v>
      </c>
      <c r="O244" s="8" t="s">
        <v>10566</v>
      </c>
      <c r="P244" s="8" t="s">
        <v>10562</v>
      </c>
      <c r="Q244" s="8" t="s">
        <v>11121</v>
      </c>
      <c r="R244" s="8" t="s">
        <v>10559</v>
      </c>
      <c r="U244" s="13">
        <v>43</v>
      </c>
    </row>
    <row r="245" ht="30" customHeight="1" outlineLevel="3" spans="1:21">
      <c r="A245" s="8" t="s">
        <v>75</v>
      </c>
      <c r="B245" s="8" t="s">
        <v>89</v>
      </c>
      <c r="C245" s="8" t="s">
        <v>11227</v>
      </c>
      <c r="D245" s="13">
        <v>2.358</v>
      </c>
      <c r="E245" s="8" t="s">
        <v>11228</v>
      </c>
      <c r="F245" s="8" t="s">
        <v>11229</v>
      </c>
      <c r="G245" s="8" t="s">
        <v>10558</v>
      </c>
      <c r="H245" s="8" t="s">
        <v>10559</v>
      </c>
      <c r="I245" s="8" t="s">
        <v>10560</v>
      </c>
      <c r="J245" s="13">
        <v>2.4</v>
      </c>
      <c r="K245" s="13">
        <f t="shared" si="15"/>
        <v>88</v>
      </c>
      <c r="L245" s="13">
        <v>35</v>
      </c>
      <c r="M245" s="13">
        <v>23.6</v>
      </c>
      <c r="N245" s="13">
        <f t="shared" si="16"/>
        <v>53</v>
      </c>
      <c r="O245" s="8" t="s">
        <v>10566</v>
      </c>
      <c r="P245" s="8" t="s">
        <v>10562</v>
      </c>
      <c r="Q245" s="8" t="s">
        <v>11121</v>
      </c>
      <c r="R245" s="8" t="s">
        <v>10559</v>
      </c>
      <c r="U245" s="13">
        <v>63</v>
      </c>
    </row>
    <row r="246" ht="30" customHeight="1" outlineLevel="3" spans="1:21">
      <c r="A246" s="8" t="s">
        <v>75</v>
      </c>
      <c r="B246" s="8" t="s">
        <v>89</v>
      </c>
      <c r="C246" s="8" t="s">
        <v>11230</v>
      </c>
      <c r="D246" s="13">
        <v>11.547</v>
      </c>
      <c r="E246" s="8" t="s">
        <v>11231</v>
      </c>
      <c r="F246" s="8" t="s">
        <v>11232</v>
      </c>
      <c r="G246" s="8" t="s">
        <v>10558</v>
      </c>
      <c r="H246" s="8" t="s">
        <v>10559</v>
      </c>
      <c r="I246" s="8" t="s">
        <v>10560</v>
      </c>
      <c r="J246" s="13">
        <v>11.5</v>
      </c>
      <c r="K246" s="13">
        <f t="shared" si="15"/>
        <v>431.5</v>
      </c>
      <c r="L246" s="13">
        <v>173</v>
      </c>
      <c r="M246" s="13">
        <v>115.5</v>
      </c>
      <c r="N246" s="13">
        <f t="shared" si="16"/>
        <v>258.5</v>
      </c>
      <c r="O246" s="8" t="s">
        <v>10566</v>
      </c>
      <c r="P246" s="8" t="s">
        <v>10562</v>
      </c>
      <c r="Q246" s="8" t="s">
        <v>11121</v>
      </c>
      <c r="R246" s="8" t="s">
        <v>10559</v>
      </c>
      <c r="U246" s="13">
        <v>309</v>
      </c>
    </row>
    <row r="247" ht="30" customHeight="1" outlineLevel="3" spans="1:21">
      <c r="A247" s="8" t="s">
        <v>75</v>
      </c>
      <c r="B247" s="8" t="s">
        <v>89</v>
      </c>
      <c r="C247" s="8" t="s">
        <v>11233</v>
      </c>
      <c r="D247" s="13">
        <v>4.29</v>
      </c>
      <c r="E247" s="8" t="s">
        <v>11234</v>
      </c>
      <c r="F247" s="8" t="s">
        <v>11235</v>
      </c>
      <c r="G247" s="8" t="s">
        <v>10558</v>
      </c>
      <c r="H247" s="8" t="s">
        <v>10559</v>
      </c>
      <c r="I247" s="8" t="s">
        <v>10560</v>
      </c>
      <c r="J247" s="13">
        <v>4.3</v>
      </c>
      <c r="K247" s="13">
        <f t="shared" si="15"/>
        <v>160.6</v>
      </c>
      <c r="L247" s="13">
        <v>64</v>
      </c>
      <c r="M247" s="13">
        <v>42.9</v>
      </c>
      <c r="N247" s="13">
        <f t="shared" si="16"/>
        <v>96.6</v>
      </c>
      <c r="O247" s="8" t="s">
        <v>10566</v>
      </c>
      <c r="P247" s="8" t="s">
        <v>10562</v>
      </c>
      <c r="Q247" s="8" t="s">
        <v>11121</v>
      </c>
      <c r="R247" s="8" t="s">
        <v>10559</v>
      </c>
      <c r="U247" s="13">
        <v>115</v>
      </c>
    </row>
    <row r="248" ht="30" customHeight="1" outlineLevel="3" spans="1:21">
      <c r="A248" s="8" t="s">
        <v>75</v>
      </c>
      <c r="B248" s="8" t="s">
        <v>89</v>
      </c>
      <c r="C248" s="8" t="s">
        <v>11236</v>
      </c>
      <c r="D248" s="13">
        <v>3.149</v>
      </c>
      <c r="E248" s="8" t="s">
        <v>11237</v>
      </c>
      <c r="F248" s="8" t="s">
        <v>11238</v>
      </c>
      <c r="G248" s="8" t="s">
        <v>10558</v>
      </c>
      <c r="H248" s="8" t="s">
        <v>10559</v>
      </c>
      <c r="I248" s="8" t="s">
        <v>10560</v>
      </c>
      <c r="J248" s="13">
        <v>3.1</v>
      </c>
      <c r="K248" s="13">
        <f t="shared" si="15"/>
        <v>117.3</v>
      </c>
      <c r="L248" s="13">
        <v>47</v>
      </c>
      <c r="M248" s="13">
        <v>31.5</v>
      </c>
      <c r="N248" s="13">
        <f t="shared" si="16"/>
        <v>70.3</v>
      </c>
      <c r="O248" s="8" t="s">
        <v>10566</v>
      </c>
      <c r="P248" s="8" t="s">
        <v>10562</v>
      </c>
      <c r="Q248" s="8" t="s">
        <v>11121</v>
      </c>
      <c r="R248" s="8" t="s">
        <v>10559</v>
      </c>
      <c r="U248" s="13">
        <v>84</v>
      </c>
    </row>
    <row r="249" ht="30" customHeight="1" outlineLevel="3" spans="1:21">
      <c r="A249" s="8" t="s">
        <v>75</v>
      </c>
      <c r="B249" s="8" t="s">
        <v>89</v>
      </c>
      <c r="C249" s="8" t="s">
        <v>11239</v>
      </c>
      <c r="D249" s="13">
        <v>1.21</v>
      </c>
      <c r="E249" s="8" t="s">
        <v>11240</v>
      </c>
      <c r="F249" s="8" t="s">
        <v>11241</v>
      </c>
      <c r="G249" s="8" t="s">
        <v>10558</v>
      </c>
      <c r="H249" s="8" t="s">
        <v>10559</v>
      </c>
      <c r="I249" s="8" t="s">
        <v>10560</v>
      </c>
      <c r="J249" s="13">
        <v>1.2</v>
      </c>
      <c r="K249" s="13">
        <f t="shared" si="15"/>
        <v>44.7</v>
      </c>
      <c r="L249" s="13">
        <v>18</v>
      </c>
      <c r="M249" s="13">
        <v>12.1</v>
      </c>
      <c r="N249" s="13">
        <f t="shared" si="16"/>
        <v>26.7</v>
      </c>
      <c r="O249" s="8" t="s">
        <v>10566</v>
      </c>
      <c r="P249" s="8" t="s">
        <v>10562</v>
      </c>
      <c r="Q249" s="8" t="s">
        <v>11121</v>
      </c>
      <c r="R249" s="8" t="s">
        <v>10559</v>
      </c>
      <c r="U249" s="13">
        <v>32</v>
      </c>
    </row>
    <row r="250" ht="30" customHeight="1" outlineLevel="3" spans="1:21">
      <c r="A250" s="8" t="s">
        <v>75</v>
      </c>
      <c r="B250" s="8" t="s">
        <v>89</v>
      </c>
      <c r="C250" s="8" t="s">
        <v>11242</v>
      </c>
      <c r="D250" s="13">
        <v>7.329</v>
      </c>
      <c r="E250" s="8" t="s">
        <v>11243</v>
      </c>
      <c r="F250" s="8" t="s">
        <v>11244</v>
      </c>
      <c r="G250" s="8" t="s">
        <v>10558</v>
      </c>
      <c r="H250" s="8" t="s">
        <v>10559</v>
      </c>
      <c r="I250" s="8" t="s">
        <v>10560</v>
      </c>
      <c r="J250" s="13">
        <v>7.3</v>
      </c>
      <c r="K250" s="13">
        <f t="shared" si="15"/>
        <v>273.7</v>
      </c>
      <c r="L250" s="13">
        <v>110</v>
      </c>
      <c r="M250" s="13">
        <v>73.3</v>
      </c>
      <c r="N250" s="13">
        <f t="shared" si="16"/>
        <v>163.7</v>
      </c>
      <c r="O250" s="8" t="s">
        <v>10566</v>
      </c>
      <c r="P250" s="8" t="s">
        <v>10562</v>
      </c>
      <c r="Q250" s="8" t="s">
        <v>11121</v>
      </c>
      <c r="R250" s="8" t="s">
        <v>10559</v>
      </c>
      <c r="U250" s="13">
        <v>196</v>
      </c>
    </row>
    <row r="251" ht="30" customHeight="1" outlineLevel="3" spans="1:21">
      <c r="A251" s="8" t="s">
        <v>75</v>
      </c>
      <c r="B251" s="8" t="s">
        <v>89</v>
      </c>
      <c r="C251" s="8" t="s">
        <v>11245</v>
      </c>
      <c r="D251" s="13">
        <v>0.48</v>
      </c>
      <c r="E251" s="8" t="s">
        <v>11246</v>
      </c>
      <c r="F251" s="8" t="s">
        <v>11247</v>
      </c>
      <c r="G251" s="8" t="s">
        <v>10558</v>
      </c>
      <c r="H251" s="8" t="s">
        <v>10559</v>
      </c>
      <c r="I251" s="8" t="s">
        <v>10560</v>
      </c>
      <c r="J251" s="13">
        <v>0.5</v>
      </c>
      <c r="K251" s="13">
        <f t="shared" si="15"/>
        <v>18.2</v>
      </c>
      <c r="L251" s="13">
        <v>7</v>
      </c>
      <c r="M251" s="13">
        <v>4.8</v>
      </c>
      <c r="N251" s="13">
        <f t="shared" si="16"/>
        <v>11.2</v>
      </c>
      <c r="O251" s="8" t="s">
        <v>10566</v>
      </c>
      <c r="P251" s="8" t="s">
        <v>10562</v>
      </c>
      <c r="Q251" s="8" t="s">
        <v>11121</v>
      </c>
      <c r="R251" s="8" t="s">
        <v>10559</v>
      </c>
      <c r="U251" s="13">
        <v>13</v>
      </c>
    </row>
    <row r="252" ht="30" customHeight="1" outlineLevel="3" spans="1:21">
      <c r="A252" s="8" t="s">
        <v>75</v>
      </c>
      <c r="B252" s="8" t="s">
        <v>89</v>
      </c>
      <c r="C252" s="8" t="s">
        <v>11248</v>
      </c>
      <c r="D252" s="13">
        <v>3.971</v>
      </c>
      <c r="E252" s="8" t="s">
        <v>11249</v>
      </c>
      <c r="F252" s="8" t="s">
        <v>11250</v>
      </c>
      <c r="G252" s="8" t="s">
        <v>10558</v>
      </c>
      <c r="H252" s="8" t="s">
        <v>10559</v>
      </c>
      <c r="I252" s="8" t="s">
        <v>10560</v>
      </c>
      <c r="J252" s="13">
        <v>4</v>
      </c>
      <c r="K252" s="13">
        <f t="shared" si="15"/>
        <v>148</v>
      </c>
      <c r="L252" s="13">
        <v>60</v>
      </c>
      <c r="M252" s="13">
        <v>39.7</v>
      </c>
      <c r="N252" s="13">
        <f t="shared" si="16"/>
        <v>88</v>
      </c>
      <c r="O252" s="8" t="s">
        <v>10566</v>
      </c>
      <c r="P252" s="8" t="s">
        <v>10562</v>
      </c>
      <c r="Q252" s="8" t="s">
        <v>11121</v>
      </c>
      <c r="R252" s="8" t="s">
        <v>10559</v>
      </c>
      <c r="U252" s="13">
        <v>106</v>
      </c>
    </row>
    <row r="253" ht="30" customHeight="1" outlineLevel="3" spans="1:21">
      <c r="A253" s="8" t="s">
        <v>75</v>
      </c>
      <c r="B253" s="8" t="s">
        <v>89</v>
      </c>
      <c r="C253" s="8" t="s">
        <v>11251</v>
      </c>
      <c r="D253" s="13">
        <v>1.964</v>
      </c>
      <c r="E253" s="8" t="s">
        <v>11252</v>
      </c>
      <c r="F253" s="8" t="s">
        <v>11253</v>
      </c>
      <c r="G253" s="8" t="s">
        <v>10558</v>
      </c>
      <c r="H253" s="8" t="s">
        <v>10559</v>
      </c>
      <c r="I253" s="8" t="s">
        <v>10560</v>
      </c>
      <c r="J253" s="13">
        <v>2</v>
      </c>
      <c r="K253" s="13">
        <f t="shared" si="15"/>
        <v>74</v>
      </c>
      <c r="L253" s="13">
        <v>29</v>
      </c>
      <c r="M253" s="13">
        <v>19.6</v>
      </c>
      <c r="N253" s="13">
        <f t="shared" si="16"/>
        <v>45</v>
      </c>
      <c r="O253" s="8" t="s">
        <v>10566</v>
      </c>
      <c r="P253" s="8" t="s">
        <v>10562</v>
      </c>
      <c r="Q253" s="8" t="s">
        <v>11121</v>
      </c>
      <c r="R253" s="8" t="s">
        <v>10559</v>
      </c>
      <c r="U253" s="13">
        <v>53</v>
      </c>
    </row>
    <row r="254" ht="30" customHeight="1" outlineLevel="3" spans="1:21">
      <c r="A254" s="8" t="s">
        <v>75</v>
      </c>
      <c r="B254" s="8" t="s">
        <v>89</v>
      </c>
      <c r="C254" s="8" t="s">
        <v>11254</v>
      </c>
      <c r="D254" s="13">
        <v>1.254</v>
      </c>
      <c r="E254" s="8" t="s">
        <v>11255</v>
      </c>
      <c r="F254" s="8" t="s">
        <v>11256</v>
      </c>
      <c r="G254" s="8" t="s">
        <v>10558</v>
      </c>
      <c r="H254" s="8" t="s">
        <v>10559</v>
      </c>
      <c r="I254" s="8" t="s">
        <v>10560</v>
      </c>
      <c r="J254" s="13">
        <v>1.3</v>
      </c>
      <c r="K254" s="13">
        <f t="shared" si="15"/>
        <v>47.5</v>
      </c>
      <c r="L254" s="13">
        <v>19</v>
      </c>
      <c r="M254" s="13">
        <v>12.5</v>
      </c>
      <c r="N254" s="13">
        <f t="shared" si="16"/>
        <v>28.5</v>
      </c>
      <c r="O254" s="8" t="s">
        <v>10566</v>
      </c>
      <c r="P254" s="8" t="s">
        <v>10562</v>
      </c>
      <c r="Q254" s="8" t="s">
        <v>11121</v>
      </c>
      <c r="R254" s="8" t="s">
        <v>10559</v>
      </c>
      <c r="U254" s="13">
        <v>34</v>
      </c>
    </row>
    <row r="255" ht="30" customHeight="1" outlineLevel="3" spans="1:21">
      <c r="A255" s="8" t="s">
        <v>75</v>
      </c>
      <c r="B255" s="8" t="s">
        <v>89</v>
      </c>
      <c r="C255" s="8" t="s">
        <v>11257</v>
      </c>
      <c r="D255" s="13">
        <v>2.26</v>
      </c>
      <c r="E255" s="8" t="s">
        <v>11258</v>
      </c>
      <c r="F255" s="8" t="s">
        <v>11259</v>
      </c>
      <c r="G255" s="8" t="s">
        <v>10558</v>
      </c>
      <c r="H255" s="8" t="s">
        <v>10559</v>
      </c>
      <c r="I255" s="8" t="s">
        <v>10560</v>
      </c>
      <c r="J255" s="13">
        <v>2.3</v>
      </c>
      <c r="K255" s="13">
        <f t="shared" si="15"/>
        <v>85.2</v>
      </c>
      <c r="L255" s="13">
        <v>34</v>
      </c>
      <c r="M255" s="13">
        <v>22.6</v>
      </c>
      <c r="N255" s="13">
        <f t="shared" si="16"/>
        <v>51.2</v>
      </c>
      <c r="O255" s="8" t="s">
        <v>10566</v>
      </c>
      <c r="P255" s="8" t="s">
        <v>10562</v>
      </c>
      <c r="Q255" s="8" t="s">
        <v>11121</v>
      </c>
      <c r="R255" s="8" t="s">
        <v>10559</v>
      </c>
      <c r="U255" s="13">
        <v>61</v>
      </c>
    </row>
    <row r="256" ht="30" customHeight="1" outlineLevel="3" spans="1:21">
      <c r="A256" s="8" t="s">
        <v>75</v>
      </c>
      <c r="B256" s="8" t="s">
        <v>89</v>
      </c>
      <c r="C256" s="8" t="s">
        <v>11260</v>
      </c>
      <c r="D256" s="13">
        <v>0.653</v>
      </c>
      <c r="E256" s="8" t="s">
        <v>11261</v>
      </c>
      <c r="F256" s="8" t="s">
        <v>11262</v>
      </c>
      <c r="G256" s="8" t="s">
        <v>10558</v>
      </c>
      <c r="H256" s="8" t="s">
        <v>10559</v>
      </c>
      <c r="I256" s="8" t="s">
        <v>10560</v>
      </c>
      <c r="J256" s="13">
        <v>0.7</v>
      </c>
      <c r="K256" s="13">
        <f t="shared" si="15"/>
        <v>23.7</v>
      </c>
      <c r="L256" s="13">
        <v>10</v>
      </c>
      <c r="M256" s="13">
        <v>6.5</v>
      </c>
      <c r="N256" s="13">
        <f t="shared" si="16"/>
        <v>13.7</v>
      </c>
      <c r="O256" s="8" t="s">
        <v>10566</v>
      </c>
      <c r="P256" s="8" t="s">
        <v>10562</v>
      </c>
      <c r="Q256" s="8" t="s">
        <v>11121</v>
      </c>
      <c r="R256" s="8" t="s">
        <v>10559</v>
      </c>
      <c r="U256" s="13">
        <v>17</v>
      </c>
    </row>
    <row r="257" ht="30" customHeight="1" outlineLevel="3" spans="1:21">
      <c r="A257" s="8" t="s">
        <v>75</v>
      </c>
      <c r="B257" s="8" t="s">
        <v>89</v>
      </c>
      <c r="C257" s="8" t="s">
        <v>11263</v>
      </c>
      <c r="D257" s="13">
        <v>5.483</v>
      </c>
      <c r="E257" s="8" t="s">
        <v>11264</v>
      </c>
      <c r="F257" s="8" t="s">
        <v>11265</v>
      </c>
      <c r="G257" s="8" t="s">
        <v>10558</v>
      </c>
      <c r="H257" s="8" t="s">
        <v>10559</v>
      </c>
      <c r="I257" s="8" t="s">
        <v>10560</v>
      </c>
      <c r="J257" s="13">
        <v>5.5</v>
      </c>
      <c r="K257" s="13">
        <f t="shared" si="15"/>
        <v>205.3</v>
      </c>
      <c r="L257" s="13">
        <v>82</v>
      </c>
      <c r="M257" s="13">
        <v>54.8</v>
      </c>
      <c r="N257" s="13">
        <f t="shared" si="16"/>
        <v>123.3</v>
      </c>
      <c r="O257" s="8" t="s">
        <v>10566</v>
      </c>
      <c r="P257" s="8" t="s">
        <v>10562</v>
      </c>
      <c r="Q257" s="8" t="s">
        <v>11121</v>
      </c>
      <c r="R257" s="8" t="s">
        <v>10559</v>
      </c>
      <c r="U257" s="13">
        <v>147</v>
      </c>
    </row>
    <row r="258" ht="30" customHeight="1" outlineLevel="3" spans="1:21">
      <c r="A258" s="8" t="s">
        <v>75</v>
      </c>
      <c r="B258" s="8" t="s">
        <v>89</v>
      </c>
      <c r="C258" s="8" t="s">
        <v>11266</v>
      </c>
      <c r="D258" s="13">
        <v>1.516</v>
      </c>
      <c r="E258" s="8" t="s">
        <v>11267</v>
      </c>
      <c r="F258" s="8" t="s">
        <v>11268</v>
      </c>
      <c r="G258" s="8" t="s">
        <v>10558</v>
      </c>
      <c r="H258" s="8" t="s">
        <v>10559</v>
      </c>
      <c r="I258" s="8" t="s">
        <v>10560</v>
      </c>
      <c r="J258" s="13">
        <v>1.5</v>
      </c>
      <c r="K258" s="13">
        <f t="shared" si="15"/>
        <v>57.3</v>
      </c>
      <c r="L258" s="13">
        <v>23</v>
      </c>
      <c r="M258" s="13">
        <v>15.2</v>
      </c>
      <c r="N258" s="13">
        <f t="shared" si="16"/>
        <v>34.3</v>
      </c>
      <c r="O258" s="8" t="s">
        <v>10566</v>
      </c>
      <c r="P258" s="8" t="s">
        <v>10562</v>
      </c>
      <c r="Q258" s="8" t="s">
        <v>11121</v>
      </c>
      <c r="R258" s="8" t="s">
        <v>10559</v>
      </c>
      <c r="U258" s="13">
        <v>41</v>
      </c>
    </row>
    <row r="259" ht="30" customHeight="1" outlineLevel="3" spans="1:21">
      <c r="A259" s="8" t="s">
        <v>75</v>
      </c>
      <c r="B259" s="8" t="s">
        <v>89</v>
      </c>
      <c r="C259" s="8" t="s">
        <v>11269</v>
      </c>
      <c r="D259" s="13">
        <v>7.824</v>
      </c>
      <c r="E259" s="8" t="s">
        <v>11270</v>
      </c>
      <c r="F259" s="8" t="s">
        <v>11271</v>
      </c>
      <c r="G259" s="8" t="s">
        <v>10558</v>
      </c>
      <c r="H259" s="8" t="s">
        <v>10559</v>
      </c>
      <c r="I259" s="8" t="s">
        <v>10560</v>
      </c>
      <c r="J259" s="13">
        <v>7.8</v>
      </c>
      <c r="K259" s="13">
        <f t="shared" si="15"/>
        <v>293.3</v>
      </c>
      <c r="L259" s="13">
        <v>117</v>
      </c>
      <c r="M259" s="13">
        <v>78.2</v>
      </c>
      <c r="N259" s="13">
        <f t="shared" si="16"/>
        <v>176.3</v>
      </c>
      <c r="O259" s="8" t="s">
        <v>10566</v>
      </c>
      <c r="P259" s="8" t="s">
        <v>10562</v>
      </c>
      <c r="Q259" s="8" t="s">
        <v>11121</v>
      </c>
      <c r="R259" s="8" t="s">
        <v>10559</v>
      </c>
      <c r="U259" s="13">
        <v>210</v>
      </c>
    </row>
    <row r="260" ht="30" customHeight="1" outlineLevel="3" spans="1:21">
      <c r="A260" s="8" t="s">
        <v>75</v>
      </c>
      <c r="B260" s="8" t="s">
        <v>89</v>
      </c>
      <c r="C260" s="8" t="s">
        <v>11272</v>
      </c>
      <c r="D260" s="13">
        <v>0.566</v>
      </c>
      <c r="E260" s="8" t="s">
        <v>11273</v>
      </c>
      <c r="F260" s="8" t="s">
        <v>11274</v>
      </c>
      <c r="G260" s="8" t="s">
        <v>10558</v>
      </c>
      <c r="H260" s="8" t="s">
        <v>10559</v>
      </c>
      <c r="I260" s="8" t="s">
        <v>10560</v>
      </c>
      <c r="J260" s="13">
        <v>0.6</v>
      </c>
      <c r="K260" s="13">
        <f t="shared" si="15"/>
        <v>20.9</v>
      </c>
      <c r="L260" s="13">
        <v>8</v>
      </c>
      <c r="M260" s="13">
        <v>5.7</v>
      </c>
      <c r="N260" s="13">
        <f t="shared" si="16"/>
        <v>12.9</v>
      </c>
      <c r="O260" s="8" t="s">
        <v>10566</v>
      </c>
      <c r="P260" s="8" t="s">
        <v>10562</v>
      </c>
      <c r="Q260" s="8" t="s">
        <v>11121</v>
      </c>
      <c r="R260" s="8" t="s">
        <v>10559</v>
      </c>
      <c r="U260" s="13">
        <v>15</v>
      </c>
    </row>
    <row r="261" ht="30" customHeight="1" outlineLevel="3" spans="1:21">
      <c r="A261" s="8" t="s">
        <v>75</v>
      </c>
      <c r="B261" s="8" t="s">
        <v>89</v>
      </c>
      <c r="C261" s="8" t="s">
        <v>11275</v>
      </c>
      <c r="D261" s="13">
        <v>3.614</v>
      </c>
      <c r="E261" s="8" t="s">
        <v>11276</v>
      </c>
      <c r="F261" s="8" t="s">
        <v>11277</v>
      </c>
      <c r="G261" s="8" t="s">
        <v>10558</v>
      </c>
      <c r="H261" s="8" t="s">
        <v>10559</v>
      </c>
      <c r="I261" s="8" t="s">
        <v>10560</v>
      </c>
      <c r="J261" s="13">
        <v>3.6</v>
      </c>
      <c r="K261" s="13">
        <f t="shared" si="15"/>
        <v>135.5</v>
      </c>
      <c r="L261" s="13">
        <v>54</v>
      </c>
      <c r="M261" s="13">
        <v>36.1</v>
      </c>
      <c r="N261" s="13">
        <f t="shared" si="16"/>
        <v>81.5</v>
      </c>
      <c r="O261" s="8" t="s">
        <v>10566</v>
      </c>
      <c r="P261" s="8" t="s">
        <v>10562</v>
      </c>
      <c r="Q261" s="8" t="s">
        <v>11121</v>
      </c>
      <c r="R261" s="8" t="s">
        <v>10559</v>
      </c>
      <c r="U261" s="13">
        <v>97</v>
      </c>
    </row>
    <row r="262" ht="30" customHeight="1" outlineLevel="2" spans="1:21">
      <c r="A262" s="8"/>
      <c r="B262" s="7" t="s">
        <v>86</v>
      </c>
      <c r="C262" s="8"/>
      <c r="D262" s="13">
        <f>SUBTOTAL(9,D263:D301)</f>
        <v>121.371</v>
      </c>
      <c r="E262" s="8"/>
      <c r="F262" s="8"/>
      <c r="G262" s="8"/>
      <c r="H262" s="8"/>
      <c r="I262" s="8"/>
      <c r="J262" s="13"/>
      <c r="K262" s="13">
        <f>SUBTOTAL(9,K263:K301)</f>
        <v>4541.5</v>
      </c>
      <c r="L262" s="13">
        <f>SUBTOTAL(9,L263:L301)</f>
        <v>1817</v>
      </c>
      <c r="M262" s="8">
        <f>SUBTOTAL(9,M263:M301)</f>
        <v>0</v>
      </c>
      <c r="N262" s="13">
        <f>SUBTOTAL(9,N263:N301)</f>
        <v>2724.5</v>
      </c>
      <c r="O262" s="8"/>
      <c r="P262" s="8"/>
      <c r="Q262" s="8"/>
      <c r="R262" s="8"/>
      <c r="U262" s="13">
        <f>SUBTOTAL(9,U263:U301)</f>
        <v>3252</v>
      </c>
    </row>
    <row r="263" ht="30" customHeight="1" outlineLevel="3" spans="1:21">
      <c r="A263" s="8" t="s">
        <v>75</v>
      </c>
      <c r="B263" s="8" t="s">
        <v>85</v>
      </c>
      <c r="C263" s="8" t="s">
        <v>11278</v>
      </c>
      <c r="D263" s="13">
        <v>3.284</v>
      </c>
      <c r="E263" s="8" t="s">
        <v>11279</v>
      </c>
      <c r="F263" s="8" t="s">
        <v>11280</v>
      </c>
      <c r="G263" s="8" t="s">
        <v>10558</v>
      </c>
      <c r="H263" s="8" t="s">
        <v>10559</v>
      </c>
      <c r="I263" s="8" t="s">
        <v>10560</v>
      </c>
      <c r="J263" s="13">
        <v>3.3</v>
      </c>
      <c r="K263" s="13">
        <f t="shared" ref="K263:K301" si="17">ROUND(U263/167662*234138,1)</f>
        <v>122.9</v>
      </c>
      <c r="L263" s="13">
        <v>49</v>
      </c>
      <c r="M263" s="8" t="s">
        <v>10559</v>
      </c>
      <c r="N263" s="13">
        <f t="shared" ref="N263:N301" si="18">K263-L263</f>
        <v>73.9</v>
      </c>
      <c r="O263" s="8" t="s">
        <v>10566</v>
      </c>
      <c r="P263" s="8" t="s">
        <v>10562</v>
      </c>
      <c r="Q263" s="8" t="s">
        <v>11281</v>
      </c>
      <c r="R263" s="8" t="s">
        <v>10559</v>
      </c>
      <c r="U263" s="13">
        <v>88</v>
      </c>
    </row>
    <row r="264" ht="30" customHeight="1" outlineLevel="3" spans="1:21">
      <c r="A264" s="8" t="s">
        <v>75</v>
      </c>
      <c r="B264" s="8" t="s">
        <v>85</v>
      </c>
      <c r="C264" s="8" t="s">
        <v>11282</v>
      </c>
      <c r="D264" s="13">
        <v>1.113</v>
      </c>
      <c r="E264" s="8" t="s">
        <v>11283</v>
      </c>
      <c r="F264" s="8" t="s">
        <v>11284</v>
      </c>
      <c r="G264" s="8" t="s">
        <v>10558</v>
      </c>
      <c r="H264" s="8" t="s">
        <v>10559</v>
      </c>
      <c r="I264" s="8" t="s">
        <v>10560</v>
      </c>
      <c r="J264" s="13">
        <v>1.1</v>
      </c>
      <c r="K264" s="13">
        <f t="shared" si="17"/>
        <v>41.9</v>
      </c>
      <c r="L264" s="13">
        <v>17</v>
      </c>
      <c r="M264" s="8" t="s">
        <v>10559</v>
      </c>
      <c r="N264" s="13">
        <f t="shared" si="18"/>
        <v>24.9</v>
      </c>
      <c r="O264" s="8" t="s">
        <v>10566</v>
      </c>
      <c r="P264" s="8" t="s">
        <v>10562</v>
      </c>
      <c r="Q264" s="8" t="s">
        <v>11281</v>
      </c>
      <c r="R264" s="8" t="s">
        <v>10559</v>
      </c>
      <c r="U264" s="13">
        <v>30</v>
      </c>
    </row>
    <row r="265" ht="30" customHeight="1" outlineLevel="3" spans="1:21">
      <c r="A265" s="8" t="s">
        <v>75</v>
      </c>
      <c r="B265" s="8" t="s">
        <v>85</v>
      </c>
      <c r="C265" s="8" t="s">
        <v>11285</v>
      </c>
      <c r="D265" s="13">
        <v>2.229</v>
      </c>
      <c r="E265" s="8" t="s">
        <v>11286</v>
      </c>
      <c r="F265" s="8" t="s">
        <v>11287</v>
      </c>
      <c r="G265" s="8" t="s">
        <v>10558</v>
      </c>
      <c r="H265" s="8" t="s">
        <v>10559</v>
      </c>
      <c r="I265" s="8" t="s">
        <v>10560</v>
      </c>
      <c r="J265" s="13">
        <v>2.2</v>
      </c>
      <c r="K265" s="13">
        <f t="shared" si="17"/>
        <v>83.8</v>
      </c>
      <c r="L265" s="13">
        <v>33</v>
      </c>
      <c r="M265" s="8" t="s">
        <v>10559</v>
      </c>
      <c r="N265" s="13">
        <f t="shared" si="18"/>
        <v>50.8</v>
      </c>
      <c r="O265" s="8" t="s">
        <v>10566</v>
      </c>
      <c r="P265" s="8" t="s">
        <v>10562</v>
      </c>
      <c r="Q265" s="8" t="s">
        <v>11281</v>
      </c>
      <c r="R265" s="8" t="s">
        <v>10559</v>
      </c>
      <c r="U265" s="13">
        <v>60</v>
      </c>
    </row>
    <row r="266" ht="30" customHeight="1" outlineLevel="3" spans="1:21">
      <c r="A266" s="8" t="s">
        <v>75</v>
      </c>
      <c r="B266" s="8" t="s">
        <v>85</v>
      </c>
      <c r="C266" s="8" t="s">
        <v>11288</v>
      </c>
      <c r="D266" s="13">
        <v>1.485</v>
      </c>
      <c r="E266" s="8" t="s">
        <v>11289</v>
      </c>
      <c r="F266" s="8" t="s">
        <v>11290</v>
      </c>
      <c r="G266" s="8" t="s">
        <v>10558</v>
      </c>
      <c r="H266" s="8" t="s">
        <v>10559</v>
      </c>
      <c r="I266" s="8" t="s">
        <v>10560</v>
      </c>
      <c r="J266" s="13">
        <v>1.5</v>
      </c>
      <c r="K266" s="13">
        <f t="shared" si="17"/>
        <v>55.9</v>
      </c>
      <c r="L266" s="13">
        <v>22</v>
      </c>
      <c r="M266" s="8" t="s">
        <v>10559</v>
      </c>
      <c r="N266" s="13">
        <f t="shared" si="18"/>
        <v>33.9</v>
      </c>
      <c r="O266" s="8" t="s">
        <v>10566</v>
      </c>
      <c r="P266" s="8" t="s">
        <v>10562</v>
      </c>
      <c r="Q266" s="8" t="s">
        <v>11281</v>
      </c>
      <c r="R266" s="8" t="s">
        <v>10559</v>
      </c>
      <c r="U266" s="13">
        <v>40</v>
      </c>
    </row>
    <row r="267" ht="30" customHeight="1" outlineLevel="3" spans="1:21">
      <c r="A267" s="8" t="s">
        <v>75</v>
      </c>
      <c r="B267" s="8" t="s">
        <v>85</v>
      </c>
      <c r="C267" s="8" t="s">
        <v>11291</v>
      </c>
      <c r="D267" s="13">
        <v>5.489</v>
      </c>
      <c r="E267" s="8" t="s">
        <v>11292</v>
      </c>
      <c r="F267" s="8" t="s">
        <v>11293</v>
      </c>
      <c r="G267" s="8" t="s">
        <v>10558</v>
      </c>
      <c r="H267" s="8" t="s">
        <v>10559</v>
      </c>
      <c r="I267" s="8" t="s">
        <v>10560</v>
      </c>
      <c r="J267" s="13">
        <v>5.5</v>
      </c>
      <c r="K267" s="13">
        <f t="shared" si="17"/>
        <v>205.3</v>
      </c>
      <c r="L267" s="13">
        <v>82</v>
      </c>
      <c r="M267" s="8" t="s">
        <v>10559</v>
      </c>
      <c r="N267" s="13">
        <f t="shared" si="18"/>
        <v>123.3</v>
      </c>
      <c r="O267" s="8" t="s">
        <v>10566</v>
      </c>
      <c r="P267" s="8" t="s">
        <v>10562</v>
      </c>
      <c r="Q267" s="8" t="s">
        <v>11281</v>
      </c>
      <c r="R267" s="8" t="s">
        <v>10559</v>
      </c>
      <c r="U267" s="13">
        <v>147</v>
      </c>
    </row>
    <row r="268" ht="30" customHeight="1" outlineLevel="3" spans="1:21">
      <c r="A268" s="8" t="s">
        <v>75</v>
      </c>
      <c r="B268" s="8" t="s">
        <v>85</v>
      </c>
      <c r="C268" s="8" t="s">
        <v>11294</v>
      </c>
      <c r="D268" s="13">
        <v>0.519</v>
      </c>
      <c r="E268" s="8" t="s">
        <v>11295</v>
      </c>
      <c r="F268" s="8" t="s">
        <v>11296</v>
      </c>
      <c r="G268" s="8" t="s">
        <v>10558</v>
      </c>
      <c r="H268" s="8" t="s">
        <v>10559</v>
      </c>
      <c r="I268" s="8" t="s">
        <v>10560</v>
      </c>
      <c r="J268" s="13">
        <v>0.5</v>
      </c>
      <c r="K268" s="13">
        <f t="shared" si="17"/>
        <v>19.6</v>
      </c>
      <c r="L268" s="13">
        <v>8</v>
      </c>
      <c r="M268" s="8" t="s">
        <v>10559</v>
      </c>
      <c r="N268" s="13">
        <f t="shared" si="18"/>
        <v>11.6</v>
      </c>
      <c r="O268" s="8" t="s">
        <v>10566</v>
      </c>
      <c r="P268" s="8" t="s">
        <v>10562</v>
      </c>
      <c r="Q268" s="8" t="s">
        <v>11281</v>
      </c>
      <c r="R268" s="8" t="s">
        <v>10559</v>
      </c>
      <c r="U268" s="13">
        <v>14</v>
      </c>
    </row>
    <row r="269" ht="30" customHeight="1" outlineLevel="3" spans="1:21">
      <c r="A269" s="8" t="s">
        <v>75</v>
      </c>
      <c r="B269" s="8" t="s">
        <v>85</v>
      </c>
      <c r="C269" s="8" t="s">
        <v>11297</v>
      </c>
      <c r="D269" s="13">
        <v>3.425</v>
      </c>
      <c r="E269" s="8" t="s">
        <v>11298</v>
      </c>
      <c r="F269" s="8" t="s">
        <v>11299</v>
      </c>
      <c r="G269" s="8" t="s">
        <v>10558</v>
      </c>
      <c r="H269" s="8" t="s">
        <v>10559</v>
      </c>
      <c r="I269" s="8" t="s">
        <v>10560</v>
      </c>
      <c r="J269" s="13">
        <v>3.4</v>
      </c>
      <c r="K269" s="13">
        <f t="shared" si="17"/>
        <v>128.5</v>
      </c>
      <c r="L269" s="13">
        <v>51</v>
      </c>
      <c r="M269" s="8" t="s">
        <v>10559</v>
      </c>
      <c r="N269" s="13">
        <f t="shared" si="18"/>
        <v>77.5</v>
      </c>
      <c r="O269" s="8" t="s">
        <v>10566</v>
      </c>
      <c r="P269" s="8" t="s">
        <v>10562</v>
      </c>
      <c r="Q269" s="8" t="s">
        <v>11281</v>
      </c>
      <c r="R269" s="8" t="s">
        <v>10559</v>
      </c>
      <c r="U269" s="13">
        <v>92</v>
      </c>
    </row>
    <row r="270" ht="30" customHeight="1" outlineLevel="3" spans="1:21">
      <c r="A270" s="8" t="s">
        <v>75</v>
      </c>
      <c r="B270" s="8" t="s">
        <v>85</v>
      </c>
      <c r="C270" s="8" t="s">
        <v>11300</v>
      </c>
      <c r="D270" s="13">
        <v>3.678</v>
      </c>
      <c r="E270" s="8" t="s">
        <v>11301</v>
      </c>
      <c r="F270" s="8" t="s">
        <v>11302</v>
      </c>
      <c r="G270" s="8" t="s">
        <v>10558</v>
      </c>
      <c r="H270" s="8" t="s">
        <v>10559</v>
      </c>
      <c r="I270" s="8" t="s">
        <v>10560</v>
      </c>
      <c r="J270" s="13">
        <v>3.7</v>
      </c>
      <c r="K270" s="13">
        <f t="shared" si="17"/>
        <v>138.3</v>
      </c>
      <c r="L270" s="13">
        <v>55</v>
      </c>
      <c r="M270" s="8" t="s">
        <v>10559</v>
      </c>
      <c r="N270" s="13">
        <f t="shared" si="18"/>
        <v>83.3</v>
      </c>
      <c r="O270" s="8" t="s">
        <v>10566</v>
      </c>
      <c r="P270" s="8" t="s">
        <v>10562</v>
      </c>
      <c r="Q270" s="8" t="s">
        <v>11281</v>
      </c>
      <c r="R270" s="8" t="s">
        <v>10559</v>
      </c>
      <c r="U270" s="13">
        <v>99</v>
      </c>
    </row>
    <row r="271" ht="30" customHeight="1" outlineLevel="3" spans="1:21">
      <c r="A271" s="8" t="s">
        <v>75</v>
      </c>
      <c r="B271" s="8" t="s">
        <v>85</v>
      </c>
      <c r="C271" s="8" t="s">
        <v>11303</v>
      </c>
      <c r="D271" s="13">
        <v>3.299</v>
      </c>
      <c r="E271" s="8" t="s">
        <v>11304</v>
      </c>
      <c r="F271" s="8" t="s">
        <v>11305</v>
      </c>
      <c r="G271" s="8" t="s">
        <v>10558</v>
      </c>
      <c r="H271" s="8" t="s">
        <v>10559</v>
      </c>
      <c r="I271" s="8" t="s">
        <v>10560</v>
      </c>
      <c r="J271" s="13">
        <v>3.3</v>
      </c>
      <c r="K271" s="13">
        <f t="shared" si="17"/>
        <v>122.9</v>
      </c>
      <c r="L271" s="13">
        <v>49</v>
      </c>
      <c r="M271" s="8" t="s">
        <v>10559</v>
      </c>
      <c r="N271" s="13">
        <f t="shared" si="18"/>
        <v>73.9</v>
      </c>
      <c r="O271" s="8" t="s">
        <v>10566</v>
      </c>
      <c r="P271" s="8" t="s">
        <v>10562</v>
      </c>
      <c r="Q271" s="8" t="s">
        <v>11281</v>
      </c>
      <c r="R271" s="8" t="s">
        <v>10559</v>
      </c>
      <c r="U271" s="13">
        <v>88</v>
      </c>
    </row>
    <row r="272" ht="30" customHeight="1" outlineLevel="3" spans="1:21">
      <c r="A272" s="8" t="s">
        <v>75</v>
      </c>
      <c r="B272" s="8" t="s">
        <v>85</v>
      </c>
      <c r="C272" s="8" t="s">
        <v>11306</v>
      </c>
      <c r="D272" s="13">
        <v>1.433</v>
      </c>
      <c r="E272" s="8" t="s">
        <v>11307</v>
      </c>
      <c r="F272" s="8" t="s">
        <v>11308</v>
      </c>
      <c r="G272" s="8" t="s">
        <v>10558</v>
      </c>
      <c r="H272" s="8" t="s">
        <v>10559</v>
      </c>
      <c r="I272" s="8" t="s">
        <v>10560</v>
      </c>
      <c r="J272" s="13">
        <v>1.4</v>
      </c>
      <c r="K272" s="13">
        <f t="shared" si="17"/>
        <v>53.1</v>
      </c>
      <c r="L272" s="13">
        <v>21</v>
      </c>
      <c r="M272" s="8" t="s">
        <v>10559</v>
      </c>
      <c r="N272" s="13">
        <f t="shared" si="18"/>
        <v>32.1</v>
      </c>
      <c r="O272" s="8" t="s">
        <v>10566</v>
      </c>
      <c r="P272" s="8" t="s">
        <v>10562</v>
      </c>
      <c r="Q272" s="8" t="s">
        <v>11281</v>
      </c>
      <c r="R272" s="8" t="s">
        <v>10559</v>
      </c>
      <c r="U272" s="13">
        <v>38</v>
      </c>
    </row>
    <row r="273" ht="30" customHeight="1" outlineLevel="3" spans="1:21">
      <c r="A273" s="8" t="s">
        <v>75</v>
      </c>
      <c r="B273" s="8" t="s">
        <v>85</v>
      </c>
      <c r="C273" s="8" t="s">
        <v>11309</v>
      </c>
      <c r="D273" s="13">
        <v>2.202</v>
      </c>
      <c r="E273" s="8" t="s">
        <v>11310</v>
      </c>
      <c r="F273" s="8" t="s">
        <v>11311</v>
      </c>
      <c r="G273" s="8" t="s">
        <v>10558</v>
      </c>
      <c r="H273" s="8" t="s">
        <v>10559</v>
      </c>
      <c r="I273" s="8" t="s">
        <v>10560</v>
      </c>
      <c r="J273" s="13">
        <v>2.2</v>
      </c>
      <c r="K273" s="13">
        <f t="shared" si="17"/>
        <v>82.4</v>
      </c>
      <c r="L273" s="13">
        <v>33</v>
      </c>
      <c r="M273" s="8" t="s">
        <v>10559</v>
      </c>
      <c r="N273" s="13">
        <f t="shared" si="18"/>
        <v>49.4</v>
      </c>
      <c r="O273" s="8" t="s">
        <v>10566</v>
      </c>
      <c r="P273" s="8" t="s">
        <v>10562</v>
      </c>
      <c r="Q273" s="8" t="s">
        <v>11281</v>
      </c>
      <c r="R273" s="8" t="s">
        <v>10559</v>
      </c>
      <c r="U273" s="13">
        <v>59</v>
      </c>
    </row>
    <row r="274" ht="30" customHeight="1" outlineLevel="3" spans="1:21">
      <c r="A274" s="8" t="s">
        <v>75</v>
      </c>
      <c r="B274" s="8" t="s">
        <v>85</v>
      </c>
      <c r="C274" s="8" t="s">
        <v>11312</v>
      </c>
      <c r="D274" s="13">
        <v>5.954</v>
      </c>
      <c r="E274" s="8" t="s">
        <v>11313</v>
      </c>
      <c r="F274" s="8" t="s">
        <v>11314</v>
      </c>
      <c r="G274" s="8" t="s">
        <v>10558</v>
      </c>
      <c r="H274" s="8" t="s">
        <v>10559</v>
      </c>
      <c r="I274" s="8" t="s">
        <v>10560</v>
      </c>
      <c r="J274" s="13">
        <v>6</v>
      </c>
      <c r="K274" s="13">
        <f t="shared" si="17"/>
        <v>222</v>
      </c>
      <c r="L274" s="13">
        <v>89</v>
      </c>
      <c r="M274" s="8" t="s">
        <v>10559</v>
      </c>
      <c r="N274" s="13">
        <f t="shared" si="18"/>
        <v>133</v>
      </c>
      <c r="O274" s="8" t="s">
        <v>10566</v>
      </c>
      <c r="P274" s="8" t="s">
        <v>10562</v>
      </c>
      <c r="Q274" s="8" t="s">
        <v>11281</v>
      </c>
      <c r="R274" s="8" t="s">
        <v>10559</v>
      </c>
      <c r="U274" s="13">
        <v>159</v>
      </c>
    </row>
    <row r="275" ht="30" customHeight="1" outlineLevel="3" spans="1:21">
      <c r="A275" s="8" t="s">
        <v>75</v>
      </c>
      <c r="B275" s="8" t="s">
        <v>85</v>
      </c>
      <c r="C275" s="8" t="s">
        <v>11315</v>
      </c>
      <c r="D275" s="13">
        <v>2.551</v>
      </c>
      <c r="E275" s="8" t="s">
        <v>11316</v>
      </c>
      <c r="F275" s="8" t="s">
        <v>11317</v>
      </c>
      <c r="G275" s="8" t="s">
        <v>10558</v>
      </c>
      <c r="H275" s="8" t="s">
        <v>10559</v>
      </c>
      <c r="I275" s="8" t="s">
        <v>10560</v>
      </c>
      <c r="J275" s="13">
        <v>2.6</v>
      </c>
      <c r="K275" s="13">
        <f t="shared" si="17"/>
        <v>95</v>
      </c>
      <c r="L275" s="13">
        <v>38</v>
      </c>
      <c r="M275" s="8" t="s">
        <v>10559</v>
      </c>
      <c r="N275" s="13">
        <f t="shared" si="18"/>
        <v>57</v>
      </c>
      <c r="O275" s="8" t="s">
        <v>10566</v>
      </c>
      <c r="P275" s="8" t="s">
        <v>10562</v>
      </c>
      <c r="Q275" s="8" t="s">
        <v>11281</v>
      </c>
      <c r="R275" s="8" t="s">
        <v>10559</v>
      </c>
      <c r="U275" s="13">
        <v>68</v>
      </c>
    </row>
    <row r="276" ht="30" customHeight="1" outlineLevel="3" spans="1:21">
      <c r="A276" s="8" t="s">
        <v>75</v>
      </c>
      <c r="B276" s="8" t="s">
        <v>85</v>
      </c>
      <c r="C276" s="8" t="s">
        <v>11318</v>
      </c>
      <c r="D276" s="13">
        <v>2.231</v>
      </c>
      <c r="E276" s="8" t="s">
        <v>11319</v>
      </c>
      <c r="F276" s="8" t="s">
        <v>11320</v>
      </c>
      <c r="G276" s="8" t="s">
        <v>10558</v>
      </c>
      <c r="H276" s="8" t="s">
        <v>10559</v>
      </c>
      <c r="I276" s="8" t="s">
        <v>10560</v>
      </c>
      <c r="J276" s="13">
        <v>2.2</v>
      </c>
      <c r="K276" s="13">
        <f t="shared" si="17"/>
        <v>83.8</v>
      </c>
      <c r="L276" s="13">
        <v>33</v>
      </c>
      <c r="M276" s="8" t="s">
        <v>10559</v>
      </c>
      <c r="N276" s="13">
        <f t="shared" si="18"/>
        <v>50.8</v>
      </c>
      <c r="O276" s="8" t="s">
        <v>10566</v>
      </c>
      <c r="P276" s="8" t="s">
        <v>10562</v>
      </c>
      <c r="Q276" s="8" t="s">
        <v>11281</v>
      </c>
      <c r="R276" s="8" t="s">
        <v>10559</v>
      </c>
      <c r="U276" s="13">
        <v>60</v>
      </c>
    </row>
    <row r="277" ht="30" customHeight="1" outlineLevel="3" spans="1:21">
      <c r="A277" s="8" t="s">
        <v>75</v>
      </c>
      <c r="B277" s="8" t="s">
        <v>85</v>
      </c>
      <c r="C277" s="8" t="s">
        <v>11321</v>
      </c>
      <c r="D277" s="13">
        <v>1.958</v>
      </c>
      <c r="E277" s="8" t="s">
        <v>11322</v>
      </c>
      <c r="F277" s="8" t="s">
        <v>11323</v>
      </c>
      <c r="G277" s="8" t="s">
        <v>10558</v>
      </c>
      <c r="H277" s="8" t="s">
        <v>10559</v>
      </c>
      <c r="I277" s="8" t="s">
        <v>10560</v>
      </c>
      <c r="J277" s="13">
        <v>2</v>
      </c>
      <c r="K277" s="13">
        <f t="shared" si="17"/>
        <v>72.6</v>
      </c>
      <c r="L277" s="13">
        <v>29</v>
      </c>
      <c r="M277" s="8" t="s">
        <v>10559</v>
      </c>
      <c r="N277" s="13">
        <f t="shared" si="18"/>
        <v>43.6</v>
      </c>
      <c r="O277" s="8" t="s">
        <v>10566</v>
      </c>
      <c r="P277" s="8" t="s">
        <v>10562</v>
      </c>
      <c r="Q277" s="8" t="s">
        <v>11281</v>
      </c>
      <c r="R277" s="8" t="s">
        <v>10559</v>
      </c>
      <c r="U277" s="13">
        <v>52</v>
      </c>
    </row>
    <row r="278" ht="30" customHeight="1" outlineLevel="3" spans="1:21">
      <c r="A278" s="8" t="s">
        <v>75</v>
      </c>
      <c r="B278" s="8" t="s">
        <v>85</v>
      </c>
      <c r="C278" s="8" t="s">
        <v>11324</v>
      </c>
      <c r="D278" s="13">
        <v>3.977</v>
      </c>
      <c r="E278" s="8" t="s">
        <v>11325</v>
      </c>
      <c r="F278" s="8" t="s">
        <v>11326</v>
      </c>
      <c r="G278" s="8" t="s">
        <v>10558</v>
      </c>
      <c r="H278" s="8" t="s">
        <v>10559</v>
      </c>
      <c r="I278" s="8" t="s">
        <v>10560</v>
      </c>
      <c r="J278" s="13">
        <v>4</v>
      </c>
      <c r="K278" s="13">
        <f t="shared" si="17"/>
        <v>149.4</v>
      </c>
      <c r="L278" s="13">
        <v>60</v>
      </c>
      <c r="M278" s="8" t="s">
        <v>10559</v>
      </c>
      <c r="N278" s="13">
        <f t="shared" si="18"/>
        <v>89.4</v>
      </c>
      <c r="O278" s="8" t="s">
        <v>10566</v>
      </c>
      <c r="P278" s="8" t="s">
        <v>10562</v>
      </c>
      <c r="Q278" s="8" t="s">
        <v>11281</v>
      </c>
      <c r="R278" s="8" t="s">
        <v>10559</v>
      </c>
      <c r="U278" s="13">
        <v>107</v>
      </c>
    </row>
    <row r="279" ht="30" customHeight="1" outlineLevel="3" spans="1:21">
      <c r="A279" s="8" t="s">
        <v>75</v>
      </c>
      <c r="B279" s="8" t="s">
        <v>85</v>
      </c>
      <c r="C279" s="8" t="s">
        <v>11327</v>
      </c>
      <c r="D279" s="13">
        <v>3.817</v>
      </c>
      <c r="E279" s="8" t="s">
        <v>11328</v>
      </c>
      <c r="F279" s="8" t="s">
        <v>11329</v>
      </c>
      <c r="G279" s="8" t="s">
        <v>10558</v>
      </c>
      <c r="H279" s="8" t="s">
        <v>10559</v>
      </c>
      <c r="I279" s="8" t="s">
        <v>10560</v>
      </c>
      <c r="J279" s="13">
        <v>3.8</v>
      </c>
      <c r="K279" s="13">
        <f t="shared" si="17"/>
        <v>142.4</v>
      </c>
      <c r="L279" s="13">
        <v>57</v>
      </c>
      <c r="M279" s="8" t="s">
        <v>10559</v>
      </c>
      <c r="N279" s="13">
        <f t="shared" si="18"/>
        <v>85.4</v>
      </c>
      <c r="O279" s="8" t="s">
        <v>10566</v>
      </c>
      <c r="P279" s="8" t="s">
        <v>10562</v>
      </c>
      <c r="Q279" s="8" t="s">
        <v>11281</v>
      </c>
      <c r="R279" s="8" t="s">
        <v>10559</v>
      </c>
      <c r="U279" s="13">
        <v>102</v>
      </c>
    </row>
    <row r="280" ht="30" customHeight="1" outlineLevel="3" spans="1:21">
      <c r="A280" s="8" t="s">
        <v>75</v>
      </c>
      <c r="B280" s="8" t="s">
        <v>85</v>
      </c>
      <c r="C280" s="8" t="s">
        <v>11330</v>
      </c>
      <c r="D280" s="13">
        <v>3.918</v>
      </c>
      <c r="E280" s="8" t="s">
        <v>11331</v>
      </c>
      <c r="F280" s="8" t="s">
        <v>11332</v>
      </c>
      <c r="G280" s="8" t="s">
        <v>10558</v>
      </c>
      <c r="H280" s="8" t="s">
        <v>10559</v>
      </c>
      <c r="I280" s="8" t="s">
        <v>10560</v>
      </c>
      <c r="J280" s="13">
        <v>3.9</v>
      </c>
      <c r="K280" s="13">
        <f t="shared" si="17"/>
        <v>146.6</v>
      </c>
      <c r="L280" s="13">
        <v>59</v>
      </c>
      <c r="M280" s="8" t="s">
        <v>10559</v>
      </c>
      <c r="N280" s="13">
        <f t="shared" si="18"/>
        <v>87.6</v>
      </c>
      <c r="O280" s="8" t="s">
        <v>10566</v>
      </c>
      <c r="P280" s="8" t="s">
        <v>10562</v>
      </c>
      <c r="Q280" s="8" t="s">
        <v>11281</v>
      </c>
      <c r="R280" s="8" t="s">
        <v>10559</v>
      </c>
      <c r="U280" s="13">
        <v>105</v>
      </c>
    </row>
    <row r="281" ht="30" customHeight="1" outlineLevel="3" spans="1:21">
      <c r="A281" s="8" t="s">
        <v>75</v>
      </c>
      <c r="B281" s="8" t="s">
        <v>85</v>
      </c>
      <c r="C281" s="8" t="s">
        <v>11333</v>
      </c>
      <c r="D281" s="13">
        <v>4.919</v>
      </c>
      <c r="E281" s="8" t="s">
        <v>11334</v>
      </c>
      <c r="F281" s="8" t="s">
        <v>11335</v>
      </c>
      <c r="G281" s="8" t="s">
        <v>10558</v>
      </c>
      <c r="H281" s="8" t="s">
        <v>10559</v>
      </c>
      <c r="I281" s="8" t="s">
        <v>10560</v>
      </c>
      <c r="J281" s="13">
        <v>4.9</v>
      </c>
      <c r="K281" s="13">
        <f t="shared" si="17"/>
        <v>184.3</v>
      </c>
      <c r="L281" s="13">
        <v>74</v>
      </c>
      <c r="M281" s="8" t="s">
        <v>10559</v>
      </c>
      <c r="N281" s="13">
        <f t="shared" si="18"/>
        <v>110.3</v>
      </c>
      <c r="O281" s="8" t="s">
        <v>10566</v>
      </c>
      <c r="P281" s="8" t="s">
        <v>10562</v>
      </c>
      <c r="Q281" s="8" t="s">
        <v>11281</v>
      </c>
      <c r="R281" s="8" t="s">
        <v>10559</v>
      </c>
      <c r="U281" s="13">
        <v>132</v>
      </c>
    </row>
    <row r="282" ht="30" customHeight="1" outlineLevel="3" spans="1:21">
      <c r="A282" s="8" t="s">
        <v>75</v>
      </c>
      <c r="B282" s="8" t="s">
        <v>85</v>
      </c>
      <c r="C282" s="8" t="s">
        <v>11336</v>
      </c>
      <c r="D282" s="13">
        <v>2.023</v>
      </c>
      <c r="E282" s="8" t="s">
        <v>11337</v>
      </c>
      <c r="F282" s="8" t="s">
        <v>11338</v>
      </c>
      <c r="G282" s="8" t="s">
        <v>10558</v>
      </c>
      <c r="H282" s="8" t="s">
        <v>10559</v>
      </c>
      <c r="I282" s="8" t="s">
        <v>10560</v>
      </c>
      <c r="J282" s="13">
        <v>2</v>
      </c>
      <c r="K282" s="13">
        <f t="shared" si="17"/>
        <v>75.4</v>
      </c>
      <c r="L282" s="13">
        <v>30</v>
      </c>
      <c r="M282" s="8" t="s">
        <v>10559</v>
      </c>
      <c r="N282" s="13">
        <f t="shared" si="18"/>
        <v>45.4</v>
      </c>
      <c r="O282" s="8" t="s">
        <v>10566</v>
      </c>
      <c r="P282" s="8" t="s">
        <v>10562</v>
      </c>
      <c r="Q282" s="8" t="s">
        <v>11281</v>
      </c>
      <c r="R282" s="8" t="s">
        <v>10559</v>
      </c>
      <c r="U282" s="13">
        <v>54</v>
      </c>
    </row>
    <row r="283" ht="30" customHeight="1" outlineLevel="3" spans="1:21">
      <c r="A283" s="8" t="s">
        <v>75</v>
      </c>
      <c r="B283" s="8" t="s">
        <v>85</v>
      </c>
      <c r="C283" s="8" t="s">
        <v>11339</v>
      </c>
      <c r="D283" s="13">
        <v>3.18</v>
      </c>
      <c r="E283" s="8" t="s">
        <v>11340</v>
      </c>
      <c r="F283" s="8" t="s">
        <v>11341</v>
      </c>
      <c r="G283" s="8" t="s">
        <v>10558</v>
      </c>
      <c r="H283" s="8" t="s">
        <v>10559</v>
      </c>
      <c r="I283" s="8" t="s">
        <v>10560</v>
      </c>
      <c r="J283" s="13">
        <v>3.2</v>
      </c>
      <c r="K283" s="13">
        <f t="shared" si="17"/>
        <v>118.7</v>
      </c>
      <c r="L283" s="13">
        <v>48</v>
      </c>
      <c r="M283" s="8" t="s">
        <v>10559</v>
      </c>
      <c r="N283" s="13">
        <f t="shared" si="18"/>
        <v>70.7</v>
      </c>
      <c r="O283" s="8" t="s">
        <v>10566</v>
      </c>
      <c r="P283" s="8" t="s">
        <v>10562</v>
      </c>
      <c r="Q283" s="8" t="s">
        <v>11281</v>
      </c>
      <c r="R283" s="8" t="s">
        <v>10559</v>
      </c>
      <c r="U283" s="13">
        <v>85</v>
      </c>
    </row>
    <row r="284" ht="30" customHeight="1" outlineLevel="3" spans="1:21">
      <c r="A284" s="8" t="s">
        <v>75</v>
      </c>
      <c r="B284" s="8" t="s">
        <v>85</v>
      </c>
      <c r="C284" s="8" t="s">
        <v>11342</v>
      </c>
      <c r="D284" s="13">
        <v>4.115</v>
      </c>
      <c r="E284" s="8" t="s">
        <v>11343</v>
      </c>
      <c r="F284" s="8" t="s">
        <v>11344</v>
      </c>
      <c r="G284" s="8" t="s">
        <v>10558</v>
      </c>
      <c r="H284" s="8" t="s">
        <v>10559</v>
      </c>
      <c r="I284" s="8" t="s">
        <v>10560</v>
      </c>
      <c r="J284" s="13">
        <v>4.1</v>
      </c>
      <c r="K284" s="13">
        <f t="shared" si="17"/>
        <v>153.6</v>
      </c>
      <c r="L284" s="13">
        <v>62</v>
      </c>
      <c r="M284" s="8" t="s">
        <v>10559</v>
      </c>
      <c r="N284" s="13">
        <f t="shared" si="18"/>
        <v>91.6</v>
      </c>
      <c r="O284" s="8" t="s">
        <v>10566</v>
      </c>
      <c r="P284" s="8" t="s">
        <v>10562</v>
      </c>
      <c r="Q284" s="8" t="s">
        <v>11281</v>
      </c>
      <c r="R284" s="8" t="s">
        <v>10559</v>
      </c>
      <c r="U284" s="13">
        <v>110</v>
      </c>
    </row>
    <row r="285" ht="30" customHeight="1" outlineLevel="3" spans="1:21">
      <c r="A285" s="8" t="s">
        <v>75</v>
      </c>
      <c r="B285" s="8" t="s">
        <v>85</v>
      </c>
      <c r="C285" s="8" t="s">
        <v>11345</v>
      </c>
      <c r="D285" s="13">
        <v>1.17</v>
      </c>
      <c r="E285" s="8" t="s">
        <v>11346</v>
      </c>
      <c r="F285" s="8" t="s">
        <v>11347</v>
      </c>
      <c r="G285" s="8" t="s">
        <v>10558</v>
      </c>
      <c r="H285" s="8" t="s">
        <v>10559</v>
      </c>
      <c r="I285" s="8" t="s">
        <v>10560</v>
      </c>
      <c r="J285" s="13">
        <v>1.2</v>
      </c>
      <c r="K285" s="13">
        <f t="shared" si="17"/>
        <v>43.3</v>
      </c>
      <c r="L285" s="13">
        <v>18</v>
      </c>
      <c r="M285" s="8" t="s">
        <v>10559</v>
      </c>
      <c r="N285" s="13">
        <f t="shared" si="18"/>
        <v>25.3</v>
      </c>
      <c r="O285" s="8" t="s">
        <v>10566</v>
      </c>
      <c r="P285" s="8" t="s">
        <v>10562</v>
      </c>
      <c r="Q285" s="8" t="s">
        <v>11281</v>
      </c>
      <c r="R285" s="8" t="s">
        <v>10559</v>
      </c>
      <c r="U285" s="13">
        <v>31</v>
      </c>
    </row>
    <row r="286" ht="30" customHeight="1" outlineLevel="3" spans="1:21">
      <c r="A286" s="8" t="s">
        <v>75</v>
      </c>
      <c r="B286" s="8" t="s">
        <v>85</v>
      </c>
      <c r="C286" s="8" t="s">
        <v>11348</v>
      </c>
      <c r="D286" s="13">
        <v>1.693</v>
      </c>
      <c r="E286" s="8" t="s">
        <v>11349</v>
      </c>
      <c r="F286" s="8" t="s">
        <v>11350</v>
      </c>
      <c r="G286" s="8" t="s">
        <v>10558</v>
      </c>
      <c r="H286" s="8" t="s">
        <v>10559</v>
      </c>
      <c r="I286" s="8" t="s">
        <v>10560</v>
      </c>
      <c r="J286" s="13">
        <v>1.7</v>
      </c>
      <c r="K286" s="13">
        <f t="shared" si="17"/>
        <v>62.8</v>
      </c>
      <c r="L286" s="13">
        <v>25</v>
      </c>
      <c r="M286" s="8" t="s">
        <v>10559</v>
      </c>
      <c r="N286" s="13">
        <f t="shared" si="18"/>
        <v>37.8</v>
      </c>
      <c r="O286" s="8" t="s">
        <v>10566</v>
      </c>
      <c r="P286" s="8" t="s">
        <v>10562</v>
      </c>
      <c r="Q286" s="8" t="s">
        <v>11281</v>
      </c>
      <c r="R286" s="8" t="s">
        <v>10559</v>
      </c>
      <c r="U286" s="13">
        <v>45</v>
      </c>
    </row>
    <row r="287" ht="30" customHeight="1" outlineLevel="3" spans="1:21">
      <c r="A287" s="8" t="s">
        <v>75</v>
      </c>
      <c r="B287" s="8" t="s">
        <v>85</v>
      </c>
      <c r="C287" s="8" t="s">
        <v>11351</v>
      </c>
      <c r="D287" s="13">
        <v>1.772</v>
      </c>
      <c r="E287" s="8" t="s">
        <v>11352</v>
      </c>
      <c r="F287" s="8" t="s">
        <v>11353</v>
      </c>
      <c r="G287" s="8" t="s">
        <v>10558</v>
      </c>
      <c r="H287" s="8" t="s">
        <v>10559</v>
      </c>
      <c r="I287" s="8" t="s">
        <v>10560</v>
      </c>
      <c r="J287" s="13">
        <v>1.8</v>
      </c>
      <c r="K287" s="13">
        <f t="shared" si="17"/>
        <v>65.6</v>
      </c>
      <c r="L287" s="13">
        <v>27</v>
      </c>
      <c r="M287" s="8" t="s">
        <v>10559</v>
      </c>
      <c r="N287" s="13">
        <f t="shared" si="18"/>
        <v>38.6</v>
      </c>
      <c r="O287" s="8" t="s">
        <v>10566</v>
      </c>
      <c r="P287" s="8" t="s">
        <v>10562</v>
      </c>
      <c r="Q287" s="8" t="s">
        <v>11281</v>
      </c>
      <c r="R287" s="8" t="s">
        <v>10559</v>
      </c>
      <c r="U287" s="13">
        <v>47</v>
      </c>
    </row>
    <row r="288" ht="30" customHeight="1" outlineLevel="3" spans="1:21">
      <c r="A288" s="8" t="s">
        <v>75</v>
      </c>
      <c r="B288" s="8" t="s">
        <v>85</v>
      </c>
      <c r="C288" s="8" t="s">
        <v>11354</v>
      </c>
      <c r="D288" s="13">
        <v>4.332</v>
      </c>
      <c r="E288" s="8" t="s">
        <v>11355</v>
      </c>
      <c r="F288" s="8" t="s">
        <v>11356</v>
      </c>
      <c r="G288" s="8" t="s">
        <v>10558</v>
      </c>
      <c r="H288" s="8" t="s">
        <v>10559</v>
      </c>
      <c r="I288" s="8" t="s">
        <v>10560</v>
      </c>
      <c r="J288" s="13">
        <v>4.3</v>
      </c>
      <c r="K288" s="13">
        <f t="shared" si="17"/>
        <v>162</v>
      </c>
      <c r="L288" s="13">
        <v>65</v>
      </c>
      <c r="M288" s="8" t="s">
        <v>10559</v>
      </c>
      <c r="N288" s="13">
        <f t="shared" si="18"/>
        <v>97</v>
      </c>
      <c r="O288" s="8" t="s">
        <v>10566</v>
      </c>
      <c r="P288" s="8" t="s">
        <v>10562</v>
      </c>
      <c r="Q288" s="8" t="s">
        <v>11281</v>
      </c>
      <c r="R288" s="8" t="s">
        <v>10559</v>
      </c>
      <c r="U288" s="13">
        <v>116</v>
      </c>
    </row>
    <row r="289" ht="30" customHeight="1" outlineLevel="3" spans="1:21">
      <c r="A289" s="8" t="s">
        <v>75</v>
      </c>
      <c r="B289" s="8" t="s">
        <v>85</v>
      </c>
      <c r="C289" s="8" t="s">
        <v>11357</v>
      </c>
      <c r="D289" s="13">
        <v>3.36</v>
      </c>
      <c r="E289" s="8" t="s">
        <v>11358</v>
      </c>
      <c r="F289" s="8" t="s">
        <v>11359</v>
      </c>
      <c r="G289" s="8" t="s">
        <v>10558</v>
      </c>
      <c r="H289" s="8" t="s">
        <v>10559</v>
      </c>
      <c r="I289" s="8" t="s">
        <v>10560</v>
      </c>
      <c r="J289" s="13">
        <v>3.4</v>
      </c>
      <c r="K289" s="13">
        <f t="shared" si="17"/>
        <v>125.7</v>
      </c>
      <c r="L289" s="13">
        <v>50</v>
      </c>
      <c r="M289" s="8" t="s">
        <v>10559</v>
      </c>
      <c r="N289" s="13">
        <f t="shared" si="18"/>
        <v>75.7</v>
      </c>
      <c r="O289" s="8" t="s">
        <v>10566</v>
      </c>
      <c r="P289" s="8" t="s">
        <v>10562</v>
      </c>
      <c r="Q289" s="8" t="s">
        <v>11281</v>
      </c>
      <c r="R289" s="8" t="s">
        <v>10559</v>
      </c>
      <c r="U289" s="13">
        <v>90</v>
      </c>
    </row>
    <row r="290" ht="30" customHeight="1" outlineLevel="3" spans="1:21">
      <c r="A290" s="8" t="s">
        <v>75</v>
      </c>
      <c r="B290" s="8" t="s">
        <v>85</v>
      </c>
      <c r="C290" s="8" t="s">
        <v>11360</v>
      </c>
      <c r="D290" s="13">
        <v>9.67</v>
      </c>
      <c r="E290" s="8" t="s">
        <v>11361</v>
      </c>
      <c r="F290" s="8" t="s">
        <v>11362</v>
      </c>
      <c r="G290" s="8" t="s">
        <v>10558</v>
      </c>
      <c r="H290" s="8" t="s">
        <v>10559</v>
      </c>
      <c r="I290" s="8" t="s">
        <v>10560</v>
      </c>
      <c r="J290" s="13">
        <v>9.7</v>
      </c>
      <c r="K290" s="13">
        <f t="shared" si="17"/>
        <v>361.7</v>
      </c>
      <c r="L290" s="13">
        <v>145</v>
      </c>
      <c r="M290" s="8" t="s">
        <v>10559</v>
      </c>
      <c r="N290" s="13">
        <f t="shared" si="18"/>
        <v>216.7</v>
      </c>
      <c r="O290" s="8" t="s">
        <v>10566</v>
      </c>
      <c r="P290" s="8" t="s">
        <v>10562</v>
      </c>
      <c r="Q290" s="8" t="s">
        <v>11281</v>
      </c>
      <c r="R290" s="8" t="s">
        <v>10559</v>
      </c>
      <c r="U290" s="13">
        <v>259</v>
      </c>
    </row>
    <row r="291" ht="30" customHeight="1" outlineLevel="3" spans="1:21">
      <c r="A291" s="8" t="s">
        <v>75</v>
      </c>
      <c r="B291" s="8" t="s">
        <v>85</v>
      </c>
      <c r="C291" s="8" t="s">
        <v>11363</v>
      </c>
      <c r="D291" s="13">
        <v>1.33</v>
      </c>
      <c r="E291" s="8" t="s">
        <v>11364</v>
      </c>
      <c r="F291" s="8" t="s">
        <v>11365</v>
      </c>
      <c r="G291" s="8" t="s">
        <v>10558</v>
      </c>
      <c r="H291" s="8" t="s">
        <v>10559</v>
      </c>
      <c r="I291" s="8" t="s">
        <v>10560</v>
      </c>
      <c r="J291" s="13">
        <v>1.3</v>
      </c>
      <c r="K291" s="13">
        <f t="shared" si="17"/>
        <v>50.3</v>
      </c>
      <c r="L291" s="13">
        <v>20</v>
      </c>
      <c r="M291" s="8" t="s">
        <v>10559</v>
      </c>
      <c r="N291" s="13">
        <f t="shared" si="18"/>
        <v>30.3</v>
      </c>
      <c r="O291" s="8" t="s">
        <v>10566</v>
      </c>
      <c r="P291" s="8" t="s">
        <v>10562</v>
      </c>
      <c r="Q291" s="8" t="s">
        <v>11281</v>
      </c>
      <c r="R291" s="8" t="s">
        <v>10559</v>
      </c>
      <c r="U291" s="13">
        <v>36</v>
      </c>
    </row>
    <row r="292" ht="30" customHeight="1" outlineLevel="3" spans="1:21">
      <c r="A292" s="8" t="s">
        <v>75</v>
      </c>
      <c r="B292" s="8" t="s">
        <v>85</v>
      </c>
      <c r="C292" s="8" t="s">
        <v>11366</v>
      </c>
      <c r="D292" s="13">
        <v>5.656</v>
      </c>
      <c r="E292" s="8" t="s">
        <v>11367</v>
      </c>
      <c r="F292" s="8" t="s">
        <v>11368</v>
      </c>
      <c r="G292" s="8" t="s">
        <v>10558</v>
      </c>
      <c r="H292" s="8" t="s">
        <v>10559</v>
      </c>
      <c r="I292" s="8" t="s">
        <v>10560</v>
      </c>
      <c r="J292" s="13">
        <v>5.7</v>
      </c>
      <c r="K292" s="13">
        <f t="shared" si="17"/>
        <v>212.3</v>
      </c>
      <c r="L292" s="13">
        <v>85</v>
      </c>
      <c r="M292" s="8" t="s">
        <v>10559</v>
      </c>
      <c r="N292" s="13">
        <f t="shared" si="18"/>
        <v>127.3</v>
      </c>
      <c r="O292" s="8" t="s">
        <v>10566</v>
      </c>
      <c r="P292" s="8" t="s">
        <v>10562</v>
      </c>
      <c r="Q292" s="8" t="s">
        <v>11281</v>
      </c>
      <c r="R292" s="8" t="s">
        <v>10559</v>
      </c>
      <c r="U292" s="13">
        <v>152</v>
      </c>
    </row>
    <row r="293" ht="30" customHeight="1" outlineLevel="3" spans="1:21">
      <c r="A293" s="8" t="s">
        <v>75</v>
      </c>
      <c r="B293" s="8" t="s">
        <v>85</v>
      </c>
      <c r="C293" s="8" t="s">
        <v>11369</v>
      </c>
      <c r="D293" s="13">
        <v>2.493</v>
      </c>
      <c r="E293" s="8" t="s">
        <v>11370</v>
      </c>
      <c r="F293" s="8" t="s">
        <v>11371</v>
      </c>
      <c r="G293" s="8" t="s">
        <v>10558</v>
      </c>
      <c r="H293" s="8" t="s">
        <v>10559</v>
      </c>
      <c r="I293" s="8" t="s">
        <v>10560</v>
      </c>
      <c r="J293" s="13">
        <v>2.5</v>
      </c>
      <c r="K293" s="13">
        <f t="shared" si="17"/>
        <v>93.6</v>
      </c>
      <c r="L293" s="13">
        <v>37</v>
      </c>
      <c r="M293" s="8" t="s">
        <v>10559</v>
      </c>
      <c r="N293" s="13">
        <f t="shared" si="18"/>
        <v>56.6</v>
      </c>
      <c r="O293" s="8" t="s">
        <v>10566</v>
      </c>
      <c r="P293" s="8" t="s">
        <v>10562</v>
      </c>
      <c r="Q293" s="8" t="s">
        <v>11281</v>
      </c>
      <c r="R293" s="8" t="s">
        <v>10559</v>
      </c>
      <c r="U293" s="13">
        <v>67</v>
      </c>
    </row>
    <row r="294" ht="30" customHeight="1" outlineLevel="3" spans="1:21">
      <c r="A294" s="8" t="s">
        <v>75</v>
      </c>
      <c r="B294" s="8" t="s">
        <v>85</v>
      </c>
      <c r="C294" s="8" t="s">
        <v>11372</v>
      </c>
      <c r="D294" s="13">
        <v>4.165</v>
      </c>
      <c r="E294" s="8" t="s">
        <v>11373</v>
      </c>
      <c r="F294" s="8" t="s">
        <v>11374</v>
      </c>
      <c r="G294" s="8" t="s">
        <v>10558</v>
      </c>
      <c r="H294" s="8" t="s">
        <v>10559</v>
      </c>
      <c r="I294" s="8" t="s">
        <v>10560</v>
      </c>
      <c r="J294" s="13">
        <v>4.2</v>
      </c>
      <c r="K294" s="13">
        <f t="shared" si="17"/>
        <v>156.4</v>
      </c>
      <c r="L294" s="13">
        <v>62</v>
      </c>
      <c r="M294" s="8" t="s">
        <v>10559</v>
      </c>
      <c r="N294" s="13">
        <f t="shared" si="18"/>
        <v>94.4</v>
      </c>
      <c r="O294" s="8" t="s">
        <v>10566</v>
      </c>
      <c r="P294" s="8" t="s">
        <v>10562</v>
      </c>
      <c r="Q294" s="8" t="s">
        <v>11281</v>
      </c>
      <c r="R294" s="8" t="s">
        <v>10559</v>
      </c>
      <c r="U294" s="13">
        <v>112</v>
      </c>
    </row>
    <row r="295" ht="30" customHeight="1" outlineLevel="3" spans="1:21">
      <c r="A295" s="8" t="s">
        <v>75</v>
      </c>
      <c r="B295" s="8" t="s">
        <v>85</v>
      </c>
      <c r="C295" s="8" t="s">
        <v>11375</v>
      </c>
      <c r="D295" s="13">
        <v>3.344</v>
      </c>
      <c r="E295" s="8" t="s">
        <v>11376</v>
      </c>
      <c r="F295" s="8" t="s">
        <v>11377</v>
      </c>
      <c r="G295" s="8" t="s">
        <v>10558</v>
      </c>
      <c r="H295" s="8" t="s">
        <v>10559</v>
      </c>
      <c r="I295" s="8" t="s">
        <v>10560</v>
      </c>
      <c r="J295" s="13">
        <v>3.3</v>
      </c>
      <c r="K295" s="13">
        <f t="shared" si="17"/>
        <v>125.7</v>
      </c>
      <c r="L295" s="13">
        <v>50</v>
      </c>
      <c r="M295" s="8" t="s">
        <v>10559</v>
      </c>
      <c r="N295" s="13">
        <f t="shared" si="18"/>
        <v>75.7</v>
      </c>
      <c r="O295" s="8" t="s">
        <v>10566</v>
      </c>
      <c r="P295" s="8" t="s">
        <v>10562</v>
      </c>
      <c r="Q295" s="8" t="s">
        <v>11281</v>
      </c>
      <c r="R295" s="8" t="s">
        <v>10559</v>
      </c>
      <c r="U295" s="13">
        <v>90</v>
      </c>
    </row>
    <row r="296" ht="30" customHeight="1" outlineLevel="3" spans="1:21">
      <c r="A296" s="8" t="s">
        <v>75</v>
      </c>
      <c r="B296" s="8" t="s">
        <v>85</v>
      </c>
      <c r="C296" s="8" t="s">
        <v>11378</v>
      </c>
      <c r="D296" s="13">
        <v>2.397</v>
      </c>
      <c r="E296" s="8" t="s">
        <v>11379</v>
      </c>
      <c r="F296" s="8" t="s">
        <v>11380</v>
      </c>
      <c r="G296" s="8" t="s">
        <v>10558</v>
      </c>
      <c r="H296" s="8" t="s">
        <v>10559</v>
      </c>
      <c r="I296" s="8" t="s">
        <v>10560</v>
      </c>
      <c r="J296" s="13">
        <v>2.4</v>
      </c>
      <c r="K296" s="13">
        <f t="shared" si="17"/>
        <v>89.4</v>
      </c>
      <c r="L296" s="13">
        <v>36</v>
      </c>
      <c r="M296" s="8" t="s">
        <v>10559</v>
      </c>
      <c r="N296" s="13">
        <f t="shared" si="18"/>
        <v>53.4</v>
      </c>
      <c r="O296" s="8" t="s">
        <v>10566</v>
      </c>
      <c r="P296" s="8" t="s">
        <v>10562</v>
      </c>
      <c r="Q296" s="8" t="s">
        <v>11281</v>
      </c>
      <c r="R296" s="8" t="s">
        <v>10559</v>
      </c>
      <c r="U296" s="13">
        <v>64</v>
      </c>
    </row>
    <row r="297" ht="30" customHeight="1" outlineLevel="3" spans="1:21">
      <c r="A297" s="8" t="s">
        <v>75</v>
      </c>
      <c r="B297" s="8" t="s">
        <v>85</v>
      </c>
      <c r="C297" s="8" t="s">
        <v>11381</v>
      </c>
      <c r="D297" s="13">
        <v>4.101</v>
      </c>
      <c r="E297" s="8" t="s">
        <v>11382</v>
      </c>
      <c r="F297" s="8" t="s">
        <v>11383</v>
      </c>
      <c r="G297" s="8" t="s">
        <v>10558</v>
      </c>
      <c r="H297" s="8" t="s">
        <v>10559</v>
      </c>
      <c r="I297" s="8" t="s">
        <v>10560</v>
      </c>
      <c r="J297" s="13">
        <v>4.1</v>
      </c>
      <c r="K297" s="13">
        <f t="shared" si="17"/>
        <v>153.6</v>
      </c>
      <c r="L297" s="13">
        <v>62</v>
      </c>
      <c r="M297" s="8" t="s">
        <v>10559</v>
      </c>
      <c r="N297" s="13">
        <f t="shared" si="18"/>
        <v>91.6</v>
      </c>
      <c r="O297" s="8" t="s">
        <v>10566</v>
      </c>
      <c r="P297" s="8" t="s">
        <v>10562</v>
      </c>
      <c r="Q297" s="8" t="s">
        <v>11281</v>
      </c>
      <c r="R297" s="8" t="s">
        <v>10559</v>
      </c>
      <c r="U297" s="13">
        <v>110</v>
      </c>
    </row>
    <row r="298" ht="30" customHeight="1" outlineLevel="3" spans="1:21">
      <c r="A298" s="8" t="s">
        <v>75</v>
      </c>
      <c r="B298" s="8" t="s">
        <v>85</v>
      </c>
      <c r="C298" s="8" t="s">
        <v>11384</v>
      </c>
      <c r="D298" s="13">
        <v>2.155</v>
      </c>
      <c r="E298" s="8" t="s">
        <v>11385</v>
      </c>
      <c r="F298" s="8" t="s">
        <v>11386</v>
      </c>
      <c r="G298" s="8" t="s">
        <v>10558</v>
      </c>
      <c r="H298" s="8" t="s">
        <v>10559</v>
      </c>
      <c r="I298" s="8" t="s">
        <v>10560</v>
      </c>
      <c r="J298" s="13">
        <v>2.2</v>
      </c>
      <c r="K298" s="13">
        <f t="shared" si="17"/>
        <v>81</v>
      </c>
      <c r="L298" s="13">
        <v>32</v>
      </c>
      <c r="M298" s="8" t="s">
        <v>10559</v>
      </c>
      <c r="N298" s="13">
        <f t="shared" si="18"/>
        <v>49</v>
      </c>
      <c r="O298" s="8" t="s">
        <v>10566</v>
      </c>
      <c r="P298" s="8" t="s">
        <v>10562</v>
      </c>
      <c r="Q298" s="8" t="s">
        <v>11281</v>
      </c>
      <c r="R298" s="8" t="s">
        <v>10559</v>
      </c>
      <c r="U298" s="13">
        <v>58</v>
      </c>
    </row>
    <row r="299" ht="30" customHeight="1" outlineLevel="3" spans="1:21">
      <c r="A299" s="8" t="s">
        <v>75</v>
      </c>
      <c r="B299" s="8" t="s">
        <v>85</v>
      </c>
      <c r="C299" s="8" t="s">
        <v>11387</v>
      </c>
      <c r="D299" s="13">
        <v>2.378</v>
      </c>
      <c r="E299" s="8" t="s">
        <v>11388</v>
      </c>
      <c r="F299" s="8" t="s">
        <v>11389</v>
      </c>
      <c r="G299" s="8" t="s">
        <v>10558</v>
      </c>
      <c r="H299" s="8" t="s">
        <v>10559</v>
      </c>
      <c r="I299" s="8" t="s">
        <v>10560</v>
      </c>
      <c r="J299" s="13">
        <v>2.4</v>
      </c>
      <c r="K299" s="13">
        <f t="shared" si="17"/>
        <v>89.4</v>
      </c>
      <c r="L299" s="13">
        <v>36</v>
      </c>
      <c r="M299" s="8" t="s">
        <v>10559</v>
      </c>
      <c r="N299" s="13">
        <f t="shared" si="18"/>
        <v>53.4</v>
      </c>
      <c r="O299" s="8" t="s">
        <v>10566</v>
      </c>
      <c r="P299" s="8" t="s">
        <v>10562</v>
      </c>
      <c r="Q299" s="8" t="s">
        <v>11281</v>
      </c>
      <c r="R299" s="8" t="s">
        <v>10559</v>
      </c>
      <c r="U299" s="13">
        <v>64</v>
      </c>
    </row>
    <row r="300" ht="30" customHeight="1" outlineLevel="3" spans="1:21">
      <c r="A300" s="8" t="s">
        <v>75</v>
      </c>
      <c r="B300" s="8" t="s">
        <v>85</v>
      </c>
      <c r="C300" s="8" t="s">
        <v>11390</v>
      </c>
      <c r="D300" s="13">
        <v>1.68</v>
      </c>
      <c r="E300" s="8" t="s">
        <v>11391</v>
      </c>
      <c r="F300" s="8" t="s">
        <v>11392</v>
      </c>
      <c r="G300" s="8" t="s">
        <v>10558</v>
      </c>
      <c r="H300" s="8" t="s">
        <v>10559</v>
      </c>
      <c r="I300" s="8" t="s">
        <v>10560</v>
      </c>
      <c r="J300" s="13">
        <v>1.7</v>
      </c>
      <c r="K300" s="13">
        <f t="shared" si="17"/>
        <v>62.8</v>
      </c>
      <c r="L300" s="13">
        <v>25</v>
      </c>
      <c r="M300" s="8" t="s">
        <v>10559</v>
      </c>
      <c r="N300" s="13">
        <f t="shared" si="18"/>
        <v>37.8</v>
      </c>
      <c r="O300" s="8" t="s">
        <v>10566</v>
      </c>
      <c r="P300" s="8" t="s">
        <v>10562</v>
      </c>
      <c r="Q300" s="8" t="s">
        <v>11281</v>
      </c>
      <c r="R300" s="8" t="s">
        <v>10559</v>
      </c>
      <c r="U300" s="13">
        <v>45</v>
      </c>
    </row>
    <row r="301" ht="30" customHeight="1" outlineLevel="3" spans="1:21">
      <c r="A301" s="8" t="s">
        <v>75</v>
      </c>
      <c r="B301" s="8" t="s">
        <v>85</v>
      </c>
      <c r="C301" s="8" t="s">
        <v>11393</v>
      </c>
      <c r="D301" s="13">
        <v>2.876</v>
      </c>
      <c r="E301" s="8" t="s">
        <v>11394</v>
      </c>
      <c r="F301" s="8" t="s">
        <v>11395</v>
      </c>
      <c r="G301" s="8" t="s">
        <v>10558</v>
      </c>
      <c r="H301" s="8" t="s">
        <v>10559</v>
      </c>
      <c r="I301" s="8" t="s">
        <v>10560</v>
      </c>
      <c r="J301" s="13">
        <v>2.9</v>
      </c>
      <c r="K301" s="13">
        <f t="shared" si="17"/>
        <v>107.5</v>
      </c>
      <c r="L301" s="13">
        <v>43</v>
      </c>
      <c r="M301" s="8" t="s">
        <v>10559</v>
      </c>
      <c r="N301" s="13">
        <f t="shared" si="18"/>
        <v>64.5</v>
      </c>
      <c r="O301" s="8" t="s">
        <v>10566</v>
      </c>
      <c r="P301" s="8" t="s">
        <v>10562</v>
      </c>
      <c r="Q301" s="8" t="s">
        <v>11281</v>
      </c>
      <c r="R301" s="8" t="s">
        <v>10559</v>
      </c>
      <c r="U301" s="13">
        <v>77</v>
      </c>
    </row>
    <row r="302" ht="30" customHeight="1" outlineLevel="2" spans="1:21">
      <c r="A302" s="8"/>
      <c r="B302" s="7" t="s">
        <v>88</v>
      </c>
      <c r="C302" s="8"/>
      <c r="D302" s="13">
        <f>SUBTOTAL(9,D303:D316)</f>
        <v>30.034</v>
      </c>
      <c r="E302" s="8"/>
      <c r="F302" s="8"/>
      <c r="G302" s="8"/>
      <c r="H302" s="8"/>
      <c r="I302" s="8"/>
      <c r="J302" s="13"/>
      <c r="K302" s="13">
        <f>SUBTOTAL(9,K303:K316)</f>
        <v>1122.6</v>
      </c>
      <c r="L302" s="13">
        <f>SUBTOTAL(9,L303:L316)</f>
        <v>451</v>
      </c>
      <c r="M302" s="8">
        <f>SUBTOTAL(9,M303:M316)</f>
        <v>0</v>
      </c>
      <c r="N302" s="13">
        <f>SUBTOTAL(9,N303:N316)</f>
        <v>671.6</v>
      </c>
      <c r="O302" s="8"/>
      <c r="P302" s="8"/>
      <c r="Q302" s="8"/>
      <c r="R302" s="8"/>
      <c r="U302" s="13">
        <f>SUBTOTAL(9,U303:U316)</f>
        <v>804</v>
      </c>
    </row>
    <row r="303" ht="30" customHeight="1" outlineLevel="3" spans="1:21">
      <c r="A303" s="8" t="s">
        <v>75</v>
      </c>
      <c r="B303" s="8" t="s">
        <v>87</v>
      </c>
      <c r="C303" s="8" t="s">
        <v>11396</v>
      </c>
      <c r="D303" s="13">
        <v>1.834</v>
      </c>
      <c r="E303" s="8" t="s">
        <v>11397</v>
      </c>
      <c r="F303" s="8" t="s">
        <v>11398</v>
      </c>
      <c r="G303" s="8" t="s">
        <v>10558</v>
      </c>
      <c r="H303" s="8" t="s">
        <v>10559</v>
      </c>
      <c r="I303" s="8" t="s">
        <v>10560</v>
      </c>
      <c r="J303" s="13">
        <v>1.8</v>
      </c>
      <c r="K303" s="13">
        <f t="shared" ref="K303:K316" si="19">ROUND(U303/167662*234138,1)</f>
        <v>68.4</v>
      </c>
      <c r="L303" s="13">
        <v>28</v>
      </c>
      <c r="M303" s="8" t="s">
        <v>10559</v>
      </c>
      <c r="N303" s="13">
        <f t="shared" ref="N303:N316" si="20">K303-L303</f>
        <v>40.4</v>
      </c>
      <c r="O303" s="8" t="s">
        <v>10566</v>
      </c>
      <c r="P303" s="8" t="s">
        <v>10562</v>
      </c>
      <c r="Q303" s="8" t="s">
        <v>11399</v>
      </c>
      <c r="R303" s="8" t="s">
        <v>10559</v>
      </c>
      <c r="U303" s="13">
        <v>49</v>
      </c>
    </row>
    <row r="304" ht="30" customHeight="1" outlineLevel="3" spans="1:21">
      <c r="A304" s="8" t="s">
        <v>75</v>
      </c>
      <c r="B304" s="8" t="s">
        <v>87</v>
      </c>
      <c r="C304" s="8" t="s">
        <v>11400</v>
      </c>
      <c r="D304" s="13">
        <v>2.061</v>
      </c>
      <c r="E304" s="8" t="s">
        <v>11401</v>
      </c>
      <c r="F304" s="8" t="s">
        <v>11402</v>
      </c>
      <c r="G304" s="8" t="s">
        <v>10558</v>
      </c>
      <c r="H304" s="8" t="s">
        <v>10559</v>
      </c>
      <c r="I304" s="8" t="s">
        <v>10560</v>
      </c>
      <c r="J304" s="13">
        <v>2.1</v>
      </c>
      <c r="K304" s="13">
        <f t="shared" si="19"/>
        <v>76.8</v>
      </c>
      <c r="L304" s="13">
        <v>31</v>
      </c>
      <c r="M304" s="8" t="s">
        <v>10559</v>
      </c>
      <c r="N304" s="13">
        <f t="shared" si="20"/>
        <v>45.8</v>
      </c>
      <c r="O304" s="8" t="s">
        <v>10566</v>
      </c>
      <c r="P304" s="8" t="s">
        <v>10562</v>
      </c>
      <c r="Q304" s="8" t="s">
        <v>11399</v>
      </c>
      <c r="R304" s="8" t="s">
        <v>10559</v>
      </c>
      <c r="U304" s="13">
        <v>55</v>
      </c>
    </row>
    <row r="305" ht="30" customHeight="1" outlineLevel="3" spans="1:21">
      <c r="A305" s="8" t="s">
        <v>75</v>
      </c>
      <c r="B305" s="8" t="s">
        <v>87</v>
      </c>
      <c r="C305" s="8" t="s">
        <v>11403</v>
      </c>
      <c r="D305" s="13">
        <v>4.571</v>
      </c>
      <c r="E305" s="8" t="s">
        <v>11404</v>
      </c>
      <c r="F305" s="8" t="s">
        <v>11405</v>
      </c>
      <c r="G305" s="8" t="s">
        <v>10558</v>
      </c>
      <c r="H305" s="8" t="s">
        <v>10559</v>
      </c>
      <c r="I305" s="8" t="s">
        <v>10560</v>
      </c>
      <c r="J305" s="13">
        <v>4.6</v>
      </c>
      <c r="K305" s="13">
        <f t="shared" si="19"/>
        <v>170.4</v>
      </c>
      <c r="L305" s="13">
        <v>69</v>
      </c>
      <c r="M305" s="8" t="s">
        <v>10559</v>
      </c>
      <c r="N305" s="13">
        <f t="shared" si="20"/>
        <v>101.4</v>
      </c>
      <c r="O305" s="8" t="s">
        <v>10566</v>
      </c>
      <c r="P305" s="8" t="s">
        <v>10562</v>
      </c>
      <c r="Q305" s="8" t="s">
        <v>11399</v>
      </c>
      <c r="R305" s="8" t="s">
        <v>10559</v>
      </c>
      <c r="U305" s="13">
        <v>122</v>
      </c>
    </row>
    <row r="306" ht="30" customHeight="1" outlineLevel="3" spans="1:21">
      <c r="A306" s="8" t="s">
        <v>75</v>
      </c>
      <c r="B306" s="8" t="s">
        <v>87</v>
      </c>
      <c r="C306" s="8" t="s">
        <v>11406</v>
      </c>
      <c r="D306" s="13">
        <v>0.905</v>
      </c>
      <c r="E306" s="8" t="s">
        <v>11407</v>
      </c>
      <c r="F306" s="8" t="s">
        <v>11408</v>
      </c>
      <c r="G306" s="8" t="s">
        <v>10558</v>
      </c>
      <c r="H306" s="8" t="s">
        <v>10559</v>
      </c>
      <c r="I306" s="8" t="s">
        <v>10560</v>
      </c>
      <c r="J306" s="13">
        <v>0.9</v>
      </c>
      <c r="K306" s="13">
        <f t="shared" si="19"/>
        <v>33.5</v>
      </c>
      <c r="L306" s="13">
        <v>14</v>
      </c>
      <c r="M306" s="8" t="s">
        <v>10559</v>
      </c>
      <c r="N306" s="13">
        <f t="shared" si="20"/>
        <v>19.5</v>
      </c>
      <c r="O306" s="8" t="s">
        <v>10566</v>
      </c>
      <c r="P306" s="8" t="s">
        <v>10562</v>
      </c>
      <c r="Q306" s="8" t="s">
        <v>11399</v>
      </c>
      <c r="R306" s="8" t="s">
        <v>10559</v>
      </c>
      <c r="U306" s="13">
        <v>24</v>
      </c>
    </row>
    <row r="307" ht="30" customHeight="1" outlineLevel="3" spans="1:21">
      <c r="A307" s="8" t="s">
        <v>75</v>
      </c>
      <c r="B307" s="8" t="s">
        <v>87</v>
      </c>
      <c r="C307" s="8" t="s">
        <v>11409</v>
      </c>
      <c r="D307" s="13">
        <v>2.182</v>
      </c>
      <c r="E307" s="8" t="s">
        <v>11410</v>
      </c>
      <c r="F307" s="8" t="s">
        <v>11411</v>
      </c>
      <c r="G307" s="8" t="s">
        <v>10558</v>
      </c>
      <c r="H307" s="8" t="s">
        <v>10559</v>
      </c>
      <c r="I307" s="8" t="s">
        <v>10560</v>
      </c>
      <c r="J307" s="13">
        <v>2.2</v>
      </c>
      <c r="K307" s="13">
        <f t="shared" si="19"/>
        <v>81</v>
      </c>
      <c r="L307" s="13">
        <v>33</v>
      </c>
      <c r="M307" s="8" t="s">
        <v>10559</v>
      </c>
      <c r="N307" s="13">
        <f t="shared" si="20"/>
        <v>48</v>
      </c>
      <c r="O307" s="8" t="s">
        <v>10566</v>
      </c>
      <c r="P307" s="8" t="s">
        <v>10562</v>
      </c>
      <c r="Q307" s="8" t="s">
        <v>11399</v>
      </c>
      <c r="R307" s="8" t="s">
        <v>10559</v>
      </c>
      <c r="U307" s="13">
        <v>58</v>
      </c>
    </row>
    <row r="308" ht="30" customHeight="1" outlineLevel="3" spans="1:21">
      <c r="A308" s="8" t="s">
        <v>75</v>
      </c>
      <c r="B308" s="8" t="s">
        <v>87</v>
      </c>
      <c r="C308" s="8" t="s">
        <v>11412</v>
      </c>
      <c r="D308" s="13">
        <v>2.163</v>
      </c>
      <c r="E308" s="8" t="s">
        <v>11413</v>
      </c>
      <c r="F308" s="8" t="s">
        <v>11414</v>
      </c>
      <c r="G308" s="8" t="s">
        <v>10558</v>
      </c>
      <c r="H308" s="8" t="s">
        <v>10559</v>
      </c>
      <c r="I308" s="8" t="s">
        <v>10560</v>
      </c>
      <c r="J308" s="13">
        <v>2.2</v>
      </c>
      <c r="K308" s="13">
        <f t="shared" si="19"/>
        <v>81</v>
      </c>
      <c r="L308" s="13">
        <v>32</v>
      </c>
      <c r="M308" s="8" t="s">
        <v>10559</v>
      </c>
      <c r="N308" s="13">
        <f t="shared" si="20"/>
        <v>49</v>
      </c>
      <c r="O308" s="8" t="s">
        <v>10566</v>
      </c>
      <c r="P308" s="8" t="s">
        <v>10562</v>
      </c>
      <c r="Q308" s="8" t="s">
        <v>11399</v>
      </c>
      <c r="R308" s="8" t="s">
        <v>10559</v>
      </c>
      <c r="U308" s="13">
        <v>58</v>
      </c>
    </row>
    <row r="309" ht="30" customHeight="1" outlineLevel="3" spans="1:21">
      <c r="A309" s="8" t="s">
        <v>75</v>
      </c>
      <c r="B309" s="8" t="s">
        <v>87</v>
      </c>
      <c r="C309" s="8" t="s">
        <v>11415</v>
      </c>
      <c r="D309" s="13">
        <v>1.76</v>
      </c>
      <c r="E309" s="8" t="s">
        <v>11416</v>
      </c>
      <c r="F309" s="8" t="s">
        <v>11417</v>
      </c>
      <c r="G309" s="8" t="s">
        <v>10558</v>
      </c>
      <c r="H309" s="8" t="s">
        <v>10559</v>
      </c>
      <c r="I309" s="8" t="s">
        <v>10560</v>
      </c>
      <c r="J309" s="13">
        <v>1.8</v>
      </c>
      <c r="K309" s="13">
        <f t="shared" si="19"/>
        <v>65.6</v>
      </c>
      <c r="L309" s="13">
        <v>26</v>
      </c>
      <c r="M309" s="8" t="s">
        <v>10559</v>
      </c>
      <c r="N309" s="13">
        <f t="shared" si="20"/>
        <v>39.6</v>
      </c>
      <c r="O309" s="8" t="s">
        <v>10566</v>
      </c>
      <c r="P309" s="8" t="s">
        <v>10562</v>
      </c>
      <c r="Q309" s="8" t="s">
        <v>11399</v>
      </c>
      <c r="R309" s="8" t="s">
        <v>10559</v>
      </c>
      <c r="U309" s="13">
        <v>47</v>
      </c>
    </row>
    <row r="310" ht="30" customHeight="1" outlineLevel="3" spans="1:21">
      <c r="A310" s="8" t="s">
        <v>75</v>
      </c>
      <c r="B310" s="8" t="s">
        <v>87</v>
      </c>
      <c r="C310" s="8" t="s">
        <v>11418</v>
      </c>
      <c r="D310" s="13">
        <v>3.758</v>
      </c>
      <c r="E310" s="8" t="s">
        <v>11419</v>
      </c>
      <c r="F310" s="8" t="s">
        <v>11420</v>
      </c>
      <c r="G310" s="8" t="s">
        <v>10558</v>
      </c>
      <c r="H310" s="8" t="s">
        <v>10559</v>
      </c>
      <c r="I310" s="8" t="s">
        <v>10560</v>
      </c>
      <c r="J310" s="13">
        <v>3.8</v>
      </c>
      <c r="K310" s="13">
        <f t="shared" si="19"/>
        <v>141</v>
      </c>
      <c r="L310" s="13">
        <v>56</v>
      </c>
      <c r="M310" s="8" t="s">
        <v>10559</v>
      </c>
      <c r="N310" s="13">
        <f t="shared" si="20"/>
        <v>85</v>
      </c>
      <c r="O310" s="8" t="s">
        <v>10566</v>
      </c>
      <c r="P310" s="8" t="s">
        <v>10562</v>
      </c>
      <c r="Q310" s="8" t="s">
        <v>11399</v>
      </c>
      <c r="R310" s="8" t="s">
        <v>10559</v>
      </c>
      <c r="U310" s="13">
        <v>101</v>
      </c>
    </row>
    <row r="311" ht="30" customHeight="1" outlineLevel="3" spans="1:21">
      <c r="A311" s="8" t="s">
        <v>75</v>
      </c>
      <c r="B311" s="8" t="s">
        <v>87</v>
      </c>
      <c r="C311" s="8" t="s">
        <v>11421</v>
      </c>
      <c r="D311" s="13">
        <v>1.266</v>
      </c>
      <c r="E311" s="8" t="s">
        <v>11422</v>
      </c>
      <c r="F311" s="8" t="s">
        <v>11423</v>
      </c>
      <c r="G311" s="8" t="s">
        <v>10558</v>
      </c>
      <c r="H311" s="8" t="s">
        <v>10559</v>
      </c>
      <c r="I311" s="8" t="s">
        <v>10560</v>
      </c>
      <c r="J311" s="13">
        <v>1.3</v>
      </c>
      <c r="K311" s="13">
        <f t="shared" si="19"/>
        <v>47.5</v>
      </c>
      <c r="L311" s="13">
        <v>19</v>
      </c>
      <c r="M311" s="8" t="s">
        <v>10559</v>
      </c>
      <c r="N311" s="13">
        <f t="shared" si="20"/>
        <v>28.5</v>
      </c>
      <c r="O311" s="8" t="s">
        <v>10566</v>
      </c>
      <c r="P311" s="8" t="s">
        <v>10562</v>
      </c>
      <c r="Q311" s="8" t="s">
        <v>11399</v>
      </c>
      <c r="R311" s="8" t="s">
        <v>10559</v>
      </c>
      <c r="U311" s="13">
        <v>34</v>
      </c>
    </row>
    <row r="312" ht="30" customHeight="1" outlineLevel="3" spans="1:21">
      <c r="A312" s="8" t="s">
        <v>75</v>
      </c>
      <c r="B312" s="8" t="s">
        <v>87</v>
      </c>
      <c r="C312" s="8" t="s">
        <v>11424</v>
      </c>
      <c r="D312" s="13">
        <v>1.791</v>
      </c>
      <c r="E312" s="8" t="s">
        <v>11425</v>
      </c>
      <c r="F312" s="8" t="s">
        <v>11426</v>
      </c>
      <c r="G312" s="8" t="s">
        <v>10558</v>
      </c>
      <c r="H312" s="8" t="s">
        <v>10559</v>
      </c>
      <c r="I312" s="8" t="s">
        <v>10560</v>
      </c>
      <c r="J312" s="13">
        <v>1.8</v>
      </c>
      <c r="K312" s="13">
        <f t="shared" si="19"/>
        <v>67</v>
      </c>
      <c r="L312" s="13">
        <v>27</v>
      </c>
      <c r="M312" s="8" t="s">
        <v>10559</v>
      </c>
      <c r="N312" s="13">
        <f t="shared" si="20"/>
        <v>40</v>
      </c>
      <c r="O312" s="8" t="s">
        <v>10566</v>
      </c>
      <c r="P312" s="8" t="s">
        <v>10562</v>
      </c>
      <c r="Q312" s="8" t="s">
        <v>11399</v>
      </c>
      <c r="R312" s="8" t="s">
        <v>10559</v>
      </c>
      <c r="U312" s="13">
        <v>48</v>
      </c>
    </row>
    <row r="313" ht="30" customHeight="1" outlineLevel="3" spans="1:21">
      <c r="A313" s="8" t="s">
        <v>75</v>
      </c>
      <c r="B313" s="8" t="s">
        <v>87</v>
      </c>
      <c r="C313" s="8" t="s">
        <v>11427</v>
      </c>
      <c r="D313" s="13">
        <v>2.341</v>
      </c>
      <c r="E313" s="8" t="s">
        <v>11428</v>
      </c>
      <c r="F313" s="8" t="s">
        <v>11429</v>
      </c>
      <c r="G313" s="8" t="s">
        <v>10558</v>
      </c>
      <c r="H313" s="8" t="s">
        <v>10559</v>
      </c>
      <c r="I313" s="8" t="s">
        <v>10560</v>
      </c>
      <c r="J313" s="13">
        <v>2.3</v>
      </c>
      <c r="K313" s="13">
        <f t="shared" si="19"/>
        <v>88</v>
      </c>
      <c r="L313" s="13">
        <v>35</v>
      </c>
      <c r="M313" s="8" t="s">
        <v>10559</v>
      </c>
      <c r="N313" s="13">
        <f t="shared" si="20"/>
        <v>53</v>
      </c>
      <c r="O313" s="8" t="s">
        <v>10566</v>
      </c>
      <c r="P313" s="8" t="s">
        <v>10562</v>
      </c>
      <c r="Q313" s="8" t="s">
        <v>11399</v>
      </c>
      <c r="R313" s="8" t="s">
        <v>10559</v>
      </c>
      <c r="U313" s="13">
        <v>63</v>
      </c>
    </row>
    <row r="314" ht="30" customHeight="1" outlineLevel="3" spans="1:21">
      <c r="A314" s="8" t="s">
        <v>75</v>
      </c>
      <c r="B314" s="8" t="s">
        <v>87</v>
      </c>
      <c r="C314" s="8" t="s">
        <v>11430</v>
      </c>
      <c r="D314" s="13">
        <v>2.011</v>
      </c>
      <c r="E314" s="8" t="s">
        <v>11431</v>
      </c>
      <c r="F314" s="8" t="s">
        <v>11432</v>
      </c>
      <c r="G314" s="8" t="s">
        <v>10558</v>
      </c>
      <c r="H314" s="8" t="s">
        <v>10559</v>
      </c>
      <c r="I314" s="8" t="s">
        <v>10560</v>
      </c>
      <c r="J314" s="13">
        <v>2</v>
      </c>
      <c r="K314" s="13">
        <f t="shared" si="19"/>
        <v>75.4</v>
      </c>
      <c r="L314" s="13">
        <v>30</v>
      </c>
      <c r="M314" s="8" t="s">
        <v>10559</v>
      </c>
      <c r="N314" s="13">
        <f t="shared" si="20"/>
        <v>45.4</v>
      </c>
      <c r="O314" s="8" t="s">
        <v>10566</v>
      </c>
      <c r="P314" s="8" t="s">
        <v>10562</v>
      </c>
      <c r="Q314" s="8" t="s">
        <v>11399</v>
      </c>
      <c r="R314" s="8" t="s">
        <v>10559</v>
      </c>
      <c r="U314" s="13">
        <v>54</v>
      </c>
    </row>
    <row r="315" ht="30" customHeight="1" outlineLevel="3" spans="1:21">
      <c r="A315" s="8" t="s">
        <v>75</v>
      </c>
      <c r="B315" s="8" t="s">
        <v>87</v>
      </c>
      <c r="C315" s="8" t="s">
        <v>11433</v>
      </c>
      <c r="D315" s="13">
        <v>1.804</v>
      </c>
      <c r="E315" s="8" t="s">
        <v>11434</v>
      </c>
      <c r="F315" s="8" t="s">
        <v>11435</v>
      </c>
      <c r="G315" s="8" t="s">
        <v>10558</v>
      </c>
      <c r="H315" s="8" t="s">
        <v>10559</v>
      </c>
      <c r="I315" s="8" t="s">
        <v>10560</v>
      </c>
      <c r="J315" s="13">
        <v>1.8</v>
      </c>
      <c r="K315" s="13">
        <f t="shared" si="19"/>
        <v>67</v>
      </c>
      <c r="L315" s="13">
        <v>27</v>
      </c>
      <c r="M315" s="8" t="s">
        <v>10559</v>
      </c>
      <c r="N315" s="13">
        <f t="shared" si="20"/>
        <v>40</v>
      </c>
      <c r="O315" s="8" t="s">
        <v>10566</v>
      </c>
      <c r="P315" s="8" t="s">
        <v>10562</v>
      </c>
      <c r="Q315" s="8" t="s">
        <v>11399</v>
      </c>
      <c r="R315" s="8" t="s">
        <v>10559</v>
      </c>
      <c r="U315" s="13">
        <v>48</v>
      </c>
    </row>
    <row r="316" ht="30" customHeight="1" outlineLevel="3" spans="1:21">
      <c r="A316" s="8" t="s">
        <v>75</v>
      </c>
      <c r="B316" s="8" t="s">
        <v>87</v>
      </c>
      <c r="C316" s="8" t="s">
        <v>11436</v>
      </c>
      <c r="D316" s="13">
        <v>1.587</v>
      </c>
      <c r="E316" s="8" t="s">
        <v>11437</v>
      </c>
      <c r="F316" s="8" t="s">
        <v>11438</v>
      </c>
      <c r="G316" s="8" t="s">
        <v>10558</v>
      </c>
      <c r="H316" s="8" t="s">
        <v>10559</v>
      </c>
      <c r="I316" s="8" t="s">
        <v>10560</v>
      </c>
      <c r="J316" s="13">
        <v>1.6</v>
      </c>
      <c r="K316" s="13">
        <f t="shared" si="19"/>
        <v>60</v>
      </c>
      <c r="L316" s="13">
        <v>24</v>
      </c>
      <c r="M316" s="8" t="s">
        <v>10559</v>
      </c>
      <c r="N316" s="13">
        <f t="shared" si="20"/>
        <v>36</v>
      </c>
      <c r="O316" s="8" t="s">
        <v>10566</v>
      </c>
      <c r="P316" s="8" t="s">
        <v>10562</v>
      </c>
      <c r="Q316" s="8" t="s">
        <v>11399</v>
      </c>
      <c r="R316" s="8" t="s">
        <v>10559</v>
      </c>
      <c r="U316" s="13">
        <v>43</v>
      </c>
    </row>
    <row r="317" ht="30" customHeight="1" outlineLevel="2" spans="1:21">
      <c r="A317" s="8"/>
      <c r="B317" s="7" t="s">
        <v>84</v>
      </c>
      <c r="C317" s="8"/>
      <c r="D317" s="13">
        <f>SUBTOTAL(9,D318:D363)</f>
        <v>110.278</v>
      </c>
      <c r="E317" s="8"/>
      <c r="F317" s="8"/>
      <c r="G317" s="8"/>
      <c r="H317" s="8"/>
      <c r="I317" s="8"/>
      <c r="J317" s="13"/>
      <c r="K317" s="13">
        <f>SUBTOTAL(9,K318:K363)</f>
        <v>4129.6</v>
      </c>
      <c r="L317" s="13">
        <f>SUBTOTAL(9,L318:L363)</f>
        <v>1650</v>
      </c>
      <c r="M317" s="13">
        <f>SUBTOTAL(9,M318:M363)</f>
        <v>1066.4</v>
      </c>
      <c r="N317" s="13">
        <f>SUBTOTAL(9,N318:N363)</f>
        <v>2479.6</v>
      </c>
      <c r="O317" s="8"/>
      <c r="P317" s="8"/>
      <c r="Q317" s="8"/>
      <c r="R317" s="8"/>
      <c r="U317" s="13">
        <f>SUBTOTAL(9,U318:U363)</f>
        <v>2957</v>
      </c>
    </row>
    <row r="318" ht="30" customHeight="1" outlineLevel="3" spans="1:21">
      <c r="A318" s="8" t="s">
        <v>75</v>
      </c>
      <c r="B318" s="8" t="s">
        <v>83</v>
      </c>
      <c r="C318" s="8" t="s">
        <v>11439</v>
      </c>
      <c r="D318" s="13">
        <v>0.394</v>
      </c>
      <c r="E318" s="8" t="s">
        <v>11440</v>
      </c>
      <c r="F318" s="8" t="s">
        <v>11441</v>
      </c>
      <c r="G318" s="8" t="s">
        <v>10558</v>
      </c>
      <c r="H318" s="8" t="s">
        <v>10559</v>
      </c>
      <c r="I318" s="8" t="s">
        <v>10560</v>
      </c>
      <c r="J318" s="13">
        <v>0.4</v>
      </c>
      <c r="K318" s="13">
        <f t="shared" ref="K318:K363" si="21">ROUND(U318/167662*234138,1)</f>
        <v>15.4</v>
      </c>
      <c r="L318" s="13">
        <v>6</v>
      </c>
      <c r="M318" s="13">
        <v>3.9</v>
      </c>
      <c r="N318" s="13">
        <f t="shared" ref="N318:N363" si="22">K318-L318</f>
        <v>9.4</v>
      </c>
      <c r="O318" s="8" t="s">
        <v>10566</v>
      </c>
      <c r="P318" s="8" t="s">
        <v>10562</v>
      </c>
      <c r="Q318" s="8" t="s">
        <v>11442</v>
      </c>
      <c r="R318" s="8" t="s">
        <v>10559</v>
      </c>
      <c r="U318" s="13">
        <v>11</v>
      </c>
    </row>
    <row r="319" ht="30" customHeight="1" outlineLevel="3" spans="1:21">
      <c r="A319" s="8" t="s">
        <v>75</v>
      </c>
      <c r="B319" s="8" t="s">
        <v>83</v>
      </c>
      <c r="C319" s="8" t="s">
        <v>11443</v>
      </c>
      <c r="D319" s="13">
        <v>5.561</v>
      </c>
      <c r="E319" s="8" t="s">
        <v>11444</v>
      </c>
      <c r="F319" s="8" t="s">
        <v>11445</v>
      </c>
      <c r="G319" s="8" t="s">
        <v>10558</v>
      </c>
      <c r="H319" s="8" t="s">
        <v>10559</v>
      </c>
      <c r="I319" s="8" t="s">
        <v>10560</v>
      </c>
      <c r="J319" s="13">
        <v>5.6</v>
      </c>
      <c r="K319" s="13">
        <f t="shared" si="21"/>
        <v>208.1</v>
      </c>
      <c r="L319" s="13">
        <v>83</v>
      </c>
      <c r="M319" s="13">
        <v>55.6</v>
      </c>
      <c r="N319" s="13">
        <f t="shared" si="22"/>
        <v>125.1</v>
      </c>
      <c r="O319" s="8" t="s">
        <v>10566</v>
      </c>
      <c r="P319" s="8" t="s">
        <v>10562</v>
      </c>
      <c r="Q319" s="8" t="s">
        <v>11442</v>
      </c>
      <c r="R319" s="8" t="s">
        <v>10559</v>
      </c>
      <c r="U319" s="13">
        <v>149</v>
      </c>
    </row>
    <row r="320" ht="30" customHeight="1" outlineLevel="3" spans="1:21">
      <c r="A320" s="8" t="s">
        <v>75</v>
      </c>
      <c r="B320" s="8" t="s">
        <v>83</v>
      </c>
      <c r="C320" s="8" t="s">
        <v>11446</v>
      </c>
      <c r="D320" s="13">
        <v>1.758</v>
      </c>
      <c r="E320" s="8" t="s">
        <v>11447</v>
      </c>
      <c r="F320" s="8" t="s">
        <v>11448</v>
      </c>
      <c r="G320" s="8" t="s">
        <v>10558</v>
      </c>
      <c r="H320" s="8" t="s">
        <v>10559</v>
      </c>
      <c r="I320" s="8" t="s">
        <v>10560</v>
      </c>
      <c r="J320" s="13">
        <v>1.8</v>
      </c>
      <c r="K320" s="13">
        <f t="shared" si="21"/>
        <v>65.6</v>
      </c>
      <c r="L320" s="13">
        <v>26</v>
      </c>
      <c r="M320" s="13">
        <v>17.6</v>
      </c>
      <c r="N320" s="13">
        <f t="shared" si="22"/>
        <v>39.6</v>
      </c>
      <c r="O320" s="8" t="s">
        <v>10566</v>
      </c>
      <c r="P320" s="8" t="s">
        <v>10562</v>
      </c>
      <c r="Q320" s="8" t="s">
        <v>11442</v>
      </c>
      <c r="R320" s="8" t="s">
        <v>10559</v>
      </c>
      <c r="U320" s="13">
        <v>47</v>
      </c>
    </row>
    <row r="321" ht="30" customHeight="1" outlineLevel="3" spans="1:21">
      <c r="A321" s="8" t="s">
        <v>75</v>
      </c>
      <c r="B321" s="8" t="s">
        <v>83</v>
      </c>
      <c r="C321" s="8" t="s">
        <v>11449</v>
      </c>
      <c r="D321" s="13">
        <v>0.098</v>
      </c>
      <c r="E321" s="8" t="s">
        <v>11450</v>
      </c>
      <c r="F321" s="8" t="s">
        <v>11451</v>
      </c>
      <c r="G321" s="8" t="s">
        <v>10558</v>
      </c>
      <c r="H321" s="8" t="s">
        <v>10559</v>
      </c>
      <c r="I321" s="8" t="s">
        <v>10560</v>
      </c>
      <c r="J321" s="13">
        <v>0.1</v>
      </c>
      <c r="K321" s="13">
        <f t="shared" si="21"/>
        <v>4.2</v>
      </c>
      <c r="L321" s="13">
        <v>1</v>
      </c>
      <c r="M321" s="13">
        <v>1</v>
      </c>
      <c r="N321" s="13">
        <f t="shared" si="22"/>
        <v>3.2</v>
      </c>
      <c r="O321" s="8" t="s">
        <v>10566</v>
      </c>
      <c r="P321" s="8" t="s">
        <v>10562</v>
      </c>
      <c r="Q321" s="8" t="s">
        <v>11442</v>
      </c>
      <c r="R321" s="8" t="s">
        <v>10559</v>
      </c>
      <c r="U321" s="13">
        <v>3</v>
      </c>
    </row>
    <row r="322" ht="30" customHeight="1" outlineLevel="3" spans="1:21">
      <c r="A322" s="8" t="s">
        <v>75</v>
      </c>
      <c r="B322" s="8" t="s">
        <v>83</v>
      </c>
      <c r="C322" s="8" t="s">
        <v>11452</v>
      </c>
      <c r="D322" s="13">
        <v>0.621</v>
      </c>
      <c r="E322" s="8" t="s">
        <v>11453</v>
      </c>
      <c r="F322" s="8" t="s">
        <v>11454</v>
      </c>
      <c r="G322" s="8" t="s">
        <v>10558</v>
      </c>
      <c r="H322" s="8" t="s">
        <v>10559</v>
      </c>
      <c r="I322" s="8" t="s">
        <v>10560</v>
      </c>
      <c r="J322" s="13">
        <v>0.6</v>
      </c>
      <c r="K322" s="13">
        <f t="shared" si="21"/>
        <v>23.7</v>
      </c>
      <c r="L322" s="13">
        <v>9</v>
      </c>
      <c r="M322" s="13">
        <v>6.2</v>
      </c>
      <c r="N322" s="13">
        <f t="shared" si="22"/>
        <v>14.7</v>
      </c>
      <c r="O322" s="8" t="s">
        <v>10566</v>
      </c>
      <c r="P322" s="8" t="s">
        <v>10562</v>
      </c>
      <c r="Q322" s="8" t="s">
        <v>11442</v>
      </c>
      <c r="R322" s="8" t="s">
        <v>10559</v>
      </c>
      <c r="U322" s="13">
        <v>17</v>
      </c>
    </row>
    <row r="323" ht="30" customHeight="1" outlineLevel="3" spans="1:21">
      <c r="A323" s="8" t="s">
        <v>75</v>
      </c>
      <c r="B323" s="8" t="s">
        <v>83</v>
      </c>
      <c r="C323" s="8" t="s">
        <v>10559</v>
      </c>
      <c r="D323" s="13">
        <v>0.695</v>
      </c>
      <c r="E323" s="8" t="s">
        <v>3810</v>
      </c>
      <c r="F323" s="8" t="s">
        <v>11455</v>
      </c>
      <c r="G323" s="8" t="s">
        <v>10558</v>
      </c>
      <c r="H323" s="8" t="s">
        <v>10559</v>
      </c>
      <c r="I323" s="8" t="s">
        <v>10560</v>
      </c>
      <c r="J323" s="13">
        <v>0.7</v>
      </c>
      <c r="K323" s="13">
        <f t="shared" si="21"/>
        <v>26.5</v>
      </c>
      <c r="L323" s="13">
        <v>10</v>
      </c>
      <c r="M323" s="13">
        <v>7</v>
      </c>
      <c r="N323" s="13">
        <f t="shared" si="22"/>
        <v>16.5</v>
      </c>
      <c r="O323" s="8" t="s">
        <v>10566</v>
      </c>
      <c r="P323" s="8" t="s">
        <v>10562</v>
      </c>
      <c r="Q323" s="8" t="s">
        <v>11442</v>
      </c>
      <c r="R323" s="8" t="s">
        <v>10559</v>
      </c>
      <c r="U323" s="13">
        <v>19</v>
      </c>
    </row>
    <row r="324" ht="30" customHeight="1" outlineLevel="3" spans="1:21">
      <c r="A324" s="8" t="s">
        <v>75</v>
      </c>
      <c r="B324" s="8" t="s">
        <v>83</v>
      </c>
      <c r="C324" s="8" t="s">
        <v>11456</v>
      </c>
      <c r="D324" s="13">
        <v>4.577</v>
      </c>
      <c r="E324" s="8" t="s">
        <v>11457</v>
      </c>
      <c r="F324" s="8" t="s">
        <v>11458</v>
      </c>
      <c r="G324" s="8" t="s">
        <v>10558</v>
      </c>
      <c r="H324" s="8" t="s">
        <v>10559</v>
      </c>
      <c r="I324" s="8" t="s">
        <v>10560</v>
      </c>
      <c r="J324" s="13">
        <v>4.6</v>
      </c>
      <c r="K324" s="13">
        <f t="shared" si="21"/>
        <v>171.8</v>
      </c>
      <c r="L324" s="13">
        <v>69</v>
      </c>
      <c r="M324" s="13">
        <v>45.8</v>
      </c>
      <c r="N324" s="13">
        <f t="shared" si="22"/>
        <v>102.8</v>
      </c>
      <c r="O324" s="8" t="s">
        <v>10566</v>
      </c>
      <c r="P324" s="8" t="s">
        <v>10562</v>
      </c>
      <c r="Q324" s="8" t="s">
        <v>11442</v>
      </c>
      <c r="R324" s="8" t="s">
        <v>10559</v>
      </c>
      <c r="U324" s="13">
        <v>123</v>
      </c>
    </row>
    <row r="325" ht="30" customHeight="1" outlineLevel="3" spans="1:21">
      <c r="A325" s="8" t="s">
        <v>75</v>
      </c>
      <c r="B325" s="8" t="s">
        <v>83</v>
      </c>
      <c r="C325" s="8" t="s">
        <v>11459</v>
      </c>
      <c r="D325" s="13">
        <v>3.652</v>
      </c>
      <c r="E325" s="8" t="s">
        <v>11460</v>
      </c>
      <c r="F325" s="8" t="s">
        <v>11461</v>
      </c>
      <c r="G325" s="8" t="s">
        <v>10558</v>
      </c>
      <c r="H325" s="8" t="s">
        <v>10559</v>
      </c>
      <c r="I325" s="8" t="s">
        <v>10560</v>
      </c>
      <c r="J325" s="13">
        <v>3.7</v>
      </c>
      <c r="K325" s="13">
        <f t="shared" si="21"/>
        <v>136.9</v>
      </c>
      <c r="L325" s="13">
        <v>55</v>
      </c>
      <c r="M325" s="8" t="s">
        <v>10559</v>
      </c>
      <c r="N325" s="13">
        <f t="shared" si="22"/>
        <v>81.9</v>
      </c>
      <c r="O325" s="8" t="s">
        <v>10566</v>
      </c>
      <c r="P325" s="8" t="s">
        <v>10562</v>
      </c>
      <c r="Q325" s="8" t="s">
        <v>11442</v>
      </c>
      <c r="R325" s="8"/>
      <c r="U325" s="13">
        <v>98</v>
      </c>
    </row>
    <row r="326" ht="30" customHeight="1" outlineLevel="3" spans="1:21">
      <c r="A326" s="8" t="s">
        <v>75</v>
      </c>
      <c r="B326" s="8" t="s">
        <v>83</v>
      </c>
      <c r="C326" s="8" t="s">
        <v>11462</v>
      </c>
      <c r="D326" s="13">
        <v>1.708</v>
      </c>
      <c r="E326" s="8" t="s">
        <v>11463</v>
      </c>
      <c r="F326" s="8" t="s">
        <v>11464</v>
      </c>
      <c r="G326" s="8" t="s">
        <v>10558</v>
      </c>
      <c r="H326" s="8" t="s">
        <v>10559</v>
      </c>
      <c r="I326" s="8" t="s">
        <v>10560</v>
      </c>
      <c r="J326" s="13">
        <v>1.7</v>
      </c>
      <c r="K326" s="13">
        <f t="shared" si="21"/>
        <v>64.2</v>
      </c>
      <c r="L326" s="13">
        <v>26</v>
      </c>
      <c r="M326" s="13">
        <v>17.1</v>
      </c>
      <c r="N326" s="13">
        <f t="shared" si="22"/>
        <v>38.2</v>
      </c>
      <c r="O326" s="8" t="s">
        <v>10566</v>
      </c>
      <c r="P326" s="8" t="s">
        <v>10562</v>
      </c>
      <c r="Q326" s="8" t="s">
        <v>11442</v>
      </c>
      <c r="R326" s="8" t="s">
        <v>10559</v>
      </c>
      <c r="U326" s="13">
        <v>46</v>
      </c>
    </row>
    <row r="327" ht="30" customHeight="1" outlineLevel="3" spans="1:21">
      <c r="A327" s="8" t="s">
        <v>75</v>
      </c>
      <c r="B327" s="8" t="s">
        <v>83</v>
      </c>
      <c r="C327" s="8" t="s">
        <v>11465</v>
      </c>
      <c r="D327" s="13">
        <v>2.198</v>
      </c>
      <c r="E327" s="8" t="s">
        <v>11466</v>
      </c>
      <c r="F327" s="8" t="s">
        <v>11467</v>
      </c>
      <c r="G327" s="8" t="s">
        <v>10558</v>
      </c>
      <c r="H327" s="8" t="s">
        <v>10559</v>
      </c>
      <c r="I327" s="8" t="s">
        <v>10560</v>
      </c>
      <c r="J327" s="13">
        <v>2.2</v>
      </c>
      <c r="K327" s="13">
        <f t="shared" si="21"/>
        <v>82.4</v>
      </c>
      <c r="L327" s="13">
        <v>33</v>
      </c>
      <c r="M327" s="13">
        <v>22</v>
      </c>
      <c r="N327" s="13">
        <f t="shared" si="22"/>
        <v>49.4</v>
      </c>
      <c r="O327" s="8" t="s">
        <v>10566</v>
      </c>
      <c r="P327" s="8" t="s">
        <v>10562</v>
      </c>
      <c r="Q327" s="8" t="s">
        <v>11442</v>
      </c>
      <c r="R327" s="8" t="s">
        <v>10559</v>
      </c>
      <c r="U327" s="13">
        <v>59</v>
      </c>
    </row>
    <row r="328" ht="30" customHeight="1" outlineLevel="3" spans="1:21">
      <c r="A328" s="8" t="s">
        <v>75</v>
      </c>
      <c r="B328" s="8" t="s">
        <v>83</v>
      </c>
      <c r="C328" s="8" t="s">
        <v>11468</v>
      </c>
      <c r="D328" s="13">
        <v>4.093</v>
      </c>
      <c r="E328" s="8" t="s">
        <v>11469</v>
      </c>
      <c r="F328" s="8" t="s">
        <v>11470</v>
      </c>
      <c r="G328" s="8" t="s">
        <v>10558</v>
      </c>
      <c r="H328" s="8" t="s">
        <v>10559</v>
      </c>
      <c r="I328" s="8" t="s">
        <v>10560</v>
      </c>
      <c r="J328" s="13">
        <v>4.1</v>
      </c>
      <c r="K328" s="13">
        <f t="shared" si="21"/>
        <v>153.6</v>
      </c>
      <c r="L328" s="13">
        <v>61</v>
      </c>
      <c r="M328" s="13">
        <v>40.9</v>
      </c>
      <c r="N328" s="13">
        <f t="shared" si="22"/>
        <v>92.6</v>
      </c>
      <c r="O328" s="8" t="s">
        <v>10566</v>
      </c>
      <c r="P328" s="8" t="s">
        <v>10562</v>
      </c>
      <c r="Q328" s="8" t="s">
        <v>11442</v>
      </c>
      <c r="R328" s="8" t="s">
        <v>10559</v>
      </c>
      <c r="U328" s="13">
        <v>110</v>
      </c>
    </row>
    <row r="329" ht="30" customHeight="1" outlineLevel="3" spans="1:21">
      <c r="A329" s="8" t="s">
        <v>75</v>
      </c>
      <c r="B329" s="8" t="s">
        <v>83</v>
      </c>
      <c r="C329" s="8" t="s">
        <v>11471</v>
      </c>
      <c r="D329" s="13">
        <v>0.6</v>
      </c>
      <c r="E329" s="8" t="s">
        <v>11472</v>
      </c>
      <c r="F329" s="8" t="s">
        <v>11473</v>
      </c>
      <c r="G329" s="8" t="s">
        <v>10558</v>
      </c>
      <c r="H329" s="8" t="s">
        <v>10559</v>
      </c>
      <c r="I329" s="8" t="s">
        <v>10560</v>
      </c>
      <c r="J329" s="13">
        <v>0.6</v>
      </c>
      <c r="K329" s="13">
        <f t="shared" si="21"/>
        <v>22.3</v>
      </c>
      <c r="L329" s="13">
        <v>9</v>
      </c>
      <c r="M329" s="13">
        <v>6</v>
      </c>
      <c r="N329" s="13">
        <f t="shared" si="22"/>
        <v>13.3</v>
      </c>
      <c r="O329" s="8" t="s">
        <v>10566</v>
      </c>
      <c r="P329" s="8" t="s">
        <v>10562</v>
      </c>
      <c r="Q329" s="8" t="s">
        <v>11442</v>
      </c>
      <c r="R329" s="8" t="s">
        <v>10559</v>
      </c>
      <c r="U329" s="13">
        <v>16</v>
      </c>
    </row>
    <row r="330" ht="30" customHeight="1" outlineLevel="3" spans="1:21">
      <c r="A330" s="8" t="s">
        <v>75</v>
      </c>
      <c r="B330" s="8" t="s">
        <v>83</v>
      </c>
      <c r="C330" s="8" t="s">
        <v>11474</v>
      </c>
      <c r="D330" s="13">
        <v>0.283</v>
      </c>
      <c r="E330" s="8" t="s">
        <v>11475</v>
      </c>
      <c r="F330" s="8" t="s">
        <v>11476</v>
      </c>
      <c r="G330" s="8" t="s">
        <v>10558</v>
      </c>
      <c r="H330" s="8" t="s">
        <v>10559</v>
      </c>
      <c r="I330" s="8" t="s">
        <v>10560</v>
      </c>
      <c r="J330" s="13">
        <v>0.3</v>
      </c>
      <c r="K330" s="13">
        <f t="shared" si="21"/>
        <v>11.2</v>
      </c>
      <c r="L330" s="13">
        <v>4</v>
      </c>
      <c r="M330" s="13">
        <v>2.8</v>
      </c>
      <c r="N330" s="13">
        <f t="shared" si="22"/>
        <v>7.2</v>
      </c>
      <c r="O330" s="8" t="s">
        <v>10566</v>
      </c>
      <c r="P330" s="8" t="s">
        <v>10562</v>
      </c>
      <c r="Q330" s="8" t="s">
        <v>11442</v>
      </c>
      <c r="R330" s="8" t="s">
        <v>10559</v>
      </c>
      <c r="U330" s="13">
        <v>8</v>
      </c>
    </row>
    <row r="331" ht="30" customHeight="1" outlineLevel="3" spans="1:21">
      <c r="A331" s="8" t="s">
        <v>75</v>
      </c>
      <c r="B331" s="8" t="s">
        <v>83</v>
      </c>
      <c r="C331" s="8" t="s">
        <v>11477</v>
      </c>
      <c r="D331" s="13">
        <v>2.395</v>
      </c>
      <c r="E331" s="8" t="s">
        <v>11478</v>
      </c>
      <c r="F331" s="8" t="s">
        <v>11479</v>
      </c>
      <c r="G331" s="8" t="s">
        <v>10558</v>
      </c>
      <c r="H331" s="8" t="s">
        <v>10559</v>
      </c>
      <c r="I331" s="8" t="s">
        <v>10560</v>
      </c>
      <c r="J331" s="13">
        <v>2.4</v>
      </c>
      <c r="K331" s="13">
        <f t="shared" si="21"/>
        <v>89.4</v>
      </c>
      <c r="L331" s="13">
        <v>36</v>
      </c>
      <c r="M331" s="13">
        <v>23.9</v>
      </c>
      <c r="N331" s="13">
        <f t="shared" si="22"/>
        <v>53.4</v>
      </c>
      <c r="O331" s="8" t="s">
        <v>10566</v>
      </c>
      <c r="P331" s="8" t="s">
        <v>10562</v>
      </c>
      <c r="Q331" s="8" t="s">
        <v>11442</v>
      </c>
      <c r="R331" s="8" t="s">
        <v>10559</v>
      </c>
      <c r="U331" s="13">
        <v>64</v>
      </c>
    </row>
    <row r="332" ht="30" customHeight="1" outlineLevel="3" spans="1:21">
      <c r="A332" s="8" t="s">
        <v>75</v>
      </c>
      <c r="B332" s="8" t="s">
        <v>83</v>
      </c>
      <c r="C332" s="8" t="s">
        <v>11480</v>
      </c>
      <c r="D332" s="13">
        <v>5.119</v>
      </c>
      <c r="E332" s="8" t="s">
        <v>11481</v>
      </c>
      <c r="F332" s="8" t="s">
        <v>11482</v>
      </c>
      <c r="G332" s="8" t="s">
        <v>10558</v>
      </c>
      <c r="H332" s="8" t="s">
        <v>10559</v>
      </c>
      <c r="I332" s="8" t="s">
        <v>10560</v>
      </c>
      <c r="J332" s="13">
        <v>5.1</v>
      </c>
      <c r="K332" s="13">
        <f t="shared" si="21"/>
        <v>191.3</v>
      </c>
      <c r="L332" s="13">
        <v>77</v>
      </c>
      <c r="M332" s="13">
        <v>51.2</v>
      </c>
      <c r="N332" s="13">
        <f t="shared" si="22"/>
        <v>114.3</v>
      </c>
      <c r="O332" s="8" t="s">
        <v>10566</v>
      </c>
      <c r="P332" s="8" t="s">
        <v>10562</v>
      </c>
      <c r="Q332" s="8" t="s">
        <v>11442</v>
      </c>
      <c r="R332" s="8" t="s">
        <v>10559</v>
      </c>
      <c r="U332" s="13">
        <v>137</v>
      </c>
    </row>
    <row r="333" ht="30" customHeight="1" outlineLevel="3" spans="1:21">
      <c r="A333" s="8" t="s">
        <v>75</v>
      </c>
      <c r="B333" s="8" t="s">
        <v>83</v>
      </c>
      <c r="C333" s="8" t="s">
        <v>11483</v>
      </c>
      <c r="D333" s="13">
        <v>5.76</v>
      </c>
      <c r="E333" s="8" t="s">
        <v>11484</v>
      </c>
      <c r="F333" s="8" t="s">
        <v>11485</v>
      </c>
      <c r="G333" s="8" t="s">
        <v>10558</v>
      </c>
      <c r="H333" s="8" t="s">
        <v>10559</v>
      </c>
      <c r="I333" s="8" t="s">
        <v>10560</v>
      </c>
      <c r="J333" s="13">
        <v>5.8</v>
      </c>
      <c r="K333" s="13">
        <f t="shared" si="21"/>
        <v>215.1</v>
      </c>
      <c r="L333" s="13">
        <v>86</v>
      </c>
      <c r="M333" s="13">
        <v>57.6</v>
      </c>
      <c r="N333" s="13">
        <f t="shared" si="22"/>
        <v>129.1</v>
      </c>
      <c r="O333" s="8" t="s">
        <v>10566</v>
      </c>
      <c r="P333" s="8" t="s">
        <v>10562</v>
      </c>
      <c r="Q333" s="8" t="s">
        <v>11442</v>
      </c>
      <c r="R333" s="8" t="s">
        <v>10559</v>
      </c>
      <c r="U333" s="13">
        <v>154</v>
      </c>
    </row>
    <row r="334" ht="30" customHeight="1" outlineLevel="3" spans="1:21">
      <c r="A334" s="8" t="s">
        <v>75</v>
      </c>
      <c r="B334" s="8" t="s">
        <v>83</v>
      </c>
      <c r="C334" s="8" t="s">
        <v>11486</v>
      </c>
      <c r="D334" s="13">
        <v>3.295</v>
      </c>
      <c r="E334" s="8" t="s">
        <v>11487</v>
      </c>
      <c r="F334" s="8" t="s">
        <v>11488</v>
      </c>
      <c r="G334" s="8" t="s">
        <v>10558</v>
      </c>
      <c r="H334" s="8" t="s">
        <v>10559</v>
      </c>
      <c r="I334" s="8" t="s">
        <v>10560</v>
      </c>
      <c r="J334" s="13">
        <v>3.3</v>
      </c>
      <c r="K334" s="13">
        <f t="shared" si="21"/>
        <v>122.9</v>
      </c>
      <c r="L334" s="13">
        <v>49</v>
      </c>
      <c r="M334" s="13">
        <v>33</v>
      </c>
      <c r="N334" s="13">
        <f t="shared" si="22"/>
        <v>73.9</v>
      </c>
      <c r="O334" s="8" t="s">
        <v>10566</v>
      </c>
      <c r="P334" s="8" t="s">
        <v>10562</v>
      </c>
      <c r="Q334" s="8" t="s">
        <v>11442</v>
      </c>
      <c r="R334" s="8" t="s">
        <v>10559</v>
      </c>
      <c r="U334" s="13">
        <v>88</v>
      </c>
    </row>
    <row r="335" ht="30" customHeight="1" outlineLevel="3" spans="1:21">
      <c r="A335" s="8" t="s">
        <v>75</v>
      </c>
      <c r="B335" s="8" t="s">
        <v>83</v>
      </c>
      <c r="C335" s="8" t="s">
        <v>11489</v>
      </c>
      <c r="D335" s="13">
        <v>3.016</v>
      </c>
      <c r="E335" s="8" t="s">
        <v>11490</v>
      </c>
      <c r="F335" s="8" t="s">
        <v>11491</v>
      </c>
      <c r="G335" s="8" t="s">
        <v>10558</v>
      </c>
      <c r="H335" s="8" t="s">
        <v>10559</v>
      </c>
      <c r="I335" s="8" t="s">
        <v>10560</v>
      </c>
      <c r="J335" s="13">
        <v>3</v>
      </c>
      <c r="K335" s="13">
        <f t="shared" si="21"/>
        <v>113.1</v>
      </c>
      <c r="L335" s="13">
        <v>45</v>
      </c>
      <c r="M335" s="13">
        <v>30.2</v>
      </c>
      <c r="N335" s="13">
        <f t="shared" si="22"/>
        <v>68.1</v>
      </c>
      <c r="O335" s="8" t="s">
        <v>10566</v>
      </c>
      <c r="P335" s="8" t="s">
        <v>10562</v>
      </c>
      <c r="Q335" s="8" t="s">
        <v>11442</v>
      </c>
      <c r="R335" s="8" t="s">
        <v>10559</v>
      </c>
      <c r="U335" s="13">
        <v>81</v>
      </c>
    </row>
    <row r="336" ht="30" customHeight="1" outlineLevel="3" spans="1:21">
      <c r="A336" s="8" t="s">
        <v>75</v>
      </c>
      <c r="B336" s="8" t="s">
        <v>83</v>
      </c>
      <c r="C336" s="8" t="s">
        <v>11492</v>
      </c>
      <c r="D336" s="13">
        <v>0.197</v>
      </c>
      <c r="E336" s="8" t="s">
        <v>11493</v>
      </c>
      <c r="F336" s="8" t="s">
        <v>11494</v>
      </c>
      <c r="G336" s="8" t="s">
        <v>10558</v>
      </c>
      <c r="H336" s="8" t="s">
        <v>10559</v>
      </c>
      <c r="I336" s="8" t="s">
        <v>10560</v>
      </c>
      <c r="J336" s="13">
        <v>0.2</v>
      </c>
      <c r="K336" s="13">
        <f t="shared" si="21"/>
        <v>7</v>
      </c>
      <c r="L336" s="13">
        <v>3</v>
      </c>
      <c r="M336" s="13">
        <v>2</v>
      </c>
      <c r="N336" s="13">
        <f t="shared" si="22"/>
        <v>4</v>
      </c>
      <c r="O336" s="8" t="s">
        <v>10566</v>
      </c>
      <c r="P336" s="8" t="s">
        <v>10562</v>
      </c>
      <c r="Q336" s="8" t="s">
        <v>11442</v>
      </c>
      <c r="R336" s="8" t="s">
        <v>10559</v>
      </c>
      <c r="U336" s="13">
        <v>5</v>
      </c>
    </row>
    <row r="337" ht="30" customHeight="1" outlineLevel="3" spans="1:21">
      <c r="A337" s="8" t="s">
        <v>75</v>
      </c>
      <c r="B337" s="8" t="s">
        <v>83</v>
      </c>
      <c r="C337" s="8" t="s">
        <v>11495</v>
      </c>
      <c r="D337" s="13">
        <v>2.022</v>
      </c>
      <c r="E337" s="8" t="s">
        <v>11496</v>
      </c>
      <c r="F337" s="8" t="s">
        <v>11497</v>
      </c>
      <c r="G337" s="8" t="s">
        <v>10558</v>
      </c>
      <c r="H337" s="8" t="s">
        <v>10559</v>
      </c>
      <c r="I337" s="8" t="s">
        <v>10560</v>
      </c>
      <c r="J337" s="13">
        <v>2</v>
      </c>
      <c r="K337" s="13">
        <f t="shared" si="21"/>
        <v>75.4</v>
      </c>
      <c r="L337" s="13">
        <v>30</v>
      </c>
      <c r="M337" s="13">
        <v>20.2</v>
      </c>
      <c r="N337" s="13">
        <f t="shared" si="22"/>
        <v>45.4</v>
      </c>
      <c r="O337" s="8" t="s">
        <v>10566</v>
      </c>
      <c r="P337" s="8" t="s">
        <v>10562</v>
      </c>
      <c r="Q337" s="8" t="s">
        <v>11442</v>
      </c>
      <c r="R337" s="8" t="s">
        <v>10559</v>
      </c>
      <c r="U337" s="13">
        <v>54</v>
      </c>
    </row>
    <row r="338" ht="30" customHeight="1" outlineLevel="3" spans="1:21">
      <c r="A338" s="8" t="s">
        <v>75</v>
      </c>
      <c r="B338" s="8" t="s">
        <v>83</v>
      </c>
      <c r="C338" s="8" t="s">
        <v>11498</v>
      </c>
      <c r="D338" s="13">
        <v>3.824</v>
      </c>
      <c r="E338" s="8" t="s">
        <v>11499</v>
      </c>
      <c r="F338" s="8" t="s">
        <v>11500</v>
      </c>
      <c r="G338" s="8" t="s">
        <v>10558</v>
      </c>
      <c r="H338" s="8" t="s">
        <v>10559</v>
      </c>
      <c r="I338" s="8" t="s">
        <v>10560</v>
      </c>
      <c r="J338" s="13">
        <v>3.8</v>
      </c>
      <c r="K338" s="13">
        <f t="shared" si="21"/>
        <v>142.4</v>
      </c>
      <c r="L338" s="13">
        <v>57</v>
      </c>
      <c r="M338" s="13">
        <v>38.2</v>
      </c>
      <c r="N338" s="13">
        <f t="shared" si="22"/>
        <v>85.4</v>
      </c>
      <c r="O338" s="8" t="s">
        <v>10566</v>
      </c>
      <c r="P338" s="8" t="s">
        <v>10562</v>
      </c>
      <c r="Q338" s="8" t="s">
        <v>11442</v>
      </c>
      <c r="R338" s="8" t="s">
        <v>10559</v>
      </c>
      <c r="U338" s="13">
        <v>102</v>
      </c>
    </row>
    <row r="339" ht="30" customHeight="1" outlineLevel="3" spans="1:21">
      <c r="A339" s="8" t="s">
        <v>75</v>
      </c>
      <c r="B339" s="8" t="s">
        <v>83</v>
      </c>
      <c r="C339" s="8" t="s">
        <v>11501</v>
      </c>
      <c r="D339" s="13">
        <v>2.396</v>
      </c>
      <c r="E339" s="8" t="s">
        <v>11502</v>
      </c>
      <c r="F339" s="8" t="s">
        <v>11503</v>
      </c>
      <c r="G339" s="8" t="s">
        <v>10558</v>
      </c>
      <c r="H339" s="8" t="s">
        <v>10559</v>
      </c>
      <c r="I339" s="8" t="s">
        <v>10560</v>
      </c>
      <c r="J339" s="13">
        <v>2.4</v>
      </c>
      <c r="K339" s="13">
        <f t="shared" si="21"/>
        <v>89.4</v>
      </c>
      <c r="L339" s="13">
        <v>36</v>
      </c>
      <c r="M339" s="13">
        <v>24</v>
      </c>
      <c r="N339" s="13">
        <f t="shared" si="22"/>
        <v>53.4</v>
      </c>
      <c r="O339" s="8" t="s">
        <v>10566</v>
      </c>
      <c r="P339" s="8" t="s">
        <v>10562</v>
      </c>
      <c r="Q339" s="8" t="s">
        <v>11442</v>
      </c>
      <c r="R339" s="8" t="s">
        <v>10559</v>
      </c>
      <c r="U339" s="13">
        <v>64</v>
      </c>
    </row>
    <row r="340" ht="30" customHeight="1" outlineLevel="3" spans="1:21">
      <c r="A340" s="8" t="s">
        <v>75</v>
      </c>
      <c r="B340" s="8" t="s">
        <v>83</v>
      </c>
      <c r="C340" s="8" t="s">
        <v>11504</v>
      </c>
      <c r="D340" s="13">
        <v>4.893</v>
      </c>
      <c r="E340" s="8" t="s">
        <v>11505</v>
      </c>
      <c r="F340" s="8" t="s">
        <v>11506</v>
      </c>
      <c r="G340" s="8" t="s">
        <v>10558</v>
      </c>
      <c r="H340" s="8" t="s">
        <v>10559</v>
      </c>
      <c r="I340" s="8" t="s">
        <v>10560</v>
      </c>
      <c r="J340" s="13">
        <v>4.9</v>
      </c>
      <c r="K340" s="13">
        <f t="shared" si="21"/>
        <v>182.9</v>
      </c>
      <c r="L340" s="13">
        <v>73</v>
      </c>
      <c r="M340" s="13">
        <v>48.9</v>
      </c>
      <c r="N340" s="13">
        <f t="shared" si="22"/>
        <v>109.9</v>
      </c>
      <c r="O340" s="8" t="s">
        <v>10566</v>
      </c>
      <c r="P340" s="8" t="s">
        <v>10562</v>
      </c>
      <c r="Q340" s="8" t="s">
        <v>11442</v>
      </c>
      <c r="R340" s="8" t="s">
        <v>10559</v>
      </c>
      <c r="U340" s="13">
        <v>131</v>
      </c>
    </row>
    <row r="341" ht="30" customHeight="1" outlineLevel="3" spans="1:21">
      <c r="A341" s="8" t="s">
        <v>75</v>
      </c>
      <c r="B341" s="8" t="s">
        <v>83</v>
      </c>
      <c r="C341" s="8" t="s">
        <v>11507</v>
      </c>
      <c r="D341" s="13">
        <v>2.789</v>
      </c>
      <c r="E341" s="8" t="s">
        <v>11508</v>
      </c>
      <c r="F341" s="8" t="s">
        <v>11509</v>
      </c>
      <c r="G341" s="8" t="s">
        <v>10558</v>
      </c>
      <c r="H341" s="8" t="s">
        <v>10559</v>
      </c>
      <c r="I341" s="8" t="s">
        <v>10560</v>
      </c>
      <c r="J341" s="13">
        <v>2.8</v>
      </c>
      <c r="K341" s="13">
        <f t="shared" si="21"/>
        <v>104.7</v>
      </c>
      <c r="L341" s="13">
        <v>42</v>
      </c>
      <c r="M341" s="13">
        <v>27.9</v>
      </c>
      <c r="N341" s="13">
        <f t="shared" si="22"/>
        <v>62.7</v>
      </c>
      <c r="O341" s="8" t="s">
        <v>10566</v>
      </c>
      <c r="P341" s="8" t="s">
        <v>10562</v>
      </c>
      <c r="Q341" s="8" t="s">
        <v>11442</v>
      </c>
      <c r="R341" s="8" t="s">
        <v>10559</v>
      </c>
      <c r="U341" s="13">
        <v>75</v>
      </c>
    </row>
    <row r="342" ht="30" customHeight="1" outlineLevel="3" spans="1:21">
      <c r="A342" s="8" t="s">
        <v>75</v>
      </c>
      <c r="B342" s="8" t="s">
        <v>83</v>
      </c>
      <c r="C342" s="8" t="s">
        <v>11510</v>
      </c>
      <c r="D342" s="13">
        <v>1.484</v>
      </c>
      <c r="E342" s="8" t="s">
        <v>11511</v>
      </c>
      <c r="F342" s="8" t="s">
        <v>11512</v>
      </c>
      <c r="G342" s="8" t="s">
        <v>10558</v>
      </c>
      <c r="H342" s="8" t="s">
        <v>10559</v>
      </c>
      <c r="I342" s="8" t="s">
        <v>10560</v>
      </c>
      <c r="J342" s="13">
        <v>1.5</v>
      </c>
      <c r="K342" s="13">
        <f t="shared" si="21"/>
        <v>55.9</v>
      </c>
      <c r="L342" s="13">
        <v>22</v>
      </c>
      <c r="M342" s="13">
        <v>14.8</v>
      </c>
      <c r="N342" s="13">
        <f t="shared" si="22"/>
        <v>33.9</v>
      </c>
      <c r="O342" s="8" t="s">
        <v>10566</v>
      </c>
      <c r="P342" s="8" t="s">
        <v>10562</v>
      </c>
      <c r="Q342" s="8" t="s">
        <v>11442</v>
      </c>
      <c r="R342" s="8" t="s">
        <v>10559</v>
      </c>
      <c r="U342" s="13">
        <v>40</v>
      </c>
    </row>
    <row r="343" ht="30" customHeight="1" outlineLevel="3" spans="1:21">
      <c r="A343" s="8" t="s">
        <v>75</v>
      </c>
      <c r="B343" s="8" t="s">
        <v>83</v>
      </c>
      <c r="C343" s="8" t="s">
        <v>11513</v>
      </c>
      <c r="D343" s="13">
        <v>0.207</v>
      </c>
      <c r="E343" s="8" t="s">
        <v>11514</v>
      </c>
      <c r="F343" s="8" t="s">
        <v>11515</v>
      </c>
      <c r="G343" s="8" t="s">
        <v>10558</v>
      </c>
      <c r="H343" s="8" t="s">
        <v>10559</v>
      </c>
      <c r="I343" s="8" t="s">
        <v>10560</v>
      </c>
      <c r="J343" s="13">
        <v>0.2</v>
      </c>
      <c r="K343" s="13">
        <f t="shared" si="21"/>
        <v>8.4</v>
      </c>
      <c r="L343" s="13">
        <v>3</v>
      </c>
      <c r="M343" s="13">
        <v>2.1</v>
      </c>
      <c r="N343" s="13">
        <f t="shared" si="22"/>
        <v>5.4</v>
      </c>
      <c r="O343" s="8" t="s">
        <v>10566</v>
      </c>
      <c r="P343" s="8" t="s">
        <v>10562</v>
      </c>
      <c r="Q343" s="8" t="s">
        <v>11442</v>
      </c>
      <c r="R343" s="8" t="s">
        <v>10559</v>
      </c>
      <c r="U343" s="13">
        <v>6</v>
      </c>
    </row>
    <row r="344" ht="30" customHeight="1" outlineLevel="3" spans="1:21">
      <c r="A344" s="8" t="s">
        <v>75</v>
      </c>
      <c r="B344" s="8" t="s">
        <v>83</v>
      </c>
      <c r="C344" s="8" t="s">
        <v>11516</v>
      </c>
      <c r="D344" s="13">
        <v>0.535</v>
      </c>
      <c r="E344" s="8" t="s">
        <v>11517</v>
      </c>
      <c r="F344" s="8" t="s">
        <v>11518</v>
      </c>
      <c r="G344" s="8" t="s">
        <v>10558</v>
      </c>
      <c r="H344" s="8" t="s">
        <v>10559</v>
      </c>
      <c r="I344" s="8" t="s">
        <v>10560</v>
      </c>
      <c r="J344" s="13">
        <v>0.5</v>
      </c>
      <c r="K344" s="13">
        <f t="shared" si="21"/>
        <v>19.6</v>
      </c>
      <c r="L344" s="13">
        <v>8</v>
      </c>
      <c r="M344" s="13">
        <v>5.3</v>
      </c>
      <c r="N344" s="13">
        <f t="shared" si="22"/>
        <v>11.6</v>
      </c>
      <c r="O344" s="8" t="s">
        <v>10566</v>
      </c>
      <c r="P344" s="8" t="s">
        <v>10562</v>
      </c>
      <c r="Q344" s="8" t="s">
        <v>11442</v>
      </c>
      <c r="R344" s="8" t="s">
        <v>10559</v>
      </c>
      <c r="U344" s="13">
        <v>14</v>
      </c>
    </row>
    <row r="345" ht="30" customHeight="1" outlineLevel="3" spans="1:21">
      <c r="A345" s="8" t="s">
        <v>75</v>
      </c>
      <c r="B345" s="8" t="s">
        <v>83</v>
      </c>
      <c r="C345" s="8" t="s">
        <v>11519</v>
      </c>
      <c r="D345" s="13">
        <v>2.797</v>
      </c>
      <c r="E345" s="8" t="s">
        <v>11520</v>
      </c>
      <c r="F345" s="8" t="s">
        <v>11521</v>
      </c>
      <c r="G345" s="8" t="s">
        <v>10558</v>
      </c>
      <c r="H345" s="8" t="s">
        <v>10559</v>
      </c>
      <c r="I345" s="8" t="s">
        <v>10560</v>
      </c>
      <c r="J345" s="13">
        <v>2.8</v>
      </c>
      <c r="K345" s="13">
        <f t="shared" si="21"/>
        <v>104.7</v>
      </c>
      <c r="L345" s="13">
        <v>42</v>
      </c>
      <c r="M345" s="13">
        <v>28</v>
      </c>
      <c r="N345" s="13">
        <f t="shared" si="22"/>
        <v>62.7</v>
      </c>
      <c r="O345" s="8" t="s">
        <v>10566</v>
      </c>
      <c r="P345" s="8" t="s">
        <v>10562</v>
      </c>
      <c r="Q345" s="8" t="s">
        <v>11442</v>
      </c>
      <c r="R345" s="8" t="s">
        <v>10559</v>
      </c>
      <c r="U345" s="13">
        <v>75</v>
      </c>
    </row>
    <row r="346" ht="30" customHeight="1" outlineLevel="3" spans="1:21">
      <c r="A346" s="8" t="s">
        <v>75</v>
      </c>
      <c r="B346" s="8" t="s">
        <v>83</v>
      </c>
      <c r="C346" s="8" t="s">
        <v>11522</v>
      </c>
      <c r="D346" s="13">
        <v>2.187</v>
      </c>
      <c r="E346" s="8" t="s">
        <v>11523</v>
      </c>
      <c r="F346" s="8" t="s">
        <v>11524</v>
      </c>
      <c r="G346" s="8" t="s">
        <v>10558</v>
      </c>
      <c r="H346" s="8" t="s">
        <v>10559</v>
      </c>
      <c r="I346" s="8" t="s">
        <v>10560</v>
      </c>
      <c r="J346" s="13">
        <v>2.2</v>
      </c>
      <c r="K346" s="13">
        <f t="shared" si="21"/>
        <v>82.4</v>
      </c>
      <c r="L346" s="13">
        <v>33</v>
      </c>
      <c r="M346" s="13">
        <v>21.9</v>
      </c>
      <c r="N346" s="13">
        <f t="shared" si="22"/>
        <v>49.4</v>
      </c>
      <c r="O346" s="8" t="s">
        <v>10566</v>
      </c>
      <c r="P346" s="8" t="s">
        <v>10562</v>
      </c>
      <c r="Q346" s="8" t="s">
        <v>11442</v>
      </c>
      <c r="R346" s="8" t="s">
        <v>10559</v>
      </c>
      <c r="U346" s="13">
        <v>59</v>
      </c>
    </row>
    <row r="347" ht="30" customHeight="1" outlineLevel="3" spans="1:21">
      <c r="A347" s="8" t="s">
        <v>75</v>
      </c>
      <c r="B347" s="8" t="s">
        <v>83</v>
      </c>
      <c r="C347" s="8" t="s">
        <v>11525</v>
      </c>
      <c r="D347" s="13">
        <v>7.653</v>
      </c>
      <c r="E347" s="8" t="s">
        <v>11526</v>
      </c>
      <c r="F347" s="8" t="s">
        <v>11527</v>
      </c>
      <c r="G347" s="8" t="s">
        <v>10558</v>
      </c>
      <c r="H347" s="8" t="s">
        <v>10559</v>
      </c>
      <c r="I347" s="8" t="s">
        <v>10560</v>
      </c>
      <c r="J347" s="13">
        <v>7.7</v>
      </c>
      <c r="K347" s="13">
        <f t="shared" si="21"/>
        <v>286.3</v>
      </c>
      <c r="L347" s="13">
        <v>115</v>
      </c>
      <c r="M347" s="13">
        <v>76.5</v>
      </c>
      <c r="N347" s="13">
        <f t="shared" si="22"/>
        <v>171.3</v>
      </c>
      <c r="O347" s="8" t="s">
        <v>10566</v>
      </c>
      <c r="P347" s="8" t="s">
        <v>10562</v>
      </c>
      <c r="Q347" s="8" t="s">
        <v>11442</v>
      </c>
      <c r="R347" s="8" t="s">
        <v>10559</v>
      </c>
      <c r="U347" s="13">
        <v>205</v>
      </c>
    </row>
    <row r="348" ht="30" customHeight="1" outlineLevel="3" spans="1:21">
      <c r="A348" s="8" t="s">
        <v>75</v>
      </c>
      <c r="B348" s="8" t="s">
        <v>83</v>
      </c>
      <c r="C348" s="8" t="s">
        <v>11528</v>
      </c>
      <c r="D348" s="13">
        <v>1.197</v>
      </c>
      <c r="E348" s="8" t="s">
        <v>11529</v>
      </c>
      <c r="F348" s="8" t="s">
        <v>11530</v>
      </c>
      <c r="G348" s="8" t="s">
        <v>10558</v>
      </c>
      <c r="H348" s="8" t="s">
        <v>10559</v>
      </c>
      <c r="I348" s="8" t="s">
        <v>10560</v>
      </c>
      <c r="J348" s="13">
        <v>1.2</v>
      </c>
      <c r="K348" s="13">
        <f t="shared" si="21"/>
        <v>44.7</v>
      </c>
      <c r="L348" s="13">
        <v>18</v>
      </c>
      <c r="M348" s="13">
        <v>12</v>
      </c>
      <c r="N348" s="13">
        <f t="shared" si="22"/>
        <v>26.7</v>
      </c>
      <c r="O348" s="8" t="s">
        <v>10566</v>
      </c>
      <c r="P348" s="8" t="s">
        <v>10562</v>
      </c>
      <c r="Q348" s="8" t="s">
        <v>11442</v>
      </c>
      <c r="R348" s="8" t="s">
        <v>10559</v>
      </c>
      <c r="U348" s="13">
        <v>32</v>
      </c>
    </row>
    <row r="349" ht="30" customHeight="1" outlineLevel="3" spans="1:21">
      <c r="A349" s="8" t="s">
        <v>75</v>
      </c>
      <c r="B349" s="8" t="s">
        <v>83</v>
      </c>
      <c r="C349" s="8" t="s">
        <v>10559</v>
      </c>
      <c r="D349" s="13">
        <v>2.531</v>
      </c>
      <c r="E349" s="8" t="s">
        <v>11531</v>
      </c>
      <c r="F349" s="8" t="s">
        <v>11532</v>
      </c>
      <c r="G349" s="8" t="s">
        <v>10558</v>
      </c>
      <c r="H349" s="8" t="s">
        <v>10559</v>
      </c>
      <c r="I349" s="8" t="s">
        <v>10560</v>
      </c>
      <c r="J349" s="13">
        <v>2.5</v>
      </c>
      <c r="K349" s="13">
        <f t="shared" si="21"/>
        <v>95</v>
      </c>
      <c r="L349" s="13">
        <v>38</v>
      </c>
      <c r="M349" s="13">
        <v>25.3</v>
      </c>
      <c r="N349" s="13">
        <f t="shared" si="22"/>
        <v>57</v>
      </c>
      <c r="O349" s="8" t="s">
        <v>10566</v>
      </c>
      <c r="P349" s="8" t="s">
        <v>10562</v>
      </c>
      <c r="Q349" s="8" t="s">
        <v>11442</v>
      </c>
      <c r="R349" s="8" t="s">
        <v>10559</v>
      </c>
      <c r="U349" s="13">
        <v>68</v>
      </c>
    </row>
    <row r="350" ht="30" customHeight="1" outlineLevel="3" spans="1:21">
      <c r="A350" s="8" t="s">
        <v>75</v>
      </c>
      <c r="B350" s="8" t="s">
        <v>83</v>
      </c>
      <c r="C350" s="8" t="s">
        <v>11533</v>
      </c>
      <c r="D350" s="13">
        <v>1.199</v>
      </c>
      <c r="E350" s="8" t="s">
        <v>11534</v>
      </c>
      <c r="F350" s="8" t="s">
        <v>11535</v>
      </c>
      <c r="G350" s="8" t="s">
        <v>10558</v>
      </c>
      <c r="H350" s="8" t="s">
        <v>10559</v>
      </c>
      <c r="I350" s="8" t="s">
        <v>10560</v>
      </c>
      <c r="J350" s="13">
        <v>1.2</v>
      </c>
      <c r="K350" s="13">
        <f t="shared" si="21"/>
        <v>44.7</v>
      </c>
      <c r="L350" s="13">
        <v>18</v>
      </c>
      <c r="M350" s="13">
        <v>12</v>
      </c>
      <c r="N350" s="13">
        <f t="shared" si="22"/>
        <v>26.7</v>
      </c>
      <c r="O350" s="8" t="s">
        <v>10566</v>
      </c>
      <c r="P350" s="8" t="s">
        <v>10562</v>
      </c>
      <c r="Q350" s="8" t="s">
        <v>11442</v>
      </c>
      <c r="R350" s="8" t="s">
        <v>10559</v>
      </c>
      <c r="U350" s="13">
        <v>32</v>
      </c>
    </row>
    <row r="351" ht="30" customHeight="1" outlineLevel="3" spans="1:21">
      <c r="A351" s="8" t="s">
        <v>75</v>
      </c>
      <c r="B351" s="8" t="s">
        <v>83</v>
      </c>
      <c r="C351" s="8" t="s">
        <v>11536</v>
      </c>
      <c r="D351" s="13">
        <v>0.099</v>
      </c>
      <c r="E351" s="8" t="s">
        <v>11537</v>
      </c>
      <c r="F351" s="8" t="s">
        <v>11538</v>
      </c>
      <c r="G351" s="8" t="s">
        <v>10558</v>
      </c>
      <c r="H351" s="8" t="s">
        <v>10559</v>
      </c>
      <c r="I351" s="8" t="s">
        <v>10560</v>
      </c>
      <c r="J351" s="13">
        <v>0.1</v>
      </c>
      <c r="K351" s="13">
        <f t="shared" si="21"/>
        <v>4.2</v>
      </c>
      <c r="L351" s="13">
        <v>1</v>
      </c>
      <c r="M351" s="13">
        <v>1</v>
      </c>
      <c r="N351" s="13">
        <f t="shared" si="22"/>
        <v>3.2</v>
      </c>
      <c r="O351" s="8" t="s">
        <v>10566</v>
      </c>
      <c r="P351" s="8" t="s">
        <v>10562</v>
      </c>
      <c r="Q351" s="8" t="s">
        <v>11442</v>
      </c>
      <c r="R351" s="8" t="s">
        <v>10559</v>
      </c>
      <c r="U351" s="13">
        <v>3</v>
      </c>
    </row>
    <row r="352" ht="30" customHeight="1" outlineLevel="3" spans="1:21">
      <c r="A352" s="8" t="s">
        <v>75</v>
      </c>
      <c r="B352" s="8" t="s">
        <v>83</v>
      </c>
      <c r="C352" s="8" t="s">
        <v>11539</v>
      </c>
      <c r="D352" s="13">
        <v>0.488</v>
      </c>
      <c r="E352" s="8" t="s">
        <v>11540</v>
      </c>
      <c r="F352" s="8" t="s">
        <v>11541</v>
      </c>
      <c r="G352" s="8" t="s">
        <v>10558</v>
      </c>
      <c r="H352" s="8" t="s">
        <v>10559</v>
      </c>
      <c r="I352" s="8" t="s">
        <v>10560</v>
      </c>
      <c r="J352" s="13">
        <v>0.5</v>
      </c>
      <c r="K352" s="13">
        <f t="shared" si="21"/>
        <v>18.2</v>
      </c>
      <c r="L352" s="13">
        <v>7</v>
      </c>
      <c r="M352" s="13">
        <v>4.9</v>
      </c>
      <c r="N352" s="13">
        <f t="shared" si="22"/>
        <v>11.2</v>
      </c>
      <c r="O352" s="8" t="s">
        <v>10566</v>
      </c>
      <c r="P352" s="8" t="s">
        <v>10562</v>
      </c>
      <c r="Q352" s="8" t="s">
        <v>11442</v>
      </c>
      <c r="R352" s="8" t="s">
        <v>10559</v>
      </c>
      <c r="U352" s="13">
        <v>13</v>
      </c>
    </row>
    <row r="353" ht="30" customHeight="1" outlineLevel="3" spans="1:21">
      <c r="A353" s="8" t="s">
        <v>75</v>
      </c>
      <c r="B353" s="8" t="s">
        <v>83</v>
      </c>
      <c r="C353" s="8" t="s">
        <v>11542</v>
      </c>
      <c r="D353" s="13">
        <v>2.594</v>
      </c>
      <c r="E353" s="8" t="s">
        <v>11543</v>
      </c>
      <c r="F353" s="8" t="s">
        <v>11544</v>
      </c>
      <c r="G353" s="8" t="s">
        <v>10558</v>
      </c>
      <c r="H353" s="8" t="s">
        <v>10559</v>
      </c>
      <c r="I353" s="8" t="s">
        <v>10560</v>
      </c>
      <c r="J353" s="13">
        <v>2.6</v>
      </c>
      <c r="K353" s="13">
        <f t="shared" si="21"/>
        <v>96.4</v>
      </c>
      <c r="L353" s="13">
        <v>39</v>
      </c>
      <c r="M353" s="13">
        <v>25.9</v>
      </c>
      <c r="N353" s="13">
        <f t="shared" si="22"/>
        <v>57.4</v>
      </c>
      <c r="O353" s="8" t="s">
        <v>10566</v>
      </c>
      <c r="P353" s="8" t="s">
        <v>10562</v>
      </c>
      <c r="Q353" s="8" t="s">
        <v>11442</v>
      </c>
      <c r="R353" s="8" t="s">
        <v>10559</v>
      </c>
      <c r="U353" s="13">
        <v>69</v>
      </c>
    </row>
    <row r="354" ht="30" customHeight="1" outlineLevel="3" spans="1:21">
      <c r="A354" s="8" t="s">
        <v>75</v>
      </c>
      <c r="B354" s="8" t="s">
        <v>83</v>
      </c>
      <c r="C354" s="8" t="s">
        <v>11545</v>
      </c>
      <c r="D354" s="13">
        <v>2.738</v>
      </c>
      <c r="E354" s="8" t="s">
        <v>11546</v>
      </c>
      <c r="F354" s="8" t="s">
        <v>11547</v>
      </c>
      <c r="G354" s="8" t="s">
        <v>10558</v>
      </c>
      <c r="H354" s="8" t="s">
        <v>10559</v>
      </c>
      <c r="I354" s="8" t="s">
        <v>10560</v>
      </c>
      <c r="J354" s="13">
        <v>2.7</v>
      </c>
      <c r="K354" s="13">
        <f t="shared" si="21"/>
        <v>101.9</v>
      </c>
      <c r="L354" s="13">
        <v>41</v>
      </c>
      <c r="M354" s="13">
        <v>27.4</v>
      </c>
      <c r="N354" s="13">
        <f t="shared" si="22"/>
        <v>60.9</v>
      </c>
      <c r="O354" s="8" t="s">
        <v>10566</v>
      </c>
      <c r="P354" s="8" t="s">
        <v>10562</v>
      </c>
      <c r="Q354" s="8" t="s">
        <v>11442</v>
      </c>
      <c r="R354" s="8" t="s">
        <v>10559</v>
      </c>
      <c r="U354" s="13">
        <v>73</v>
      </c>
    </row>
    <row r="355" ht="30" customHeight="1" outlineLevel="3" spans="1:21">
      <c r="A355" s="8" t="s">
        <v>75</v>
      </c>
      <c r="B355" s="8" t="s">
        <v>83</v>
      </c>
      <c r="C355" s="8" t="s">
        <v>11548</v>
      </c>
      <c r="D355" s="13">
        <v>2.49</v>
      </c>
      <c r="E355" s="8" t="s">
        <v>11549</v>
      </c>
      <c r="F355" s="8" t="s">
        <v>11550</v>
      </c>
      <c r="G355" s="8" t="s">
        <v>10558</v>
      </c>
      <c r="H355" s="8" t="s">
        <v>10559</v>
      </c>
      <c r="I355" s="8" t="s">
        <v>10560</v>
      </c>
      <c r="J355" s="13">
        <v>2.5</v>
      </c>
      <c r="K355" s="13">
        <f t="shared" si="21"/>
        <v>93.6</v>
      </c>
      <c r="L355" s="13">
        <v>37</v>
      </c>
      <c r="M355" s="13">
        <v>24.9</v>
      </c>
      <c r="N355" s="13">
        <f t="shared" si="22"/>
        <v>56.6</v>
      </c>
      <c r="O355" s="8" t="s">
        <v>10566</v>
      </c>
      <c r="P355" s="8" t="s">
        <v>10562</v>
      </c>
      <c r="Q355" s="8" t="s">
        <v>11442</v>
      </c>
      <c r="R355" s="8" t="s">
        <v>10559</v>
      </c>
      <c r="U355" s="13">
        <v>67</v>
      </c>
    </row>
    <row r="356" ht="30" customHeight="1" outlineLevel="3" spans="1:21">
      <c r="A356" s="8" t="s">
        <v>75</v>
      </c>
      <c r="B356" s="8" t="s">
        <v>83</v>
      </c>
      <c r="C356" s="8" t="s">
        <v>11551</v>
      </c>
      <c r="D356" s="13">
        <v>3.127</v>
      </c>
      <c r="E356" s="8" t="s">
        <v>11552</v>
      </c>
      <c r="F356" s="8" t="s">
        <v>11553</v>
      </c>
      <c r="G356" s="8" t="s">
        <v>10558</v>
      </c>
      <c r="H356" s="8" t="s">
        <v>10559</v>
      </c>
      <c r="I356" s="8" t="s">
        <v>10560</v>
      </c>
      <c r="J356" s="13">
        <v>3.1</v>
      </c>
      <c r="K356" s="13">
        <f t="shared" si="21"/>
        <v>117.3</v>
      </c>
      <c r="L356" s="13">
        <v>47</v>
      </c>
      <c r="M356" s="13">
        <v>31.3</v>
      </c>
      <c r="N356" s="13">
        <f t="shared" si="22"/>
        <v>70.3</v>
      </c>
      <c r="O356" s="8" t="s">
        <v>10566</v>
      </c>
      <c r="P356" s="8" t="s">
        <v>10562</v>
      </c>
      <c r="Q356" s="8" t="s">
        <v>11442</v>
      </c>
      <c r="R356" s="8" t="s">
        <v>10559</v>
      </c>
      <c r="U356" s="13">
        <v>84</v>
      </c>
    </row>
    <row r="357" ht="30" customHeight="1" outlineLevel="3" spans="1:21">
      <c r="A357" s="8" t="s">
        <v>75</v>
      </c>
      <c r="B357" s="8" t="s">
        <v>83</v>
      </c>
      <c r="C357" s="8" t="s">
        <v>11554</v>
      </c>
      <c r="D357" s="13">
        <v>5.781</v>
      </c>
      <c r="E357" s="8" t="s">
        <v>11555</v>
      </c>
      <c r="F357" s="8" t="s">
        <v>11556</v>
      </c>
      <c r="G357" s="8" t="s">
        <v>10558</v>
      </c>
      <c r="H357" s="8" t="s">
        <v>10559</v>
      </c>
      <c r="I357" s="8" t="s">
        <v>10560</v>
      </c>
      <c r="J357" s="13">
        <v>5.8</v>
      </c>
      <c r="K357" s="13">
        <f t="shared" si="21"/>
        <v>216.5</v>
      </c>
      <c r="L357" s="13">
        <v>87</v>
      </c>
      <c r="M357" s="13">
        <v>57.8</v>
      </c>
      <c r="N357" s="13">
        <f t="shared" si="22"/>
        <v>129.5</v>
      </c>
      <c r="O357" s="8" t="s">
        <v>10566</v>
      </c>
      <c r="P357" s="8" t="s">
        <v>10562</v>
      </c>
      <c r="Q357" s="8" t="s">
        <v>11442</v>
      </c>
      <c r="R357" s="8" t="s">
        <v>10559</v>
      </c>
      <c r="U357" s="13">
        <v>155</v>
      </c>
    </row>
    <row r="358" ht="30" customHeight="1" outlineLevel="3" spans="1:21">
      <c r="A358" s="8" t="s">
        <v>75</v>
      </c>
      <c r="B358" s="8" t="s">
        <v>83</v>
      </c>
      <c r="C358" s="8" t="s">
        <v>10559</v>
      </c>
      <c r="D358" s="13">
        <v>0.272</v>
      </c>
      <c r="E358" s="8" t="s">
        <v>1426</v>
      </c>
      <c r="F358" s="8" t="s">
        <v>1427</v>
      </c>
      <c r="G358" s="8" t="s">
        <v>10558</v>
      </c>
      <c r="H358" s="8" t="s">
        <v>10559</v>
      </c>
      <c r="I358" s="8" t="s">
        <v>10560</v>
      </c>
      <c r="J358" s="13">
        <v>0.3</v>
      </c>
      <c r="K358" s="13">
        <f t="shared" si="21"/>
        <v>9.8</v>
      </c>
      <c r="L358" s="13">
        <v>4</v>
      </c>
      <c r="M358" s="13">
        <v>2.7</v>
      </c>
      <c r="N358" s="13">
        <f t="shared" si="22"/>
        <v>5.8</v>
      </c>
      <c r="O358" s="8" t="s">
        <v>10566</v>
      </c>
      <c r="P358" s="8" t="s">
        <v>10562</v>
      </c>
      <c r="Q358" s="8" t="s">
        <v>11442</v>
      </c>
      <c r="R358" s="8" t="s">
        <v>10559</v>
      </c>
      <c r="U358" s="13">
        <v>7</v>
      </c>
    </row>
    <row r="359" ht="30" customHeight="1" outlineLevel="3" spans="1:21">
      <c r="A359" s="8" t="s">
        <v>75</v>
      </c>
      <c r="B359" s="8" t="s">
        <v>83</v>
      </c>
      <c r="C359" s="8" t="s">
        <v>11557</v>
      </c>
      <c r="D359" s="13">
        <v>4.211</v>
      </c>
      <c r="E359" s="8" t="s">
        <v>11558</v>
      </c>
      <c r="F359" s="8" t="s">
        <v>11559</v>
      </c>
      <c r="G359" s="8" t="s">
        <v>10558</v>
      </c>
      <c r="H359" s="8" t="s">
        <v>10559</v>
      </c>
      <c r="I359" s="8" t="s">
        <v>10560</v>
      </c>
      <c r="J359" s="13">
        <v>4.2</v>
      </c>
      <c r="K359" s="13">
        <f t="shared" si="21"/>
        <v>157.8</v>
      </c>
      <c r="L359" s="13">
        <v>63</v>
      </c>
      <c r="M359" s="13">
        <v>42.1</v>
      </c>
      <c r="N359" s="13">
        <f t="shared" si="22"/>
        <v>94.8</v>
      </c>
      <c r="O359" s="8" t="s">
        <v>10566</v>
      </c>
      <c r="P359" s="8" t="s">
        <v>10562</v>
      </c>
      <c r="Q359" s="8" t="s">
        <v>11442</v>
      </c>
      <c r="R359" s="8" t="s">
        <v>10559</v>
      </c>
      <c r="U359" s="13">
        <v>113</v>
      </c>
    </row>
    <row r="360" ht="30" customHeight="1" outlineLevel="3" spans="1:21">
      <c r="A360" s="8" t="s">
        <v>75</v>
      </c>
      <c r="B360" s="8" t="s">
        <v>83</v>
      </c>
      <c r="C360" s="8" t="s">
        <v>11560</v>
      </c>
      <c r="D360" s="13">
        <v>2.085</v>
      </c>
      <c r="E360" s="8" t="s">
        <v>11561</v>
      </c>
      <c r="F360" s="8" t="s">
        <v>11562</v>
      </c>
      <c r="G360" s="8" t="s">
        <v>10558</v>
      </c>
      <c r="H360" s="8" t="s">
        <v>10559</v>
      </c>
      <c r="I360" s="8" t="s">
        <v>10560</v>
      </c>
      <c r="J360" s="13">
        <v>2.1</v>
      </c>
      <c r="K360" s="13">
        <f t="shared" si="21"/>
        <v>78.2</v>
      </c>
      <c r="L360" s="13">
        <v>31</v>
      </c>
      <c r="M360" s="13">
        <v>20.9</v>
      </c>
      <c r="N360" s="13">
        <f t="shared" si="22"/>
        <v>47.2</v>
      </c>
      <c r="O360" s="8" t="s">
        <v>10566</v>
      </c>
      <c r="P360" s="8" t="s">
        <v>10562</v>
      </c>
      <c r="Q360" s="8" t="s">
        <v>11442</v>
      </c>
      <c r="R360" s="8" t="s">
        <v>10559</v>
      </c>
      <c r="U360" s="13">
        <v>56</v>
      </c>
    </row>
    <row r="361" ht="30" customHeight="1" outlineLevel="3" spans="1:21">
      <c r="A361" s="8" t="s">
        <v>75</v>
      </c>
      <c r="B361" s="8" t="s">
        <v>83</v>
      </c>
      <c r="C361" s="8" t="s">
        <v>11563</v>
      </c>
      <c r="D361" s="13">
        <v>0.768</v>
      </c>
      <c r="E361" s="8" t="s">
        <v>11564</v>
      </c>
      <c r="F361" s="8" t="s">
        <v>11565</v>
      </c>
      <c r="G361" s="8" t="s">
        <v>10558</v>
      </c>
      <c r="H361" s="8" t="s">
        <v>10559</v>
      </c>
      <c r="I361" s="8" t="s">
        <v>10560</v>
      </c>
      <c r="J361" s="13">
        <v>0.8</v>
      </c>
      <c r="K361" s="13">
        <f t="shared" si="21"/>
        <v>29.3</v>
      </c>
      <c r="L361" s="13">
        <v>12</v>
      </c>
      <c r="M361" s="13">
        <v>7.7</v>
      </c>
      <c r="N361" s="13">
        <f t="shared" si="22"/>
        <v>17.3</v>
      </c>
      <c r="O361" s="8" t="s">
        <v>10566</v>
      </c>
      <c r="P361" s="8" t="s">
        <v>10562</v>
      </c>
      <c r="Q361" s="8" t="s">
        <v>11442</v>
      </c>
      <c r="R361" s="8" t="s">
        <v>10559</v>
      </c>
      <c r="U361" s="13">
        <v>21</v>
      </c>
    </row>
    <row r="362" ht="30" customHeight="1" outlineLevel="3" spans="1:21">
      <c r="A362" s="8" t="s">
        <v>75</v>
      </c>
      <c r="B362" s="8" t="s">
        <v>83</v>
      </c>
      <c r="C362" s="8" t="s">
        <v>11566</v>
      </c>
      <c r="D362" s="13">
        <v>1.697</v>
      </c>
      <c r="E362" s="8" t="s">
        <v>11567</v>
      </c>
      <c r="F362" s="8" t="s">
        <v>11568</v>
      </c>
      <c r="G362" s="8" t="s">
        <v>10558</v>
      </c>
      <c r="H362" s="8" t="s">
        <v>10559</v>
      </c>
      <c r="I362" s="8" t="s">
        <v>10560</v>
      </c>
      <c r="J362" s="13">
        <v>1.7</v>
      </c>
      <c r="K362" s="13">
        <f t="shared" si="21"/>
        <v>62.8</v>
      </c>
      <c r="L362" s="13">
        <v>25</v>
      </c>
      <c r="M362" s="13">
        <v>17</v>
      </c>
      <c r="N362" s="13">
        <f t="shared" si="22"/>
        <v>37.8</v>
      </c>
      <c r="O362" s="8" t="s">
        <v>10566</v>
      </c>
      <c r="P362" s="8" t="s">
        <v>10562</v>
      </c>
      <c r="Q362" s="8" t="s">
        <v>11442</v>
      </c>
      <c r="R362" s="8" t="s">
        <v>10559</v>
      </c>
      <c r="U362" s="13">
        <v>45</v>
      </c>
    </row>
    <row r="363" ht="30" customHeight="1" outlineLevel="3" spans="1:21">
      <c r="A363" s="8" t="s">
        <v>75</v>
      </c>
      <c r="B363" s="8" t="s">
        <v>83</v>
      </c>
      <c r="C363" s="8" t="s">
        <v>11569</v>
      </c>
      <c r="D363" s="13">
        <v>2.194</v>
      </c>
      <c r="E363" s="8" t="s">
        <v>11570</v>
      </c>
      <c r="F363" s="8" t="s">
        <v>11571</v>
      </c>
      <c r="G363" s="8" t="s">
        <v>10558</v>
      </c>
      <c r="H363" s="8" t="s">
        <v>10559</v>
      </c>
      <c r="I363" s="8" t="s">
        <v>10560</v>
      </c>
      <c r="J363" s="13">
        <v>2.2</v>
      </c>
      <c r="K363" s="13">
        <f t="shared" si="21"/>
        <v>82.4</v>
      </c>
      <c r="L363" s="13">
        <v>33</v>
      </c>
      <c r="M363" s="13">
        <v>21.9</v>
      </c>
      <c r="N363" s="13">
        <f t="shared" si="22"/>
        <v>49.4</v>
      </c>
      <c r="O363" s="8" t="s">
        <v>10566</v>
      </c>
      <c r="P363" s="8" t="s">
        <v>10562</v>
      </c>
      <c r="Q363" s="8" t="s">
        <v>11442</v>
      </c>
      <c r="R363" s="8" t="s">
        <v>10559</v>
      </c>
      <c r="U363" s="13">
        <v>59</v>
      </c>
    </row>
    <row r="364" ht="30" customHeight="1" outlineLevel="2" spans="1:21">
      <c r="A364" s="8"/>
      <c r="B364" s="7" t="s">
        <v>95</v>
      </c>
      <c r="C364" s="8"/>
      <c r="D364" s="13">
        <f>SUBTOTAL(9,D365:D452)</f>
        <v>246.303</v>
      </c>
      <c r="E364" s="8"/>
      <c r="F364" s="8"/>
      <c r="G364" s="8"/>
      <c r="H364" s="8"/>
      <c r="I364" s="8"/>
      <c r="J364" s="13"/>
      <c r="K364" s="13">
        <f>SUBTOTAL(9,K365:K452)</f>
        <v>7998.4</v>
      </c>
      <c r="L364" s="13">
        <f>SUBTOTAL(9,L365:L452)</f>
        <v>3690.6</v>
      </c>
      <c r="M364" s="8">
        <f>SUBTOTAL(9,M365:M452)</f>
        <v>236.7</v>
      </c>
      <c r="N364" s="13">
        <f>SUBTOTAL(9,N365:N452)</f>
        <v>4307.8</v>
      </c>
      <c r="O364" s="8"/>
      <c r="P364" s="8"/>
      <c r="Q364" s="8"/>
      <c r="R364" s="8"/>
      <c r="U364" s="13">
        <f>SUBTOTAL(9,U365:U452)</f>
        <v>5727.6</v>
      </c>
    </row>
    <row r="365" ht="30" customHeight="1" outlineLevel="3" spans="1:21">
      <c r="A365" s="8" t="s">
        <v>75</v>
      </c>
      <c r="B365" s="8" t="s">
        <v>94</v>
      </c>
      <c r="C365" s="8" t="s">
        <v>11572</v>
      </c>
      <c r="D365" s="13">
        <v>3.68</v>
      </c>
      <c r="E365" s="8" t="s">
        <v>11573</v>
      </c>
      <c r="F365" s="8" t="s">
        <v>11574</v>
      </c>
      <c r="G365" s="8" t="s">
        <v>10558</v>
      </c>
      <c r="H365" s="8" t="s">
        <v>10559</v>
      </c>
      <c r="I365" s="8" t="s">
        <v>10560</v>
      </c>
      <c r="J365" s="13">
        <v>3.7</v>
      </c>
      <c r="K365" s="13">
        <f t="shared" ref="K365:K428" si="23">ROUND(U365/167662*234138,1)</f>
        <v>138.3</v>
      </c>
      <c r="L365" s="13">
        <v>55</v>
      </c>
      <c r="M365" s="8" t="s">
        <v>10559</v>
      </c>
      <c r="N365" s="13">
        <f t="shared" ref="N365:N428" si="24">K365-L365</f>
        <v>83.3</v>
      </c>
      <c r="O365" s="8" t="s">
        <v>10566</v>
      </c>
      <c r="P365" s="8" t="s">
        <v>10562</v>
      </c>
      <c r="Q365" s="8" t="s">
        <v>11575</v>
      </c>
      <c r="R365" s="8"/>
      <c r="U365" s="13">
        <v>99</v>
      </c>
    </row>
    <row r="366" ht="30" customHeight="1" outlineLevel="3" spans="1:21">
      <c r="A366" s="8" t="s">
        <v>75</v>
      </c>
      <c r="B366" s="8" t="s">
        <v>94</v>
      </c>
      <c r="C366" s="8" t="s">
        <v>11576</v>
      </c>
      <c r="D366" s="13">
        <v>2.062</v>
      </c>
      <c r="E366" s="8" t="s">
        <v>11577</v>
      </c>
      <c r="F366" s="8" t="s">
        <v>11578</v>
      </c>
      <c r="G366" s="8" t="s">
        <v>10558</v>
      </c>
      <c r="H366" s="8" t="s">
        <v>10559</v>
      </c>
      <c r="I366" s="8" t="s">
        <v>10560</v>
      </c>
      <c r="J366" s="13">
        <v>2.1</v>
      </c>
      <c r="K366" s="13">
        <f t="shared" si="23"/>
        <v>76.8</v>
      </c>
      <c r="L366" s="13">
        <v>31</v>
      </c>
      <c r="M366" s="8" t="s">
        <v>10559</v>
      </c>
      <c r="N366" s="13">
        <f t="shared" si="24"/>
        <v>45.8</v>
      </c>
      <c r="O366" s="8" t="s">
        <v>10566</v>
      </c>
      <c r="P366" s="8" t="s">
        <v>10562</v>
      </c>
      <c r="Q366" s="8" t="s">
        <v>11575</v>
      </c>
      <c r="R366" s="8"/>
      <c r="U366" s="13">
        <v>55</v>
      </c>
    </row>
    <row r="367" ht="30" customHeight="1" outlineLevel="3" spans="1:21">
      <c r="A367" s="8" t="s">
        <v>75</v>
      </c>
      <c r="B367" s="8" t="s">
        <v>94</v>
      </c>
      <c r="C367" s="8" t="s">
        <v>11579</v>
      </c>
      <c r="D367" s="13">
        <v>0.581</v>
      </c>
      <c r="E367" s="8" t="s">
        <v>11580</v>
      </c>
      <c r="F367" s="8" t="s">
        <v>11581</v>
      </c>
      <c r="G367" s="8" t="s">
        <v>10558</v>
      </c>
      <c r="H367" s="8" t="s">
        <v>10559</v>
      </c>
      <c r="I367" s="8" t="s">
        <v>10560</v>
      </c>
      <c r="J367" s="13">
        <v>0.6</v>
      </c>
      <c r="K367" s="13">
        <f t="shared" si="23"/>
        <v>22.3</v>
      </c>
      <c r="L367" s="13">
        <v>9</v>
      </c>
      <c r="M367" s="8" t="s">
        <v>10559</v>
      </c>
      <c r="N367" s="13">
        <f t="shared" si="24"/>
        <v>13.3</v>
      </c>
      <c r="O367" s="8" t="s">
        <v>10566</v>
      </c>
      <c r="P367" s="8" t="s">
        <v>10562</v>
      </c>
      <c r="Q367" s="8" t="s">
        <v>11575</v>
      </c>
      <c r="R367" s="8"/>
      <c r="U367" s="13">
        <v>16</v>
      </c>
    </row>
    <row r="368" ht="30" customHeight="1" outlineLevel="3" spans="1:21">
      <c r="A368" s="8" t="s">
        <v>75</v>
      </c>
      <c r="B368" s="8" t="s">
        <v>94</v>
      </c>
      <c r="C368" s="8" t="s">
        <v>11582</v>
      </c>
      <c r="D368" s="13">
        <v>0.141</v>
      </c>
      <c r="E368" s="8" t="s">
        <v>11583</v>
      </c>
      <c r="F368" s="8" t="s">
        <v>11584</v>
      </c>
      <c r="G368" s="8" t="s">
        <v>10558</v>
      </c>
      <c r="H368" s="8" t="s">
        <v>10559</v>
      </c>
      <c r="I368" s="8" t="s">
        <v>10560</v>
      </c>
      <c r="J368" s="13">
        <v>0.1</v>
      </c>
      <c r="K368" s="13">
        <f t="shared" si="23"/>
        <v>5.6</v>
      </c>
      <c r="L368" s="13">
        <v>2</v>
      </c>
      <c r="M368" s="8" t="s">
        <v>10559</v>
      </c>
      <c r="N368" s="13">
        <f t="shared" si="24"/>
        <v>3.6</v>
      </c>
      <c r="O368" s="8" t="s">
        <v>10566</v>
      </c>
      <c r="P368" s="8" t="s">
        <v>10562</v>
      </c>
      <c r="Q368" s="8" t="s">
        <v>11575</v>
      </c>
      <c r="R368" s="8"/>
      <c r="U368" s="13">
        <v>4</v>
      </c>
    </row>
    <row r="369" ht="30" customHeight="1" outlineLevel="3" spans="1:21">
      <c r="A369" s="8" t="s">
        <v>75</v>
      </c>
      <c r="B369" s="8" t="s">
        <v>94</v>
      </c>
      <c r="C369" s="8" t="s">
        <v>11585</v>
      </c>
      <c r="D369" s="13">
        <v>4.197</v>
      </c>
      <c r="E369" s="8" t="s">
        <v>11586</v>
      </c>
      <c r="F369" s="8" t="s">
        <v>11587</v>
      </c>
      <c r="G369" s="8" t="s">
        <v>10558</v>
      </c>
      <c r="H369" s="8" t="s">
        <v>10559</v>
      </c>
      <c r="I369" s="8" t="s">
        <v>10560</v>
      </c>
      <c r="J369" s="13">
        <v>4.2</v>
      </c>
      <c r="K369" s="13">
        <f t="shared" si="23"/>
        <v>156.4</v>
      </c>
      <c r="L369" s="13">
        <v>63</v>
      </c>
      <c r="M369" s="8" t="s">
        <v>10559</v>
      </c>
      <c r="N369" s="13">
        <f t="shared" si="24"/>
        <v>93.4</v>
      </c>
      <c r="O369" s="8" t="s">
        <v>10566</v>
      </c>
      <c r="P369" s="8" t="s">
        <v>10562</v>
      </c>
      <c r="Q369" s="8" t="s">
        <v>11575</v>
      </c>
      <c r="R369" s="8"/>
      <c r="U369" s="13">
        <v>112</v>
      </c>
    </row>
    <row r="370" ht="30" customHeight="1" outlineLevel="3" spans="1:21">
      <c r="A370" s="8" t="s">
        <v>75</v>
      </c>
      <c r="B370" s="8" t="s">
        <v>94</v>
      </c>
      <c r="C370" s="8" t="s">
        <v>11588</v>
      </c>
      <c r="D370" s="13">
        <v>1.177</v>
      </c>
      <c r="E370" s="8" t="s">
        <v>11589</v>
      </c>
      <c r="F370" s="8" t="s">
        <v>11590</v>
      </c>
      <c r="G370" s="8" t="s">
        <v>10558</v>
      </c>
      <c r="H370" s="8" t="s">
        <v>10559</v>
      </c>
      <c r="I370" s="8" t="s">
        <v>10560</v>
      </c>
      <c r="J370" s="13">
        <v>1.2</v>
      </c>
      <c r="K370" s="13">
        <f t="shared" si="23"/>
        <v>44.7</v>
      </c>
      <c r="L370" s="13">
        <v>18</v>
      </c>
      <c r="M370" s="8" t="s">
        <v>10559</v>
      </c>
      <c r="N370" s="13">
        <f t="shared" si="24"/>
        <v>26.7</v>
      </c>
      <c r="O370" s="8" t="s">
        <v>10566</v>
      </c>
      <c r="P370" s="8" t="s">
        <v>10562</v>
      </c>
      <c r="Q370" s="8" t="s">
        <v>11575</v>
      </c>
      <c r="R370" s="8"/>
      <c r="U370" s="13">
        <v>32</v>
      </c>
    </row>
    <row r="371" ht="30" customHeight="1" outlineLevel="3" spans="1:21">
      <c r="A371" s="8" t="s">
        <v>75</v>
      </c>
      <c r="B371" s="8" t="s">
        <v>94</v>
      </c>
      <c r="C371" s="8" t="s">
        <v>11591</v>
      </c>
      <c r="D371" s="13">
        <v>2.671</v>
      </c>
      <c r="E371" s="8" t="s">
        <v>11592</v>
      </c>
      <c r="F371" s="8" t="s">
        <v>11593</v>
      </c>
      <c r="G371" s="8" t="s">
        <v>10558</v>
      </c>
      <c r="H371" s="8" t="s">
        <v>10559</v>
      </c>
      <c r="I371" s="8" t="s">
        <v>10560</v>
      </c>
      <c r="J371" s="13">
        <v>2.7</v>
      </c>
      <c r="K371" s="13">
        <f t="shared" si="23"/>
        <v>100.5</v>
      </c>
      <c r="L371" s="13">
        <v>40</v>
      </c>
      <c r="M371" s="8" t="s">
        <v>10559</v>
      </c>
      <c r="N371" s="13">
        <f t="shared" si="24"/>
        <v>60.5</v>
      </c>
      <c r="O371" s="8" t="s">
        <v>10566</v>
      </c>
      <c r="P371" s="8" t="s">
        <v>10562</v>
      </c>
      <c r="Q371" s="8" t="s">
        <v>11575</v>
      </c>
      <c r="R371" s="8"/>
      <c r="U371" s="13">
        <v>72</v>
      </c>
    </row>
    <row r="372" ht="30" customHeight="1" outlineLevel="3" spans="1:21">
      <c r="A372" s="8" t="s">
        <v>75</v>
      </c>
      <c r="B372" s="8" t="s">
        <v>94</v>
      </c>
      <c r="C372" s="8" t="s">
        <v>11594</v>
      </c>
      <c r="D372" s="13">
        <v>4.84</v>
      </c>
      <c r="E372" s="8" t="s">
        <v>11595</v>
      </c>
      <c r="F372" s="8" t="s">
        <v>11596</v>
      </c>
      <c r="G372" s="8" t="s">
        <v>10558</v>
      </c>
      <c r="H372" s="8" t="s">
        <v>10559</v>
      </c>
      <c r="I372" s="8" t="s">
        <v>10560</v>
      </c>
      <c r="J372" s="13">
        <v>4.8</v>
      </c>
      <c r="K372" s="13">
        <f t="shared" si="23"/>
        <v>181.5</v>
      </c>
      <c r="L372" s="13">
        <v>73</v>
      </c>
      <c r="M372" s="8" t="s">
        <v>10559</v>
      </c>
      <c r="N372" s="13">
        <f t="shared" si="24"/>
        <v>108.5</v>
      </c>
      <c r="O372" s="8" t="s">
        <v>10566</v>
      </c>
      <c r="P372" s="8" t="s">
        <v>10562</v>
      </c>
      <c r="Q372" s="8" t="s">
        <v>11575</v>
      </c>
      <c r="R372" s="8"/>
      <c r="U372" s="13">
        <v>130</v>
      </c>
    </row>
    <row r="373" ht="30" customHeight="1" outlineLevel="3" spans="1:21">
      <c r="A373" s="8" t="s">
        <v>75</v>
      </c>
      <c r="B373" s="8" t="s">
        <v>94</v>
      </c>
      <c r="C373" s="8" t="s">
        <v>11597</v>
      </c>
      <c r="D373" s="13">
        <v>6.498</v>
      </c>
      <c r="E373" s="8" t="s">
        <v>11598</v>
      </c>
      <c r="F373" s="8" t="s">
        <v>11599</v>
      </c>
      <c r="G373" s="8" t="s">
        <v>10558</v>
      </c>
      <c r="H373" s="8" t="s">
        <v>10559</v>
      </c>
      <c r="I373" s="8" t="s">
        <v>10560</v>
      </c>
      <c r="J373" s="13">
        <v>6.5</v>
      </c>
      <c r="K373" s="13">
        <f t="shared" si="23"/>
        <v>243</v>
      </c>
      <c r="L373" s="13">
        <v>97</v>
      </c>
      <c r="M373" s="8" t="s">
        <v>10559</v>
      </c>
      <c r="N373" s="13">
        <f t="shared" si="24"/>
        <v>146</v>
      </c>
      <c r="O373" s="8" t="s">
        <v>10566</v>
      </c>
      <c r="P373" s="8" t="s">
        <v>10562</v>
      </c>
      <c r="Q373" s="8" t="s">
        <v>11575</v>
      </c>
      <c r="R373" s="8"/>
      <c r="U373" s="13">
        <v>174</v>
      </c>
    </row>
    <row r="374" ht="30" customHeight="1" outlineLevel="3" spans="1:21">
      <c r="A374" s="8" t="s">
        <v>75</v>
      </c>
      <c r="B374" s="8" t="s">
        <v>94</v>
      </c>
      <c r="C374" s="8" t="s">
        <v>11600</v>
      </c>
      <c r="D374" s="13">
        <v>1.497</v>
      </c>
      <c r="E374" s="8" t="s">
        <v>11601</v>
      </c>
      <c r="F374" s="8" t="s">
        <v>11602</v>
      </c>
      <c r="G374" s="8" t="s">
        <v>10558</v>
      </c>
      <c r="H374" s="8" t="s">
        <v>10559</v>
      </c>
      <c r="I374" s="8" t="s">
        <v>10560</v>
      </c>
      <c r="J374" s="13">
        <v>1.5</v>
      </c>
      <c r="K374" s="13">
        <f t="shared" si="23"/>
        <v>55.9</v>
      </c>
      <c r="L374" s="13">
        <v>22</v>
      </c>
      <c r="M374" s="8" t="s">
        <v>10559</v>
      </c>
      <c r="N374" s="13">
        <f t="shared" si="24"/>
        <v>33.9</v>
      </c>
      <c r="O374" s="8" t="s">
        <v>10566</v>
      </c>
      <c r="P374" s="8" t="s">
        <v>10562</v>
      </c>
      <c r="Q374" s="8" t="s">
        <v>11575</v>
      </c>
      <c r="R374" s="8"/>
      <c r="U374" s="13">
        <v>40</v>
      </c>
    </row>
    <row r="375" ht="30" customHeight="1" outlineLevel="3" spans="1:21">
      <c r="A375" s="8" t="s">
        <v>75</v>
      </c>
      <c r="B375" s="8" t="s">
        <v>94</v>
      </c>
      <c r="C375" s="8" t="s">
        <v>11603</v>
      </c>
      <c r="D375" s="13">
        <v>4.755</v>
      </c>
      <c r="E375" s="8" t="s">
        <v>11604</v>
      </c>
      <c r="F375" s="8" t="s">
        <v>11605</v>
      </c>
      <c r="G375" s="8" t="s">
        <v>10558</v>
      </c>
      <c r="H375" s="8" t="s">
        <v>10559</v>
      </c>
      <c r="I375" s="8" t="s">
        <v>10560</v>
      </c>
      <c r="J375" s="13">
        <v>4.8</v>
      </c>
      <c r="K375" s="13">
        <f t="shared" si="23"/>
        <v>177.4</v>
      </c>
      <c r="L375" s="13">
        <v>71</v>
      </c>
      <c r="M375" s="8" t="s">
        <v>10559</v>
      </c>
      <c r="N375" s="13">
        <f t="shared" si="24"/>
        <v>106.4</v>
      </c>
      <c r="O375" s="8" t="s">
        <v>10566</v>
      </c>
      <c r="P375" s="8" t="s">
        <v>10562</v>
      </c>
      <c r="Q375" s="8" t="s">
        <v>11575</v>
      </c>
      <c r="R375" s="8"/>
      <c r="U375" s="13">
        <v>127</v>
      </c>
    </row>
    <row r="376" ht="30" customHeight="1" outlineLevel="3" spans="1:21">
      <c r="A376" s="8" t="s">
        <v>75</v>
      </c>
      <c r="B376" s="8" t="s">
        <v>94</v>
      </c>
      <c r="C376" s="8" t="s">
        <v>11606</v>
      </c>
      <c r="D376" s="13">
        <v>2.914</v>
      </c>
      <c r="E376" s="8" t="s">
        <v>11607</v>
      </c>
      <c r="F376" s="8" t="s">
        <v>11608</v>
      </c>
      <c r="G376" s="8" t="s">
        <v>10558</v>
      </c>
      <c r="H376" s="8" t="s">
        <v>10559</v>
      </c>
      <c r="I376" s="8" t="s">
        <v>10560</v>
      </c>
      <c r="J376" s="13">
        <v>2.9</v>
      </c>
      <c r="K376" s="13">
        <f t="shared" si="23"/>
        <v>108.9</v>
      </c>
      <c r="L376" s="13">
        <v>44</v>
      </c>
      <c r="M376" s="8" t="s">
        <v>10559</v>
      </c>
      <c r="N376" s="13">
        <f t="shared" si="24"/>
        <v>64.9</v>
      </c>
      <c r="O376" s="8" t="s">
        <v>10566</v>
      </c>
      <c r="P376" s="8" t="s">
        <v>10562</v>
      </c>
      <c r="Q376" s="8" t="s">
        <v>11575</v>
      </c>
      <c r="R376" s="8"/>
      <c r="U376" s="13">
        <v>78</v>
      </c>
    </row>
    <row r="377" ht="30" customHeight="1" outlineLevel="3" spans="1:21">
      <c r="A377" s="8" t="s">
        <v>75</v>
      </c>
      <c r="B377" s="8" t="s">
        <v>94</v>
      </c>
      <c r="C377" s="8" t="s">
        <v>11609</v>
      </c>
      <c r="D377" s="13">
        <v>1.844</v>
      </c>
      <c r="E377" s="8" t="s">
        <v>11610</v>
      </c>
      <c r="F377" s="8" t="s">
        <v>11611</v>
      </c>
      <c r="G377" s="8" t="s">
        <v>10558</v>
      </c>
      <c r="H377" s="8" t="s">
        <v>10559</v>
      </c>
      <c r="I377" s="8" t="s">
        <v>10560</v>
      </c>
      <c r="J377" s="13">
        <v>1.8</v>
      </c>
      <c r="K377" s="13">
        <f t="shared" si="23"/>
        <v>68.4</v>
      </c>
      <c r="L377" s="13">
        <v>28</v>
      </c>
      <c r="M377" s="8" t="s">
        <v>10559</v>
      </c>
      <c r="N377" s="13">
        <f t="shared" si="24"/>
        <v>40.4</v>
      </c>
      <c r="O377" s="8" t="s">
        <v>10566</v>
      </c>
      <c r="P377" s="8" t="s">
        <v>10562</v>
      </c>
      <c r="Q377" s="8" t="s">
        <v>11575</v>
      </c>
      <c r="R377" s="8"/>
      <c r="U377" s="13">
        <v>49</v>
      </c>
    </row>
    <row r="378" ht="30" customHeight="1" outlineLevel="3" spans="1:21">
      <c r="A378" s="8" t="s">
        <v>75</v>
      </c>
      <c r="B378" s="8" t="s">
        <v>94</v>
      </c>
      <c r="C378" s="8" t="s">
        <v>11612</v>
      </c>
      <c r="D378" s="13">
        <v>3.229</v>
      </c>
      <c r="E378" s="8" t="s">
        <v>11613</v>
      </c>
      <c r="F378" s="8" t="s">
        <v>11614</v>
      </c>
      <c r="G378" s="8" t="s">
        <v>10558</v>
      </c>
      <c r="H378" s="8" t="s">
        <v>10559</v>
      </c>
      <c r="I378" s="8" t="s">
        <v>10560</v>
      </c>
      <c r="J378" s="13">
        <v>3.2</v>
      </c>
      <c r="K378" s="13">
        <f t="shared" si="23"/>
        <v>120.1</v>
      </c>
      <c r="L378" s="13">
        <v>48</v>
      </c>
      <c r="M378" s="8" t="s">
        <v>10559</v>
      </c>
      <c r="N378" s="13">
        <f t="shared" si="24"/>
        <v>72.1</v>
      </c>
      <c r="O378" s="8" t="s">
        <v>10566</v>
      </c>
      <c r="P378" s="8" t="s">
        <v>10562</v>
      </c>
      <c r="Q378" s="8" t="s">
        <v>11575</v>
      </c>
      <c r="R378" s="8"/>
      <c r="U378" s="13">
        <v>86</v>
      </c>
    </row>
    <row r="379" ht="30" customHeight="1" outlineLevel="3" spans="1:21">
      <c r="A379" s="8" t="s">
        <v>75</v>
      </c>
      <c r="B379" s="8" t="s">
        <v>94</v>
      </c>
      <c r="C379" s="8" t="s">
        <v>10559</v>
      </c>
      <c r="D379" s="13">
        <v>2.181</v>
      </c>
      <c r="E379" s="8" t="s">
        <v>11615</v>
      </c>
      <c r="F379" s="8" t="s">
        <v>11616</v>
      </c>
      <c r="G379" s="8" t="s">
        <v>10558</v>
      </c>
      <c r="H379" s="8" t="s">
        <v>10559</v>
      </c>
      <c r="I379" s="8" t="s">
        <v>10560</v>
      </c>
      <c r="J379" s="13">
        <v>2.2</v>
      </c>
      <c r="K379" s="13">
        <f t="shared" si="23"/>
        <v>81</v>
      </c>
      <c r="L379" s="13">
        <v>33</v>
      </c>
      <c r="M379" s="8" t="s">
        <v>10559</v>
      </c>
      <c r="N379" s="13">
        <f t="shared" si="24"/>
        <v>48</v>
      </c>
      <c r="O379" s="8" t="s">
        <v>10566</v>
      </c>
      <c r="P379" s="8" t="s">
        <v>10562</v>
      </c>
      <c r="Q379" s="8" t="s">
        <v>11575</v>
      </c>
      <c r="R379" s="8"/>
      <c r="U379" s="13">
        <v>58</v>
      </c>
    </row>
    <row r="380" ht="30" customHeight="1" outlineLevel="3" spans="1:21">
      <c r="A380" s="8" t="s">
        <v>75</v>
      </c>
      <c r="B380" s="8" t="s">
        <v>94</v>
      </c>
      <c r="C380" s="8" t="s">
        <v>11617</v>
      </c>
      <c r="D380" s="13">
        <v>2.945</v>
      </c>
      <c r="E380" s="8" t="s">
        <v>11618</v>
      </c>
      <c r="F380" s="8" t="s">
        <v>11619</v>
      </c>
      <c r="G380" s="8" t="s">
        <v>10558</v>
      </c>
      <c r="H380" s="8" t="s">
        <v>10559</v>
      </c>
      <c r="I380" s="8" t="s">
        <v>10560</v>
      </c>
      <c r="J380" s="13">
        <v>4.8</v>
      </c>
      <c r="K380" s="13">
        <f t="shared" si="23"/>
        <v>25</v>
      </c>
      <c r="L380" s="13">
        <v>44.5</v>
      </c>
      <c r="M380" s="13">
        <v>48.5</v>
      </c>
      <c r="N380" s="13">
        <f t="shared" si="24"/>
        <v>-19.5</v>
      </c>
      <c r="O380" s="8" t="s">
        <v>10561</v>
      </c>
      <c r="P380" s="8" t="s">
        <v>10562</v>
      </c>
      <c r="Q380" s="8" t="s">
        <v>11575</v>
      </c>
      <c r="R380" s="8"/>
      <c r="U380" s="13">
        <v>17.9</v>
      </c>
    </row>
    <row r="381" ht="30" customHeight="1" outlineLevel="3" spans="1:21">
      <c r="A381" s="8" t="s">
        <v>75</v>
      </c>
      <c r="B381" s="8" t="s">
        <v>94</v>
      </c>
      <c r="C381" s="8" t="s">
        <v>11620</v>
      </c>
      <c r="D381" s="13">
        <v>1.854</v>
      </c>
      <c r="E381" s="8" t="s">
        <v>11621</v>
      </c>
      <c r="F381" s="8" t="s">
        <v>11622</v>
      </c>
      <c r="G381" s="8" t="s">
        <v>10558</v>
      </c>
      <c r="H381" s="8" t="s">
        <v>10559</v>
      </c>
      <c r="I381" s="8" t="s">
        <v>10560</v>
      </c>
      <c r="J381" s="13">
        <v>1.9</v>
      </c>
      <c r="K381" s="13">
        <f t="shared" si="23"/>
        <v>69.8</v>
      </c>
      <c r="L381" s="13">
        <v>28</v>
      </c>
      <c r="M381" s="8" t="s">
        <v>10559</v>
      </c>
      <c r="N381" s="13">
        <f t="shared" si="24"/>
        <v>41.8</v>
      </c>
      <c r="O381" s="8" t="s">
        <v>10566</v>
      </c>
      <c r="P381" s="8" t="s">
        <v>10562</v>
      </c>
      <c r="Q381" s="8" t="s">
        <v>11575</v>
      </c>
      <c r="R381" s="8"/>
      <c r="U381" s="13">
        <v>50</v>
      </c>
    </row>
    <row r="382" ht="30" customHeight="1" outlineLevel="3" spans="1:21">
      <c r="A382" s="8" t="s">
        <v>75</v>
      </c>
      <c r="B382" s="8" t="s">
        <v>94</v>
      </c>
      <c r="C382" s="8" t="s">
        <v>11623</v>
      </c>
      <c r="D382" s="13">
        <v>0.452</v>
      </c>
      <c r="E382" s="8" t="s">
        <v>11624</v>
      </c>
      <c r="F382" s="8" t="s">
        <v>11625</v>
      </c>
      <c r="G382" s="8" t="s">
        <v>10558</v>
      </c>
      <c r="H382" s="8" t="s">
        <v>10559</v>
      </c>
      <c r="I382" s="8" t="s">
        <v>10560</v>
      </c>
      <c r="J382" s="13">
        <v>0.5</v>
      </c>
      <c r="K382" s="13">
        <f t="shared" si="23"/>
        <v>16.8</v>
      </c>
      <c r="L382" s="13">
        <v>7</v>
      </c>
      <c r="M382" s="8" t="s">
        <v>10559</v>
      </c>
      <c r="N382" s="13">
        <f t="shared" si="24"/>
        <v>9.8</v>
      </c>
      <c r="O382" s="8" t="s">
        <v>10566</v>
      </c>
      <c r="P382" s="8" t="s">
        <v>10562</v>
      </c>
      <c r="Q382" s="8" t="s">
        <v>11575</v>
      </c>
      <c r="R382" s="8"/>
      <c r="U382" s="13">
        <v>12</v>
      </c>
    </row>
    <row r="383" ht="30" customHeight="1" outlineLevel="3" spans="1:21">
      <c r="A383" s="8" t="s">
        <v>75</v>
      </c>
      <c r="B383" s="8" t="s">
        <v>94</v>
      </c>
      <c r="C383" s="8" t="s">
        <v>11626</v>
      </c>
      <c r="D383" s="13">
        <v>3.484</v>
      </c>
      <c r="E383" s="8" t="s">
        <v>11627</v>
      </c>
      <c r="F383" s="8" t="s">
        <v>11628</v>
      </c>
      <c r="G383" s="8" t="s">
        <v>10558</v>
      </c>
      <c r="H383" s="8" t="s">
        <v>10559</v>
      </c>
      <c r="I383" s="8" t="s">
        <v>10560</v>
      </c>
      <c r="J383" s="13">
        <v>3.5</v>
      </c>
      <c r="K383" s="13">
        <f t="shared" si="23"/>
        <v>129.9</v>
      </c>
      <c r="L383" s="13">
        <v>52</v>
      </c>
      <c r="M383" s="8" t="s">
        <v>10559</v>
      </c>
      <c r="N383" s="13">
        <f t="shared" si="24"/>
        <v>77.9</v>
      </c>
      <c r="O383" s="8" t="s">
        <v>10566</v>
      </c>
      <c r="P383" s="8" t="s">
        <v>10562</v>
      </c>
      <c r="Q383" s="8" t="s">
        <v>11575</v>
      </c>
      <c r="R383" s="8"/>
      <c r="U383" s="13">
        <v>93</v>
      </c>
    </row>
    <row r="384" ht="30" customHeight="1" outlineLevel="3" spans="1:21">
      <c r="A384" s="8" t="s">
        <v>75</v>
      </c>
      <c r="B384" s="8" t="s">
        <v>94</v>
      </c>
      <c r="C384" s="8" t="s">
        <v>11629</v>
      </c>
      <c r="D384" s="13">
        <v>0.69</v>
      </c>
      <c r="E384" s="8" t="s">
        <v>11630</v>
      </c>
      <c r="F384" s="8" t="s">
        <v>11631</v>
      </c>
      <c r="G384" s="8" t="s">
        <v>10558</v>
      </c>
      <c r="H384" s="8" t="s">
        <v>10559</v>
      </c>
      <c r="I384" s="8" t="s">
        <v>10560</v>
      </c>
      <c r="J384" s="13">
        <v>0.7</v>
      </c>
      <c r="K384" s="13">
        <f t="shared" si="23"/>
        <v>25.1</v>
      </c>
      <c r="L384" s="13">
        <v>10</v>
      </c>
      <c r="M384" s="8" t="s">
        <v>10559</v>
      </c>
      <c r="N384" s="13">
        <f t="shared" si="24"/>
        <v>15.1</v>
      </c>
      <c r="O384" s="8" t="s">
        <v>10566</v>
      </c>
      <c r="P384" s="8" t="s">
        <v>10562</v>
      </c>
      <c r="Q384" s="8" t="s">
        <v>11575</v>
      </c>
      <c r="R384" s="8"/>
      <c r="U384" s="13">
        <v>18</v>
      </c>
    </row>
    <row r="385" ht="30" customHeight="1" outlineLevel="3" spans="1:21">
      <c r="A385" s="8" t="s">
        <v>75</v>
      </c>
      <c r="B385" s="8" t="s">
        <v>94</v>
      </c>
      <c r="C385" s="8" t="s">
        <v>11632</v>
      </c>
      <c r="D385" s="13">
        <v>3.993</v>
      </c>
      <c r="E385" s="8" t="s">
        <v>11633</v>
      </c>
      <c r="F385" s="8" t="s">
        <v>11634</v>
      </c>
      <c r="G385" s="8" t="s">
        <v>10558</v>
      </c>
      <c r="H385" s="8" t="s">
        <v>10559</v>
      </c>
      <c r="I385" s="8" t="s">
        <v>10560</v>
      </c>
      <c r="J385" s="13">
        <v>4</v>
      </c>
      <c r="K385" s="13">
        <f t="shared" si="23"/>
        <v>149.4</v>
      </c>
      <c r="L385" s="13">
        <v>60</v>
      </c>
      <c r="M385" s="8" t="s">
        <v>10559</v>
      </c>
      <c r="N385" s="13">
        <f t="shared" si="24"/>
        <v>89.4</v>
      </c>
      <c r="O385" s="8" t="s">
        <v>10566</v>
      </c>
      <c r="P385" s="8" t="s">
        <v>10562</v>
      </c>
      <c r="Q385" s="8" t="s">
        <v>11575</v>
      </c>
      <c r="R385" s="8"/>
      <c r="U385" s="13">
        <v>107</v>
      </c>
    </row>
    <row r="386" ht="30" customHeight="1" outlineLevel="3" spans="1:21">
      <c r="A386" s="8" t="s">
        <v>75</v>
      </c>
      <c r="B386" s="8" t="s">
        <v>94</v>
      </c>
      <c r="C386" s="8" t="s">
        <v>11635</v>
      </c>
      <c r="D386" s="13">
        <v>0.749</v>
      </c>
      <c r="E386" s="8" t="s">
        <v>11636</v>
      </c>
      <c r="F386" s="8" t="s">
        <v>11637</v>
      </c>
      <c r="G386" s="8" t="s">
        <v>10558</v>
      </c>
      <c r="H386" s="8" t="s">
        <v>10559</v>
      </c>
      <c r="I386" s="8" t="s">
        <v>10560</v>
      </c>
      <c r="J386" s="13">
        <v>0.7</v>
      </c>
      <c r="K386" s="13">
        <f t="shared" si="23"/>
        <v>27.9</v>
      </c>
      <c r="L386" s="13">
        <v>11</v>
      </c>
      <c r="M386" s="8" t="s">
        <v>10559</v>
      </c>
      <c r="N386" s="13">
        <f t="shared" si="24"/>
        <v>16.9</v>
      </c>
      <c r="O386" s="8" t="s">
        <v>10566</v>
      </c>
      <c r="P386" s="8" t="s">
        <v>10562</v>
      </c>
      <c r="Q386" s="8" t="s">
        <v>11575</v>
      </c>
      <c r="R386" s="8"/>
      <c r="U386" s="13">
        <v>20</v>
      </c>
    </row>
    <row r="387" ht="30" customHeight="1" outlineLevel="3" spans="1:21">
      <c r="A387" s="8" t="s">
        <v>75</v>
      </c>
      <c r="B387" s="8" t="s">
        <v>94</v>
      </c>
      <c r="C387" s="8" t="s">
        <v>11638</v>
      </c>
      <c r="D387" s="13">
        <v>1.285</v>
      </c>
      <c r="E387" s="8" t="s">
        <v>11639</v>
      </c>
      <c r="F387" s="8" t="s">
        <v>11640</v>
      </c>
      <c r="G387" s="8" t="s">
        <v>10558</v>
      </c>
      <c r="H387" s="8" t="s">
        <v>10559</v>
      </c>
      <c r="I387" s="8" t="s">
        <v>10560</v>
      </c>
      <c r="J387" s="13">
        <v>1.3</v>
      </c>
      <c r="K387" s="13">
        <f t="shared" si="23"/>
        <v>47.5</v>
      </c>
      <c r="L387" s="13">
        <v>19</v>
      </c>
      <c r="M387" s="8" t="s">
        <v>10559</v>
      </c>
      <c r="N387" s="13">
        <f t="shared" si="24"/>
        <v>28.5</v>
      </c>
      <c r="O387" s="8" t="s">
        <v>10566</v>
      </c>
      <c r="P387" s="8" t="s">
        <v>10562</v>
      </c>
      <c r="Q387" s="8" t="s">
        <v>11575</v>
      </c>
      <c r="R387" s="8"/>
      <c r="U387" s="13">
        <v>34</v>
      </c>
    </row>
    <row r="388" ht="30" customHeight="1" outlineLevel="3" spans="1:21">
      <c r="A388" s="8" t="s">
        <v>75</v>
      </c>
      <c r="B388" s="8" t="s">
        <v>94</v>
      </c>
      <c r="C388" s="8" t="s">
        <v>11641</v>
      </c>
      <c r="D388" s="13">
        <v>3.141</v>
      </c>
      <c r="E388" s="8" t="s">
        <v>11642</v>
      </c>
      <c r="F388" s="8" t="s">
        <v>11643</v>
      </c>
      <c r="G388" s="8" t="s">
        <v>10558</v>
      </c>
      <c r="H388" s="8" t="s">
        <v>10559</v>
      </c>
      <c r="I388" s="8" t="s">
        <v>10560</v>
      </c>
      <c r="J388" s="13">
        <v>3.1</v>
      </c>
      <c r="K388" s="13">
        <f t="shared" si="23"/>
        <v>117.3</v>
      </c>
      <c r="L388" s="13">
        <v>47</v>
      </c>
      <c r="M388" s="8" t="s">
        <v>10559</v>
      </c>
      <c r="N388" s="13">
        <f t="shared" si="24"/>
        <v>70.3</v>
      </c>
      <c r="O388" s="8" t="s">
        <v>10566</v>
      </c>
      <c r="P388" s="8" t="s">
        <v>10562</v>
      </c>
      <c r="Q388" s="8" t="s">
        <v>11575</v>
      </c>
      <c r="R388" s="8"/>
      <c r="U388" s="13">
        <v>84</v>
      </c>
    </row>
    <row r="389" ht="30" customHeight="1" outlineLevel="3" spans="1:21">
      <c r="A389" s="8" t="s">
        <v>75</v>
      </c>
      <c r="B389" s="8" t="s">
        <v>94</v>
      </c>
      <c r="C389" s="8" t="s">
        <v>11644</v>
      </c>
      <c r="D389" s="13">
        <v>2.286</v>
      </c>
      <c r="E389" s="8" t="s">
        <v>11645</v>
      </c>
      <c r="F389" s="8" t="s">
        <v>11646</v>
      </c>
      <c r="G389" s="8" t="s">
        <v>10558</v>
      </c>
      <c r="H389" s="8" t="s">
        <v>10559</v>
      </c>
      <c r="I389" s="8" t="s">
        <v>10560</v>
      </c>
      <c r="J389" s="13">
        <v>2.3</v>
      </c>
      <c r="K389" s="13">
        <f t="shared" si="23"/>
        <v>85.2</v>
      </c>
      <c r="L389" s="13">
        <v>34</v>
      </c>
      <c r="M389" s="8" t="s">
        <v>10559</v>
      </c>
      <c r="N389" s="13">
        <f t="shared" si="24"/>
        <v>51.2</v>
      </c>
      <c r="O389" s="8" t="s">
        <v>10566</v>
      </c>
      <c r="P389" s="8" t="s">
        <v>10562</v>
      </c>
      <c r="Q389" s="8" t="s">
        <v>11575</v>
      </c>
      <c r="R389" s="8"/>
      <c r="U389" s="13">
        <v>61</v>
      </c>
    </row>
    <row r="390" ht="30" customHeight="1" outlineLevel="3" spans="1:21">
      <c r="A390" s="8" t="s">
        <v>75</v>
      </c>
      <c r="B390" s="8" t="s">
        <v>94</v>
      </c>
      <c r="C390" s="8" t="s">
        <v>11647</v>
      </c>
      <c r="D390" s="13">
        <v>1.49</v>
      </c>
      <c r="E390" s="8" t="s">
        <v>11648</v>
      </c>
      <c r="F390" s="8" t="s">
        <v>11649</v>
      </c>
      <c r="G390" s="8" t="s">
        <v>10558</v>
      </c>
      <c r="H390" s="8" t="s">
        <v>10559</v>
      </c>
      <c r="I390" s="8" t="s">
        <v>10560</v>
      </c>
      <c r="J390" s="13">
        <v>1.5</v>
      </c>
      <c r="K390" s="13">
        <f t="shared" si="23"/>
        <v>55.9</v>
      </c>
      <c r="L390" s="13">
        <v>22</v>
      </c>
      <c r="M390" s="8" t="s">
        <v>10559</v>
      </c>
      <c r="N390" s="13">
        <f t="shared" si="24"/>
        <v>33.9</v>
      </c>
      <c r="O390" s="8" t="s">
        <v>10566</v>
      </c>
      <c r="P390" s="8" t="s">
        <v>10562</v>
      </c>
      <c r="Q390" s="8" t="s">
        <v>11575</v>
      </c>
      <c r="R390" s="8"/>
      <c r="U390" s="13">
        <v>40</v>
      </c>
    </row>
    <row r="391" ht="30" customHeight="1" outlineLevel="3" spans="1:21">
      <c r="A391" s="8" t="s">
        <v>75</v>
      </c>
      <c r="B391" s="8" t="s">
        <v>94</v>
      </c>
      <c r="C391" s="8" t="s">
        <v>11650</v>
      </c>
      <c r="D391" s="13">
        <v>0.901</v>
      </c>
      <c r="E391" s="8" t="s">
        <v>11651</v>
      </c>
      <c r="F391" s="8" t="s">
        <v>11652</v>
      </c>
      <c r="G391" s="8" t="s">
        <v>10558</v>
      </c>
      <c r="H391" s="8" t="s">
        <v>10559</v>
      </c>
      <c r="I391" s="8" t="s">
        <v>10560</v>
      </c>
      <c r="J391" s="13">
        <v>0.9</v>
      </c>
      <c r="K391" s="13">
        <f t="shared" si="23"/>
        <v>33.5</v>
      </c>
      <c r="L391" s="13">
        <v>14</v>
      </c>
      <c r="M391" s="8" t="s">
        <v>10559</v>
      </c>
      <c r="N391" s="13">
        <f t="shared" si="24"/>
        <v>19.5</v>
      </c>
      <c r="O391" s="8" t="s">
        <v>10566</v>
      </c>
      <c r="P391" s="8" t="s">
        <v>10562</v>
      </c>
      <c r="Q391" s="8" t="s">
        <v>11575</v>
      </c>
      <c r="R391" s="8"/>
      <c r="U391" s="13">
        <v>24</v>
      </c>
    </row>
    <row r="392" ht="30" customHeight="1" outlineLevel="3" spans="1:21">
      <c r="A392" s="8" t="s">
        <v>75</v>
      </c>
      <c r="B392" s="8" t="s">
        <v>94</v>
      </c>
      <c r="C392" s="8" t="s">
        <v>11653</v>
      </c>
      <c r="D392" s="13">
        <v>5.487</v>
      </c>
      <c r="E392" s="8" t="s">
        <v>11654</v>
      </c>
      <c r="F392" s="8" t="s">
        <v>11655</v>
      </c>
      <c r="G392" s="8" t="s">
        <v>10558</v>
      </c>
      <c r="H392" s="8" t="s">
        <v>10559</v>
      </c>
      <c r="I392" s="8" t="s">
        <v>10560</v>
      </c>
      <c r="J392" s="13">
        <v>5.5</v>
      </c>
      <c r="K392" s="13">
        <f t="shared" si="23"/>
        <v>205.3</v>
      </c>
      <c r="L392" s="13">
        <v>82</v>
      </c>
      <c r="M392" s="8" t="s">
        <v>10559</v>
      </c>
      <c r="N392" s="13">
        <f t="shared" si="24"/>
        <v>123.3</v>
      </c>
      <c r="O392" s="8" t="s">
        <v>10566</v>
      </c>
      <c r="P392" s="8" t="s">
        <v>10562</v>
      </c>
      <c r="Q392" s="8" t="s">
        <v>11575</v>
      </c>
      <c r="R392" s="8"/>
      <c r="U392" s="13">
        <v>147</v>
      </c>
    </row>
    <row r="393" ht="30" customHeight="1" outlineLevel="3" spans="1:21">
      <c r="A393" s="8" t="s">
        <v>75</v>
      </c>
      <c r="B393" s="8" t="s">
        <v>94</v>
      </c>
      <c r="C393" s="8" t="s">
        <v>11656</v>
      </c>
      <c r="D393" s="13">
        <v>1.602</v>
      </c>
      <c r="E393" s="8" t="s">
        <v>11657</v>
      </c>
      <c r="F393" s="8" t="s">
        <v>11658</v>
      </c>
      <c r="G393" s="8" t="s">
        <v>10558</v>
      </c>
      <c r="H393" s="8" t="s">
        <v>10559</v>
      </c>
      <c r="I393" s="8" t="s">
        <v>10560</v>
      </c>
      <c r="J393" s="13">
        <v>1.6</v>
      </c>
      <c r="K393" s="13">
        <f t="shared" si="23"/>
        <v>60</v>
      </c>
      <c r="L393" s="13">
        <v>24</v>
      </c>
      <c r="M393" s="8" t="s">
        <v>10559</v>
      </c>
      <c r="N393" s="13">
        <f t="shared" si="24"/>
        <v>36</v>
      </c>
      <c r="O393" s="8" t="s">
        <v>10566</v>
      </c>
      <c r="P393" s="8" t="s">
        <v>10562</v>
      </c>
      <c r="Q393" s="8" t="s">
        <v>11575</v>
      </c>
      <c r="R393" s="8"/>
      <c r="U393" s="13">
        <v>43</v>
      </c>
    </row>
    <row r="394" ht="30" customHeight="1" outlineLevel="3" spans="1:21">
      <c r="A394" s="8" t="s">
        <v>75</v>
      </c>
      <c r="B394" s="8" t="s">
        <v>94</v>
      </c>
      <c r="C394" s="8" t="s">
        <v>11659</v>
      </c>
      <c r="D394" s="13">
        <v>1.493</v>
      </c>
      <c r="E394" s="8" t="s">
        <v>11660</v>
      </c>
      <c r="F394" s="8" t="s">
        <v>11661</v>
      </c>
      <c r="G394" s="8" t="s">
        <v>10558</v>
      </c>
      <c r="H394" s="8" t="s">
        <v>10559</v>
      </c>
      <c r="I394" s="8" t="s">
        <v>10560</v>
      </c>
      <c r="J394" s="13">
        <v>1.5</v>
      </c>
      <c r="K394" s="13">
        <f t="shared" si="23"/>
        <v>55.9</v>
      </c>
      <c r="L394" s="13">
        <v>22</v>
      </c>
      <c r="M394" s="8" t="s">
        <v>10559</v>
      </c>
      <c r="N394" s="13">
        <f t="shared" si="24"/>
        <v>33.9</v>
      </c>
      <c r="O394" s="8" t="s">
        <v>10566</v>
      </c>
      <c r="P394" s="8" t="s">
        <v>10562</v>
      </c>
      <c r="Q394" s="8" t="s">
        <v>11575</v>
      </c>
      <c r="R394" s="8"/>
      <c r="U394" s="13">
        <v>40</v>
      </c>
    </row>
    <row r="395" ht="30" customHeight="1" outlineLevel="3" spans="1:21">
      <c r="A395" s="8" t="s">
        <v>75</v>
      </c>
      <c r="B395" s="8" t="s">
        <v>94</v>
      </c>
      <c r="C395" s="8" t="s">
        <v>11662</v>
      </c>
      <c r="D395" s="13">
        <v>5.932</v>
      </c>
      <c r="E395" s="8" t="s">
        <v>11663</v>
      </c>
      <c r="F395" s="8" t="s">
        <v>11664</v>
      </c>
      <c r="G395" s="8" t="s">
        <v>10558</v>
      </c>
      <c r="H395" s="8" t="s">
        <v>10559</v>
      </c>
      <c r="I395" s="8" t="s">
        <v>10560</v>
      </c>
      <c r="J395" s="13">
        <v>5.9</v>
      </c>
      <c r="K395" s="13">
        <f t="shared" si="23"/>
        <v>222</v>
      </c>
      <c r="L395" s="13">
        <v>89</v>
      </c>
      <c r="M395" s="8" t="s">
        <v>10559</v>
      </c>
      <c r="N395" s="13">
        <f t="shared" si="24"/>
        <v>133</v>
      </c>
      <c r="O395" s="8" t="s">
        <v>10566</v>
      </c>
      <c r="P395" s="8" t="s">
        <v>10562</v>
      </c>
      <c r="Q395" s="8" t="s">
        <v>11575</v>
      </c>
      <c r="R395" s="8"/>
      <c r="U395" s="13">
        <v>159</v>
      </c>
    </row>
    <row r="396" ht="30" customHeight="1" outlineLevel="3" spans="1:21">
      <c r="A396" s="8" t="s">
        <v>75</v>
      </c>
      <c r="B396" s="8" t="s">
        <v>94</v>
      </c>
      <c r="C396" s="8" t="s">
        <v>11665</v>
      </c>
      <c r="D396" s="13">
        <v>5.347</v>
      </c>
      <c r="E396" s="8" t="s">
        <v>11666</v>
      </c>
      <c r="F396" s="8" t="s">
        <v>11667</v>
      </c>
      <c r="G396" s="8" t="s">
        <v>10558</v>
      </c>
      <c r="H396" s="8" t="s">
        <v>10559</v>
      </c>
      <c r="I396" s="8" t="s">
        <v>10560</v>
      </c>
      <c r="J396" s="13">
        <v>5.3</v>
      </c>
      <c r="K396" s="13">
        <f t="shared" si="23"/>
        <v>199.7</v>
      </c>
      <c r="L396" s="13">
        <v>80</v>
      </c>
      <c r="M396" s="8" t="s">
        <v>10559</v>
      </c>
      <c r="N396" s="13">
        <f t="shared" si="24"/>
        <v>119.7</v>
      </c>
      <c r="O396" s="8" t="s">
        <v>10566</v>
      </c>
      <c r="P396" s="8" t="s">
        <v>10562</v>
      </c>
      <c r="Q396" s="8" t="s">
        <v>11575</v>
      </c>
      <c r="R396" s="8"/>
      <c r="U396" s="13">
        <v>143</v>
      </c>
    </row>
    <row r="397" ht="30" customHeight="1" outlineLevel="3" spans="1:21">
      <c r="A397" s="8" t="s">
        <v>75</v>
      </c>
      <c r="B397" s="8" t="s">
        <v>94</v>
      </c>
      <c r="C397" s="8" t="s">
        <v>11668</v>
      </c>
      <c r="D397" s="13">
        <v>2.012</v>
      </c>
      <c r="E397" s="8" t="s">
        <v>11669</v>
      </c>
      <c r="F397" s="8" t="s">
        <v>11670</v>
      </c>
      <c r="G397" s="8" t="s">
        <v>10558</v>
      </c>
      <c r="H397" s="8" t="s">
        <v>10559</v>
      </c>
      <c r="I397" s="8" t="s">
        <v>10560</v>
      </c>
      <c r="J397" s="13">
        <v>2</v>
      </c>
      <c r="K397" s="13">
        <f t="shared" si="23"/>
        <v>75.4</v>
      </c>
      <c r="L397" s="13">
        <v>30</v>
      </c>
      <c r="M397" s="8" t="s">
        <v>10559</v>
      </c>
      <c r="N397" s="13">
        <f t="shared" si="24"/>
        <v>45.4</v>
      </c>
      <c r="O397" s="8" t="s">
        <v>10566</v>
      </c>
      <c r="P397" s="8" t="s">
        <v>10562</v>
      </c>
      <c r="Q397" s="8" t="s">
        <v>11575</v>
      </c>
      <c r="R397" s="8"/>
      <c r="U397" s="13">
        <v>54</v>
      </c>
    </row>
    <row r="398" ht="30" customHeight="1" outlineLevel="3" spans="1:21">
      <c r="A398" s="8" t="s">
        <v>75</v>
      </c>
      <c r="B398" s="8" t="s">
        <v>94</v>
      </c>
      <c r="C398" s="8" t="s">
        <v>11671</v>
      </c>
      <c r="D398" s="13">
        <v>2.339</v>
      </c>
      <c r="E398" s="8" t="s">
        <v>11672</v>
      </c>
      <c r="F398" s="8" t="s">
        <v>11673</v>
      </c>
      <c r="G398" s="8" t="s">
        <v>10558</v>
      </c>
      <c r="H398" s="8" t="s">
        <v>10559</v>
      </c>
      <c r="I398" s="8" t="s">
        <v>10560</v>
      </c>
      <c r="J398" s="13">
        <v>2.3</v>
      </c>
      <c r="K398" s="13">
        <f t="shared" si="23"/>
        <v>88</v>
      </c>
      <c r="L398" s="13">
        <v>35</v>
      </c>
      <c r="M398" s="8" t="s">
        <v>10559</v>
      </c>
      <c r="N398" s="13">
        <f t="shared" si="24"/>
        <v>53</v>
      </c>
      <c r="O398" s="8" t="s">
        <v>10566</v>
      </c>
      <c r="P398" s="8" t="s">
        <v>10562</v>
      </c>
      <c r="Q398" s="8" t="s">
        <v>11575</v>
      </c>
      <c r="R398" s="8"/>
      <c r="U398" s="13">
        <v>63</v>
      </c>
    </row>
    <row r="399" ht="30" customHeight="1" outlineLevel="3" spans="1:21">
      <c r="A399" s="8" t="s">
        <v>75</v>
      </c>
      <c r="B399" s="8" t="s">
        <v>94</v>
      </c>
      <c r="C399" s="8" t="s">
        <v>11674</v>
      </c>
      <c r="D399" s="13">
        <v>3.453</v>
      </c>
      <c r="E399" s="8" t="s">
        <v>11675</v>
      </c>
      <c r="F399" s="8" t="s">
        <v>11676</v>
      </c>
      <c r="G399" s="8" t="s">
        <v>10558</v>
      </c>
      <c r="H399" s="8" t="s">
        <v>10559</v>
      </c>
      <c r="I399" s="8" t="s">
        <v>10560</v>
      </c>
      <c r="J399" s="13">
        <v>3.5</v>
      </c>
      <c r="K399" s="13">
        <f t="shared" si="23"/>
        <v>128.5</v>
      </c>
      <c r="L399" s="13">
        <v>52</v>
      </c>
      <c r="M399" s="8" t="s">
        <v>10559</v>
      </c>
      <c r="N399" s="13">
        <f t="shared" si="24"/>
        <v>76.5</v>
      </c>
      <c r="O399" s="8" t="s">
        <v>10566</v>
      </c>
      <c r="P399" s="8" t="s">
        <v>10562</v>
      </c>
      <c r="Q399" s="8" t="s">
        <v>11575</v>
      </c>
      <c r="R399" s="8"/>
      <c r="U399" s="13">
        <v>92</v>
      </c>
    </row>
    <row r="400" ht="30" customHeight="1" outlineLevel="3" spans="1:21">
      <c r="A400" s="8" t="s">
        <v>75</v>
      </c>
      <c r="B400" s="8" t="s">
        <v>94</v>
      </c>
      <c r="C400" s="8" t="s">
        <v>11677</v>
      </c>
      <c r="D400" s="13">
        <v>2.109</v>
      </c>
      <c r="E400" s="8" t="s">
        <v>11678</v>
      </c>
      <c r="F400" s="8" t="s">
        <v>11679</v>
      </c>
      <c r="G400" s="8" t="s">
        <v>10558</v>
      </c>
      <c r="H400" s="8" t="s">
        <v>10559</v>
      </c>
      <c r="I400" s="8" t="s">
        <v>10560</v>
      </c>
      <c r="J400" s="13">
        <v>2.1</v>
      </c>
      <c r="K400" s="13">
        <f t="shared" si="23"/>
        <v>78.2</v>
      </c>
      <c r="L400" s="13">
        <v>32</v>
      </c>
      <c r="M400" s="8" t="s">
        <v>10559</v>
      </c>
      <c r="N400" s="13">
        <f t="shared" si="24"/>
        <v>46.2</v>
      </c>
      <c r="O400" s="8" t="s">
        <v>10566</v>
      </c>
      <c r="P400" s="8" t="s">
        <v>10562</v>
      </c>
      <c r="Q400" s="8" t="s">
        <v>11575</v>
      </c>
      <c r="R400" s="8"/>
      <c r="U400" s="13">
        <v>56</v>
      </c>
    </row>
    <row r="401" ht="30" customHeight="1" outlineLevel="3" spans="1:21">
      <c r="A401" s="8" t="s">
        <v>75</v>
      </c>
      <c r="B401" s="8" t="s">
        <v>94</v>
      </c>
      <c r="C401" s="8" t="s">
        <v>11680</v>
      </c>
      <c r="D401" s="13">
        <v>1.541</v>
      </c>
      <c r="E401" s="8" t="s">
        <v>11681</v>
      </c>
      <c r="F401" s="8" t="s">
        <v>11682</v>
      </c>
      <c r="G401" s="8" t="s">
        <v>10558</v>
      </c>
      <c r="H401" s="8" t="s">
        <v>10559</v>
      </c>
      <c r="I401" s="8" t="s">
        <v>10560</v>
      </c>
      <c r="J401" s="13">
        <v>1.5</v>
      </c>
      <c r="K401" s="13">
        <f t="shared" si="23"/>
        <v>57.3</v>
      </c>
      <c r="L401" s="13">
        <v>23</v>
      </c>
      <c r="M401" s="8" t="s">
        <v>10559</v>
      </c>
      <c r="N401" s="13">
        <f t="shared" si="24"/>
        <v>34.3</v>
      </c>
      <c r="O401" s="8" t="s">
        <v>10566</v>
      </c>
      <c r="P401" s="8" t="s">
        <v>10562</v>
      </c>
      <c r="Q401" s="8" t="s">
        <v>11575</v>
      </c>
      <c r="R401" s="8"/>
      <c r="U401" s="13">
        <v>41</v>
      </c>
    </row>
    <row r="402" ht="30" customHeight="1" outlineLevel="3" spans="1:21">
      <c r="A402" s="8" t="s">
        <v>75</v>
      </c>
      <c r="B402" s="8" t="s">
        <v>94</v>
      </c>
      <c r="C402" s="8" t="s">
        <v>11683</v>
      </c>
      <c r="D402" s="13">
        <v>2.311</v>
      </c>
      <c r="E402" s="8" t="s">
        <v>11684</v>
      </c>
      <c r="F402" s="8" t="s">
        <v>11685</v>
      </c>
      <c r="G402" s="8" t="s">
        <v>10558</v>
      </c>
      <c r="H402" s="8" t="s">
        <v>10559</v>
      </c>
      <c r="I402" s="8" t="s">
        <v>10560</v>
      </c>
      <c r="J402" s="13">
        <v>2.3</v>
      </c>
      <c r="K402" s="13">
        <f t="shared" si="23"/>
        <v>86.6</v>
      </c>
      <c r="L402" s="13">
        <v>35</v>
      </c>
      <c r="M402" s="8" t="s">
        <v>10559</v>
      </c>
      <c r="N402" s="13">
        <f t="shared" si="24"/>
        <v>51.6</v>
      </c>
      <c r="O402" s="8" t="s">
        <v>10566</v>
      </c>
      <c r="P402" s="8" t="s">
        <v>10562</v>
      </c>
      <c r="Q402" s="8" t="s">
        <v>11575</v>
      </c>
      <c r="R402" s="8"/>
      <c r="U402" s="13">
        <v>62</v>
      </c>
    </row>
    <row r="403" ht="30" customHeight="1" outlineLevel="3" spans="1:21">
      <c r="A403" s="8" t="s">
        <v>75</v>
      </c>
      <c r="B403" s="8" t="s">
        <v>94</v>
      </c>
      <c r="C403" s="8" t="s">
        <v>11686</v>
      </c>
      <c r="D403" s="13">
        <v>2.734</v>
      </c>
      <c r="E403" s="8" t="s">
        <v>11687</v>
      </c>
      <c r="F403" s="8" t="s">
        <v>11688</v>
      </c>
      <c r="G403" s="8" t="s">
        <v>10558</v>
      </c>
      <c r="H403" s="8" t="s">
        <v>10559</v>
      </c>
      <c r="I403" s="8" t="s">
        <v>10560</v>
      </c>
      <c r="J403" s="13">
        <v>2.7</v>
      </c>
      <c r="K403" s="13">
        <f t="shared" si="23"/>
        <v>101.9</v>
      </c>
      <c r="L403" s="13">
        <v>41</v>
      </c>
      <c r="M403" s="8" t="s">
        <v>10559</v>
      </c>
      <c r="N403" s="13">
        <f t="shared" si="24"/>
        <v>60.9</v>
      </c>
      <c r="O403" s="8" t="s">
        <v>10566</v>
      </c>
      <c r="P403" s="8" t="s">
        <v>10562</v>
      </c>
      <c r="Q403" s="8" t="s">
        <v>11575</v>
      </c>
      <c r="R403" s="8"/>
      <c r="U403" s="13">
        <v>73</v>
      </c>
    </row>
    <row r="404" ht="30" customHeight="1" outlineLevel="3" spans="1:21">
      <c r="A404" s="8" t="s">
        <v>75</v>
      </c>
      <c r="B404" s="8" t="s">
        <v>94</v>
      </c>
      <c r="C404" s="8" t="s">
        <v>11689</v>
      </c>
      <c r="D404" s="13">
        <v>1.723</v>
      </c>
      <c r="E404" s="8" t="s">
        <v>11690</v>
      </c>
      <c r="F404" s="8" t="s">
        <v>11691</v>
      </c>
      <c r="G404" s="8" t="s">
        <v>10558</v>
      </c>
      <c r="H404" s="8" t="s">
        <v>10559</v>
      </c>
      <c r="I404" s="8" t="s">
        <v>10560</v>
      </c>
      <c r="J404" s="13">
        <v>1.7</v>
      </c>
      <c r="K404" s="13">
        <f t="shared" si="23"/>
        <v>64.2</v>
      </c>
      <c r="L404" s="13">
        <v>26</v>
      </c>
      <c r="M404" s="8" t="s">
        <v>10559</v>
      </c>
      <c r="N404" s="13">
        <f t="shared" si="24"/>
        <v>38.2</v>
      </c>
      <c r="O404" s="8" t="s">
        <v>10566</v>
      </c>
      <c r="P404" s="8" t="s">
        <v>10562</v>
      </c>
      <c r="Q404" s="8" t="s">
        <v>11575</v>
      </c>
      <c r="R404" s="8"/>
      <c r="U404" s="13">
        <v>46</v>
      </c>
    </row>
    <row r="405" ht="30" customHeight="1" outlineLevel="3" spans="1:21">
      <c r="A405" s="8" t="s">
        <v>75</v>
      </c>
      <c r="B405" s="8" t="s">
        <v>94</v>
      </c>
      <c r="C405" s="8" t="s">
        <v>11692</v>
      </c>
      <c r="D405" s="13">
        <v>2.416</v>
      </c>
      <c r="E405" s="8" t="s">
        <v>11693</v>
      </c>
      <c r="F405" s="8" t="s">
        <v>11694</v>
      </c>
      <c r="G405" s="8" t="s">
        <v>10558</v>
      </c>
      <c r="H405" s="8" t="s">
        <v>10559</v>
      </c>
      <c r="I405" s="8" t="s">
        <v>10560</v>
      </c>
      <c r="J405" s="13">
        <v>2.4</v>
      </c>
      <c r="K405" s="13">
        <f t="shared" si="23"/>
        <v>90.8</v>
      </c>
      <c r="L405" s="13">
        <v>36</v>
      </c>
      <c r="M405" s="8" t="s">
        <v>10559</v>
      </c>
      <c r="N405" s="13">
        <f t="shared" si="24"/>
        <v>54.8</v>
      </c>
      <c r="O405" s="8" t="s">
        <v>10566</v>
      </c>
      <c r="P405" s="8" t="s">
        <v>10562</v>
      </c>
      <c r="Q405" s="8" t="s">
        <v>11575</v>
      </c>
      <c r="R405" s="8"/>
      <c r="U405" s="13">
        <v>65</v>
      </c>
    </row>
    <row r="406" ht="30" customHeight="1" outlineLevel="3" spans="1:21">
      <c r="A406" s="8" t="s">
        <v>75</v>
      </c>
      <c r="B406" s="8" t="s">
        <v>94</v>
      </c>
      <c r="C406" s="8" t="s">
        <v>11695</v>
      </c>
      <c r="D406" s="13">
        <v>2.907</v>
      </c>
      <c r="E406" s="8" t="s">
        <v>11696</v>
      </c>
      <c r="F406" s="8" t="s">
        <v>11697</v>
      </c>
      <c r="G406" s="8" t="s">
        <v>10558</v>
      </c>
      <c r="H406" s="8" t="s">
        <v>10559</v>
      </c>
      <c r="I406" s="8" t="s">
        <v>10560</v>
      </c>
      <c r="J406" s="13">
        <v>2.9</v>
      </c>
      <c r="K406" s="13">
        <f t="shared" si="23"/>
        <v>108.9</v>
      </c>
      <c r="L406" s="13">
        <v>44</v>
      </c>
      <c r="M406" s="8" t="s">
        <v>10559</v>
      </c>
      <c r="N406" s="13">
        <f t="shared" si="24"/>
        <v>64.9</v>
      </c>
      <c r="O406" s="8" t="s">
        <v>10566</v>
      </c>
      <c r="P406" s="8" t="s">
        <v>10562</v>
      </c>
      <c r="Q406" s="8" t="s">
        <v>11575</v>
      </c>
      <c r="R406" s="8"/>
      <c r="U406" s="13">
        <v>78</v>
      </c>
    </row>
    <row r="407" ht="30" customHeight="1" outlineLevel="3" spans="1:21">
      <c r="A407" s="8" t="s">
        <v>75</v>
      </c>
      <c r="B407" s="8" t="s">
        <v>94</v>
      </c>
      <c r="C407" s="8" t="s">
        <v>11698</v>
      </c>
      <c r="D407" s="13">
        <v>3.142</v>
      </c>
      <c r="E407" s="8" t="s">
        <v>11699</v>
      </c>
      <c r="F407" s="8" t="s">
        <v>11700</v>
      </c>
      <c r="G407" s="8" t="s">
        <v>10558</v>
      </c>
      <c r="H407" s="8" t="s">
        <v>10559</v>
      </c>
      <c r="I407" s="8" t="s">
        <v>10560</v>
      </c>
      <c r="J407" s="13">
        <v>3.1</v>
      </c>
      <c r="K407" s="13">
        <f t="shared" si="23"/>
        <v>117.3</v>
      </c>
      <c r="L407" s="13">
        <v>47</v>
      </c>
      <c r="M407" s="8" t="s">
        <v>10559</v>
      </c>
      <c r="N407" s="13">
        <f t="shared" si="24"/>
        <v>70.3</v>
      </c>
      <c r="O407" s="8" t="s">
        <v>10566</v>
      </c>
      <c r="P407" s="8" t="s">
        <v>10562</v>
      </c>
      <c r="Q407" s="8" t="s">
        <v>11575</v>
      </c>
      <c r="R407" s="8"/>
      <c r="U407" s="13">
        <v>84</v>
      </c>
    </row>
    <row r="408" ht="30" customHeight="1" outlineLevel="3" spans="1:21">
      <c r="A408" s="8" t="s">
        <v>75</v>
      </c>
      <c r="B408" s="8" t="s">
        <v>94</v>
      </c>
      <c r="C408" s="8" t="s">
        <v>11701</v>
      </c>
      <c r="D408" s="13">
        <v>3.181</v>
      </c>
      <c r="E408" s="8" t="s">
        <v>11702</v>
      </c>
      <c r="F408" s="8" t="s">
        <v>11703</v>
      </c>
      <c r="G408" s="8" t="s">
        <v>10558</v>
      </c>
      <c r="H408" s="8" t="s">
        <v>10559</v>
      </c>
      <c r="I408" s="8" t="s">
        <v>10560</v>
      </c>
      <c r="J408" s="13">
        <v>3.2</v>
      </c>
      <c r="K408" s="13">
        <f t="shared" si="23"/>
        <v>118.7</v>
      </c>
      <c r="L408" s="13">
        <v>48</v>
      </c>
      <c r="M408" s="8" t="s">
        <v>10559</v>
      </c>
      <c r="N408" s="13">
        <f t="shared" si="24"/>
        <v>70.7</v>
      </c>
      <c r="O408" s="8" t="s">
        <v>10566</v>
      </c>
      <c r="P408" s="8" t="s">
        <v>10562</v>
      </c>
      <c r="Q408" s="8" t="s">
        <v>11575</v>
      </c>
      <c r="R408" s="8"/>
      <c r="U408" s="13">
        <v>85</v>
      </c>
    </row>
    <row r="409" ht="30" customHeight="1" outlineLevel="3" spans="1:21">
      <c r="A409" s="8" t="s">
        <v>75</v>
      </c>
      <c r="B409" s="8" t="s">
        <v>94</v>
      </c>
      <c r="C409" s="8" t="s">
        <v>11704</v>
      </c>
      <c r="D409" s="13">
        <v>2.216</v>
      </c>
      <c r="E409" s="8" t="s">
        <v>11705</v>
      </c>
      <c r="F409" s="8" t="s">
        <v>11706</v>
      </c>
      <c r="G409" s="8" t="s">
        <v>10558</v>
      </c>
      <c r="H409" s="8" t="s">
        <v>10559</v>
      </c>
      <c r="I409" s="8" t="s">
        <v>10560</v>
      </c>
      <c r="J409" s="13">
        <v>2.2</v>
      </c>
      <c r="K409" s="13">
        <f t="shared" si="23"/>
        <v>82.4</v>
      </c>
      <c r="L409" s="13">
        <v>33</v>
      </c>
      <c r="M409" s="8" t="s">
        <v>10559</v>
      </c>
      <c r="N409" s="13">
        <f t="shared" si="24"/>
        <v>49.4</v>
      </c>
      <c r="O409" s="8" t="s">
        <v>10566</v>
      </c>
      <c r="P409" s="8" t="s">
        <v>10562</v>
      </c>
      <c r="Q409" s="8" t="s">
        <v>11575</v>
      </c>
      <c r="R409" s="8"/>
      <c r="U409" s="13">
        <v>59</v>
      </c>
    </row>
    <row r="410" ht="30" customHeight="1" outlineLevel="3" spans="1:21">
      <c r="A410" s="8" t="s">
        <v>75</v>
      </c>
      <c r="B410" s="8" t="s">
        <v>94</v>
      </c>
      <c r="C410" s="8" t="s">
        <v>11707</v>
      </c>
      <c r="D410" s="13">
        <v>2.393</v>
      </c>
      <c r="E410" s="8" t="s">
        <v>11708</v>
      </c>
      <c r="F410" s="8" t="s">
        <v>11709</v>
      </c>
      <c r="G410" s="8" t="s">
        <v>10558</v>
      </c>
      <c r="H410" s="8" t="s">
        <v>10559</v>
      </c>
      <c r="I410" s="8" t="s">
        <v>10560</v>
      </c>
      <c r="J410" s="13">
        <v>2.4</v>
      </c>
      <c r="K410" s="13">
        <f t="shared" si="23"/>
        <v>89.4</v>
      </c>
      <c r="L410" s="13">
        <v>36</v>
      </c>
      <c r="M410" s="8" t="s">
        <v>10559</v>
      </c>
      <c r="N410" s="13">
        <f t="shared" si="24"/>
        <v>53.4</v>
      </c>
      <c r="O410" s="8" t="s">
        <v>10566</v>
      </c>
      <c r="P410" s="8" t="s">
        <v>10562</v>
      </c>
      <c r="Q410" s="8" t="s">
        <v>11575</v>
      </c>
      <c r="R410" s="8"/>
      <c r="U410" s="13">
        <v>64</v>
      </c>
    </row>
    <row r="411" ht="30" customHeight="1" outlineLevel="3" spans="1:21">
      <c r="A411" s="8" t="s">
        <v>75</v>
      </c>
      <c r="B411" s="8" t="s">
        <v>94</v>
      </c>
      <c r="C411" s="8" t="s">
        <v>11710</v>
      </c>
      <c r="D411" s="13">
        <v>0.677</v>
      </c>
      <c r="E411" s="8" t="s">
        <v>11711</v>
      </c>
      <c r="F411" s="8" t="s">
        <v>11712</v>
      </c>
      <c r="G411" s="8" t="s">
        <v>10558</v>
      </c>
      <c r="H411" s="8" t="s">
        <v>10559</v>
      </c>
      <c r="I411" s="8" t="s">
        <v>10560</v>
      </c>
      <c r="J411" s="13">
        <v>0.7</v>
      </c>
      <c r="K411" s="13">
        <f t="shared" si="23"/>
        <v>25.1</v>
      </c>
      <c r="L411" s="13">
        <v>10</v>
      </c>
      <c r="M411" s="8" t="s">
        <v>10559</v>
      </c>
      <c r="N411" s="13">
        <f t="shared" si="24"/>
        <v>15.1</v>
      </c>
      <c r="O411" s="8" t="s">
        <v>10566</v>
      </c>
      <c r="P411" s="8" t="s">
        <v>10562</v>
      </c>
      <c r="Q411" s="8" t="s">
        <v>11575</v>
      </c>
      <c r="R411" s="8"/>
      <c r="U411" s="13">
        <v>18</v>
      </c>
    </row>
    <row r="412" ht="30" customHeight="1" outlineLevel="3" spans="1:21">
      <c r="A412" s="8" t="s">
        <v>75</v>
      </c>
      <c r="B412" s="8" t="s">
        <v>94</v>
      </c>
      <c r="C412" s="8" t="s">
        <v>11713</v>
      </c>
      <c r="D412" s="13">
        <v>3.197</v>
      </c>
      <c r="E412" s="8" t="s">
        <v>11714</v>
      </c>
      <c r="F412" s="8" t="s">
        <v>11715</v>
      </c>
      <c r="G412" s="8" t="s">
        <v>10558</v>
      </c>
      <c r="H412" s="8" t="s">
        <v>10559</v>
      </c>
      <c r="I412" s="8" t="s">
        <v>10560</v>
      </c>
      <c r="J412" s="13">
        <v>3.2</v>
      </c>
      <c r="K412" s="13">
        <f t="shared" si="23"/>
        <v>120.1</v>
      </c>
      <c r="L412" s="13">
        <v>48</v>
      </c>
      <c r="M412" s="8" t="s">
        <v>10559</v>
      </c>
      <c r="N412" s="13">
        <f t="shared" si="24"/>
        <v>72.1</v>
      </c>
      <c r="O412" s="8" t="s">
        <v>10566</v>
      </c>
      <c r="P412" s="8" t="s">
        <v>10562</v>
      </c>
      <c r="Q412" s="8" t="s">
        <v>11575</v>
      </c>
      <c r="R412" s="8"/>
      <c r="U412" s="13">
        <v>86</v>
      </c>
    </row>
    <row r="413" ht="30" customHeight="1" outlineLevel="3" spans="1:21">
      <c r="A413" s="8" t="s">
        <v>75</v>
      </c>
      <c r="B413" s="8" t="s">
        <v>94</v>
      </c>
      <c r="C413" s="8" t="s">
        <v>11716</v>
      </c>
      <c r="D413" s="13">
        <v>3.223</v>
      </c>
      <c r="E413" s="8" t="s">
        <v>11717</v>
      </c>
      <c r="F413" s="8" t="s">
        <v>11718</v>
      </c>
      <c r="G413" s="8" t="s">
        <v>10558</v>
      </c>
      <c r="H413" s="8" t="s">
        <v>10559</v>
      </c>
      <c r="I413" s="8" t="s">
        <v>10560</v>
      </c>
      <c r="J413" s="13">
        <v>3.2</v>
      </c>
      <c r="K413" s="13">
        <f t="shared" si="23"/>
        <v>120.1</v>
      </c>
      <c r="L413" s="13">
        <v>48</v>
      </c>
      <c r="M413" s="8" t="s">
        <v>10559</v>
      </c>
      <c r="N413" s="13">
        <f t="shared" si="24"/>
        <v>72.1</v>
      </c>
      <c r="O413" s="8" t="s">
        <v>10566</v>
      </c>
      <c r="P413" s="8" t="s">
        <v>10562</v>
      </c>
      <c r="Q413" s="8" t="s">
        <v>11575</v>
      </c>
      <c r="R413" s="8"/>
      <c r="U413" s="13">
        <v>86</v>
      </c>
    </row>
    <row r="414" ht="30" customHeight="1" outlineLevel="3" spans="1:21">
      <c r="A414" s="8" t="s">
        <v>75</v>
      </c>
      <c r="B414" s="8" t="s">
        <v>94</v>
      </c>
      <c r="C414" s="8" t="s">
        <v>11719</v>
      </c>
      <c r="D414" s="13">
        <v>2.05</v>
      </c>
      <c r="E414" s="8" t="s">
        <v>11720</v>
      </c>
      <c r="F414" s="8" t="s">
        <v>11721</v>
      </c>
      <c r="G414" s="8" t="s">
        <v>10558</v>
      </c>
      <c r="H414" s="8" t="s">
        <v>10559</v>
      </c>
      <c r="I414" s="8" t="s">
        <v>10560</v>
      </c>
      <c r="J414" s="13">
        <v>2</v>
      </c>
      <c r="K414" s="13">
        <f t="shared" si="23"/>
        <v>76.8</v>
      </c>
      <c r="L414" s="13">
        <v>31</v>
      </c>
      <c r="M414" s="8" t="s">
        <v>10559</v>
      </c>
      <c r="N414" s="13">
        <f t="shared" si="24"/>
        <v>45.8</v>
      </c>
      <c r="O414" s="8" t="s">
        <v>10566</v>
      </c>
      <c r="P414" s="8" t="s">
        <v>10562</v>
      </c>
      <c r="Q414" s="8" t="s">
        <v>11575</v>
      </c>
      <c r="R414" s="8"/>
      <c r="U414" s="13">
        <v>55</v>
      </c>
    </row>
    <row r="415" ht="30" customHeight="1" outlineLevel="3" spans="1:21">
      <c r="A415" s="8" t="s">
        <v>75</v>
      </c>
      <c r="B415" s="8" t="s">
        <v>94</v>
      </c>
      <c r="C415" s="8" t="s">
        <v>11722</v>
      </c>
      <c r="D415" s="13">
        <v>2.944</v>
      </c>
      <c r="E415" s="8" t="s">
        <v>11723</v>
      </c>
      <c r="F415" s="8" t="s">
        <v>11724</v>
      </c>
      <c r="G415" s="8" t="s">
        <v>10558</v>
      </c>
      <c r="H415" s="8" t="s">
        <v>10559</v>
      </c>
      <c r="I415" s="8" t="s">
        <v>10560</v>
      </c>
      <c r="J415" s="13">
        <v>2.9</v>
      </c>
      <c r="K415" s="13">
        <f t="shared" si="23"/>
        <v>110.3</v>
      </c>
      <c r="L415" s="13">
        <v>44</v>
      </c>
      <c r="M415" s="8" t="s">
        <v>10559</v>
      </c>
      <c r="N415" s="13">
        <f t="shared" si="24"/>
        <v>66.3</v>
      </c>
      <c r="O415" s="8" t="s">
        <v>10566</v>
      </c>
      <c r="P415" s="8" t="s">
        <v>10562</v>
      </c>
      <c r="Q415" s="8" t="s">
        <v>11575</v>
      </c>
      <c r="R415" s="8"/>
      <c r="U415" s="13">
        <v>79</v>
      </c>
    </row>
    <row r="416" ht="30" customHeight="1" outlineLevel="3" spans="1:21">
      <c r="A416" s="8" t="s">
        <v>75</v>
      </c>
      <c r="B416" s="8" t="s">
        <v>94</v>
      </c>
      <c r="C416" s="8" t="s">
        <v>11725</v>
      </c>
      <c r="D416" s="13">
        <v>2.492</v>
      </c>
      <c r="E416" s="8" t="s">
        <v>11726</v>
      </c>
      <c r="F416" s="8" t="s">
        <v>11727</v>
      </c>
      <c r="G416" s="8" t="s">
        <v>10558</v>
      </c>
      <c r="H416" s="8" t="s">
        <v>10559</v>
      </c>
      <c r="I416" s="8" t="s">
        <v>10560</v>
      </c>
      <c r="J416" s="13">
        <v>2.5</v>
      </c>
      <c r="K416" s="13">
        <f t="shared" si="23"/>
        <v>93.6</v>
      </c>
      <c r="L416" s="13">
        <v>37</v>
      </c>
      <c r="M416" s="8" t="s">
        <v>10559</v>
      </c>
      <c r="N416" s="13">
        <f t="shared" si="24"/>
        <v>56.6</v>
      </c>
      <c r="O416" s="8" t="s">
        <v>10566</v>
      </c>
      <c r="P416" s="8" t="s">
        <v>10562</v>
      </c>
      <c r="Q416" s="8" t="s">
        <v>11575</v>
      </c>
      <c r="R416" s="8"/>
      <c r="U416" s="13">
        <v>67</v>
      </c>
    </row>
    <row r="417" ht="30" customHeight="1" outlineLevel="3" spans="1:21">
      <c r="A417" s="8" t="s">
        <v>75</v>
      </c>
      <c r="B417" s="8" t="s">
        <v>94</v>
      </c>
      <c r="C417" s="8" t="s">
        <v>11728</v>
      </c>
      <c r="D417" s="13">
        <v>14.616</v>
      </c>
      <c r="E417" s="8" t="s">
        <v>11729</v>
      </c>
      <c r="F417" s="8" t="s">
        <v>11730</v>
      </c>
      <c r="G417" s="8" t="s">
        <v>10558</v>
      </c>
      <c r="H417" s="8" t="s">
        <v>10559</v>
      </c>
      <c r="I417" s="8" t="s">
        <v>10560</v>
      </c>
      <c r="J417" s="13">
        <v>14.6</v>
      </c>
      <c r="K417" s="13">
        <f t="shared" si="23"/>
        <v>547.4</v>
      </c>
      <c r="L417" s="13">
        <v>219</v>
      </c>
      <c r="M417" s="8" t="s">
        <v>10559</v>
      </c>
      <c r="N417" s="13">
        <f t="shared" si="24"/>
        <v>328.4</v>
      </c>
      <c r="O417" s="8" t="s">
        <v>10566</v>
      </c>
      <c r="P417" s="8" t="s">
        <v>10562</v>
      </c>
      <c r="Q417" s="8" t="s">
        <v>11575</v>
      </c>
      <c r="R417" s="8"/>
      <c r="U417" s="13">
        <v>392</v>
      </c>
    </row>
    <row r="418" ht="30" customHeight="1" outlineLevel="3" spans="1:21">
      <c r="A418" s="8" t="s">
        <v>75</v>
      </c>
      <c r="B418" s="8" t="s">
        <v>94</v>
      </c>
      <c r="C418" s="8" t="s">
        <v>11731</v>
      </c>
      <c r="D418" s="13">
        <v>0.436</v>
      </c>
      <c r="E418" s="8" t="s">
        <v>11732</v>
      </c>
      <c r="F418" s="8" t="s">
        <v>11733</v>
      </c>
      <c r="G418" s="8" t="s">
        <v>10558</v>
      </c>
      <c r="H418" s="8" t="s">
        <v>10559</v>
      </c>
      <c r="I418" s="8" t="s">
        <v>10560</v>
      </c>
      <c r="J418" s="13">
        <v>0.4</v>
      </c>
      <c r="K418" s="13">
        <f t="shared" si="23"/>
        <v>16.8</v>
      </c>
      <c r="L418" s="13">
        <v>7</v>
      </c>
      <c r="M418" s="8" t="s">
        <v>10559</v>
      </c>
      <c r="N418" s="13">
        <f t="shared" si="24"/>
        <v>9.8</v>
      </c>
      <c r="O418" s="8" t="s">
        <v>10566</v>
      </c>
      <c r="P418" s="8" t="s">
        <v>10562</v>
      </c>
      <c r="Q418" s="8" t="s">
        <v>11575</v>
      </c>
      <c r="R418" s="8"/>
      <c r="U418" s="13">
        <v>12</v>
      </c>
    </row>
    <row r="419" ht="30" customHeight="1" outlineLevel="3" spans="1:21">
      <c r="A419" s="8" t="s">
        <v>75</v>
      </c>
      <c r="B419" s="8" t="s">
        <v>94</v>
      </c>
      <c r="C419" s="8" t="s">
        <v>11734</v>
      </c>
      <c r="D419" s="13">
        <v>0.927</v>
      </c>
      <c r="E419" s="8" t="s">
        <v>11735</v>
      </c>
      <c r="F419" s="8" t="s">
        <v>11736</v>
      </c>
      <c r="G419" s="8" t="s">
        <v>10558</v>
      </c>
      <c r="H419" s="8" t="s">
        <v>10559</v>
      </c>
      <c r="I419" s="8" t="s">
        <v>10560</v>
      </c>
      <c r="J419" s="13">
        <v>0.9</v>
      </c>
      <c r="K419" s="13">
        <f t="shared" si="23"/>
        <v>34.9</v>
      </c>
      <c r="L419" s="13">
        <v>14</v>
      </c>
      <c r="M419" s="8" t="s">
        <v>10559</v>
      </c>
      <c r="N419" s="13">
        <f t="shared" si="24"/>
        <v>20.9</v>
      </c>
      <c r="O419" s="8" t="s">
        <v>10566</v>
      </c>
      <c r="P419" s="8" t="s">
        <v>10562</v>
      </c>
      <c r="Q419" s="8" t="s">
        <v>11575</v>
      </c>
      <c r="R419" s="8"/>
      <c r="U419" s="13">
        <v>25</v>
      </c>
    </row>
    <row r="420" ht="30" customHeight="1" outlineLevel="3" spans="1:21">
      <c r="A420" s="8" t="s">
        <v>75</v>
      </c>
      <c r="B420" s="8" t="s">
        <v>94</v>
      </c>
      <c r="C420" s="8" t="s">
        <v>11737</v>
      </c>
      <c r="D420" s="13">
        <v>1.467</v>
      </c>
      <c r="E420" s="8" t="s">
        <v>11738</v>
      </c>
      <c r="F420" s="8" t="s">
        <v>11739</v>
      </c>
      <c r="G420" s="8" t="s">
        <v>10558</v>
      </c>
      <c r="H420" s="8" t="s">
        <v>10559</v>
      </c>
      <c r="I420" s="8" t="s">
        <v>10560</v>
      </c>
      <c r="J420" s="13">
        <v>1.5</v>
      </c>
      <c r="K420" s="13">
        <f t="shared" si="23"/>
        <v>54.5</v>
      </c>
      <c r="L420" s="13">
        <v>22</v>
      </c>
      <c r="M420" s="8" t="s">
        <v>10559</v>
      </c>
      <c r="N420" s="13">
        <f t="shared" si="24"/>
        <v>32.5</v>
      </c>
      <c r="O420" s="8" t="s">
        <v>10566</v>
      </c>
      <c r="P420" s="8" t="s">
        <v>10562</v>
      </c>
      <c r="Q420" s="8" t="s">
        <v>11575</v>
      </c>
      <c r="R420" s="8"/>
      <c r="U420" s="13">
        <v>39</v>
      </c>
    </row>
    <row r="421" ht="30" customHeight="1" outlineLevel="3" spans="1:21">
      <c r="A421" s="8" t="s">
        <v>75</v>
      </c>
      <c r="B421" s="8" t="s">
        <v>94</v>
      </c>
      <c r="C421" s="8" t="s">
        <v>11740</v>
      </c>
      <c r="D421" s="13">
        <v>0.323</v>
      </c>
      <c r="E421" s="8" t="s">
        <v>11741</v>
      </c>
      <c r="F421" s="8" t="s">
        <v>11742</v>
      </c>
      <c r="G421" s="8" t="s">
        <v>10558</v>
      </c>
      <c r="H421" s="8" t="s">
        <v>10559</v>
      </c>
      <c r="I421" s="8" t="s">
        <v>10560</v>
      </c>
      <c r="J421" s="13">
        <v>0.3</v>
      </c>
      <c r="K421" s="13">
        <f t="shared" si="23"/>
        <v>12.6</v>
      </c>
      <c r="L421" s="13">
        <v>5</v>
      </c>
      <c r="M421" s="8" t="s">
        <v>10559</v>
      </c>
      <c r="N421" s="13">
        <f t="shared" si="24"/>
        <v>7.6</v>
      </c>
      <c r="O421" s="8" t="s">
        <v>10566</v>
      </c>
      <c r="P421" s="8" t="s">
        <v>10562</v>
      </c>
      <c r="Q421" s="8" t="s">
        <v>11575</v>
      </c>
      <c r="R421" s="8"/>
      <c r="U421" s="13">
        <v>9</v>
      </c>
    </row>
    <row r="422" ht="30" customHeight="1" outlineLevel="3" spans="1:21">
      <c r="A422" s="8" t="s">
        <v>75</v>
      </c>
      <c r="B422" s="8" t="s">
        <v>94</v>
      </c>
      <c r="C422" s="8" t="s">
        <v>11743</v>
      </c>
      <c r="D422" s="13">
        <v>1.699</v>
      </c>
      <c r="E422" s="8" t="s">
        <v>11744</v>
      </c>
      <c r="F422" s="8" t="s">
        <v>11745</v>
      </c>
      <c r="G422" s="8" t="s">
        <v>10558</v>
      </c>
      <c r="H422" s="8" t="s">
        <v>10559</v>
      </c>
      <c r="I422" s="8" t="s">
        <v>10560</v>
      </c>
      <c r="J422" s="13">
        <v>1.7</v>
      </c>
      <c r="K422" s="13">
        <f t="shared" si="23"/>
        <v>64.2</v>
      </c>
      <c r="L422" s="13">
        <v>25</v>
      </c>
      <c r="M422" s="8" t="s">
        <v>10559</v>
      </c>
      <c r="N422" s="13">
        <f t="shared" si="24"/>
        <v>39.2</v>
      </c>
      <c r="O422" s="8" t="s">
        <v>10566</v>
      </c>
      <c r="P422" s="8" t="s">
        <v>10562</v>
      </c>
      <c r="Q422" s="8" t="s">
        <v>11575</v>
      </c>
      <c r="R422" s="8"/>
      <c r="U422" s="13">
        <v>46</v>
      </c>
    </row>
    <row r="423" ht="30" customHeight="1" outlineLevel="3" spans="1:21">
      <c r="A423" s="8" t="s">
        <v>75</v>
      </c>
      <c r="B423" s="8" t="s">
        <v>94</v>
      </c>
      <c r="C423" s="8" t="s">
        <v>11746</v>
      </c>
      <c r="D423" s="13">
        <v>3.845</v>
      </c>
      <c r="E423" s="8" t="s">
        <v>11747</v>
      </c>
      <c r="F423" s="8" t="s">
        <v>11748</v>
      </c>
      <c r="G423" s="8" t="s">
        <v>10558</v>
      </c>
      <c r="H423" s="8" t="s">
        <v>10559</v>
      </c>
      <c r="I423" s="8" t="s">
        <v>10560</v>
      </c>
      <c r="J423" s="13">
        <v>3.8</v>
      </c>
      <c r="K423" s="13">
        <f t="shared" si="23"/>
        <v>143.8</v>
      </c>
      <c r="L423" s="13">
        <v>58</v>
      </c>
      <c r="M423" s="8" t="s">
        <v>10559</v>
      </c>
      <c r="N423" s="13">
        <f t="shared" si="24"/>
        <v>85.8</v>
      </c>
      <c r="O423" s="8" t="s">
        <v>10566</v>
      </c>
      <c r="P423" s="8" t="s">
        <v>10562</v>
      </c>
      <c r="Q423" s="8" t="s">
        <v>11575</v>
      </c>
      <c r="R423" s="8"/>
      <c r="U423" s="13">
        <v>103</v>
      </c>
    </row>
    <row r="424" ht="30" customHeight="1" outlineLevel="3" spans="1:21">
      <c r="A424" s="8" t="s">
        <v>75</v>
      </c>
      <c r="B424" s="8" t="s">
        <v>94</v>
      </c>
      <c r="C424" s="8" t="s">
        <v>11749</v>
      </c>
      <c r="D424" s="13">
        <v>0.146</v>
      </c>
      <c r="E424" s="8" t="s">
        <v>11750</v>
      </c>
      <c r="F424" s="8" t="s">
        <v>11751</v>
      </c>
      <c r="G424" s="8" t="s">
        <v>10558</v>
      </c>
      <c r="H424" s="8" t="s">
        <v>10559</v>
      </c>
      <c r="I424" s="8" t="s">
        <v>10560</v>
      </c>
      <c r="J424" s="13">
        <v>0.1</v>
      </c>
      <c r="K424" s="13">
        <f t="shared" si="23"/>
        <v>5.6</v>
      </c>
      <c r="L424" s="13">
        <v>2</v>
      </c>
      <c r="M424" s="8" t="s">
        <v>10559</v>
      </c>
      <c r="N424" s="13">
        <f t="shared" si="24"/>
        <v>3.6</v>
      </c>
      <c r="O424" s="8" t="s">
        <v>10566</v>
      </c>
      <c r="P424" s="8" t="s">
        <v>10562</v>
      </c>
      <c r="Q424" s="8" t="s">
        <v>11575</v>
      </c>
      <c r="R424" s="8"/>
      <c r="U424" s="13">
        <v>4</v>
      </c>
    </row>
    <row r="425" ht="30" customHeight="1" outlineLevel="3" spans="1:21">
      <c r="A425" s="8" t="s">
        <v>75</v>
      </c>
      <c r="B425" s="8" t="s">
        <v>94</v>
      </c>
      <c r="C425" s="8" t="s">
        <v>11752</v>
      </c>
      <c r="D425" s="13">
        <v>2.626</v>
      </c>
      <c r="E425" s="8" t="s">
        <v>11753</v>
      </c>
      <c r="F425" s="8" t="s">
        <v>11754</v>
      </c>
      <c r="G425" s="8" t="s">
        <v>10558</v>
      </c>
      <c r="H425" s="8" t="s">
        <v>10559</v>
      </c>
      <c r="I425" s="8" t="s">
        <v>10560</v>
      </c>
      <c r="J425" s="13">
        <v>2.6</v>
      </c>
      <c r="K425" s="13">
        <f t="shared" si="23"/>
        <v>97.8</v>
      </c>
      <c r="L425" s="13">
        <v>39</v>
      </c>
      <c r="M425" s="8" t="s">
        <v>10559</v>
      </c>
      <c r="N425" s="13">
        <f t="shared" si="24"/>
        <v>58.8</v>
      </c>
      <c r="O425" s="8" t="s">
        <v>10566</v>
      </c>
      <c r="P425" s="8" t="s">
        <v>10562</v>
      </c>
      <c r="Q425" s="8" t="s">
        <v>11575</v>
      </c>
      <c r="R425" s="8"/>
      <c r="U425" s="13">
        <v>70</v>
      </c>
    </row>
    <row r="426" ht="30" customHeight="1" outlineLevel="3" spans="1:21">
      <c r="A426" s="8" t="s">
        <v>75</v>
      </c>
      <c r="B426" s="8" t="s">
        <v>94</v>
      </c>
      <c r="C426" s="8" t="s">
        <v>11755</v>
      </c>
      <c r="D426" s="13">
        <v>8.832</v>
      </c>
      <c r="E426" s="8" t="s">
        <v>11756</v>
      </c>
      <c r="F426" s="8" t="s">
        <v>11757</v>
      </c>
      <c r="G426" s="8" t="s">
        <v>10558</v>
      </c>
      <c r="H426" s="8" t="s">
        <v>10559</v>
      </c>
      <c r="I426" s="8" t="s">
        <v>10560</v>
      </c>
      <c r="J426" s="13">
        <v>8.8</v>
      </c>
      <c r="K426" s="13">
        <f t="shared" si="23"/>
        <v>331</v>
      </c>
      <c r="L426" s="13">
        <v>132</v>
      </c>
      <c r="M426" s="8" t="s">
        <v>10559</v>
      </c>
      <c r="N426" s="13">
        <f t="shared" si="24"/>
        <v>199</v>
      </c>
      <c r="O426" s="8" t="s">
        <v>10566</v>
      </c>
      <c r="P426" s="8" t="s">
        <v>10562</v>
      </c>
      <c r="Q426" s="8" t="s">
        <v>11575</v>
      </c>
      <c r="R426" s="8"/>
      <c r="U426" s="13">
        <v>237</v>
      </c>
    </row>
    <row r="427" ht="30" customHeight="1" outlineLevel="3" spans="1:21">
      <c r="A427" s="8" t="s">
        <v>75</v>
      </c>
      <c r="B427" s="8" t="s">
        <v>94</v>
      </c>
      <c r="C427" s="8" t="s">
        <v>11758</v>
      </c>
      <c r="D427" s="13">
        <v>3.829</v>
      </c>
      <c r="E427" s="8" t="s">
        <v>11759</v>
      </c>
      <c r="F427" s="8" t="s">
        <v>11760</v>
      </c>
      <c r="G427" s="8" t="s">
        <v>10558</v>
      </c>
      <c r="H427" s="8" t="s">
        <v>10559</v>
      </c>
      <c r="I427" s="8" t="s">
        <v>10560</v>
      </c>
      <c r="J427" s="13">
        <v>3.8</v>
      </c>
      <c r="K427" s="13">
        <f t="shared" si="23"/>
        <v>143.8</v>
      </c>
      <c r="L427" s="13">
        <v>57</v>
      </c>
      <c r="M427" s="8" t="s">
        <v>10559</v>
      </c>
      <c r="N427" s="13">
        <f t="shared" si="24"/>
        <v>86.8</v>
      </c>
      <c r="O427" s="8" t="s">
        <v>10566</v>
      </c>
      <c r="P427" s="8" t="s">
        <v>10562</v>
      </c>
      <c r="Q427" s="8" t="s">
        <v>11575</v>
      </c>
      <c r="R427" s="8"/>
      <c r="U427" s="13">
        <v>103</v>
      </c>
    </row>
    <row r="428" ht="30" customHeight="1" outlineLevel="3" spans="1:21">
      <c r="A428" s="8" t="s">
        <v>75</v>
      </c>
      <c r="B428" s="8" t="s">
        <v>94</v>
      </c>
      <c r="C428" s="8" t="s">
        <v>11761</v>
      </c>
      <c r="D428" s="13">
        <v>2.42</v>
      </c>
      <c r="E428" s="8" t="s">
        <v>11762</v>
      </c>
      <c r="F428" s="8" t="s">
        <v>11763</v>
      </c>
      <c r="G428" s="8" t="s">
        <v>10558</v>
      </c>
      <c r="H428" s="8" t="s">
        <v>10559</v>
      </c>
      <c r="I428" s="8" t="s">
        <v>10560</v>
      </c>
      <c r="J428" s="13">
        <v>8.9</v>
      </c>
      <c r="K428" s="13">
        <f t="shared" si="23"/>
        <v>-119.8</v>
      </c>
      <c r="L428" s="13">
        <v>36.2</v>
      </c>
      <c r="M428" s="8" t="s">
        <v>10559</v>
      </c>
      <c r="N428" s="13">
        <f t="shared" si="24"/>
        <v>-156</v>
      </c>
      <c r="O428" s="8" t="s">
        <v>10566</v>
      </c>
      <c r="P428" s="8" t="s">
        <v>10562</v>
      </c>
      <c r="Q428" s="8" t="s">
        <v>11575</v>
      </c>
      <c r="R428" s="8"/>
      <c r="U428" s="13">
        <v>-85.8</v>
      </c>
    </row>
    <row r="429" ht="30" customHeight="1" outlineLevel="3" spans="1:21">
      <c r="A429" s="8" t="s">
        <v>75</v>
      </c>
      <c r="B429" s="8" t="s">
        <v>94</v>
      </c>
      <c r="C429" s="8" t="s">
        <v>11764</v>
      </c>
      <c r="D429" s="13">
        <v>2.984</v>
      </c>
      <c r="E429" s="8" t="s">
        <v>11765</v>
      </c>
      <c r="F429" s="8" t="s">
        <v>11766</v>
      </c>
      <c r="G429" s="8" t="s">
        <v>10558</v>
      </c>
      <c r="H429" s="8" t="s">
        <v>10559</v>
      </c>
      <c r="I429" s="8" t="s">
        <v>10560</v>
      </c>
      <c r="J429" s="13">
        <v>3</v>
      </c>
      <c r="K429" s="13">
        <f t="shared" ref="K429:K452" si="25">ROUND(U429/167662*234138,1)</f>
        <v>111.7</v>
      </c>
      <c r="L429" s="13">
        <v>45</v>
      </c>
      <c r="M429" s="8" t="s">
        <v>10559</v>
      </c>
      <c r="N429" s="13">
        <f t="shared" ref="N429:N452" si="26">K429-L429</f>
        <v>66.7</v>
      </c>
      <c r="O429" s="8" t="s">
        <v>10566</v>
      </c>
      <c r="P429" s="8" t="s">
        <v>10562</v>
      </c>
      <c r="Q429" s="8" t="s">
        <v>11575</v>
      </c>
      <c r="R429" s="8"/>
      <c r="U429" s="13">
        <v>80</v>
      </c>
    </row>
    <row r="430" ht="30" customHeight="1" outlineLevel="3" spans="1:21">
      <c r="A430" s="8" t="s">
        <v>75</v>
      </c>
      <c r="B430" s="8" t="s">
        <v>94</v>
      </c>
      <c r="C430" s="8" t="s">
        <v>11767</v>
      </c>
      <c r="D430" s="13">
        <v>2.202</v>
      </c>
      <c r="E430" s="8" t="s">
        <v>11768</v>
      </c>
      <c r="F430" s="8" t="s">
        <v>11769</v>
      </c>
      <c r="G430" s="8" t="s">
        <v>10558</v>
      </c>
      <c r="H430" s="8" t="s">
        <v>10559</v>
      </c>
      <c r="I430" s="8" t="s">
        <v>10560</v>
      </c>
      <c r="J430" s="13">
        <v>2.2</v>
      </c>
      <c r="K430" s="13">
        <f t="shared" si="25"/>
        <v>82.4</v>
      </c>
      <c r="L430" s="13">
        <v>33</v>
      </c>
      <c r="M430" s="8" t="s">
        <v>10559</v>
      </c>
      <c r="N430" s="13">
        <f t="shared" si="26"/>
        <v>49.4</v>
      </c>
      <c r="O430" s="8" t="s">
        <v>10566</v>
      </c>
      <c r="P430" s="8" t="s">
        <v>10562</v>
      </c>
      <c r="Q430" s="8" t="s">
        <v>11575</v>
      </c>
      <c r="R430" s="8"/>
      <c r="U430" s="13">
        <v>59</v>
      </c>
    </row>
    <row r="431" ht="30" customHeight="1" outlineLevel="3" spans="1:21">
      <c r="A431" s="8" t="s">
        <v>75</v>
      </c>
      <c r="B431" s="8" t="s">
        <v>94</v>
      </c>
      <c r="C431" s="8" t="s">
        <v>11770</v>
      </c>
      <c r="D431" s="13">
        <v>1.796</v>
      </c>
      <c r="E431" s="8" t="s">
        <v>11771</v>
      </c>
      <c r="F431" s="8" t="s">
        <v>11772</v>
      </c>
      <c r="G431" s="8" t="s">
        <v>10558</v>
      </c>
      <c r="H431" s="8" t="s">
        <v>10559</v>
      </c>
      <c r="I431" s="8" t="s">
        <v>10560</v>
      </c>
      <c r="J431" s="13">
        <v>1.8</v>
      </c>
      <c r="K431" s="13">
        <f t="shared" si="25"/>
        <v>67</v>
      </c>
      <c r="L431" s="13">
        <v>27</v>
      </c>
      <c r="M431" s="8" t="s">
        <v>10559</v>
      </c>
      <c r="N431" s="13">
        <f t="shared" si="26"/>
        <v>40</v>
      </c>
      <c r="O431" s="8" t="s">
        <v>10566</v>
      </c>
      <c r="P431" s="8" t="s">
        <v>10562</v>
      </c>
      <c r="Q431" s="8" t="s">
        <v>11575</v>
      </c>
      <c r="R431" s="8"/>
      <c r="U431" s="13">
        <v>48</v>
      </c>
    </row>
    <row r="432" ht="30" customHeight="1" outlineLevel="3" spans="1:21">
      <c r="A432" s="8" t="s">
        <v>75</v>
      </c>
      <c r="B432" s="8" t="s">
        <v>94</v>
      </c>
      <c r="C432" s="8" t="s">
        <v>11773</v>
      </c>
      <c r="D432" s="13">
        <v>4.332</v>
      </c>
      <c r="E432" s="8" t="s">
        <v>11774</v>
      </c>
      <c r="F432" s="8" t="s">
        <v>11775</v>
      </c>
      <c r="G432" s="8" t="s">
        <v>10558</v>
      </c>
      <c r="H432" s="8" t="s">
        <v>10559</v>
      </c>
      <c r="I432" s="8" t="s">
        <v>10560</v>
      </c>
      <c r="J432" s="13">
        <v>4.3</v>
      </c>
      <c r="K432" s="13">
        <f t="shared" si="25"/>
        <v>162</v>
      </c>
      <c r="L432" s="13">
        <v>65</v>
      </c>
      <c r="M432" s="8" t="s">
        <v>10559</v>
      </c>
      <c r="N432" s="13">
        <f t="shared" si="26"/>
        <v>97</v>
      </c>
      <c r="O432" s="8" t="s">
        <v>10566</v>
      </c>
      <c r="P432" s="8" t="s">
        <v>10562</v>
      </c>
      <c r="Q432" s="8" t="s">
        <v>11575</v>
      </c>
      <c r="R432" s="8"/>
      <c r="U432" s="13">
        <v>116</v>
      </c>
    </row>
    <row r="433" ht="30" customHeight="1" outlineLevel="3" spans="1:21">
      <c r="A433" s="8" t="s">
        <v>75</v>
      </c>
      <c r="B433" s="8" t="s">
        <v>94</v>
      </c>
      <c r="C433" s="8" t="s">
        <v>11776</v>
      </c>
      <c r="D433" s="13">
        <v>2.291</v>
      </c>
      <c r="E433" s="8" t="s">
        <v>11777</v>
      </c>
      <c r="F433" s="8" t="s">
        <v>11778</v>
      </c>
      <c r="G433" s="8" t="s">
        <v>10558</v>
      </c>
      <c r="H433" s="8" t="s">
        <v>10559</v>
      </c>
      <c r="I433" s="8" t="s">
        <v>10560</v>
      </c>
      <c r="J433" s="13">
        <v>2.3</v>
      </c>
      <c r="K433" s="13">
        <f t="shared" si="25"/>
        <v>85.2</v>
      </c>
      <c r="L433" s="13">
        <v>34</v>
      </c>
      <c r="M433" s="8" t="s">
        <v>10559</v>
      </c>
      <c r="N433" s="13">
        <f t="shared" si="26"/>
        <v>51.2</v>
      </c>
      <c r="O433" s="8" t="s">
        <v>10566</v>
      </c>
      <c r="P433" s="8" t="s">
        <v>10562</v>
      </c>
      <c r="Q433" s="8" t="s">
        <v>11575</v>
      </c>
      <c r="R433" s="8"/>
      <c r="U433" s="13">
        <v>61</v>
      </c>
    </row>
    <row r="434" ht="30" customHeight="1" outlineLevel="3" spans="1:21">
      <c r="A434" s="8" t="s">
        <v>75</v>
      </c>
      <c r="B434" s="8" t="s">
        <v>94</v>
      </c>
      <c r="C434" s="8" t="s">
        <v>11779</v>
      </c>
      <c r="D434" s="13">
        <v>1.159</v>
      </c>
      <c r="E434" s="8" t="s">
        <v>11780</v>
      </c>
      <c r="F434" s="8" t="s">
        <v>11781</v>
      </c>
      <c r="G434" s="8" t="s">
        <v>10558</v>
      </c>
      <c r="H434" s="8" t="s">
        <v>10559</v>
      </c>
      <c r="I434" s="8" t="s">
        <v>10560</v>
      </c>
      <c r="J434" s="13">
        <v>1.2</v>
      </c>
      <c r="K434" s="13">
        <f t="shared" si="25"/>
        <v>43.3</v>
      </c>
      <c r="L434" s="13">
        <v>17</v>
      </c>
      <c r="M434" s="8" t="s">
        <v>10559</v>
      </c>
      <c r="N434" s="13">
        <f t="shared" si="26"/>
        <v>26.3</v>
      </c>
      <c r="O434" s="8" t="s">
        <v>10566</v>
      </c>
      <c r="P434" s="8" t="s">
        <v>10562</v>
      </c>
      <c r="Q434" s="8" t="s">
        <v>11575</v>
      </c>
      <c r="R434" s="8"/>
      <c r="U434" s="13">
        <v>31</v>
      </c>
    </row>
    <row r="435" ht="30" customHeight="1" outlineLevel="3" spans="1:21">
      <c r="A435" s="8" t="s">
        <v>75</v>
      </c>
      <c r="B435" s="8" t="s">
        <v>94</v>
      </c>
      <c r="C435" s="8" t="s">
        <v>11782</v>
      </c>
      <c r="D435" s="13">
        <v>6.277</v>
      </c>
      <c r="E435" s="8" t="s">
        <v>11783</v>
      </c>
      <c r="F435" s="8" t="s">
        <v>11784</v>
      </c>
      <c r="G435" s="8" t="s">
        <v>10558</v>
      </c>
      <c r="H435" s="8" t="s">
        <v>10559</v>
      </c>
      <c r="I435" s="8" t="s">
        <v>10560</v>
      </c>
      <c r="J435" s="13">
        <v>15.3</v>
      </c>
      <c r="K435" s="13">
        <f t="shared" si="25"/>
        <v>-673.1</v>
      </c>
      <c r="L435" s="13">
        <v>94</v>
      </c>
      <c r="M435" s="13">
        <v>152.8</v>
      </c>
      <c r="N435" s="13">
        <f t="shared" si="26"/>
        <v>-767.1</v>
      </c>
      <c r="O435" s="8" t="s">
        <v>10566</v>
      </c>
      <c r="P435" s="8" t="s">
        <v>10562</v>
      </c>
      <c r="Q435" s="8" t="s">
        <v>11575</v>
      </c>
      <c r="R435" s="8"/>
      <c r="U435" s="13">
        <v>-482</v>
      </c>
    </row>
    <row r="436" ht="30" customHeight="1" outlineLevel="3" spans="1:21">
      <c r="A436" s="8" t="s">
        <v>75</v>
      </c>
      <c r="B436" s="8" t="s">
        <v>94</v>
      </c>
      <c r="C436" s="8" t="s">
        <v>11785</v>
      </c>
      <c r="D436" s="13">
        <v>2.492</v>
      </c>
      <c r="E436" s="8" t="s">
        <v>11786</v>
      </c>
      <c r="F436" s="8" t="s">
        <v>11787</v>
      </c>
      <c r="G436" s="8" t="s">
        <v>10558</v>
      </c>
      <c r="H436" s="8" t="s">
        <v>10559</v>
      </c>
      <c r="I436" s="8" t="s">
        <v>10560</v>
      </c>
      <c r="J436" s="13">
        <v>2.5</v>
      </c>
      <c r="K436" s="13">
        <f t="shared" si="25"/>
        <v>93.6</v>
      </c>
      <c r="L436" s="13">
        <v>37</v>
      </c>
      <c r="M436" s="8" t="s">
        <v>10559</v>
      </c>
      <c r="N436" s="13">
        <f t="shared" si="26"/>
        <v>56.6</v>
      </c>
      <c r="O436" s="8" t="s">
        <v>10566</v>
      </c>
      <c r="P436" s="8" t="s">
        <v>10562</v>
      </c>
      <c r="Q436" s="8" t="s">
        <v>11575</v>
      </c>
      <c r="R436" s="8"/>
      <c r="U436" s="13">
        <v>67</v>
      </c>
    </row>
    <row r="437" ht="30" customHeight="1" outlineLevel="3" spans="1:21">
      <c r="A437" s="8" t="s">
        <v>75</v>
      </c>
      <c r="B437" s="8" t="s">
        <v>94</v>
      </c>
      <c r="C437" s="8" t="s">
        <v>11788</v>
      </c>
      <c r="D437" s="13">
        <v>5.355</v>
      </c>
      <c r="E437" s="8" t="s">
        <v>11789</v>
      </c>
      <c r="F437" s="8" t="s">
        <v>11790</v>
      </c>
      <c r="G437" s="8" t="s">
        <v>10558</v>
      </c>
      <c r="H437" s="8" t="s">
        <v>10559</v>
      </c>
      <c r="I437" s="8" t="s">
        <v>10560</v>
      </c>
      <c r="J437" s="13">
        <v>5.4</v>
      </c>
      <c r="K437" s="13">
        <f t="shared" si="25"/>
        <v>199.7</v>
      </c>
      <c r="L437" s="13">
        <v>80</v>
      </c>
      <c r="M437" s="8" t="s">
        <v>10559</v>
      </c>
      <c r="N437" s="13">
        <f t="shared" si="26"/>
        <v>119.7</v>
      </c>
      <c r="O437" s="8" t="s">
        <v>10566</v>
      </c>
      <c r="P437" s="8" t="s">
        <v>10562</v>
      </c>
      <c r="Q437" s="8" t="s">
        <v>11575</v>
      </c>
      <c r="R437" s="8"/>
      <c r="U437" s="13">
        <v>143</v>
      </c>
    </row>
    <row r="438" ht="30" customHeight="1" outlineLevel="3" spans="1:21">
      <c r="A438" s="8" t="s">
        <v>75</v>
      </c>
      <c r="B438" s="8" t="s">
        <v>94</v>
      </c>
      <c r="C438" s="8" t="s">
        <v>11791</v>
      </c>
      <c r="D438" s="13">
        <v>3.85</v>
      </c>
      <c r="E438" s="8" t="s">
        <v>11792</v>
      </c>
      <c r="F438" s="8" t="s">
        <v>11793</v>
      </c>
      <c r="G438" s="8" t="s">
        <v>10558</v>
      </c>
      <c r="H438" s="8" t="s">
        <v>10559</v>
      </c>
      <c r="I438" s="8" t="s">
        <v>10560</v>
      </c>
      <c r="J438" s="13">
        <v>3.9</v>
      </c>
      <c r="K438" s="13">
        <f t="shared" si="25"/>
        <v>143.8</v>
      </c>
      <c r="L438" s="13">
        <v>58</v>
      </c>
      <c r="M438" s="8" t="s">
        <v>10559</v>
      </c>
      <c r="N438" s="13">
        <f t="shared" si="26"/>
        <v>85.8</v>
      </c>
      <c r="O438" s="8" t="s">
        <v>10566</v>
      </c>
      <c r="P438" s="8" t="s">
        <v>10562</v>
      </c>
      <c r="Q438" s="8" t="s">
        <v>11575</v>
      </c>
      <c r="R438" s="8"/>
      <c r="U438" s="13">
        <v>103</v>
      </c>
    </row>
    <row r="439" ht="30" customHeight="1" outlineLevel="3" spans="1:21">
      <c r="A439" s="8" t="s">
        <v>75</v>
      </c>
      <c r="B439" s="8" t="s">
        <v>94</v>
      </c>
      <c r="C439" s="8" t="s">
        <v>11794</v>
      </c>
      <c r="D439" s="13">
        <v>0.903</v>
      </c>
      <c r="E439" s="8" t="s">
        <v>11795</v>
      </c>
      <c r="F439" s="8" t="s">
        <v>11796</v>
      </c>
      <c r="G439" s="8" t="s">
        <v>10558</v>
      </c>
      <c r="H439" s="8" t="s">
        <v>10559</v>
      </c>
      <c r="I439" s="8" t="s">
        <v>10560</v>
      </c>
      <c r="J439" s="13">
        <v>0.9</v>
      </c>
      <c r="K439" s="13">
        <f t="shared" si="25"/>
        <v>33.5</v>
      </c>
      <c r="L439" s="13">
        <v>14</v>
      </c>
      <c r="M439" s="8" t="s">
        <v>10559</v>
      </c>
      <c r="N439" s="13">
        <f t="shared" si="26"/>
        <v>19.5</v>
      </c>
      <c r="O439" s="8" t="s">
        <v>10566</v>
      </c>
      <c r="P439" s="8" t="s">
        <v>10562</v>
      </c>
      <c r="Q439" s="8" t="s">
        <v>11575</v>
      </c>
      <c r="R439" s="8"/>
      <c r="U439" s="13">
        <v>24</v>
      </c>
    </row>
    <row r="440" ht="30" customHeight="1" outlineLevel="3" spans="1:21">
      <c r="A440" s="8" t="s">
        <v>75</v>
      </c>
      <c r="B440" s="8" t="s">
        <v>94</v>
      </c>
      <c r="C440" s="8" t="s">
        <v>11797</v>
      </c>
      <c r="D440" s="13">
        <v>2.708</v>
      </c>
      <c r="E440" s="8" t="s">
        <v>11798</v>
      </c>
      <c r="F440" s="8" t="s">
        <v>11799</v>
      </c>
      <c r="G440" s="8" t="s">
        <v>10558</v>
      </c>
      <c r="H440" s="8" t="s">
        <v>10559</v>
      </c>
      <c r="I440" s="8" t="s">
        <v>10560</v>
      </c>
      <c r="J440" s="13">
        <v>2.7</v>
      </c>
      <c r="K440" s="13">
        <f t="shared" si="25"/>
        <v>101.9</v>
      </c>
      <c r="L440" s="13">
        <v>41</v>
      </c>
      <c r="M440" s="8" t="s">
        <v>10559</v>
      </c>
      <c r="N440" s="13">
        <f t="shared" si="26"/>
        <v>60.9</v>
      </c>
      <c r="O440" s="8" t="s">
        <v>10566</v>
      </c>
      <c r="P440" s="8" t="s">
        <v>10562</v>
      </c>
      <c r="Q440" s="8" t="s">
        <v>11575</v>
      </c>
      <c r="R440" s="8"/>
      <c r="U440" s="13">
        <v>73</v>
      </c>
    </row>
    <row r="441" ht="30" customHeight="1" outlineLevel="3" spans="1:21">
      <c r="A441" s="8" t="s">
        <v>75</v>
      </c>
      <c r="B441" s="8" t="s">
        <v>94</v>
      </c>
      <c r="C441" s="8" t="s">
        <v>11800</v>
      </c>
      <c r="D441" s="13">
        <v>2.011</v>
      </c>
      <c r="E441" s="8" t="s">
        <v>11801</v>
      </c>
      <c r="F441" s="8" t="s">
        <v>11802</v>
      </c>
      <c r="G441" s="8" t="s">
        <v>10558</v>
      </c>
      <c r="H441" s="8" t="s">
        <v>10559</v>
      </c>
      <c r="I441" s="8" t="s">
        <v>10560</v>
      </c>
      <c r="J441" s="13">
        <v>2</v>
      </c>
      <c r="K441" s="13">
        <f t="shared" si="25"/>
        <v>75.4</v>
      </c>
      <c r="L441" s="13">
        <v>30</v>
      </c>
      <c r="M441" s="8" t="s">
        <v>10559</v>
      </c>
      <c r="N441" s="13">
        <f t="shared" si="26"/>
        <v>45.4</v>
      </c>
      <c r="O441" s="8" t="s">
        <v>10566</v>
      </c>
      <c r="P441" s="8" t="s">
        <v>10562</v>
      </c>
      <c r="Q441" s="8" t="s">
        <v>11575</v>
      </c>
      <c r="R441" s="8"/>
      <c r="U441" s="13">
        <v>54</v>
      </c>
    </row>
    <row r="442" ht="30" customHeight="1" outlineLevel="3" spans="1:21">
      <c r="A442" s="8" t="s">
        <v>75</v>
      </c>
      <c r="B442" s="8" t="s">
        <v>94</v>
      </c>
      <c r="C442" s="8" t="s">
        <v>11803</v>
      </c>
      <c r="D442" s="13">
        <v>1.326</v>
      </c>
      <c r="E442" s="8" t="s">
        <v>11804</v>
      </c>
      <c r="F442" s="8" t="s">
        <v>11805</v>
      </c>
      <c r="G442" s="8" t="s">
        <v>10558</v>
      </c>
      <c r="H442" s="8" t="s">
        <v>10559</v>
      </c>
      <c r="I442" s="8" t="s">
        <v>10560</v>
      </c>
      <c r="J442" s="13">
        <v>1.3</v>
      </c>
      <c r="K442" s="13">
        <f t="shared" si="25"/>
        <v>50.3</v>
      </c>
      <c r="L442" s="13">
        <v>20</v>
      </c>
      <c r="M442" s="8" t="s">
        <v>10559</v>
      </c>
      <c r="N442" s="13">
        <f t="shared" si="26"/>
        <v>30.3</v>
      </c>
      <c r="O442" s="8" t="s">
        <v>10566</v>
      </c>
      <c r="P442" s="8" t="s">
        <v>10562</v>
      </c>
      <c r="Q442" s="8" t="s">
        <v>11575</v>
      </c>
      <c r="R442" s="8"/>
      <c r="U442" s="13">
        <v>36</v>
      </c>
    </row>
    <row r="443" ht="30" customHeight="1" outlineLevel="3" spans="1:21">
      <c r="A443" s="8" t="s">
        <v>75</v>
      </c>
      <c r="B443" s="8" t="s">
        <v>94</v>
      </c>
      <c r="C443" s="8" t="s">
        <v>11806</v>
      </c>
      <c r="D443" s="13">
        <v>2.052</v>
      </c>
      <c r="E443" s="8" t="s">
        <v>11807</v>
      </c>
      <c r="F443" s="8" t="s">
        <v>11808</v>
      </c>
      <c r="G443" s="8" t="s">
        <v>10558</v>
      </c>
      <c r="H443" s="8" t="s">
        <v>10559</v>
      </c>
      <c r="I443" s="8" t="s">
        <v>10560</v>
      </c>
      <c r="J443" s="13">
        <v>2.1</v>
      </c>
      <c r="K443" s="13">
        <f t="shared" si="25"/>
        <v>76.8</v>
      </c>
      <c r="L443" s="13">
        <v>31</v>
      </c>
      <c r="M443" s="8" t="s">
        <v>10559</v>
      </c>
      <c r="N443" s="13">
        <f t="shared" si="26"/>
        <v>45.8</v>
      </c>
      <c r="O443" s="8" t="s">
        <v>10566</v>
      </c>
      <c r="P443" s="8" t="s">
        <v>10562</v>
      </c>
      <c r="Q443" s="8" t="s">
        <v>11575</v>
      </c>
      <c r="R443" s="8"/>
      <c r="U443" s="13">
        <v>55</v>
      </c>
    </row>
    <row r="444" ht="30" customHeight="1" outlineLevel="3" spans="1:21">
      <c r="A444" s="8" t="s">
        <v>75</v>
      </c>
      <c r="B444" s="8" t="s">
        <v>94</v>
      </c>
      <c r="C444" s="8" t="s">
        <v>11809</v>
      </c>
      <c r="D444" s="13">
        <v>11.621</v>
      </c>
      <c r="E444" s="8" t="s">
        <v>11810</v>
      </c>
      <c r="F444" s="8" t="s">
        <v>11811</v>
      </c>
      <c r="G444" s="8" t="s">
        <v>10558</v>
      </c>
      <c r="H444" s="8" t="s">
        <v>10559</v>
      </c>
      <c r="I444" s="8" t="s">
        <v>10560</v>
      </c>
      <c r="J444" s="13">
        <v>11.6</v>
      </c>
      <c r="K444" s="13">
        <f t="shared" si="25"/>
        <v>434.3</v>
      </c>
      <c r="L444" s="13">
        <v>174</v>
      </c>
      <c r="M444" s="8" t="s">
        <v>10559</v>
      </c>
      <c r="N444" s="13">
        <f t="shared" si="26"/>
        <v>260.3</v>
      </c>
      <c r="O444" s="8" t="s">
        <v>10566</v>
      </c>
      <c r="P444" s="8" t="s">
        <v>10562</v>
      </c>
      <c r="Q444" s="8" t="s">
        <v>11575</v>
      </c>
      <c r="R444" s="8"/>
      <c r="U444" s="13">
        <v>311</v>
      </c>
    </row>
    <row r="445" ht="30" customHeight="1" outlineLevel="3" spans="1:21">
      <c r="A445" s="8" t="s">
        <v>75</v>
      </c>
      <c r="B445" s="8" t="s">
        <v>94</v>
      </c>
      <c r="C445" s="8" t="s">
        <v>11812</v>
      </c>
      <c r="D445" s="13">
        <v>6.138</v>
      </c>
      <c r="E445" s="8" t="s">
        <v>11813</v>
      </c>
      <c r="F445" s="8" t="s">
        <v>11814</v>
      </c>
      <c r="G445" s="8" t="s">
        <v>10558</v>
      </c>
      <c r="H445" s="8" t="s">
        <v>10559</v>
      </c>
      <c r="I445" s="8" t="s">
        <v>10560</v>
      </c>
      <c r="J445" s="13">
        <v>6.1</v>
      </c>
      <c r="K445" s="13">
        <f t="shared" si="25"/>
        <v>229</v>
      </c>
      <c r="L445" s="13">
        <v>92</v>
      </c>
      <c r="M445" s="8" t="s">
        <v>10559</v>
      </c>
      <c r="N445" s="13">
        <f t="shared" si="26"/>
        <v>137</v>
      </c>
      <c r="O445" s="8" t="s">
        <v>10566</v>
      </c>
      <c r="P445" s="8" t="s">
        <v>10562</v>
      </c>
      <c r="Q445" s="8" t="s">
        <v>11575</v>
      </c>
      <c r="R445" s="8"/>
      <c r="U445" s="13">
        <v>164</v>
      </c>
    </row>
    <row r="446" ht="30" customHeight="1" outlineLevel="3" spans="1:21">
      <c r="A446" s="8" t="s">
        <v>75</v>
      </c>
      <c r="B446" s="8" t="s">
        <v>94</v>
      </c>
      <c r="C446" s="8" t="s">
        <v>11815</v>
      </c>
      <c r="D446" s="13">
        <v>2.741</v>
      </c>
      <c r="E446" s="8" t="s">
        <v>11816</v>
      </c>
      <c r="F446" s="8" t="s">
        <v>11817</v>
      </c>
      <c r="G446" s="8" t="s">
        <v>10558</v>
      </c>
      <c r="H446" s="8" t="s">
        <v>10559</v>
      </c>
      <c r="I446" s="8" t="s">
        <v>10560</v>
      </c>
      <c r="J446" s="13">
        <v>2.7</v>
      </c>
      <c r="K446" s="13">
        <f t="shared" si="25"/>
        <v>101.9</v>
      </c>
      <c r="L446" s="13">
        <v>41</v>
      </c>
      <c r="M446" s="8" t="s">
        <v>10559</v>
      </c>
      <c r="N446" s="13">
        <f t="shared" si="26"/>
        <v>60.9</v>
      </c>
      <c r="O446" s="8" t="s">
        <v>10566</v>
      </c>
      <c r="P446" s="8" t="s">
        <v>10562</v>
      </c>
      <c r="Q446" s="8" t="s">
        <v>11575</v>
      </c>
      <c r="R446" s="8"/>
      <c r="U446" s="13">
        <v>73</v>
      </c>
    </row>
    <row r="447" ht="30" customHeight="1" outlineLevel="3" spans="1:21">
      <c r="A447" s="8" t="s">
        <v>75</v>
      </c>
      <c r="B447" s="8" t="s">
        <v>94</v>
      </c>
      <c r="C447" s="8" t="s">
        <v>11818</v>
      </c>
      <c r="D447" s="13">
        <v>0.896</v>
      </c>
      <c r="E447" s="8" t="s">
        <v>11819</v>
      </c>
      <c r="F447" s="8" t="s">
        <v>11820</v>
      </c>
      <c r="G447" s="8" t="s">
        <v>10558</v>
      </c>
      <c r="H447" s="8" t="s">
        <v>10559</v>
      </c>
      <c r="I447" s="8" t="s">
        <v>10560</v>
      </c>
      <c r="J447" s="13">
        <v>0.9</v>
      </c>
      <c r="K447" s="13">
        <f t="shared" si="25"/>
        <v>33.5</v>
      </c>
      <c r="L447" s="13">
        <v>13</v>
      </c>
      <c r="M447" s="8" t="s">
        <v>10559</v>
      </c>
      <c r="N447" s="13">
        <f t="shared" si="26"/>
        <v>20.5</v>
      </c>
      <c r="O447" s="8" t="s">
        <v>10566</v>
      </c>
      <c r="P447" s="8" t="s">
        <v>10562</v>
      </c>
      <c r="Q447" s="8" t="s">
        <v>11575</v>
      </c>
      <c r="R447" s="8"/>
      <c r="U447" s="13">
        <v>24</v>
      </c>
    </row>
    <row r="448" ht="30" customHeight="1" outlineLevel="3" spans="1:21">
      <c r="A448" s="8" t="s">
        <v>75</v>
      </c>
      <c r="B448" s="8" t="s">
        <v>94</v>
      </c>
      <c r="C448" s="8" t="s">
        <v>10559</v>
      </c>
      <c r="D448" s="13">
        <v>0.801</v>
      </c>
      <c r="E448" s="8" t="s">
        <v>11821</v>
      </c>
      <c r="F448" s="8" t="s">
        <v>11822</v>
      </c>
      <c r="G448" s="8" t="s">
        <v>10558</v>
      </c>
      <c r="H448" s="8" t="s">
        <v>10559</v>
      </c>
      <c r="I448" s="8" t="s">
        <v>10560</v>
      </c>
      <c r="J448" s="13">
        <v>3.5</v>
      </c>
      <c r="K448" s="13">
        <f t="shared" si="25"/>
        <v>21.6</v>
      </c>
      <c r="L448" s="13">
        <v>11.9</v>
      </c>
      <c r="M448" s="13">
        <v>35.4</v>
      </c>
      <c r="N448" s="13">
        <f t="shared" si="26"/>
        <v>9.7</v>
      </c>
      <c r="O448" s="8" t="s">
        <v>10566</v>
      </c>
      <c r="P448" s="8" t="s">
        <v>10562</v>
      </c>
      <c r="Q448" s="8" t="s">
        <v>11575</v>
      </c>
      <c r="R448" s="8"/>
      <c r="U448" s="13">
        <v>15.5</v>
      </c>
    </row>
    <row r="449" ht="30" customHeight="1" outlineLevel="3" spans="1:21">
      <c r="A449" s="8" t="s">
        <v>75</v>
      </c>
      <c r="B449" s="8" t="s">
        <v>94</v>
      </c>
      <c r="C449" s="8" t="s">
        <v>11823</v>
      </c>
      <c r="D449" s="13">
        <v>3.147</v>
      </c>
      <c r="E449" s="8" t="s">
        <v>11824</v>
      </c>
      <c r="F449" s="8" t="s">
        <v>11825</v>
      </c>
      <c r="G449" s="8" t="s">
        <v>10558</v>
      </c>
      <c r="H449" s="8" t="s">
        <v>10559</v>
      </c>
      <c r="I449" s="8" t="s">
        <v>10560</v>
      </c>
      <c r="J449" s="13">
        <v>3.1</v>
      </c>
      <c r="K449" s="13">
        <f t="shared" si="25"/>
        <v>117.3</v>
      </c>
      <c r="L449" s="13">
        <v>47</v>
      </c>
      <c r="M449" s="8" t="s">
        <v>10559</v>
      </c>
      <c r="N449" s="13">
        <f t="shared" si="26"/>
        <v>70.3</v>
      </c>
      <c r="O449" s="8" t="s">
        <v>10566</v>
      </c>
      <c r="P449" s="8" t="s">
        <v>10562</v>
      </c>
      <c r="Q449" s="8" t="s">
        <v>11575</v>
      </c>
      <c r="R449" s="8"/>
      <c r="U449" s="13">
        <v>84</v>
      </c>
    </row>
    <row r="450" ht="30" customHeight="1" outlineLevel="3" spans="1:21">
      <c r="A450" s="8" t="s">
        <v>75</v>
      </c>
      <c r="B450" s="8" t="s">
        <v>94</v>
      </c>
      <c r="C450" s="8" t="s">
        <v>11826</v>
      </c>
      <c r="D450" s="13">
        <v>0.185</v>
      </c>
      <c r="E450" s="8" t="s">
        <v>11827</v>
      </c>
      <c r="F450" s="8" t="s">
        <v>11828</v>
      </c>
      <c r="G450" s="8" t="s">
        <v>10558</v>
      </c>
      <c r="H450" s="8" t="s">
        <v>10559</v>
      </c>
      <c r="I450" s="8" t="s">
        <v>10560</v>
      </c>
      <c r="J450" s="13">
        <v>0.2</v>
      </c>
      <c r="K450" s="13">
        <f t="shared" si="25"/>
        <v>7</v>
      </c>
      <c r="L450" s="13">
        <v>3</v>
      </c>
      <c r="M450" s="8" t="s">
        <v>10559</v>
      </c>
      <c r="N450" s="13">
        <f t="shared" si="26"/>
        <v>4</v>
      </c>
      <c r="O450" s="8" t="s">
        <v>10566</v>
      </c>
      <c r="P450" s="8" t="s">
        <v>10562</v>
      </c>
      <c r="Q450" s="8" t="s">
        <v>11575</v>
      </c>
      <c r="R450" s="8"/>
      <c r="U450" s="13">
        <v>5</v>
      </c>
    </row>
    <row r="451" ht="30" customHeight="1" outlineLevel="3" spans="1:21">
      <c r="A451" s="8" t="s">
        <v>75</v>
      </c>
      <c r="B451" s="8" t="s">
        <v>94</v>
      </c>
      <c r="C451" s="8" t="s">
        <v>11829</v>
      </c>
      <c r="D451" s="13">
        <v>0.449</v>
      </c>
      <c r="E451" s="8" t="s">
        <v>11830</v>
      </c>
      <c r="F451" s="8" t="s">
        <v>11831</v>
      </c>
      <c r="G451" s="8" t="s">
        <v>10558</v>
      </c>
      <c r="H451" s="8" t="s">
        <v>10559</v>
      </c>
      <c r="I451" s="8" t="s">
        <v>10560</v>
      </c>
      <c r="J451" s="13">
        <v>0.4</v>
      </c>
      <c r="K451" s="13">
        <f t="shared" si="25"/>
        <v>16.8</v>
      </c>
      <c r="L451" s="13">
        <v>7</v>
      </c>
      <c r="M451" s="8" t="s">
        <v>10559</v>
      </c>
      <c r="N451" s="13">
        <f t="shared" si="26"/>
        <v>9.8</v>
      </c>
      <c r="O451" s="8" t="s">
        <v>10566</v>
      </c>
      <c r="P451" s="8" t="s">
        <v>10562</v>
      </c>
      <c r="Q451" s="8" t="s">
        <v>11575</v>
      </c>
      <c r="R451" s="8"/>
      <c r="U451" s="13">
        <v>12</v>
      </c>
    </row>
    <row r="452" ht="30" customHeight="1" outlineLevel="3" spans="1:21">
      <c r="A452" s="8" t="s">
        <v>75</v>
      </c>
      <c r="B452" s="8" t="s">
        <v>94</v>
      </c>
      <c r="C452" s="8" t="s">
        <v>11832</v>
      </c>
      <c r="D452" s="13">
        <v>2.963</v>
      </c>
      <c r="E452" s="8" t="s">
        <v>11833</v>
      </c>
      <c r="F452" s="8" t="s">
        <v>11834</v>
      </c>
      <c r="G452" s="8" t="s">
        <v>10558</v>
      </c>
      <c r="H452" s="8" t="s">
        <v>10559</v>
      </c>
      <c r="I452" s="8" t="s">
        <v>10560</v>
      </c>
      <c r="J452" s="13">
        <v>3</v>
      </c>
      <c r="K452" s="13">
        <f t="shared" si="25"/>
        <v>110.3</v>
      </c>
      <c r="L452" s="13">
        <v>44</v>
      </c>
      <c r="M452" s="8" t="s">
        <v>10559</v>
      </c>
      <c r="N452" s="13">
        <f t="shared" si="26"/>
        <v>66.3</v>
      </c>
      <c r="O452" s="8" t="s">
        <v>10566</v>
      </c>
      <c r="P452" s="8" t="s">
        <v>10562</v>
      </c>
      <c r="Q452" s="8" t="s">
        <v>11575</v>
      </c>
      <c r="R452" s="8"/>
      <c r="U452" s="13">
        <v>79</v>
      </c>
    </row>
    <row r="453" ht="30" customHeight="1" outlineLevel="1" spans="1:21">
      <c r="A453" s="7" t="s">
        <v>98</v>
      </c>
      <c r="B453" s="8"/>
      <c r="C453" s="8"/>
      <c r="D453" s="13">
        <f>SUBTOTAL(9,D455:D823)</f>
        <v>1055.486</v>
      </c>
      <c r="E453" s="8"/>
      <c r="F453" s="8"/>
      <c r="G453" s="8"/>
      <c r="H453" s="8"/>
      <c r="I453" s="8"/>
      <c r="J453" s="13"/>
      <c r="K453" s="13">
        <f>SUBTOTAL(9,K455:K823)</f>
        <v>50282.6</v>
      </c>
      <c r="L453" s="13">
        <f>SUBTOTAL(9,L455:L823)</f>
        <v>18553</v>
      </c>
      <c r="M453" s="8">
        <f>SUBTOTAL(9,M455:M823)</f>
        <v>11184.2</v>
      </c>
      <c r="N453" s="13">
        <f>SUBTOTAL(9,N455:N823)</f>
        <v>31729.6</v>
      </c>
      <c r="O453" s="8"/>
      <c r="P453" s="8"/>
      <c r="Q453" s="8"/>
      <c r="R453" s="8"/>
      <c r="U453" s="13">
        <f>SUBTOTAL(9,U455:U823)</f>
        <v>36006.2</v>
      </c>
    </row>
    <row r="454" ht="30" customHeight="1" outlineLevel="2" spans="1:21">
      <c r="A454" s="8"/>
      <c r="B454" s="7" t="s">
        <v>123</v>
      </c>
      <c r="C454" s="8"/>
      <c r="D454" s="13">
        <f>SUBTOTAL(9,D455:D468)</f>
        <v>54.135</v>
      </c>
      <c r="E454" s="8"/>
      <c r="F454" s="8"/>
      <c r="G454" s="8"/>
      <c r="H454" s="8"/>
      <c r="I454" s="8"/>
      <c r="J454" s="13"/>
      <c r="K454" s="13">
        <f>SUBTOTAL(9,K455:K468)</f>
        <v>3250.7</v>
      </c>
      <c r="L454" s="13">
        <f>SUBTOTAL(9,L455:L468)</f>
        <v>974.9</v>
      </c>
      <c r="M454" s="8">
        <f>SUBTOTAL(9,M455:M468)</f>
        <v>68.2</v>
      </c>
      <c r="N454" s="13">
        <f>SUBTOTAL(9,N455:N468)</f>
        <v>2275.8</v>
      </c>
      <c r="O454" s="8"/>
      <c r="P454" s="8"/>
      <c r="Q454" s="8"/>
      <c r="R454" s="8"/>
      <c r="U454" s="13">
        <f>SUBTOTAL(9,U455:U468)</f>
        <v>2327.8</v>
      </c>
    </row>
    <row r="455" ht="30" customHeight="1" outlineLevel="3" spans="1:21">
      <c r="A455" s="8" t="s">
        <v>99</v>
      </c>
      <c r="B455" s="18" t="s">
        <v>122</v>
      </c>
      <c r="C455" s="8" t="s">
        <v>11835</v>
      </c>
      <c r="D455" s="13">
        <v>1.23</v>
      </c>
      <c r="E455" s="8" t="s">
        <v>11836</v>
      </c>
      <c r="F455" s="8" t="s">
        <v>11837</v>
      </c>
      <c r="G455" s="8" t="s">
        <v>11838</v>
      </c>
      <c r="H455" s="8" t="s">
        <v>11839</v>
      </c>
      <c r="I455" s="8" t="s">
        <v>10560</v>
      </c>
      <c r="J455" s="13">
        <v>1.2</v>
      </c>
      <c r="K455" s="13">
        <f t="shared" ref="K455:K468" si="27">ROUND(U455/167662*234138,1)</f>
        <v>73.9</v>
      </c>
      <c r="L455" s="13">
        <v>22</v>
      </c>
      <c r="M455" s="8" t="s">
        <v>10559</v>
      </c>
      <c r="N455" s="13">
        <f t="shared" ref="N455:N468" si="28">K455-L455</f>
        <v>51.9</v>
      </c>
      <c r="O455" s="8" t="s">
        <v>10566</v>
      </c>
      <c r="P455" s="8" t="s">
        <v>10562</v>
      </c>
      <c r="Q455" s="8" t="s">
        <v>11840</v>
      </c>
      <c r="R455" s="8" t="s">
        <v>10559</v>
      </c>
      <c r="U455" s="13">
        <v>52.9</v>
      </c>
    </row>
    <row r="456" ht="30" customHeight="1" outlineLevel="3" spans="1:21">
      <c r="A456" s="8" t="s">
        <v>99</v>
      </c>
      <c r="B456" s="8" t="s">
        <v>122</v>
      </c>
      <c r="C456" s="8" t="s">
        <v>11841</v>
      </c>
      <c r="D456" s="13">
        <v>4.584</v>
      </c>
      <c r="E456" s="8" t="s">
        <v>11842</v>
      </c>
      <c r="F456" s="8" t="s">
        <v>11843</v>
      </c>
      <c r="G456" s="8" t="s">
        <v>11838</v>
      </c>
      <c r="H456" s="8" t="s">
        <v>11839</v>
      </c>
      <c r="I456" s="8" t="s">
        <v>10560</v>
      </c>
      <c r="J456" s="13">
        <v>4.6</v>
      </c>
      <c r="K456" s="13">
        <f t="shared" si="27"/>
        <v>275.2</v>
      </c>
      <c r="L456" s="13">
        <v>83</v>
      </c>
      <c r="M456" s="8" t="s">
        <v>10559</v>
      </c>
      <c r="N456" s="13">
        <f t="shared" si="28"/>
        <v>192.2</v>
      </c>
      <c r="O456" s="8" t="s">
        <v>10566</v>
      </c>
      <c r="P456" s="8" t="s">
        <v>10562</v>
      </c>
      <c r="Q456" s="8" t="s">
        <v>11840</v>
      </c>
      <c r="R456" s="8"/>
      <c r="U456" s="13">
        <v>197.1</v>
      </c>
    </row>
    <row r="457" ht="30" customHeight="1" outlineLevel="3" spans="1:21">
      <c r="A457" s="8" t="s">
        <v>99</v>
      </c>
      <c r="B457" s="8" t="s">
        <v>122</v>
      </c>
      <c r="C457" s="8" t="s">
        <v>11844</v>
      </c>
      <c r="D457" s="13">
        <v>11.117</v>
      </c>
      <c r="E457" s="8" t="s">
        <v>11845</v>
      </c>
      <c r="F457" s="8" t="s">
        <v>11846</v>
      </c>
      <c r="G457" s="8" t="s">
        <v>11838</v>
      </c>
      <c r="H457" s="8" t="s">
        <v>11839</v>
      </c>
      <c r="I457" s="8" t="s">
        <v>10560</v>
      </c>
      <c r="J457" s="13">
        <v>11.1</v>
      </c>
      <c r="K457" s="13">
        <f t="shared" si="27"/>
        <v>667.5</v>
      </c>
      <c r="L457" s="13">
        <v>200</v>
      </c>
      <c r="M457" s="8" t="s">
        <v>10559</v>
      </c>
      <c r="N457" s="13">
        <f t="shared" si="28"/>
        <v>467.5</v>
      </c>
      <c r="O457" s="8" t="s">
        <v>10566</v>
      </c>
      <c r="P457" s="8" t="s">
        <v>10562</v>
      </c>
      <c r="Q457" s="8" t="s">
        <v>11840</v>
      </c>
      <c r="R457" s="8" t="s">
        <v>10559</v>
      </c>
      <c r="U457" s="13">
        <v>478</v>
      </c>
    </row>
    <row r="458" ht="30" customHeight="1" outlineLevel="3" spans="1:21">
      <c r="A458" s="8" t="s">
        <v>99</v>
      </c>
      <c r="B458" s="8" t="s">
        <v>122</v>
      </c>
      <c r="C458" s="8" t="s">
        <v>11847</v>
      </c>
      <c r="D458" s="13">
        <v>2.148</v>
      </c>
      <c r="E458" s="8" t="s">
        <v>11848</v>
      </c>
      <c r="F458" s="8" t="s">
        <v>11849</v>
      </c>
      <c r="G458" s="8" t="s">
        <v>11838</v>
      </c>
      <c r="H458" s="8" t="s">
        <v>11839</v>
      </c>
      <c r="I458" s="8" t="s">
        <v>10560</v>
      </c>
      <c r="J458" s="13">
        <v>5.2</v>
      </c>
      <c r="K458" s="13">
        <f t="shared" si="27"/>
        <v>129</v>
      </c>
      <c r="L458" s="13">
        <v>38.2</v>
      </c>
      <c r="M458" s="13">
        <v>68.2</v>
      </c>
      <c r="N458" s="13">
        <f t="shared" si="28"/>
        <v>90.8</v>
      </c>
      <c r="O458" s="8" t="s">
        <v>10566</v>
      </c>
      <c r="P458" s="8" t="s">
        <v>10562</v>
      </c>
      <c r="Q458" s="8" t="s">
        <v>11840</v>
      </c>
      <c r="R458" s="8" t="s">
        <v>10559</v>
      </c>
      <c r="U458" s="13">
        <v>92.4</v>
      </c>
    </row>
    <row r="459" ht="30" customHeight="1" outlineLevel="3" spans="1:21">
      <c r="A459" s="8" t="s">
        <v>99</v>
      </c>
      <c r="B459" s="8" t="s">
        <v>122</v>
      </c>
      <c r="C459" s="8" t="s">
        <v>11850</v>
      </c>
      <c r="D459" s="13">
        <v>3.098</v>
      </c>
      <c r="E459" s="8" t="s">
        <v>11851</v>
      </c>
      <c r="F459" s="8" t="s">
        <v>11852</v>
      </c>
      <c r="G459" s="8" t="s">
        <v>11838</v>
      </c>
      <c r="H459" s="8" t="s">
        <v>11839</v>
      </c>
      <c r="I459" s="8" t="s">
        <v>10560</v>
      </c>
      <c r="J459" s="13">
        <v>3.1</v>
      </c>
      <c r="K459" s="13">
        <f t="shared" si="27"/>
        <v>186</v>
      </c>
      <c r="L459" s="13">
        <v>56</v>
      </c>
      <c r="M459" s="8" t="s">
        <v>10559</v>
      </c>
      <c r="N459" s="13">
        <f t="shared" si="28"/>
        <v>130</v>
      </c>
      <c r="O459" s="8" t="s">
        <v>10566</v>
      </c>
      <c r="P459" s="8" t="s">
        <v>10562</v>
      </c>
      <c r="Q459" s="8" t="s">
        <v>11840</v>
      </c>
      <c r="R459" s="8" t="s">
        <v>10559</v>
      </c>
      <c r="U459" s="13">
        <v>133.2</v>
      </c>
    </row>
    <row r="460" ht="30" customHeight="1" outlineLevel="3" spans="1:21">
      <c r="A460" s="8" t="s">
        <v>99</v>
      </c>
      <c r="B460" s="8" t="s">
        <v>122</v>
      </c>
      <c r="C460" s="8" t="s">
        <v>11853</v>
      </c>
      <c r="D460" s="13">
        <v>4.974</v>
      </c>
      <c r="E460" s="8" t="s">
        <v>11854</v>
      </c>
      <c r="F460" s="8" t="s">
        <v>11855</v>
      </c>
      <c r="G460" s="8" t="s">
        <v>11838</v>
      </c>
      <c r="H460" s="8" t="s">
        <v>11839</v>
      </c>
      <c r="I460" s="8" t="s">
        <v>10560</v>
      </c>
      <c r="J460" s="13">
        <v>5</v>
      </c>
      <c r="K460" s="13">
        <f t="shared" si="27"/>
        <v>298.7</v>
      </c>
      <c r="L460" s="13">
        <v>89.5</v>
      </c>
      <c r="M460" s="8" t="s">
        <v>10559</v>
      </c>
      <c r="N460" s="13">
        <f t="shared" si="28"/>
        <v>209.2</v>
      </c>
      <c r="O460" s="8" t="s">
        <v>10566</v>
      </c>
      <c r="P460" s="8" t="s">
        <v>10562</v>
      </c>
      <c r="Q460" s="8" t="s">
        <v>11840</v>
      </c>
      <c r="R460" s="8" t="s">
        <v>10559</v>
      </c>
      <c r="U460" s="13">
        <v>213.9</v>
      </c>
    </row>
    <row r="461" ht="30" customHeight="1" outlineLevel="3" spans="1:21">
      <c r="A461" s="8" t="s">
        <v>99</v>
      </c>
      <c r="B461" s="8" t="s">
        <v>122</v>
      </c>
      <c r="C461" s="8" t="s">
        <v>11856</v>
      </c>
      <c r="D461" s="13">
        <v>0.521</v>
      </c>
      <c r="E461" s="8" t="s">
        <v>11857</v>
      </c>
      <c r="F461" s="8" t="s">
        <v>11858</v>
      </c>
      <c r="G461" s="8" t="s">
        <v>11838</v>
      </c>
      <c r="H461" s="8" t="s">
        <v>11839</v>
      </c>
      <c r="I461" s="8" t="s">
        <v>10560</v>
      </c>
      <c r="J461" s="13">
        <v>0.5</v>
      </c>
      <c r="K461" s="13">
        <f t="shared" si="27"/>
        <v>31.3</v>
      </c>
      <c r="L461" s="13">
        <v>9</v>
      </c>
      <c r="M461" s="8" t="s">
        <v>10559</v>
      </c>
      <c r="N461" s="13">
        <f t="shared" si="28"/>
        <v>22.3</v>
      </c>
      <c r="O461" s="8" t="s">
        <v>10566</v>
      </c>
      <c r="P461" s="8" t="s">
        <v>10562</v>
      </c>
      <c r="Q461" s="8" t="s">
        <v>11840</v>
      </c>
      <c r="R461" s="8" t="s">
        <v>10559</v>
      </c>
      <c r="U461" s="13">
        <v>22.4</v>
      </c>
    </row>
    <row r="462" ht="30" customHeight="1" outlineLevel="3" spans="1:21">
      <c r="A462" s="8" t="s">
        <v>99</v>
      </c>
      <c r="B462" s="8" t="s">
        <v>122</v>
      </c>
      <c r="C462" s="8" t="s">
        <v>11859</v>
      </c>
      <c r="D462" s="13">
        <v>3.876</v>
      </c>
      <c r="E462" s="8" t="s">
        <v>11860</v>
      </c>
      <c r="F462" s="8" t="s">
        <v>11861</v>
      </c>
      <c r="G462" s="8" t="s">
        <v>11838</v>
      </c>
      <c r="H462" s="8" t="s">
        <v>11839</v>
      </c>
      <c r="I462" s="8" t="s">
        <v>10560</v>
      </c>
      <c r="J462" s="13">
        <v>6.7</v>
      </c>
      <c r="K462" s="13">
        <f t="shared" si="27"/>
        <v>232.8</v>
      </c>
      <c r="L462" s="13">
        <v>69.6</v>
      </c>
      <c r="M462" s="8" t="s">
        <v>10559</v>
      </c>
      <c r="N462" s="13">
        <f t="shared" si="28"/>
        <v>163.2</v>
      </c>
      <c r="O462" s="8" t="s">
        <v>10566</v>
      </c>
      <c r="P462" s="8" t="s">
        <v>10562</v>
      </c>
      <c r="Q462" s="8" t="s">
        <v>11840</v>
      </c>
      <c r="R462" s="8" t="s">
        <v>10559</v>
      </c>
      <c r="U462" s="13">
        <v>166.7</v>
      </c>
    </row>
    <row r="463" ht="30" customHeight="1" outlineLevel="3" spans="1:21">
      <c r="A463" s="8" t="s">
        <v>99</v>
      </c>
      <c r="B463" s="8" t="s">
        <v>122</v>
      </c>
      <c r="C463" s="8" t="s">
        <v>11862</v>
      </c>
      <c r="D463" s="13">
        <v>4.085</v>
      </c>
      <c r="E463" s="8" t="s">
        <v>11863</v>
      </c>
      <c r="F463" s="8" t="s">
        <v>11864</v>
      </c>
      <c r="G463" s="8" t="s">
        <v>11838</v>
      </c>
      <c r="H463" s="8" t="s">
        <v>11839</v>
      </c>
      <c r="I463" s="8" t="s">
        <v>10560</v>
      </c>
      <c r="J463" s="13">
        <v>4.1</v>
      </c>
      <c r="K463" s="13">
        <f t="shared" si="27"/>
        <v>245.4</v>
      </c>
      <c r="L463" s="13">
        <v>74</v>
      </c>
      <c r="M463" s="8" t="s">
        <v>10559</v>
      </c>
      <c r="N463" s="13">
        <f t="shared" si="28"/>
        <v>171.4</v>
      </c>
      <c r="O463" s="8" t="s">
        <v>10566</v>
      </c>
      <c r="P463" s="8" t="s">
        <v>10562</v>
      </c>
      <c r="Q463" s="8" t="s">
        <v>11840</v>
      </c>
      <c r="R463" s="8" t="s">
        <v>10559</v>
      </c>
      <c r="U463" s="13">
        <v>175.7</v>
      </c>
    </row>
    <row r="464" ht="30" customHeight="1" outlineLevel="3" spans="1:21">
      <c r="A464" s="8" t="s">
        <v>99</v>
      </c>
      <c r="B464" s="8" t="s">
        <v>122</v>
      </c>
      <c r="C464" s="8" t="s">
        <v>11865</v>
      </c>
      <c r="D464" s="13">
        <v>4.628</v>
      </c>
      <c r="E464" s="8" t="s">
        <v>11866</v>
      </c>
      <c r="F464" s="8" t="s">
        <v>11867</v>
      </c>
      <c r="G464" s="8" t="s">
        <v>11838</v>
      </c>
      <c r="H464" s="8" t="s">
        <v>11839</v>
      </c>
      <c r="I464" s="8" t="s">
        <v>10560</v>
      </c>
      <c r="J464" s="13">
        <v>9.9</v>
      </c>
      <c r="K464" s="13">
        <f t="shared" si="27"/>
        <v>277.9</v>
      </c>
      <c r="L464" s="13">
        <v>83.3</v>
      </c>
      <c r="M464" s="8" t="s">
        <v>10559</v>
      </c>
      <c r="N464" s="13">
        <f t="shared" si="28"/>
        <v>194.6</v>
      </c>
      <c r="O464" s="8" t="s">
        <v>10566</v>
      </c>
      <c r="P464" s="8" t="s">
        <v>10562</v>
      </c>
      <c r="Q464" s="8" t="s">
        <v>11840</v>
      </c>
      <c r="R464" s="8" t="s">
        <v>10559</v>
      </c>
      <c r="U464" s="13">
        <v>199</v>
      </c>
    </row>
    <row r="465" ht="30" customHeight="1" outlineLevel="3" spans="1:21">
      <c r="A465" s="8" t="s">
        <v>99</v>
      </c>
      <c r="B465" s="8" t="s">
        <v>122</v>
      </c>
      <c r="C465" s="8" t="s">
        <v>11868</v>
      </c>
      <c r="D465" s="13">
        <v>4.917</v>
      </c>
      <c r="E465" s="8" t="s">
        <v>11869</v>
      </c>
      <c r="F465" s="8" t="s">
        <v>11870</v>
      </c>
      <c r="G465" s="8" t="s">
        <v>11838</v>
      </c>
      <c r="H465" s="8" t="s">
        <v>11839</v>
      </c>
      <c r="I465" s="8" t="s">
        <v>10560</v>
      </c>
      <c r="J465" s="13">
        <v>4.9</v>
      </c>
      <c r="K465" s="13">
        <f t="shared" si="27"/>
        <v>295.2</v>
      </c>
      <c r="L465" s="13">
        <v>89</v>
      </c>
      <c r="M465" s="8" t="s">
        <v>10559</v>
      </c>
      <c r="N465" s="13">
        <f t="shared" si="28"/>
        <v>206.2</v>
      </c>
      <c r="O465" s="8" t="s">
        <v>10566</v>
      </c>
      <c r="P465" s="8" t="s">
        <v>10562</v>
      </c>
      <c r="Q465" s="8" t="s">
        <v>11840</v>
      </c>
      <c r="R465" s="8" t="s">
        <v>10559</v>
      </c>
      <c r="U465" s="13">
        <v>211.4</v>
      </c>
    </row>
    <row r="466" ht="30" customHeight="1" outlineLevel="3" spans="1:21">
      <c r="A466" s="8" t="s">
        <v>99</v>
      </c>
      <c r="B466" s="8" t="s">
        <v>122</v>
      </c>
      <c r="C466" s="8" t="s">
        <v>11871</v>
      </c>
      <c r="D466" s="13">
        <v>0.795</v>
      </c>
      <c r="E466" s="8" t="s">
        <v>11872</v>
      </c>
      <c r="F466" s="8" t="s">
        <v>11873</v>
      </c>
      <c r="G466" s="8" t="s">
        <v>11838</v>
      </c>
      <c r="H466" s="8" t="s">
        <v>11839</v>
      </c>
      <c r="I466" s="8" t="s">
        <v>10560</v>
      </c>
      <c r="J466" s="13">
        <v>2.2</v>
      </c>
      <c r="K466" s="13">
        <f t="shared" si="27"/>
        <v>47.8</v>
      </c>
      <c r="L466" s="13">
        <v>14.3</v>
      </c>
      <c r="M466" s="8" t="s">
        <v>10559</v>
      </c>
      <c r="N466" s="13">
        <f t="shared" si="28"/>
        <v>33.5</v>
      </c>
      <c r="O466" s="8" t="s">
        <v>10566</v>
      </c>
      <c r="P466" s="8" t="s">
        <v>10562</v>
      </c>
      <c r="Q466" s="8" t="s">
        <v>11840</v>
      </c>
      <c r="R466" s="8" t="s">
        <v>10559</v>
      </c>
      <c r="U466" s="13">
        <v>34.2</v>
      </c>
    </row>
    <row r="467" ht="30" customHeight="1" outlineLevel="3" spans="1:21">
      <c r="A467" s="8" t="s">
        <v>99</v>
      </c>
      <c r="B467" s="8" t="s">
        <v>122</v>
      </c>
      <c r="C467" s="8" t="s">
        <v>11874</v>
      </c>
      <c r="D467" s="13">
        <v>7.991</v>
      </c>
      <c r="E467" s="8" t="s">
        <v>11875</v>
      </c>
      <c r="F467" s="8" t="s">
        <v>11876</v>
      </c>
      <c r="G467" s="8" t="s">
        <v>11838</v>
      </c>
      <c r="H467" s="8" t="s">
        <v>11839</v>
      </c>
      <c r="I467" s="8" t="s">
        <v>10560</v>
      </c>
      <c r="J467" s="13">
        <v>8</v>
      </c>
      <c r="K467" s="13">
        <f t="shared" si="27"/>
        <v>479.8</v>
      </c>
      <c r="L467" s="13">
        <v>144</v>
      </c>
      <c r="M467" s="8" t="s">
        <v>10559</v>
      </c>
      <c r="N467" s="13">
        <f t="shared" si="28"/>
        <v>335.8</v>
      </c>
      <c r="O467" s="8" t="s">
        <v>10566</v>
      </c>
      <c r="P467" s="8" t="s">
        <v>10562</v>
      </c>
      <c r="Q467" s="8" t="s">
        <v>11840</v>
      </c>
      <c r="R467" s="8" t="s">
        <v>10559</v>
      </c>
      <c r="U467" s="13">
        <v>343.6</v>
      </c>
    </row>
    <row r="468" ht="30" customHeight="1" outlineLevel="3" spans="1:21">
      <c r="A468" s="8" t="s">
        <v>99</v>
      </c>
      <c r="B468" s="8" t="s">
        <v>122</v>
      </c>
      <c r="C468" s="8" t="s">
        <v>11877</v>
      </c>
      <c r="D468" s="13">
        <v>0.171</v>
      </c>
      <c r="E468" s="8" t="s">
        <v>11878</v>
      </c>
      <c r="F468" s="8" t="s">
        <v>11879</v>
      </c>
      <c r="G468" s="8" t="s">
        <v>11838</v>
      </c>
      <c r="H468" s="8" t="s">
        <v>11839</v>
      </c>
      <c r="I468" s="8" t="s">
        <v>10560</v>
      </c>
      <c r="J468" s="13">
        <v>0.2</v>
      </c>
      <c r="K468" s="13">
        <f t="shared" si="27"/>
        <v>10.2</v>
      </c>
      <c r="L468" s="13">
        <v>3</v>
      </c>
      <c r="M468" s="8" t="s">
        <v>10559</v>
      </c>
      <c r="N468" s="13">
        <f t="shared" si="28"/>
        <v>7.2</v>
      </c>
      <c r="O468" s="8" t="s">
        <v>10566</v>
      </c>
      <c r="P468" s="8" t="s">
        <v>10562</v>
      </c>
      <c r="Q468" s="8" t="s">
        <v>11840</v>
      </c>
      <c r="R468" s="8" t="s">
        <v>10559</v>
      </c>
      <c r="U468" s="13">
        <v>7.3</v>
      </c>
    </row>
    <row r="469" ht="30" customHeight="1" outlineLevel="2" spans="1:21">
      <c r="A469" s="8"/>
      <c r="B469" s="7" t="s">
        <v>103</v>
      </c>
      <c r="C469" s="8"/>
      <c r="D469" s="13">
        <f>SUBTOTAL(9,D470:D473)</f>
        <v>8.22</v>
      </c>
      <c r="E469" s="8"/>
      <c r="F469" s="8"/>
      <c r="G469" s="8"/>
      <c r="H469" s="8"/>
      <c r="I469" s="8"/>
      <c r="J469" s="13"/>
      <c r="K469" s="13">
        <f>SUBTOTAL(9,K470:K473)</f>
        <v>328.2</v>
      </c>
      <c r="L469" s="13">
        <f>SUBTOTAL(9,L470:L473)</f>
        <v>133</v>
      </c>
      <c r="M469" s="13">
        <f>SUBTOTAL(9,M470:M473)</f>
        <v>82.1</v>
      </c>
      <c r="N469" s="13">
        <f>SUBTOTAL(9,N470:N473)</f>
        <v>195.2</v>
      </c>
      <c r="O469" s="8"/>
      <c r="P469" s="8"/>
      <c r="Q469" s="8"/>
      <c r="R469" s="8"/>
      <c r="U469" s="13">
        <f>SUBTOTAL(9,U470:U473)</f>
        <v>235</v>
      </c>
    </row>
    <row r="470" ht="30" customHeight="1" outlineLevel="3" spans="1:21">
      <c r="A470" s="8" t="s">
        <v>99</v>
      </c>
      <c r="B470" s="8" t="s">
        <v>102</v>
      </c>
      <c r="C470" s="8" t="s">
        <v>11880</v>
      </c>
      <c r="D470" s="13">
        <v>3.231</v>
      </c>
      <c r="E470" s="8" t="s">
        <v>11881</v>
      </c>
      <c r="F470" s="8" t="s">
        <v>11882</v>
      </c>
      <c r="G470" s="8" t="s">
        <v>11883</v>
      </c>
      <c r="H470" s="8" t="s">
        <v>10559</v>
      </c>
      <c r="I470" s="8" t="s">
        <v>10560</v>
      </c>
      <c r="J470" s="13">
        <v>3.2</v>
      </c>
      <c r="K470" s="13">
        <f t="shared" ref="K470:K473" si="29">ROUND(U470/167662*234138,1)</f>
        <v>128.5</v>
      </c>
      <c r="L470" s="13">
        <v>52</v>
      </c>
      <c r="M470" s="13">
        <v>32.3</v>
      </c>
      <c r="N470" s="13">
        <f>K470-L470</f>
        <v>76.5</v>
      </c>
      <c r="O470" s="8" t="s">
        <v>10566</v>
      </c>
      <c r="P470" s="8" t="s">
        <v>10562</v>
      </c>
      <c r="Q470" s="8" t="s">
        <v>11884</v>
      </c>
      <c r="R470" s="8" t="s">
        <v>10559</v>
      </c>
      <c r="U470" s="13">
        <v>92</v>
      </c>
    </row>
    <row r="471" ht="30" customHeight="1" outlineLevel="3" spans="1:21">
      <c r="A471" s="8" t="s">
        <v>99</v>
      </c>
      <c r="B471" s="8" t="s">
        <v>102</v>
      </c>
      <c r="C471" s="8" t="s">
        <v>11885</v>
      </c>
      <c r="D471" s="13">
        <v>0.1</v>
      </c>
      <c r="E471" s="8" t="s">
        <v>11886</v>
      </c>
      <c r="F471" s="8" t="s">
        <v>11887</v>
      </c>
      <c r="G471" s="8" t="s">
        <v>11883</v>
      </c>
      <c r="H471" s="8" t="s">
        <v>10559</v>
      </c>
      <c r="I471" s="8" t="s">
        <v>10560</v>
      </c>
      <c r="J471" s="13">
        <v>0.1</v>
      </c>
      <c r="K471" s="13">
        <f t="shared" si="29"/>
        <v>4.2</v>
      </c>
      <c r="L471" s="13">
        <v>2</v>
      </c>
      <c r="M471" s="13">
        <v>1</v>
      </c>
      <c r="N471" s="13">
        <f>K471-L471</f>
        <v>2.2</v>
      </c>
      <c r="O471" s="8" t="s">
        <v>10566</v>
      </c>
      <c r="P471" s="8" t="s">
        <v>10562</v>
      </c>
      <c r="Q471" s="8" t="s">
        <v>11884</v>
      </c>
      <c r="R471" s="8" t="s">
        <v>10559</v>
      </c>
      <c r="U471" s="13">
        <v>3</v>
      </c>
    </row>
    <row r="472" ht="30" customHeight="1" outlineLevel="3" spans="1:21">
      <c r="A472" s="8" t="s">
        <v>99</v>
      </c>
      <c r="B472" s="8" t="s">
        <v>102</v>
      </c>
      <c r="C472" s="8" t="s">
        <v>11888</v>
      </c>
      <c r="D472" s="13">
        <v>2.294</v>
      </c>
      <c r="E472" s="8" t="s">
        <v>11889</v>
      </c>
      <c r="F472" s="8" t="s">
        <v>11890</v>
      </c>
      <c r="G472" s="8" t="s">
        <v>11883</v>
      </c>
      <c r="H472" s="8" t="s">
        <v>10559</v>
      </c>
      <c r="I472" s="8" t="s">
        <v>10560</v>
      </c>
      <c r="J472" s="13">
        <v>2.3</v>
      </c>
      <c r="K472" s="13">
        <f t="shared" si="29"/>
        <v>92.2</v>
      </c>
      <c r="L472" s="13">
        <v>37</v>
      </c>
      <c r="M472" s="13">
        <v>22.9</v>
      </c>
      <c r="N472" s="13">
        <f>K472-L472</f>
        <v>55.2</v>
      </c>
      <c r="O472" s="8" t="s">
        <v>10566</v>
      </c>
      <c r="P472" s="8" t="s">
        <v>10562</v>
      </c>
      <c r="Q472" s="8" t="s">
        <v>11884</v>
      </c>
      <c r="R472" s="8" t="s">
        <v>10559</v>
      </c>
      <c r="U472" s="13">
        <v>66</v>
      </c>
    </row>
    <row r="473" ht="30" customHeight="1" outlineLevel="3" spans="1:21">
      <c r="A473" s="8" t="s">
        <v>99</v>
      </c>
      <c r="B473" s="8" t="s">
        <v>102</v>
      </c>
      <c r="C473" s="8" t="s">
        <v>11891</v>
      </c>
      <c r="D473" s="13">
        <v>2.595</v>
      </c>
      <c r="E473" s="8" t="s">
        <v>11892</v>
      </c>
      <c r="F473" s="8" t="s">
        <v>11893</v>
      </c>
      <c r="G473" s="8" t="s">
        <v>11883</v>
      </c>
      <c r="H473" s="8" t="s">
        <v>10559</v>
      </c>
      <c r="I473" s="8" t="s">
        <v>10560</v>
      </c>
      <c r="J473" s="13">
        <v>2.6</v>
      </c>
      <c r="K473" s="13">
        <f t="shared" si="29"/>
        <v>103.3</v>
      </c>
      <c r="L473" s="13">
        <v>42</v>
      </c>
      <c r="M473" s="13">
        <v>25.9</v>
      </c>
      <c r="N473" s="13">
        <f>K473-L473</f>
        <v>61.3</v>
      </c>
      <c r="O473" s="8" t="s">
        <v>10566</v>
      </c>
      <c r="P473" s="8" t="s">
        <v>10562</v>
      </c>
      <c r="Q473" s="8" t="s">
        <v>11884</v>
      </c>
      <c r="R473" s="8" t="s">
        <v>10559</v>
      </c>
      <c r="U473" s="13">
        <v>74</v>
      </c>
    </row>
    <row r="474" ht="30" customHeight="1" outlineLevel="2" spans="1:21">
      <c r="A474" s="8"/>
      <c r="B474" s="7" t="s">
        <v>116</v>
      </c>
      <c r="C474" s="8"/>
      <c r="D474" s="13">
        <f>SUBTOTAL(9,D475:D537)</f>
        <v>203.582</v>
      </c>
      <c r="E474" s="8"/>
      <c r="F474" s="8"/>
      <c r="G474" s="8"/>
      <c r="H474" s="8"/>
      <c r="I474" s="8"/>
      <c r="J474" s="13"/>
      <c r="K474" s="13">
        <f>SUBTOTAL(9,K475:K537)</f>
        <v>9144</v>
      </c>
      <c r="L474" s="13">
        <f>SUBTOTAL(9,L475:L537)</f>
        <v>3663</v>
      </c>
      <c r="M474" s="13">
        <f>SUBTOTAL(9,M475:M537)</f>
        <v>2627.3</v>
      </c>
      <c r="N474" s="13">
        <f>SUBTOTAL(9,N475:N537)</f>
        <v>5481</v>
      </c>
      <c r="O474" s="8"/>
      <c r="P474" s="8"/>
      <c r="Q474" s="8"/>
      <c r="R474" s="8"/>
      <c r="U474" s="13">
        <f>SUBTOTAL(9,U475:U537)</f>
        <v>6548</v>
      </c>
    </row>
    <row r="475" ht="30" customHeight="1" outlineLevel="3" spans="1:21">
      <c r="A475" s="8" t="s">
        <v>99</v>
      </c>
      <c r="B475" s="8" t="s">
        <v>115</v>
      </c>
      <c r="C475" s="8" t="s">
        <v>11894</v>
      </c>
      <c r="D475" s="13">
        <v>3.002</v>
      </c>
      <c r="E475" s="8" t="s">
        <v>11895</v>
      </c>
      <c r="F475" s="8" t="s">
        <v>11896</v>
      </c>
      <c r="G475" s="8" t="s">
        <v>11838</v>
      </c>
      <c r="H475" s="8" t="s">
        <v>11839</v>
      </c>
      <c r="I475" s="8" t="s">
        <v>10560</v>
      </c>
      <c r="J475" s="13">
        <v>3</v>
      </c>
      <c r="K475" s="13">
        <f t="shared" ref="K475:K537" si="30">ROUND(U475/167662*234138,1)</f>
        <v>134.1</v>
      </c>
      <c r="L475" s="13">
        <v>54</v>
      </c>
      <c r="M475" s="13">
        <v>39</v>
      </c>
      <c r="N475" s="13">
        <f t="shared" ref="N475:N537" si="31">K475-L475</f>
        <v>80.1</v>
      </c>
      <c r="O475" s="8" t="s">
        <v>10566</v>
      </c>
      <c r="P475" s="8" t="s">
        <v>10562</v>
      </c>
      <c r="Q475" s="8" t="s">
        <v>11897</v>
      </c>
      <c r="R475" s="8" t="s">
        <v>10559</v>
      </c>
      <c r="U475" s="13">
        <v>96</v>
      </c>
    </row>
    <row r="476" ht="30" customHeight="1" outlineLevel="3" spans="1:21">
      <c r="A476" s="8" t="s">
        <v>99</v>
      </c>
      <c r="B476" s="8" t="s">
        <v>115</v>
      </c>
      <c r="C476" s="8" t="s">
        <v>11898</v>
      </c>
      <c r="D476" s="13">
        <v>1.741</v>
      </c>
      <c r="E476" s="8" t="s">
        <v>11899</v>
      </c>
      <c r="F476" s="8" t="s">
        <v>11900</v>
      </c>
      <c r="G476" s="8" t="s">
        <v>11838</v>
      </c>
      <c r="H476" s="8" t="s">
        <v>11839</v>
      </c>
      <c r="I476" s="8" t="s">
        <v>10560</v>
      </c>
      <c r="J476" s="13">
        <v>1.7</v>
      </c>
      <c r="K476" s="13">
        <f t="shared" si="30"/>
        <v>78.2</v>
      </c>
      <c r="L476" s="13">
        <v>31</v>
      </c>
      <c r="M476" s="13">
        <v>22.6</v>
      </c>
      <c r="N476" s="13">
        <f t="shared" si="31"/>
        <v>47.2</v>
      </c>
      <c r="O476" s="8" t="s">
        <v>10566</v>
      </c>
      <c r="P476" s="8" t="s">
        <v>10562</v>
      </c>
      <c r="Q476" s="8" t="s">
        <v>11897</v>
      </c>
      <c r="R476" s="8" t="s">
        <v>10559</v>
      </c>
      <c r="U476" s="13">
        <v>56</v>
      </c>
    </row>
    <row r="477" ht="30" customHeight="1" outlineLevel="3" spans="1:21">
      <c r="A477" s="8" t="s">
        <v>99</v>
      </c>
      <c r="B477" s="8" t="s">
        <v>115</v>
      </c>
      <c r="C477" s="8" t="s">
        <v>11901</v>
      </c>
      <c r="D477" s="13">
        <v>8.924</v>
      </c>
      <c r="E477" s="8" t="s">
        <v>11902</v>
      </c>
      <c r="F477" s="8" t="s">
        <v>11903</v>
      </c>
      <c r="G477" s="8" t="s">
        <v>11838</v>
      </c>
      <c r="H477" s="8" t="s">
        <v>11839</v>
      </c>
      <c r="I477" s="8" t="s">
        <v>10560</v>
      </c>
      <c r="J477" s="13">
        <v>8.9</v>
      </c>
      <c r="K477" s="13">
        <f t="shared" si="30"/>
        <v>400.8</v>
      </c>
      <c r="L477" s="13">
        <v>161</v>
      </c>
      <c r="M477" s="13">
        <v>116</v>
      </c>
      <c r="N477" s="13">
        <f t="shared" si="31"/>
        <v>239.8</v>
      </c>
      <c r="O477" s="8" t="s">
        <v>10566</v>
      </c>
      <c r="P477" s="8" t="s">
        <v>10562</v>
      </c>
      <c r="Q477" s="8" t="s">
        <v>11897</v>
      </c>
      <c r="R477" s="8" t="s">
        <v>10559</v>
      </c>
      <c r="U477" s="13">
        <v>287</v>
      </c>
    </row>
    <row r="478" ht="30" customHeight="1" outlineLevel="3" spans="1:21">
      <c r="A478" s="8" t="s">
        <v>99</v>
      </c>
      <c r="B478" s="8" t="s">
        <v>115</v>
      </c>
      <c r="C478" s="8" t="s">
        <v>11904</v>
      </c>
      <c r="D478" s="13">
        <v>2.203</v>
      </c>
      <c r="E478" s="8" t="s">
        <v>11905</v>
      </c>
      <c r="F478" s="8" t="s">
        <v>11906</v>
      </c>
      <c r="G478" s="8" t="s">
        <v>11838</v>
      </c>
      <c r="H478" s="8" t="s">
        <v>11839</v>
      </c>
      <c r="I478" s="8" t="s">
        <v>10560</v>
      </c>
      <c r="J478" s="13">
        <v>2.2</v>
      </c>
      <c r="K478" s="13">
        <f t="shared" si="30"/>
        <v>99.2</v>
      </c>
      <c r="L478" s="13">
        <v>40</v>
      </c>
      <c r="M478" s="13">
        <v>28.6</v>
      </c>
      <c r="N478" s="13">
        <f t="shared" si="31"/>
        <v>59.2</v>
      </c>
      <c r="O478" s="8" t="s">
        <v>10566</v>
      </c>
      <c r="P478" s="8" t="s">
        <v>10562</v>
      </c>
      <c r="Q478" s="8" t="s">
        <v>11897</v>
      </c>
      <c r="R478" s="8" t="s">
        <v>10559</v>
      </c>
      <c r="U478" s="13">
        <v>71</v>
      </c>
    </row>
    <row r="479" ht="30" customHeight="1" outlineLevel="3" spans="1:21">
      <c r="A479" s="8" t="s">
        <v>99</v>
      </c>
      <c r="B479" s="8" t="s">
        <v>115</v>
      </c>
      <c r="C479" s="8" t="s">
        <v>11907</v>
      </c>
      <c r="D479" s="13">
        <v>7.889</v>
      </c>
      <c r="E479" s="8" t="s">
        <v>11908</v>
      </c>
      <c r="F479" s="8" t="s">
        <v>11909</v>
      </c>
      <c r="G479" s="8" t="s">
        <v>11838</v>
      </c>
      <c r="H479" s="8" t="s">
        <v>11839</v>
      </c>
      <c r="I479" s="8" t="s">
        <v>10560</v>
      </c>
      <c r="J479" s="13">
        <v>7.9</v>
      </c>
      <c r="K479" s="13">
        <f t="shared" si="30"/>
        <v>354.7</v>
      </c>
      <c r="L479" s="13">
        <v>142</v>
      </c>
      <c r="M479" s="13">
        <v>102.6</v>
      </c>
      <c r="N479" s="13">
        <f t="shared" si="31"/>
        <v>212.7</v>
      </c>
      <c r="O479" s="8" t="s">
        <v>10566</v>
      </c>
      <c r="P479" s="8" t="s">
        <v>10562</v>
      </c>
      <c r="Q479" s="8" t="s">
        <v>11897</v>
      </c>
      <c r="R479" s="8" t="s">
        <v>10559</v>
      </c>
      <c r="U479" s="13">
        <v>254</v>
      </c>
    </row>
    <row r="480" ht="30" customHeight="1" outlineLevel="3" spans="1:21">
      <c r="A480" s="8" t="s">
        <v>99</v>
      </c>
      <c r="B480" s="8" t="s">
        <v>115</v>
      </c>
      <c r="C480" s="8" t="s">
        <v>11910</v>
      </c>
      <c r="D480" s="13">
        <v>0.569</v>
      </c>
      <c r="E480" s="8" t="s">
        <v>11911</v>
      </c>
      <c r="F480" s="8" t="s">
        <v>11912</v>
      </c>
      <c r="G480" s="8" t="s">
        <v>11838</v>
      </c>
      <c r="H480" s="8" t="s">
        <v>11839</v>
      </c>
      <c r="I480" s="8" t="s">
        <v>10560</v>
      </c>
      <c r="J480" s="13">
        <v>0.6</v>
      </c>
      <c r="K480" s="13">
        <f t="shared" si="30"/>
        <v>25.1</v>
      </c>
      <c r="L480" s="13">
        <v>10</v>
      </c>
      <c r="M480" s="13">
        <v>7.4</v>
      </c>
      <c r="N480" s="13">
        <f t="shared" si="31"/>
        <v>15.1</v>
      </c>
      <c r="O480" s="8" t="s">
        <v>10566</v>
      </c>
      <c r="P480" s="8" t="s">
        <v>10562</v>
      </c>
      <c r="Q480" s="8" t="s">
        <v>11897</v>
      </c>
      <c r="R480" s="8" t="s">
        <v>10559</v>
      </c>
      <c r="U480" s="13">
        <v>18</v>
      </c>
    </row>
    <row r="481" ht="30" customHeight="1" outlineLevel="3" spans="1:21">
      <c r="A481" s="8" t="s">
        <v>99</v>
      </c>
      <c r="B481" s="8" t="s">
        <v>115</v>
      </c>
      <c r="C481" s="8" t="s">
        <v>11913</v>
      </c>
      <c r="D481" s="13">
        <v>2.529</v>
      </c>
      <c r="E481" s="8" t="s">
        <v>11914</v>
      </c>
      <c r="F481" s="8" t="s">
        <v>11915</v>
      </c>
      <c r="G481" s="8" t="s">
        <v>11838</v>
      </c>
      <c r="H481" s="8" t="s">
        <v>11839</v>
      </c>
      <c r="I481" s="8" t="s">
        <v>10560</v>
      </c>
      <c r="J481" s="13">
        <v>2.5</v>
      </c>
      <c r="K481" s="13">
        <f t="shared" si="30"/>
        <v>113.1</v>
      </c>
      <c r="L481" s="13">
        <v>46</v>
      </c>
      <c r="M481" s="13">
        <v>32.9</v>
      </c>
      <c r="N481" s="13">
        <f t="shared" si="31"/>
        <v>67.1</v>
      </c>
      <c r="O481" s="8" t="s">
        <v>10566</v>
      </c>
      <c r="P481" s="8" t="s">
        <v>10562</v>
      </c>
      <c r="Q481" s="8" t="s">
        <v>11897</v>
      </c>
      <c r="R481" s="8" t="s">
        <v>10559</v>
      </c>
      <c r="U481" s="13">
        <v>81</v>
      </c>
    </row>
    <row r="482" ht="30" customHeight="1" outlineLevel="3" spans="1:21">
      <c r="A482" s="8" t="s">
        <v>99</v>
      </c>
      <c r="B482" s="8" t="s">
        <v>115</v>
      </c>
      <c r="C482" s="8" t="s">
        <v>11916</v>
      </c>
      <c r="D482" s="13">
        <v>4.549</v>
      </c>
      <c r="E482" s="8" t="s">
        <v>11917</v>
      </c>
      <c r="F482" s="8" t="s">
        <v>11918</v>
      </c>
      <c r="G482" s="8" t="s">
        <v>11838</v>
      </c>
      <c r="H482" s="8" t="s">
        <v>11839</v>
      </c>
      <c r="I482" s="8" t="s">
        <v>10560</v>
      </c>
      <c r="J482" s="13">
        <v>4.5</v>
      </c>
      <c r="K482" s="13">
        <f t="shared" si="30"/>
        <v>203.9</v>
      </c>
      <c r="L482" s="13">
        <v>82</v>
      </c>
      <c r="M482" s="13">
        <v>59.1</v>
      </c>
      <c r="N482" s="13">
        <f t="shared" si="31"/>
        <v>121.9</v>
      </c>
      <c r="O482" s="8" t="s">
        <v>10566</v>
      </c>
      <c r="P482" s="8" t="s">
        <v>10562</v>
      </c>
      <c r="Q482" s="8" t="s">
        <v>11897</v>
      </c>
      <c r="R482" s="8" t="s">
        <v>10559</v>
      </c>
      <c r="U482" s="13">
        <v>146</v>
      </c>
    </row>
    <row r="483" ht="30" customHeight="1" outlineLevel="3" spans="1:21">
      <c r="A483" s="8" t="s">
        <v>99</v>
      </c>
      <c r="B483" s="8" t="s">
        <v>115</v>
      </c>
      <c r="C483" s="8" t="s">
        <v>11919</v>
      </c>
      <c r="D483" s="13">
        <v>1.797</v>
      </c>
      <c r="E483" s="8" t="s">
        <v>11920</v>
      </c>
      <c r="F483" s="8" t="s">
        <v>11921</v>
      </c>
      <c r="G483" s="8" t="s">
        <v>11838</v>
      </c>
      <c r="H483" s="8" t="s">
        <v>11839</v>
      </c>
      <c r="I483" s="8" t="s">
        <v>10560</v>
      </c>
      <c r="J483" s="13">
        <v>1.8</v>
      </c>
      <c r="K483" s="13">
        <f t="shared" si="30"/>
        <v>81</v>
      </c>
      <c r="L483" s="13">
        <v>32</v>
      </c>
      <c r="M483" s="13">
        <v>23.4</v>
      </c>
      <c r="N483" s="13">
        <f t="shared" si="31"/>
        <v>49</v>
      </c>
      <c r="O483" s="8" t="s">
        <v>10566</v>
      </c>
      <c r="P483" s="8" t="s">
        <v>10562</v>
      </c>
      <c r="Q483" s="8" t="s">
        <v>11897</v>
      </c>
      <c r="R483" s="8" t="s">
        <v>10559</v>
      </c>
      <c r="U483" s="13">
        <v>58</v>
      </c>
    </row>
    <row r="484" ht="30" customHeight="1" outlineLevel="3" spans="1:21">
      <c r="A484" s="8" t="s">
        <v>99</v>
      </c>
      <c r="B484" s="8" t="s">
        <v>115</v>
      </c>
      <c r="C484" s="8" t="s">
        <v>11922</v>
      </c>
      <c r="D484" s="13">
        <v>0.577</v>
      </c>
      <c r="E484" s="8" t="s">
        <v>11923</v>
      </c>
      <c r="F484" s="8" t="s">
        <v>11924</v>
      </c>
      <c r="G484" s="8" t="s">
        <v>11838</v>
      </c>
      <c r="H484" s="8" t="s">
        <v>11839</v>
      </c>
      <c r="I484" s="8" t="s">
        <v>10560</v>
      </c>
      <c r="J484" s="13">
        <v>0.6</v>
      </c>
      <c r="K484" s="13">
        <f t="shared" si="30"/>
        <v>26.5</v>
      </c>
      <c r="L484" s="13">
        <v>10</v>
      </c>
      <c r="M484" s="13">
        <v>7.5</v>
      </c>
      <c r="N484" s="13">
        <f t="shared" si="31"/>
        <v>16.5</v>
      </c>
      <c r="O484" s="8" t="s">
        <v>10566</v>
      </c>
      <c r="P484" s="8" t="s">
        <v>10562</v>
      </c>
      <c r="Q484" s="8" t="s">
        <v>11897</v>
      </c>
      <c r="R484" s="8" t="s">
        <v>10559</v>
      </c>
      <c r="U484" s="13">
        <v>19</v>
      </c>
    </row>
    <row r="485" ht="30" customHeight="1" outlineLevel="3" spans="1:21">
      <c r="A485" s="8" t="s">
        <v>99</v>
      </c>
      <c r="B485" s="8" t="s">
        <v>115</v>
      </c>
      <c r="C485" s="8" t="s">
        <v>11925</v>
      </c>
      <c r="D485" s="13">
        <v>1.253</v>
      </c>
      <c r="E485" s="8" t="s">
        <v>11926</v>
      </c>
      <c r="F485" s="8" t="s">
        <v>11927</v>
      </c>
      <c r="G485" s="8" t="s">
        <v>11838</v>
      </c>
      <c r="H485" s="8" t="s">
        <v>11839</v>
      </c>
      <c r="I485" s="8" t="s">
        <v>10560</v>
      </c>
      <c r="J485" s="13">
        <v>1.3</v>
      </c>
      <c r="K485" s="13">
        <f t="shared" si="30"/>
        <v>55.9</v>
      </c>
      <c r="L485" s="13">
        <v>23</v>
      </c>
      <c r="M485" s="13">
        <v>16.3</v>
      </c>
      <c r="N485" s="13">
        <f t="shared" si="31"/>
        <v>32.9</v>
      </c>
      <c r="O485" s="8" t="s">
        <v>10566</v>
      </c>
      <c r="P485" s="8" t="s">
        <v>10562</v>
      </c>
      <c r="Q485" s="8" t="s">
        <v>11897</v>
      </c>
      <c r="R485" s="8" t="s">
        <v>10559</v>
      </c>
      <c r="U485" s="13">
        <v>40</v>
      </c>
    </row>
    <row r="486" ht="30" customHeight="1" outlineLevel="3" spans="1:21">
      <c r="A486" s="8" t="s">
        <v>99</v>
      </c>
      <c r="B486" s="8" t="s">
        <v>115</v>
      </c>
      <c r="C486" s="8" t="s">
        <v>11928</v>
      </c>
      <c r="D486" s="13">
        <v>1.336</v>
      </c>
      <c r="E486" s="8" t="s">
        <v>11929</v>
      </c>
      <c r="F486" s="8" t="s">
        <v>11930</v>
      </c>
      <c r="G486" s="8" t="s">
        <v>11838</v>
      </c>
      <c r="H486" s="8" t="s">
        <v>11839</v>
      </c>
      <c r="I486" s="8" t="s">
        <v>10560</v>
      </c>
      <c r="J486" s="13">
        <v>1.3</v>
      </c>
      <c r="K486" s="13">
        <f t="shared" si="30"/>
        <v>60</v>
      </c>
      <c r="L486" s="13">
        <v>24</v>
      </c>
      <c r="M486" s="13">
        <v>17.4</v>
      </c>
      <c r="N486" s="13">
        <f t="shared" si="31"/>
        <v>36</v>
      </c>
      <c r="O486" s="8" t="s">
        <v>10566</v>
      </c>
      <c r="P486" s="8" t="s">
        <v>10562</v>
      </c>
      <c r="Q486" s="8" t="s">
        <v>11897</v>
      </c>
      <c r="R486" s="8" t="s">
        <v>10559</v>
      </c>
      <c r="U486" s="13">
        <v>43</v>
      </c>
    </row>
    <row r="487" ht="30" customHeight="1" outlineLevel="3" spans="1:21">
      <c r="A487" s="8" t="s">
        <v>99</v>
      </c>
      <c r="B487" s="8" t="s">
        <v>115</v>
      </c>
      <c r="C487" s="8" t="s">
        <v>11931</v>
      </c>
      <c r="D487" s="13">
        <v>0.714</v>
      </c>
      <c r="E487" s="8" t="s">
        <v>11932</v>
      </c>
      <c r="F487" s="8" t="s">
        <v>11933</v>
      </c>
      <c r="G487" s="8" t="s">
        <v>11838</v>
      </c>
      <c r="H487" s="8" t="s">
        <v>11839</v>
      </c>
      <c r="I487" s="8" t="s">
        <v>10560</v>
      </c>
      <c r="J487" s="13">
        <v>0.7</v>
      </c>
      <c r="K487" s="13">
        <f t="shared" si="30"/>
        <v>32.1</v>
      </c>
      <c r="L487" s="13">
        <v>13</v>
      </c>
      <c r="M487" s="13">
        <v>9.3</v>
      </c>
      <c r="N487" s="13">
        <f t="shared" si="31"/>
        <v>19.1</v>
      </c>
      <c r="O487" s="8" t="s">
        <v>10566</v>
      </c>
      <c r="P487" s="8" t="s">
        <v>10562</v>
      </c>
      <c r="Q487" s="8" t="s">
        <v>11897</v>
      </c>
      <c r="R487" s="8" t="s">
        <v>10559</v>
      </c>
      <c r="U487" s="13">
        <v>23</v>
      </c>
    </row>
    <row r="488" ht="30" customHeight="1" outlineLevel="3" spans="1:21">
      <c r="A488" s="8" t="s">
        <v>99</v>
      </c>
      <c r="B488" s="8" t="s">
        <v>115</v>
      </c>
      <c r="C488" s="8" t="s">
        <v>11934</v>
      </c>
      <c r="D488" s="13">
        <v>6.46</v>
      </c>
      <c r="E488" s="8" t="s">
        <v>11935</v>
      </c>
      <c r="F488" s="8" t="s">
        <v>11936</v>
      </c>
      <c r="G488" s="8" t="s">
        <v>11838</v>
      </c>
      <c r="H488" s="8" t="s">
        <v>11839</v>
      </c>
      <c r="I488" s="8" t="s">
        <v>10560</v>
      </c>
      <c r="J488" s="13">
        <v>6.5</v>
      </c>
      <c r="K488" s="13">
        <f t="shared" si="30"/>
        <v>290.5</v>
      </c>
      <c r="L488" s="13">
        <v>116</v>
      </c>
      <c r="M488" s="13">
        <v>84</v>
      </c>
      <c r="N488" s="13">
        <f t="shared" si="31"/>
        <v>174.5</v>
      </c>
      <c r="O488" s="8" t="s">
        <v>10566</v>
      </c>
      <c r="P488" s="8" t="s">
        <v>10562</v>
      </c>
      <c r="Q488" s="8" t="s">
        <v>11897</v>
      </c>
      <c r="R488" s="8" t="s">
        <v>10559</v>
      </c>
      <c r="U488" s="13">
        <v>208</v>
      </c>
    </row>
    <row r="489" ht="30" customHeight="1" outlineLevel="3" spans="1:21">
      <c r="A489" s="8" t="s">
        <v>99</v>
      </c>
      <c r="B489" s="8" t="s">
        <v>115</v>
      </c>
      <c r="C489" s="8" t="s">
        <v>11937</v>
      </c>
      <c r="D489" s="13">
        <v>4.998</v>
      </c>
      <c r="E489" s="8" t="s">
        <v>11938</v>
      </c>
      <c r="F489" s="8" t="s">
        <v>11939</v>
      </c>
      <c r="G489" s="8" t="s">
        <v>11838</v>
      </c>
      <c r="H489" s="8" t="s">
        <v>11839</v>
      </c>
      <c r="I489" s="8" t="s">
        <v>10560</v>
      </c>
      <c r="J489" s="13">
        <v>5</v>
      </c>
      <c r="K489" s="13">
        <f t="shared" si="30"/>
        <v>224.8</v>
      </c>
      <c r="L489" s="13">
        <v>90</v>
      </c>
      <c r="M489" s="13">
        <v>65</v>
      </c>
      <c r="N489" s="13">
        <f t="shared" si="31"/>
        <v>134.8</v>
      </c>
      <c r="O489" s="8" t="s">
        <v>10566</v>
      </c>
      <c r="P489" s="8" t="s">
        <v>10562</v>
      </c>
      <c r="Q489" s="8" t="s">
        <v>11897</v>
      </c>
      <c r="R489" s="8" t="s">
        <v>10559</v>
      </c>
      <c r="U489" s="13">
        <v>161</v>
      </c>
    </row>
    <row r="490" ht="30" customHeight="1" outlineLevel="3" spans="1:21">
      <c r="A490" s="8" t="s">
        <v>99</v>
      </c>
      <c r="B490" s="8" t="s">
        <v>115</v>
      </c>
      <c r="C490" s="8" t="s">
        <v>11940</v>
      </c>
      <c r="D490" s="13">
        <v>2.741</v>
      </c>
      <c r="E490" s="8" t="s">
        <v>11941</v>
      </c>
      <c r="F490" s="8" t="s">
        <v>11942</v>
      </c>
      <c r="G490" s="8" t="s">
        <v>11838</v>
      </c>
      <c r="H490" s="8" t="s">
        <v>11839</v>
      </c>
      <c r="I490" s="8" t="s">
        <v>10560</v>
      </c>
      <c r="J490" s="13">
        <v>2.7</v>
      </c>
      <c r="K490" s="13">
        <f t="shared" si="30"/>
        <v>122.9</v>
      </c>
      <c r="L490" s="13">
        <v>49</v>
      </c>
      <c r="M490" s="13">
        <v>35.6</v>
      </c>
      <c r="N490" s="13">
        <f t="shared" si="31"/>
        <v>73.9</v>
      </c>
      <c r="O490" s="8" t="s">
        <v>10566</v>
      </c>
      <c r="P490" s="8" t="s">
        <v>10562</v>
      </c>
      <c r="Q490" s="8" t="s">
        <v>11897</v>
      </c>
      <c r="R490" s="8" t="s">
        <v>10559</v>
      </c>
      <c r="U490" s="13">
        <v>88</v>
      </c>
    </row>
    <row r="491" ht="30" customHeight="1" outlineLevel="3" spans="1:21">
      <c r="A491" s="8" t="s">
        <v>99</v>
      </c>
      <c r="B491" s="8" t="s">
        <v>115</v>
      </c>
      <c r="C491" s="8" t="s">
        <v>11943</v>
      </c>
      <c r="D491" s="13">
        <v>0.499</v>
      </c>
      <c r="E491" s="8" t="s">
        <v>11944</v>
      </c>
      <c r="F491" s="8" t="s">
        <v>11945</v>
      </c>
      <c r="G491" s="8" t="s">
        <v>11838</v>
      </c>
      <c r="H491" s="8" t="s">
        <v>11839</v>
      </c>
      <c r="I491" s="8" t="s">
        <v>10560</v>
      </c>
      <c r="J491" s="13">
        <v>0.5</v>
      </c>
      <c r="K491" s="13">
        <f t="shared" si="30"/>
        <v>22.3</v>
      </c>
      <c r="L491" s="13">
        <v>9</v>
      </c>
      <c r="M491" s="13">
        <v>6.5</v>
      </c>
      <c r="N491" s="13">
        <f t="shared" si="31"/>
        <v>13.3</v>
      </c>
      <c r="O491" s="8" t="s">
        <v>10566</v>
      </c>
      <c r="P491" s="8" t="s">
        <v>10562</v>
      </c>
      <c r="Q491" s="8" t="s">
        <v>11897</v>
      </c>
      <c r="R491" s="8" t="s">
        <v>10559</v>
      </c>
      <c r="U491" s="13">
        <v>16</v>
      </c>
    </row>
    <row r="492" ht="30" customHeight="1" outlineLevel="3" spans="1:21">
      <c r="A492" s="8" t="s">
        <v>99</v>
      </c>
      <c r="B492" s="8" t="s">
        <v>115</v>
      </c>
      <c r="C492" s="8" t="s">
        <v>11946</v>
      </c>
      <c r="D492" s="13">
        <v>2.324</v>
      </c>
      <c r="E492" s="8" t="s">
        <v>11947</v>
      </c>
      <c r="F492" s="8" t="s">
        <v>11948</v>
      </c>
      <c r="G492" s="8" t="s">
        <v>11838</v>
      </c>
      <c r="H492" s="8" t="s">
        <v>11839</v>
      </c>
      <c r="I492" s="8" t="s">
        <v>10560</v>
      </c>
      <c r="J492" s="13">
        <v>2.3</v>
      </c>
      <c r="K492" s="13">
        <f t="shared" si="30"/>
        <v>104.7</v>
      </c>
      <c r="L492" s="13">
        <v>42</v>
      </c>
      <c r="M492" s="13">
        <v>30.2</v>
      </c>
      <c r="N492" s="13">
        <f t="shared" si="31"/>
        <v>62.7</v>
      </c>
      <c r="O492" s="8" t="s">
        <v>10566</v>
      </c>
      <c r="P492" s="8" t="s">
        <v>10562</v>
      </c>
      <c r="Q492" s="8" t="s">
        <v>11897</v>
      </c>
      <c r="R492" s="8" t="s">
        <v>10559</v>
      </c>
      <c r="U492" s="13">
        <v>75</v>
      </c>
    </row>
    <row r="493" ht="30" customHeight="1" outlineLevel="3" spans="1:21">
      <c r="A493" s="8" t="s">
        <v>99</v>
      </c>
      <c r="B493" s="8" t="s">
        <v>115</v>
      </c>
      <c r="C493" s="8" t="s">
        <v>11949</v>
      </c>
      <c r="D493" s="13">
        <v>12.305</v>
      </c>
      <c r="E493" s="8" t="s">
        <v>11950</v>
      </c>
      <c r="F493" s="8" t="s">
        <v>11951</v>
      </c>
      <c r="G493" s="8" t="s">
        <v>11838</v>
      </c>
      <c r="H493" s="8" t="s">
        <v>11839</v>
      </c>
      <c r="I493" s="8" t="s">
        <v>10560</v>
      </c>
      <c r="J493" s="13">
        <v>12.3</v>
      </c>
      <c r="K493" s="13">
        <f t="shared" si="30"/>
        <v>553</v>
      </c>
      <c r="L493" s="13">
        <v>221</v>
      </c>
      <c r="M493" s="13">
        <v>160</v>
      </c>
      <c r="N493" s="13">
        <f t="shared" si="31"/>
        <v>332</v>
      </c>
      <c r="O493" s="8" t="s">
        <v>10566</v>
      </c>
      <c r="P493" s="8" t="s">
        <v>10562</v>
      </c>
      <c r="Q493" s="8" t="s">
        <v>11897</v>
      </c>
      <c r="R493" s="8" t="s">
        <v>10559</v>
      </c>
      <c r="U493" s="13">
        <v>396</v>
      </c>
    </row>
    <row r="494" ht="30" customHeight="1" outlineLevel="3" spans="1:21">
      <c r="A494" s="8" t="s">
        <v>99</v>
      </c>
      <c r="B494" s="8" t="s">
        <v>115</v>
      </c>
      <c r="C494" s="8" t="s">
        <v>11952</v>
      </c>
      <c r="D494" s="13">
        <v>3.705</v>
      </c>
      <c r="E494" s="8" t="s">
        <v>11953</v>
      </c>
      <c r="F494" s="8" t="s">
        <v>11954</v>
      </c>
      <c r="G494" s="8" t="s">
        <v>11838</v>
      </c>
      <c r="H494" s="8" t="s">
        <v>11839</v>
      </c>
      <c r="I494" s="8" t="s">
        <v>10560</v>
      </c>
      <c r="J494" s="13">
        <v>3.7</v>
      </c>
      <c r="K494" s="13">
        <f t="shared" si="30"/>
        <v>166.2</v>
      </c>
      <c r="L494" s="13">
        <v>67</v>
      </c>
      <c r="M494" s="13">
        <v>48.2</v>
      </c>
      <c r="N494" s="13">
        <f t="shared" si="31"/>
        <v>99.2</v>
      </c>
      <c r="O494" s="8" t="s">
        <v>10566</v>
      </c>
      <c r="P494" s="8" t="s">
        <v>10562</v>
      </c>
      <c r="Q494" s="8" t="s">
        <v>11897</v>
      </c>
      <c r="R494" s="8" t="s">
        <v>10559</v>
      </c>
      <c r="U494" s="13">
        <v>119</v>
      </c>
    </row>
    <row r="495" ht="30" customHeight="1" outlineLevel="3" spans="1:21">
      <c r="A495" s="8" t="s">
        <v>99</v>
      </c>
      <c r="B495" s="8" t="s">
        <v>115</v>
      </c>
      <c r="C495" s="8" t="s">
        <v>11955</v>
      </c>
      <c r="D495" s="13">
        <v>0.952</v>
      </c>
      <c r="E495" s="8" t="s">
        <v>11956</v>
      </c>
      <c r="F495" s="8" t="s">
        <v>11957</v>
      </c>
      <c r="G495" s="8" t="s">
        <v>11838</v>
      </c>
      <c r="H495" s="8" t="s">
        <v>11839</v>
      </c>
      <c r="I495" s="8" t="s">
        <v>10560</v>
      </c>
      <c r="J495" s="13">
        <v>1</v>
      </c>
      <c r="K495" s="13">
        <f t="shared" si="30"/>
        <v>43.3</v>
      </c>
      <c r="L495" s="13">
        <v>17</v>
      </c>
      <c r="M495" s="13">
        <v>12.4</v>
      </c>
      <c r="N495" s="13">
        <f t="shared" si="31"/>
        <v>26.3</v>
      </c>
      <c r="O495" s="8" t="s">
        <v>10566</v>
      </c>
      <c r="P495" s="8" t="s">
        <v>10562</v>
      </c>
      <c r="Q495" s="8" t="s">
        <v>11897</v>
      </c>
      <c r="R495" s="8" t="s">
        <v>10559</v>
      </c>
      <c r="U495" s="13">
        <v>31</v>
      </c>
    </row>
    <row r="496" ht="30" customHeight="1" outlineLevel="3" spans="1:21">
      <c r="A496" s="8" t="s">
        <v>99</v>
      </c>
      <c r="B496" s="8" t="s">
        <v>115</v>
      </c>
      <c r="C496" s="8" t="s">
        <v>11958</v>
      </c>
      <c r="D496" s="13">
        <v>4.166</v>
      </c>
      <c r="E496" s="8" t="s">
        <v>11959</v>
      </c>
      <c r="F496" s="8" t="s">
        <v>11960</v>
      </c>
      <c r="G496" s="8" t="s">
        <v>11838</v>
      </c>
      <c r="H496" s="8" t="s">
        <v>11839</v>
      </c>
      <c r="I496" s="8" t="s">
        <v>10560</v>
      </c>
      <c r="J496" s="13">
        <v>4.2</v>
      </c>
      <c r="K496" s="13">
        <f t="shared" si="30"/>
        <v>187.1</v>
      </c>
      <c r="L496" s="13">
        <v>75</v>
      </c>
      <c r="M496" s="13">
        <v>54.2</v>
      </c>
      <c r="N496" s="13">
        <f t="shared" si="31"/>
        <v>112.1</v>
      </c>
      <c r="O496" s="8" t="s">
        <v>10566</v>
      </c>
      <c r="P496" s="8" t="s">
        <v>10562</v>
      </c>
      <c r="Q496" s="8" t="s">
        <v>11897</v>
      </c>
      <c r="R496" s="8" t="s">
        <v>10559</v>
      </c>
      <c r="U496" s="13">
        <v>134</v>
      </c>
    </row>
    <row r="497" ht="30" customHeight="1" outlineLevel="3" spans="1:21">
      <c r="A497" s="8" t="s">
        <v>99</v>
      </c>
      <c r="B497" s="8" t="s">
        <v>115</v>
      </c>
      <c r="C497" s="8" t="s">
        <v>11961</v>
      </c>
      <c r="D497" s="13">
        <v>0.072</v>
      </c>
      <c r="E497" s="8" t="s">
        <v>11962</v>
      </c>
      <c r="F497" s="8" t="s">
        <v>11963</v>
      </c>
      <c r="G497" s="8" t="s">
        <v>11838</v>
      </c>
      <c r="H497" s="8" t="s">
        <v>11839</v>
      </c>
      <c r="I497" s="8" t="s">
        <v>10560</v>
      </c>
      <c r="J497" s="13">
        <v>0.1</v>
      </c>
      <c r="K497" s="13">
        <f t="shared" si="30"/>
        <v>2.8</v>
      </c>
      <c r="L497" s="13">
        <v>1</v>
      </c>
      <c r="M497" s="13">
        <v>0.9</v>
      </c>
      <c r="N497" s="13">
        <f t="shared" si="31"/>
        <v>1.8</v>
      </c>
      <c r="O497" s="8" t="s">
        <v>10566</v>
      </c>
      <c r="P497" s="8" t="s">
        <v>10562</v>
      </c>
      <c r="Q497" s="8" t="s">
        <v>11897</v>
      </c>
      <c r="R497" s="8" t="s">
        <v>10559</v>
      </c>
      <c r="U497" s="13">
        <v>2</v>
      </c>
    </row>
    <row r="498" ht="30" customHeight="1" outlineLevel="3" spans="1:21">
      <c r="A498" s="8" t="s">
        <v>99</v>
      </c>
      <c r="B498" s="8" t="s">
        <v>115</v>
      </c>
      <c r="C498" s="8" t="s">
        <v>10559</v>
      </c>
      <c r="D498" s="13">
        <v>2.168</v>
      </c>
      <c r="E498" s="8" t="s">
        <v>2462</v>
      </c>
      <c r="F498" s="8" t="s">
        <v>2463</v>
      </c>
      <c r="G498" s="8" t="s">
        <v>11838</v>
      </c>
      <c r="H498" s="8" t="s">
        <v>11839</v>
      </c>
      <c r="I498" s="8" t="s">
        <v>10560</v>
      </c>
      <c r="J498" s="13">
        <v>2.2</v>
      </c>
      <c r="K498" s="13">
        <f t="shared" si="30"/>
        <v>97.8</v>
      </c>
      <c r="L498" s="13">
        <v>39</v>
      </c>
      <c r="M498" s="13">
        <v>28.2</v>
      </c>
      <c r="N498" s="13">
        <f t="shared" si="31"/>
        <v>58.8</v>
      </c>
      <c r="O498" s="8" t="s">
        <v>10566</v>
      </c>
      <c r="P498" s="8" t="s">
        <v>10562</v>
      </c>
      <c r="Q498" s="8" t="s">
        <v>11897</v>
      </c>
      <c r="R498" s="8" t="s">
        <v>10559</v>
      </c>
      <c r="U498" s="13">
        <v>70</v>
      </c>
    </row>
    <row r="499" ht="30" customHeight="1" outlineLevel="3" spans="1:21">
      <c r="A499" s="8" t="s">
        <v>99</v>
      </c>
      <c r="B499" s="8" t="s">
        <v>115</v>
      </c>
      <c r="C499" s="8" t="s">
        <v>11964</v>
      </c>
      <c r="D499" s="13">
        <v>7.426</v>
      </c>
      <c r="E499" s="8" t="s">
        <v>11965</v>
      </c>
      <c r="F499" s="8" t="s">
        <v>11966</v>
      </c>
      <c r="G499" s="8" t="s">
        <v>11838</v>
      </c>
      <c r="H499" s="8" t="s">
        <v>11839</v>
      </c>
      <c r="I499" s="8" t="s">
        <v>10560</v>
      </c>
      <c r="J499" s="13">
        <v>7.4</v>
      </c>
      <c r="K499" s="13">
        <f t="shared" si="30"/>
        <v>333.8</v>
      </c>
      <c r="L499" s="13">
        <v>134</v>
      </c>
      <c r="M499" s="13">
        <v>96.5</v>
      </c>
      <c r="N499" s="13">
        <f t="shared" si="31"/>
        <v>199.8</v>
      </c>
      <c r="O499" s="8" t="s">
        <v>10566</v>
      </c>
      <c r="P499" s="8" t="s">
        <v>10562</v>
      </c>
      <c r="Q499" s="8" t="s">
        <v>11897</v>
      </c>
      <c r="R499" s="8" t="s">
        <v>10559</v>
      </c>
      <c r="U499" s="13">
        <v>239</v>
      </c>
    </row>
    <row r="500" ht="30" customHeight="1" outlineLevel="3" spans="1:21">
      <c r="A500" s="8" t="s">
        <v>99</v>
      </c>
      <c r="B500" s="8" t="s">
        <v>115</v>
      </c>
      <c r="C500" s="8" t="s">
        <v>11967</v>
      </c>
      <c r="D500" s="13">
        <v>2.756</v>
      </c>
      <c r="E500" s="8" t="s">
        <v>11968</v>
      </c>
      <c r="F500" s="8" t="s">
        <v>11969</v>
      </c>
      <c r="G500" s="8" t="s">
        <v>11838</v>
      </c>
      <c r="H500" s="8" t="s">
        <v>11839</v>
      </c>
      <c r="I500" s="8" t="s">
        <v>10560</v>
      </c>
      <c r="J500" s="13">
        <v>2.8</v>
      </c>
      <c r="K500" s="13">
        <f t="shared" si="30"/>
        <v>124.3</v>
      </c>
      <c r="L500" s="13">
        <v>50</v>
      </c>
      <c r="M500" s="13">
        <v>35.8</v>
      </c>
      <c r="N500" s="13">
        <f t="shared" si="31"/>
        <v>74.3</v>
      </c>
      <c r="O500" s="8" t="s">
        <v>10566</v>
      </c>
      <c r="P500" s="8" t="s">
        <v>10562</v>
      </c>
      <c r="Q500" s="8" t="s">
        <v>11897</v>
      </c>
      <c r="R500" s="8" t="s">
        <v>10559</v>
      </c>
      <c r="U500" s="13">
        <v>89</v>
      </c>
    </row>
    <row r="501" ht="30" customHeight="1" outlineLevel="3" spans="1:21">
      <c r="A501" s="8" t="s">
        <v>99</v>
      </c>
      <c r="B501" s="8" t="s">
        <v>115</v>
      </c>
      <c r="C501" s="8" t="s">
        <v>10559</v>
      </c>
      <c r="D501" s="13">
        <v>0.313</v>
      </c>
      <c r="E501" s="8" t="s">
        <v>6839</v>
      </c>
      <c r="F501" s="8" t="s">
        <v>11970</v>
      </c>
      <c r="G501" s="8" t="s">
        <v>11838</v>
      </c>
      <c r="H501" s="8" t="s">
        <v>11839</v>
      </c>
      <c r="I501" s="8" t="s">
        <v>10560</v>
      </c>
      <c r="J501" s="13">
        <v>0.3</v>
      </c>
      <c r="K501" s="13">
        <f t="shared" si="30"/>
        <v>14</v>
      </c>
      <c r="L501" s="13">
        <v>6</v>
      </c>
      <c r="M501" s="13">
        <v>4.1</v>
      </c>
      <c r="N501" s="13">
        <f t="shared" si="31"/>
        <v>8</v>
      </c>
      <c r="O501" s="8" t="s">
        <v>10566</v>
      </c>
      <c r="P501" s="8" t="s">
        <v>10562</v>
      </c>
      <c r="Q501" s="8" t="s">
        <v>11897</v>
      </c>
      <c r="R501" s="8" t="s">
        <v>10559</v>
      </c>
      <c r="U501" s="13">
        <v>10</v>
      </c>
    </row>
    <row r="502" ht="30" customHeight="1" outlineLevel="3" spans="1:21">
      <c r="A502" s="8" t="s">
        <v>99</v>
      </c>
      <c r="B502" s="8" t="s">
        <v>115</v>
      </c>
      <c r="C502" s="8" t="s">
        <v>10559</v>
      </c>
      <c r="D502" s="13">
        <v>1.294</v>
      </c>
      <c r="E502" s="8" t="s">
        <v>11971</v>
      </c>
      <c r="F502" s="8" t="s">
        <v>11972</v>
      </c>
      <c r="G502" s="8" t="s">
        <v>11838</v>
      </c>
      <c r="H502" s="8" t="s">
        <v>11839</v>
      </c>
      <c r="I502" s="8" t="s">
        <v>10560</v>
      </c>
      <c r="J502" s="13">
        <v>1.3</v>
      </c>
      <c r="K502" s="13">
        <f t="shared" si="30"/>
        <v>58.7</v>
      </c>
      <c r="L502" s="13">
        <v>23</v>
      </c>
      <c r="M502" s="13">
        <v>16.8</v>
      </c>
      <c r="N502" s="13">
        <f t="shared" si="31"/>
        <v>35.7</v>
      </c>
      <c r="O502" s="8" t="s">
        <v>10566</v>
      </c>
      <c r="P502" s="8" t="s">
        <v>10562</v>
      </c>
      <c r="Q502" s="8" t="s">
        <v>11897</v>
      </c>
      <c r="R502" s="8" t="s">
        <v>10559</v>
      </c>
      <c r="U502" s="13">
        <v>42</v>
      </c>
    </row>
    <row r="503" ht="30" customHeight="1" outlineLevel="3" spans="1:21">
      <c r="A503" s="8" t="s">
        <v>99</v>
      </c>
      <c r="B503" s="8" t="s">
        <v>115</v>
      </c>
      <c r="C503" s="8" t="s">
        <v>11973</v>
      </c>
      <c r="D503" s="13">
        <v>3.568</v>
      </c>
      <c r="E503" s="8" t="s">
        <v>11974</v>
      </c>
      <c r="F503" s="8" t="s">
        <v>11975</v>
      </c>
      <c r="G503" s="8" t="s">
        <v>11838</v>
      </c>
      <c r="H503" s="8" t="s">
        <v>11839</v>
      </c>
      <c r="I503" s="8" t="s">
        <v>10560</v>
      </c>
      <c r="J503" s="13">
        <v>3.6</v>
      </c>
      <c r="K503" s="13">
        <f t="shared" si="30"/>
        <v>160.6</v>
      </c>
      <c r="L503" s="13">
        <v>64</v>
      </c>
      <c r="M503" s="13">
        <v>46.4</v>
      </c>
      <c r="N503" s="13">
        <f t="shared" si="31"/>
        <v>96.6</v>
      </c>
      <c r="O503" s="8" t="s">
        <v>10566</v>
      </c>
      <c r="P503" s="8" t="s">
        <v>10562</v>
      </c>
      <c r="Q503" s="8" t="s">
        <v>11897</v>
      </c>
      <c r="R503" s="8" t="s">
        <v>10559</v>
      </c>
      <c r="U503" s="13">
        <v>115</v>
      </c>
    </row>
    <row r="504" ht="30" customHeight="1" outlineLevel="3" spans="1:21">
      <c r="A504" s="8" t="s">
        <v>99</v>
      </c>
      <c r="B504" s="8" t="s">
        <v>115</v>
      </c>
      <c r="C504" s="8" t="s">
        <v>11976</v>
      </c>
      <c r="D504" s="13">
        <v>2.433</v>
      </c>
      <c r="E504" s="8" t="s">
        <v>11977</v>
      </c>
      <c r="F504" s="8" t="s">
        <v>11978</v>
      </c>
      <c r="G504" s="8" t="s">
        <v>11838</v>
      </c>
      <c r="H504" s="8" t="s">
        <v>11839</v>
      </c>
      <c r="I504" s="8" t="s">
        <v>10560</v>
      </c>
      <c r="J504" s="13">
        <v>2.4</v>
      </c>
      <c r="K504" s="13">
        <f t="shared" si="30"/>
        <v>108.9</v>
      </c>
      <c r="L504" s="13">
        <v>44</v>
      </c>
      <c r="M504" s="13">
        <v>31.6</v>
      </c>
      <c r="N504" s="13">
        <f t="shared" si="31"/>
        <v>64.9</v>
      </c>
      <c r="O504" s="8" t="s">
        <v>10566</v>
      </c>
      <c r="P504" s="8" t="s">
        <v>10562</v>
      </c>
      <c r="Q504" s="8" t="s">
        <v>11897</v>
      </c>
      <c r="R504" s="8" t="s">
        <v>10559</v>
      </c>
      <c r="U504" s="13">
        <v>78</v>
      </c>
    </row>
    <row r="505" ht="30" customHeight="1" outlineLevel="3" spans="1:21">
      <c r="A505" s="8" t="s">
        <v>99</v>
      </c>
      <c r="B505" s="8" t="s">
        <v>115</v>
      </c>
      <c r="C505" s="8" t="s">
        <v>11979</v>
      </c>
      <c r="D505" s="13">
        <v>0.368</v>
      </c>
      <c r="E505" s="8" t="s">
        <v>11980</v>
      </c>
      <c r="F505" s="8" t="s">
        <v>11981</v>
      </c>
      <c r="G505" s="8" t="s">
        <v>11838</v>
      </c>
      <c r="H505" s="8" t="s">
        <v>11839</v>
      </c>
      <c r="I505" s="8" t="s">
        <v>10560</v>
      </c>
      <c r="J505" s="13">
        <v>0.4</v>
      </c>
      <c r="K505" s="13">
        <f t="shared" si="30"/>
        <v>16.8</v>
      </c>
      <c r="L505" s="13">
        <v>7</v>
      </c>
      <c r="M505" s="13">
        <v>4.8</v>
      </c>
      <c r="N505" s="13">
        <f t="shared" si="31"/>
        <v>9.8</v>
      </c>
      <c r="O505" s="8" t="s">
        <v>10566</v>
      </c>
      <c r="P505" s="8" t="s">
        <v>10562</v>
      </c>
      <c r="Q505" s="8" t="s">
        <v>11897</v>
      </c>
      <c r="R505" s="8" t="s">
        <v>10559</v>
      </c>
      <c r="U505" s="13">
        <v>12</v>
      </c>
    </row>
    <row r="506" ht="30" customHeight="1" outlineLevel="3" spans="1:21">
      <c r="A506" s="8" t="s">
        <v>99</v>
      </c>
      <c r="B506" s="8" t="s">
        <v>115</v>
      </c>
      <c r="C506" s="8" t="s">
        <v>11982</v>
      </c>
      <c r="D506" s="13">
        <v>9.349</v>
      </c>
      <c r="E506" s="8" t="s">
        <v>11983</v>
      </c>
      <c r="F506" s="8" t="s">
        <v>11984</v>
      </c>
      <c r="G506" s="8" t="s">
        <v>11838</v>
      </c>
      <c r="H506" s="8" t="s">
        <v>11839</v>
      </c>
      <c r="I506" s="8" t="s">
        <v>10560</v>
      </c>
      <c r="J506" s="13">
        <v>9.3</v>
      </c>
      <c r="K506" s="13">
        <f t="shared" si="30"/>
        <v>420.3</v>
      </c>
      <c r="L506" s="13">
        <v>168</v>
      </c>
      <c r="M506" s="13">
        <v>121.5</v>
      </c>
      <c r="N506" s="13">
        <f t="shared" si="31"/>
        <v>252.3</v>
      </c>
      <c r="O506" s="8" t="s">
        <v>10566</v>
      </c>
      <c r="P506" s="8" t="s">
        <v>10562</v>
      </c>
      <c r="Q506" s="8" t="s">
        <v>11897</v>
      </c>
      <c r="R506" s="8" t="s">
        <v>10559</v>
      </c>
      <c r="U506" s="13">
        <v>301</v>
      </c>
    </row>
    <row r="507" ht="30" customHeight="1" outlineLevel="3" spans="1:21">
      <c r="A507" s="8" t="s">
        <v>99</v>
      </c>
      <c r="B507" s="8" t="s">
        <v>115</v>
      </c>
      <c r="C507" s="8" t="s">
        <v>11985</v>
      </c>
      <c r="D507" s="13">
        <v>6.904</v>
      </c>
      <c r="E507" s="8" t="s">
        <v>11986</v>
      </c>
      <c r="F507" s="8" t="s">
        <v>11987</v>
      </c>
      <c r="G507" s="8" t="s">
        <v>11838</v>
      </c>
      <c r="H507" s="8" t="s">
        <v>11839</v>
      </c>
      <c r="I507" s="8" t="s">
        <v>10560</v>
      </c>
      <c r="J507" s="13">
        <v>6.9</v>
      </c>
      <c r="K507" s="13">
        <f t="shared" si="30"/>
        <v>310</v>
      </c>
      <c r="L507" s="13">
        <v>124</v>
      </c>
      <c r="M507" s="13">
        <v>89.8</v>
      </c>
      <c r="N507" s="13">
        <f t="shared" si="31"/>
        <v>186</v>
      </c>
      <c r="O507" s="8" t="s">
        <v>10566</v>
      </c>
      <c r="P507" s="8" t="s">
        <v>10562</v>
      </c>
      <c r="Q507" s="8" t="s">
        <v>11897</v>
      </c>
      <c r="R507" s="8" t="s">
        <v>10559</v>
      </c>
      <c r="U507" s="13">
        <v>222</v>
      </c>
    </row>
    <row r="508" ht="30" customHeight="1" outlineLevel="3" spans="1:21">
      <c r="A508" s="8" t="s">
        <v>99</v>
      </c>
      <c r="B508" s="8" t="s">
        <v>115</v>
      </c>
      <c r="C508" s="8" t="s">
        <v>11988</v>
      </c>
      <c r="D508" s="13">
        <v>7.134</v>
      </c>
      <c r="E508" s="8" t="s">
        <v>11989</v>
      </c>
      <c r="F508" s="8" t="s">
        <v>11990</v>
      </c>
      <c r="G508" s="8" t="s">
        <v>11838</v>
      </c>
      <c r="H508" s="8" t="s">
        <v>11839</v>
      </c>
      <c r="I508" s="8" t="s">
        <v>10560</v>
      </c>
      <c r="J508" s="13">
        <v>7.1</v>
      </c>
      <c r="K508" s="13">
        <f t="shared" si="30"/>
        <v>319.8</v>
      </c>
      <c r="L508" s="13">
        <v>128</v>
      </c>
      <c r="M508" s="13">
        <v>92.7</v>
      </c>
      <c r="N508" s="13">
        <f t="shared" si="31"/>
        <v>191.8</v>
      </c>
      <c r="O508" s="8" t="s">
        <v>10566</v>
      </c>
      <c r="P508" s="8" t="s">
        <v>10562</v>
      </c>
      <c r="Q508" s="8" t="s">
        <v>11897</v>
      </c>
      <c r="R508" s="8" t="s">
        <v>10559</v>
      </c>
      <c r="U508" s="13">
        <v>229</v>
      </c>
    </row>
    <row r="509" ht="30" customHeight="1" outlineLevel="3" spans="1:21">
      <c r="A509" s="8" t="s">
        <v>99</v>
      </c>
      <c r="B509" s="8" t="s">
        <v>115</v>
      </c>
      <c r="C509" s="8" t="s">
        <v>11991</v>
      </c>
      <c r="D509" s="13">
        <v>0.859</v>
      </c>
      <c r="E509" s="8" t="s">
        <v>11992</v>
      </c>
      <c r="F509" s="8" t="s">
        <v>11993</v>
      </c>
      <c r="G509" s="8" t="s">
        <v>11838</v>
      </c>
      <c r="H509" s="8" t="s">
        <v>11839</v>
      </c>
      <c r="I509" s="8" t="s">
        <v>10560</v>
      </c>
      <c r="J509" s="13">
        <v>0.9</v>
      </c>
      <c r="K509" s="13">
        <f t="shared" si="30"/>
        <v>39.1</v>
      </c>
      <c r="L509" s="13">
        <v>15</v>
      </c>
      <c r="M509" s="13">
        <v>11.2</v>
      </c>
      <c r="N509" s="13">
        <f t="shared" si="31"/>
        <v>24.1</v>
      </c>
      <c r="O509" s="8" t="s">
        <v>10566</v>
      </c>
      <c r="P509" s="8" t="s">
        <v>10562</v>
      </c>
      <c r="Q509" s="8" t="s">
        <v>11897</v>
      </c>
      <c r="R509" s="8" t="s">
        <v>10559</v>
      </c>
      <c r="U509" s="13">
        <v>28</v>
      </c>
    </row>
    <row r="510" ht="30" customHeight="1" outlineLevel="3" spans="1:21">
      <c r="A510" s="8" t="s">
        <v>99</v>
      </c>
      <c r="B510" s="8" t="s">
        <v>115</v>
      </c>
      <c r="C510" s="8" t="s">
        <v>11994</v>
      </c>
      <c r="D510" s="13">
        <v>0.216</v>
      </c>
      <c r="E510" s="8" t="s">
        <v>11995</v>
      </c>
      <c r="F510" s="8" t="s">
        <v>11996</v>
      </c>
      <c r="G510" s="8" t="s">
        <v>11838</v>
      </c>
      <c r="H510" s="8" t="s">
        <v>11839</v>
      </c>
      <c r="I510" s="8" t="s">
        <v>10560</v>
      </c>
      <c r="J510" s="13">
        <v>0.2</v>
      </c>
      <c r="K510" s="13">
        <f t="shared" si="30"/>
        <v>9.8</v>
      </c>
      <c r="L510" s="13">
        <v>4</v>
      </c>
      <c r="M510" s="13">
        <v>2.8</v>
      </c>
      <c r="N510" s="13">
        <f t="shared" si="31"/>
        <v>5.8</v>
      </c>
      <c r="O510" s="8" t="s">
        <v>10566</v>
      </c>
      <c r="P510" s="8" t="s">
        <v>10562</v>
      </c>
      <c r="Q510" s="8" t="s">
        <v>11897</v>
      </c>
      <c r="R510" s="8" t="s">
        <v>10559</v>
      </c>
      <c r="U510" s="13">
        <v>7</v>
      </c>
    </row>
    <row r="511" ht="30" customHeight="1" outlineLevel="3" spans="1:21">
      <c r="A511" s="8" t="s">
        <v>99</v>
      </c>
      <c r="B511" s="8" t="s">
        <v>115</v>
      </c>
      <c r="C511" s="8" t="s">
        <v>11997</v>
      </c>
      <c r="D511" s="13">
        <v>0.782</v>
      </c>
      <c r="E511" s="8" t="s">
        <v>11998</v>
      </c>
      <c r="F511" s="8" t="s">
        <v>11999</v>
      </c>
      <c r="G511" s="8" t="s">
        <v>11838</v>
      </c>
      <c r="H511" s="8" t="s">
        <v>11839</v>
      </c>
      <c r="I511" s="8" t="s">
        <v>10560</v>
      </c>
      <c r="J511" s="13">
        <v>0.8</v>
      </c>
      <c r="K511" s="13">
        <f t="shared" si="30"/>
        <v>34.9</v>
      </c>
      <c r="L511" s="13">
        <v>14</v>
      </c>
      <c r="M511" s="13">
        <v>10.2</v>
      </c>
      <c r="N511" s="13">
        <f t="shared" si="31"/>
        <v>20.9</v>
      </c>
      <c r="O511" s="8" t="s">
        <v>10566</v>
      </c>
      <c r="P511" s="8" t="s">
        <v>10562</v>
      </c>
      <c r="Q511" s="8" t="s">
        <v>11897</v>
      </c>
      <c r="R511" s="8" t="s">
        <v>10559</v>
      </c>
      <c r="U511" s="13">
        <v>25</v>
      </c>
    </row>
    <row r="512" ht="30" customHeight="1" outlineLevel="3" spans="1:21">
      <c r="A512" s="8" t="s">
        <v>99</v>
      </c>
      <c r="B512" s="8" t="s">
        <v>115</v>
      </c>
      <c r="C512" s="8" t="s">
        <v>12000</v>
      </c>
      <c r="D512" s="13">
        <v>3.316</v>
      </c>
      <c r="E512" s="8" t="s">
        <v>12001</v>
      </c>
      <c r="F512" s="8" t="s">
        <v>12002</v>
      </c>
      <c r="G512" s="8" t="s">
        <v>11838</v>
      </c>
      <c r="H512" s="8" t="s">
        <v>11839</v>
      </c>
      <c r="I512" s="8" t="s">
        <v>10560</v>
      </c>
      <c r="J512" s="13">
        <v>3.3</v>
      </c>
      <c r="K512" s="13">
        <f t="shared" si="30"/>
        <v>149.4</v>
      </c>
      <c r="L512" s="13">
        <v>60</v>
      </c>
      <c r="M512" s="13">
        <v>43.1</v>
      </c>
      <c r="N512" s="13">
        <f t="shared" si="31"/>
        <v>89.4</v>
      </c>
      <c r="O512" s="8" t="s">
        <v>10566</v>
      </c>
      <c r="P512" s="8" t="s">
        <v>10562</v>
      </c>
      <c r="Q512" s="8" t="s">
        <v>11897</v>
      </c>
      <c r="R512" s="8" t="s">
        <v>10559</v>
      </c>
      <c r="U512" s="13">
        <v>107</v>
      </c>
    </row>
    <row r="513" ht="30" customHeight="1" outlineLevel="3" spans="1:21">
      <c r="A513" s="8" t="s">
        <v>99</v>
      </c>
      <c r="B513" s="8" t="s">
        <v>115</v>
      </c>
      <c r="C513" s="8" t="s">
        <v>12003</v>
      </c>
      <c r="D513" s="13">
        <v>2.736</v>
      </c>
      <c r="E513" s="8" t="s">
        <v>12004</v>
      </c>
      <c r="F513" s="8" t="s">
        <v>12005</v>
      </c>
      <c r="G513" s="8" t="s">
        <v>11838</v>
      </c>
      <c r="H513" s="8" t="s">
        <v>11839</v>
      </c>
      <c r="I513" s="8" t="s">
        <v>10560</v>
      </c>
      <c r="J513" s="13">
        <v>2.7</v>
      </c>
      <c r="K513" s="13">
        <f t="shared" si="30"/>
        <v>122.9</v>
      </c>
      <c r="L513" s="13">
        <v>49</v>
      </c>
      <c r="M513" s="13">
        <v>35.6</v>
      </c>
      <c r="N513" s="13">
        <f t="shared" si="31"/>
        <v>73.9</v>
      </c>
      <c r="O513" s="8" t="s">
        <v>10566</v>
      </c>
      <c r="P513" s="8" t="s">
        <v>10562</v>
      </c>
      <c r="Q513" s="8" t="s">
        <v>11897</v>
      </c>
      <c r="R513" s="8" t="s">
        <v>10559</v>
      </c>
      <c r="U513" s="13">
        <v>88</v>
      </c>
    </row>
    <row r="514" ht="30" customHeight="1" outlineLevel="3" spans="1:21">
      <c r="A514" s="8" t="s">
        <v>99</v>
      </c>
      <c r="B514" s="8" t="s">
        <v>115</v>
      </c>
      <c r="C514" s="8" t="s">
        <v>12006</v>
      </c>
      <c r="D514" s="13">
        <v>5.468</v>
      </c>
      <c r="E514" s="8" t="s">
        <v>12007</v>
      </c>
      <c r="F514" s="8" t="s">
        <v>12008</v>
      </c>
      <c r="G514" s="8" t="s">
        <v>11838</v>
      </c>
      <c r="H514" s="8" t="s">
        <v>11839</v>
      </c>
      <c r="I514" s="8" t="s">
        <v>10560</v>
      </c>
      <c r="J514" s="13">
        <v>5.5</v>
      </c>
      <c r="K514" s="13">
        <f t="shared" si="30"/>
        <v>245.8</v>
      </c>
      <c r="L514" s="13">
        <v>98</v>
      </c>
      <c r="M514" s="13">
        <v>71.1</v>
      </c>
      <c r="N514" s="13">
        <f t="shared" si="31"/>
        <v>147.8</v>
      </c>
      <c r="O514" s="8" t="s">
        <v>10566</v>
      </c>
      <c r="P514" s="8" t="s">
        <v>10562</v>
      </c>
      <c r="Q514" s="8" t="s">
        <v>11897</v>
      </c>
      <c r="R514" s="8" t="s">
        <v>10559</v>
      </c>
      <c r="U514" s="13">
        <v>176</v>
      </c>
    </row>
    <row r="515" ht="30" customHeight="1" outlineLevel="3" spans="1:21">
      <c r="A515" s="8" t="s">
        <v>99</v>
      </c>
      <c r="B515" s="8" t="s">
        <v>115</v>
      </c>
      <c r="C515" s="8" t="s">
        <v>12009</v>
      </c>
      <c r="D515" s="13">
        <v>3.117</v>
      </c>
      <c r="E515" s="8" t="s">
        <v>12010</v>
      </c>
      <c r="F515" s="8" t="s">
        <v>12011</v>
      </c>
      <c r="G515" s="8" t="s">
        <v>11838</v>
      </c>
      <c r="H515" s="8" t="s">
        <v>11839</v>
      </c>
      <c r="I515" s="8" t="s">
        <v>10560</v>
      </c>
      <c r="J515" s="13">
        <v>3.1</v>
      </c>
      <c r="K515" s="13">
        <f t="shared" si="30"/>
        <v>139.6</v>
      </c>
      <c r="L515" s="13">
        <v>56</v>
      </c>
      <c r="M515" s="13">
        <v>40.5</v>
      </c>
      <c r="N515" s="13">
        <f t="shared" si="31"/>
        <v>83.6</v>
      </c>
      <c r="O515" s="8" t="s">
        <v>10566</v>
      </c>
      <c r="P515" s="8" t="s">
        <v>10562</v>
      </c>
      <c r="Q515" s="8" t="s">
        <v>11897</v>
      </c>
      <c r="R515" s="8" t="s">
        <v>10559</v>
      </c>
      <c r="U515" s="13">
        <v>100</v>
      </c>
    </row>
    <row r="516" ht="30" customHeight="1" outlineLevel="3" spans="1:21">
      <c r="A516" s="8" t="s">
        <v>99</v>
      </c>
      <c r="B516" s="8" t="s">
        <v>115</v>
      </c>
      <c r="C516" s="8" t="s">
        <v>12012</v>
      </c>
      <c r="D516" s="13">
        <v>5.266</v>
      </c>
      <c r="E516" s="8" t="s">
        <v>12013</v>
      </c>
      <c r="F516" s="8" t="s">
        <v>12014</v>
      </c>
      <c r="G516" s="8" t="s">
        <v>11838</v>
      </c>
      <c r="H516" s="8" t="s">
        <v>11839</v>
      </c>
      <c r="I516" s="8" t="s">
        <v>10560</v>
      </c>
      <c r="J516" s="13">
        <v>5.3</v>
      </c>
      <c r="K516" s="13">
        <f t="shared" si="30"/>
        <v>236</v>
      </c>
      <c r="L516" s="13">
        <v>95</v>
      </c>
      <c r="M516" s="13">
        <v>68.5</v>
      </c>
      <c r="N516" s="13">
        <f t="shared" si="31"/>
        <v>141</v>
      </c>
      <c r="O516" s="8" t="s">
        <v>10566</v>
      </c>
      <c r="P516" s="8" t="s">
        <v>10562</v>
      </c>
      <c r="Q516" s="8" t="s">
        <v>11897</v>
      </c>
      <c r="R516" s="8" t="s">
        <v>10559</v>
      </c>
      <c r="U516" s="13">
        <v>169</v>
      </c>
    </row>
    <row r="517" ht="30" customHeight="1" outlineLevel="3" spans="1:21">
      <c r="A517" s="8" t="s">
        <v>99</v>
      </c>
      <c r="B517" s="8" t="s">
        <v>115</v>
      </c>
      <c r="C517" s="8" t="s">
        <v>10559</v>
      </c>
      <c r="D517" s="13">
        <v>0.499</v>
      </c>
      <c r="E517" s="8" t="s">
        <v>6976</v>
      </c>
      <c r="F517" s="8" t="s">
        <v>12015</v>
      </c>
      <c r="G517" s="8" t="s">
        <v>11838</v>
      </c>
      <c r="H517" s="8" t="s">
        <v>11839</v>
      </c>
      <c r="I517" s="8" t="s">
        <v>10560</v>
      </c>
      <c r="J517" s="13">
        <v>0.5</v>
      </c>
      <c r="K517" s="13">
        <f t="shared" si="30"/>
        <v>22.3</v>
      </c>
      <c r="L517" s="13">
        <v>9</v>
      </c>
      <c r="M517" s="13">
        <v>6.5</v>
      </c>
      <c r="N517" s="13">
        <f t="shared" si="31"/>
        <v>13.3</v>
      </c>
      <c r="O517" s="8" t="s">
        <v>10566</v>
      </c>
      <c r="P517" s="8" t="s">
        <v>10562</v>
      </c>
      <c r="Q517" s="8" t="s">
        <v>11897</v>
      </c>
      <c r="R517" s="8" t="s">
        <v>10559</v>
      </c>
      <c r="U517" s="13">
        <v>16</v>
      </c>
    </row>
    <row r="518" ht="30" customHeight="1" outlineLevel="3" spans="1:21">
      <c r="A518" s="8" t="s">
        <v>99</v>
      </c>
      <c r="B518" s="8" t="s">
        <v>115</v>
      </c>
      <c r="C518" s="8" t="s">
        <v>12016</v>
      </c>
      <c r="D518" s="13">
        <v>0.553</v>
      </c>
      <c r="E518" s="8" t="s">
        <v>12017</v>
      </c>
      <c r="F518" s="8" t="s">
        <v>12018</v>
      </c>
      <c r="G518" s="8" t="s">
        <v>11838</v>
      </c>
      <c r="H518" s="8" t="s">
        <v>11839</v>
      </c>
      <c r="I518" s="8" t="s">
        <v>10560</v>
      </c>
      <c r="J518" s="13">
        <v>0.6</v>
      </c>
      <c r="K518" s="13">
        <f t="shared" si="30"/>
        <v>25.1</v>
      </c>
      <c r="L518" s="13">
        <v>10</v>
      </c>
      <c r="M518" s="13">
        <v>7.2</v>
      </c>
      <c r="N518" s="13">
        <f t="shared" si="31"/>
        <v>15.1</v>
      </c>
      <c r="O518" s="8" t="s">
        <v>10566</v>
      </c>
      <c r="P518" s="8" t="s">
        <v>10562</v>
      </c>
      <c r="Q518" s="8" t="s">
        <v>11897</v>
      </c>
      <c r="R518" s="8" t="s">
        <v>10559</v>
      </c>
      <c r="U518" s="13">
        <v>18</v>
      </c>
    </row>
    <row r="519" ht="30" customHeight="1" outlineLevel="3" spans="1:21">
      <c r="A519" s="8" t="s">
        <v>99</v>
      </c>
      <c r="B519" s="8" t="s">
        <v>115</v>
      </c>
      <c r="C519" s="8" t="s">
        <v>12019</v>
      </c>
      <c r="D519" s="13">
        <v>1.228</v>
      </c>
      <c r="E519" s="8" t="s">
        <v>12020</v>
      </c>
      <c r="F519" s="8" t="s">
        <v>12021</v>
      </c>
      <c r="G519" s="8" t="s">
        <v>11838</v>
      </c>
      <c r="H519" s="8" t="s">
        <v>11839</v>
      </c>
      <c r="I519" s="8" t="s">
        <v>10560</v>
      </c>
      <c r="J519" s="13">
        <v>1.2</v>
      </c>
      <c r="K519" s="13">
        <f t="shared" si="30"/>
        <v>54.5</v>
      </c>
      <c r="L519" s="13">
        <v>22</v>
      </c>
      <c r="M519" s="13">
        <v>16</v>
      </c>
      <c r="N519" s="13">
        <f t="shared" si="31"/>
        <v>32.5</v>
      </c>
      <c r="O519" s="8" t="s">
        <v>10566</v>
      </c>
      <c r="P519" s="8" t="s">
        <v>10562</v>
      </c>
      <c r="Q519" s="8" t="s">
        <v>11897</v>
      </c>
      <c r="R519" s="8" t="s">
        <v>10559</v>
      </c>
      <c r="U519" s="13">
        <v>39</v>
      </c>
    </row>
    <row r="520" ht="30" customHeight="1" outlineLevel="3" spans="1:21">
      <c r="A520" s="8" t="s">
        <v>99</v>
      </c>
      <c r="B520" s="8" t="s">
        <v>115</v>
      </c>
      <c r="C520" s="8" t="s">
        <v>12022</v>
      </c>
      <c r="D520" s="13">
        <v>4.285</v>
      </c>
      <c r="E520" s="8" t="s">
        <v>12023</v>
      </c>
      <c r="F520" s="8" t="s">
        <v>12024</v>
      </c>
      <c r="G520" s="8" t="s">
        <v>11838</v>
      </c>
      <c r="H520" s="8" t="s">
        <v>11839</v>
      </c>
      <c r="I520" s="8" t="s">
        <v>10560</v>
      </c>
      <c r="J520" s="13">
        <v>4.3</v>
      </c>
      <c r="K520" s="13">
        <f t="shared" si="30"/>
        <v>192.7</v>
      </c>
      <c r="L520" s="13">
        <v>77</v>
      </c>
      <c r="M520" s="13">
        <v>55.7</v>
      </c>
      <c r="N520" s="13">
        <f t="shared" si="31"/>
        <v>115.7</v>
      </c>
      <c r="O520" s="8" t="s">
        <v>10566</v>
      </c>
      <c r="P520" s="8" t="s">
        <v>10562</v>
      </c>
      <c r="Q520" s="8" t="s">
        <v>11897</v>
      </c>
      <c r="R520" s="8" t="s">
        <v>10559</v>
      </c>
      <c r="U520" s="13">
        <v>138</v>
      </c>
    </row>
    <row r="521" ht="30" customHeight="1" outlineLevel="3" spans="1:21">
      <c r="A521" s="8" t="s">
        <v>99</v>
      </c>
      <c r="B521" s="8" t="s">
        <v>115</v>
      </c>
      <c r="C521" s="8" t="s">
        <v>12025</v>
      </c>
      <c r="D521" s="13">
        <v>0.897</v>
      </c>
      <c r="E521" s="8" t="s">
        <v>12026</v>
      </c>
      <c r="F521" s="8" t="s">
        <v>12027</v>
      </c>
      <c r="G521" s="8" t="s">
        <v>11838</v>
      </c>
      <c r="H521" s="8" t="s">
        <v>11839</v>
      </c>
      <c r="I521" s="8" t="s">
        <v>10560</v>
      </c>
      <c r="J521" s="13">
        <v>0.9</v>
      </c>
      <c r="K521" s="13">
        <f t="shared" si="30"/>
        <v>40.5</v>
      </c>
      <c r="L521" s="13">
        <v>16</v>
      </c>
      <c r="M521" s="13">
        <v>11.7</v>
      </c>
      <c r="N521" s="13">
        <f t="shared" si="31"/>
        <v>24.5</v>
      </c>
      <c r="O521" s="8" t="s">
        <v>10566</v>
      </c>
      <c r="P521" s="8" t="s">
        <v>10562</v>
      </c>
      <c r="Q521" s="8" t="s">
        <v>11897</v>
      </c>
      <c r="R521" s="8" t="s">
        <v>10559</v>
      </c>
      <c r="U521" s="13">
        <v>29</v>
      </c>
    </row>
    <row r="522" ht="30" customHeight="1" outlineLevel="3" spans="1:21">
      <c r="A522" s="8" t="s">
        <v>99</v>
      </c>
      <c r="B522" s="8" t="s">
        <v>115</v>
      </c>
      <c r="C522" s="8" t="s">
        <v>12028</v>
      </c>
      <c r="D522" s="13">
        <v>0.106</v>
      </c>
      <c r="E522" s="8" t="s">
        <v>12029</v>
      </c>
      <c r="F522" s="8" t="s">
        <v>12030</v>
      </c>
      <c r="G522" s="8" t="s">
        <v>11838</v>
      </c>
      <c r="H522" s="8" t="s">
        <v>11839</v>
      </c>
      <c r="I522" s="8" t="s">
        <v>10560</v>
      </c>
      <c r="J522" s="13">
        <v>0.1</v>
      </c>
      <c r="K522" s="13">
        <f t="shared" si="30"/>
        <v>4.2</v>
      </c>
      <c r="L522" s="13">
        <v>2</v>
      </c>
      <c r="M522" s="13">
        <v>1.4</v>
      </c>
      <c r="N522" s="13">
        <f t="shared" si="31"/>
        <v>2.2</v>
      </c>
      <c r="O522" s="8" t="s">
        <v>10566</v>
      </c>
      <c r="P522" s="8" t="s">
        <v>10562</v>
      </c>
      <c r="Q522" s="8" t="s">
        <v>11897</v>
      </c>
      <c r="R522" s="8" t="s">
        <v>10559</v>
      </c>
      <c r="U522" s="13">
        <v>3</v>
      </c>
    </row>
    <row r="523" ht="30" customHeight="1" outlineLevel="3" spans="1:21">
      <c r="A523" s="8" t="s">
        <v>99</v>
      </c>
      <c r="B523" s="8" t="s">
        <v>115</v>
      </c>
      <c r="C523" s="8" t="s">
        <v>12031</v>
      </c>
      <c r="D523" s="13">
        <v>0.114</v>
      </c>
      <c r="E523" s="8" t="s">
        <v>12032</v>
      </c>
      <c r="F523" s="8" t="s">
        <v>12033</v>
      </c>
      <c r="G523" s="8" t="s">
        <v>11838</v>
      </c>
      <c r="H523" s="8" t="s">
        <v>11839</v>
      </c>
      <c r="I523" s="8" t="s">
        <v>10560</v>
      </c>
      <c r="J523" s="13">
        <v>0.1</v>
      </c>
      <c r="K523" s="13">
        <f t="shared" si="30"/>
        <v>5.6</v>
      </c>
      <c r="L523" s="13">
        <v>2</v>
      </c>
      <c r="M523" s="13">
        <v>1.5</v>
      </c>
      <c r="N523" s="13">
        <f t="shared" si="31"/>
        <v>3.6</v>
      </c>
      <c r="O523" s="8" t="s">
        <v>10566</v>
      </c>
      <c r="P523" s="8" t="s">
        <v>10562</v>
      </c>
      <c r="Q523" s="8" t="s">
        <v>11897</v>
      </c>
      <c r="R523" s="8" t="s">
        <v>10559</v>
      </c>
      <c r="U523" s="13">
        <v>4</v>
      </c>
    </row>
    <row r="524" ht="30" customHeight="1" outlineLevel="3" spans="1:21">
      <c r="A524" s="8" t="s">
        <v>99</v>
      </c>
      <c r="B524" s="8" t="s">
        <v>115</v>
      </c>
      <c r="C524" s="8" t="s">
        <v>12034</v>
      </c>
      <c r="D524" s="13">
        <v>0.777</v>
      </c>
      <c r="E524" s="8" t="s">
        <v>12035</v>
      </c>
      <c r="F524" s="8" t="s">
        <v>12036</v>
      </c>
      <c r="G524" s="8" t="s">
        <v>11838</v>
      </c>
      <c r="H524" s="8" t="s">
        <v>11839</v>
      </c>
      <c r="I524" s="8" t="s">
        <v>10560</v>
      </c>
      <c r="J524" s="13">
        <v>0.8</v>
      </c>
      <c r="K524" s="13">
        <f t="shared" si="30"/>
        <v>34.9</v>
      </c>
      <c r="L524" s="13">
        <v>14</v>
      </c>
      <c r="M524" s="13">
        <v>10.1</v>
      </c>
      <c r="N524" s="13">
        <f t="shared" si="31"/>
        <v>20.9</v>
      </c>
      <c r="O524" s="8" t="s">
        <v>10566</v>
      </c>
      <c r="P524" s="8" t="s">
        <v>10562</v>
      </c>
      <c r="Q524" s="8" t="s">
        <v>11897</v>
      </c>
      <c r="R524" s="8" t="s">
        <v>10559</v>
      </c>
      <c r="U524" s="13">
        <v>25</v>
      </c>
    </row>
    <row r="525" ht="30" customHeight="1" outlineLevel="3" spans="1:21">
      <c r="A525" s="8" t="s">
        <v>99</v>
      </c>
      <c r="B525" s="8" t="s">
        <v>115</v>
      </c>
      <c r="C525" s="8" t="s">
        <v>12037</v>
      </c>
      <c r="D525" s="13">
        <v>1.605</v>
      </c>
      <c r="E525" s="8" t="s">
        <v>12038</v>
      </c>
      <c r="F525" s="8" t="s">
        <v>12039</v>
      </c>
      <c r="G525" s="8" t="s">
        <v>11838</v>
      </c>
      <c r="H525" s="8" t="s">
        <v>11839</v>
      </c>
      <c r="I525" s="8" t="s">
        <v>10560</v>
      </c>
      <c r="J525" s="13">
        <v>1.6</v>
      </c>
      <c r="K525" s="13">
        <f t="shared" si="30"/>
        <v>72.6</v>
      </c>
      <c r="L525" s="13">
        <v>29</v>
      </c>
      <c r="M525" s="13">
        <v>20.9</v>
      </c>
      <c r="N525" s="13">
        <f t="shared" si="31"/>
        <v>43.6</v>
      </c>
      <c r="O525" s="8" t="s">
        <v>10566</v>
      </c>
      <c r="P525" s="8" t="s">
        <v>10562</v>
      </c>
      <c r="Q525" s="8" t="s">
        <v>11897</v>
      </c>
      <c r="R525" s="8" t="s">
        <v>10559</v>
      </c>
      <c r="U525" s="13">
        <v>52</v>
      </c>
    </row>
    <row r="526" ht="30" customHeight="1" outlineLevel="3" spans="1:21">
      <c r="A526" s="8" t="s">
        <v>99</v>
      </c>
      <c r="B526" s="8" t="s">
        <v>115</v>
      </c>
      <c r="C526" s="8" t="s">
        <v>12040</v>
      </c>
      <c r="D526" s="13">
        <v>2.518</v>
      </c>
      <c r="E526" s="8" t="s">
        <v>12041</v>
      </c>
      <c r="F526" s="8" t="s">
        <v>12042</v>
      </c>
      <c r="G526" s="8" t="s">
        <v>11838</v>
      </c>
      <c r="H526" s="8" t="s">
        <v>11839</v>
      </c>
      <c r="I526" s="8" t="s">
        <v>10560</v>
      </c>
      <c r="J526" s="13">
        <v>2.5</v>
      </c>
      <c r="K526" s="13">
        <f t="shared" si="30"/>
        <v>113.1</v>
      </c>
      <c r="L526" s="13">
        <v>45</v>
      </c>
      <c r="M526" s="13">
        <v>32.7</v>
      </c>
      <c r="N526" s="13">
        <f t="shared" si="31"/>
        <v>68.1</v>
      </c>
      <c r="O526" s="8" t="s">
        <v>10566</v>
      </c>
      <c r="P526" s="8" t="s">
        <v>10562</v>
      </c>
      <c r="Q526" s="8" t="s">
        <v>11897</v>
      </c>
      <c r="R526" s="8" t="s">
        <v>10559</v>
      </c>
      <c r="U526" s="13">
        <v>81</v>
      </c>
    </row>
    <row r="527" ht="30" customHeight="1" outlineLevel="3" spans="1:21">
      <c r="A527" s="8" t="s">
        <v>99</v>
      </c>
      <c r="B527" s="8" t="s">
        <v>115</v>
      </c>
      <c r="C527" s="8" t="s">
        <v>12043</v>
      </c>
      <c r="D527" s="13">
        <v>4.601</v>
      </c>
      <c r="E527" s="8" t="s">
        <v>12044</v>
      </c>
      <c r="F527" s="8" t="s">
        <v>12045</v>
      </c>
      <c r="G527" s="8" t="s">
        <v>11838</v>
      </c>
      <c r="H527" s="8" t="s">
        <v>11839</v>
      </c>
      <c r="I527" s="8" t="s">
        <v>10560</v>
      </c>
      <c r="J527" s="13">
        <v>4.6</v>
      </c>
      <c r="K527" s="13">
        <f t="shared" si="30"/>
        <v>206.7</v>
      </c>
      <c r="L527" s="13">
        <v>83</v>
      </c>
      <c r="M527" s="13">
        <v>59.8</v>
      </c>
      <c r="N527" s="13">
        <f t="shared" si="31"/>
        <v>123.7</v>
      </c>
      <c r="O527" s="8" t="s">
        <v>10566</v>
      </c>
      <c r="P527" s="8" t="s">
        <v>10562</v>
      </c>
      <c r="Q527" s="8" t="s">
        <v>11897</v>
      </c>
      <c r="R527" s="8" t="s">
        <v>10559</v>
      </c>
      <c r="U527" s="13">
        <v>148</v>
      </c>
    </row>
    <row r="528" ht="30" customHeight="1" outlineLevel="3" spans="1:21">
      <c r="A528" s="8" t="s">
        <v>99</v>
      </c>
      <c r="B528" s="8" t="s">
        <v>115</v>
      </c>
      <c r="C528" s="8" t="s">
        <v>12046</v>
      </c>
      <c r="D528" s="13">
        <v>1.507</v>
      </c>
      <c r="E528" s="8" t="s">
        <v>12047</v>
      </c>
      <c r="F528" s="8" t="s">
        <v>12048</v>
      </c>
      <c r="G528" s="8" t="s">
        <v>11838</v>
      </c>
      <c r="H528" s="8" t="s">
        <v>11839</v>
      </c>
      <c r="I528" s="8" t="s">
        <v>10560</v>
      </c>
      <c r="J528" s="13">
        <v>1.5</v>
      </c>
      <c r="K528" s="13">
        <f t="shared" si="30"/>
        <v>67</v>
      </c>
      <c r="L528" s="13">
        <v>27</v>
      </c>
      <c r="M528" s="8" t="s">
        <v>10559</v>
      </c>
      <c r="N528" s="13">
        <f t="shared" si="31"/>
        <v>40</v>
      </c>
      <c r="O528" s="8" t="s">
        <v>10566</v>
      </c>
      <c r="P528" s="8" t="s">
        <v>10562</v>
      </c>
      <c r="Q528" s="8" t="s">
        <v>11897</v>
      </c>
      <c r="R528" s="8" t="s">
        <v>10559</v>
      </c>
      <c r="U528" s="13">
        <v>48</v>
      </c>
    </row>
    <row r="529" ht="30" customHeight="1" outlineLevel="3" spans="1:21">
      <c r="A529" s="8" t="s">
        <v>99</v>
      </c>
      <c r="B529" s="8" t="s">
        <v>115</v>
      </c>
      <c r="C529" s="8" t="s">
        <v>12049</v>
      </c>
      <c r="D529" s="13">
        <v>3.37</v>
      </c>
      <c r="E529" s="8" t="s">
        <v>12050</v>
      </c>
      <c r="F529" s="8" t="s">
        <v>12051</v>
      </c>
      <c r="G529" s="8" t="s">
        <v>11838</v>
      </c>
      <c r="H529" s="8" t="s">
        <v>11839</v>
      </c>
      <c r="I529" s="8" t="s">
        <v>10560</v>
      </c>
      <c r="J529" s="13">
        <v>3.4</v>
      </c>
      <c r="K529" s="13">
        <f t="shared" si="30"/>
        <v>150.8</v>
      </c>
      <c r="L529" s="13">
        <v>61</v>
      </c>
      <c r="M529" s="13">
        <v>43.8</v>
      </c>
      <c r="N529" s="13">
        <f t="shared" si="31"/>
        <v>89.8</v>
      </c>
      <c r="O529" s="8" t="s">
        <v>10566</v>
      </c>
      <c r="P529" s="8" t="s">
        <v>10562</v>
      </c>
      <c r="Q529" s="8" t="s">
        <v>11897</v>
      </c>
      <c r="R529" s="8" t="s">
        <v>10559</v>
      </c>
      <c r="U529" s="13">
        <v>108</v>
      </c>
    </row>
    <row r="530" ht="30" customHeight="1" outlineLevel="3" spans="1:21">
      <c r="A530" s="8" t="s">
        <v>99</v>
      </c>
      <c r="B530" s="8" t="s">
        <v>115</v>
      </c>
      <c r="C530" s="8" t="s">
        <v>12052</v>
      </c>
      <c r="D530" s="13">
        <v>4.077</v>
      </c>
      <c r="E530" s="8" t="s">
        <v>12053</v>
      </c>
      <c r="F530" s="8" t="s">
        <v>12054</v>
      </c>
      <c r="G530" s="8" t="s">
        <v>11838</v>
      </c>
      <c r="H530" s="8" t="s">
        <v>11839</v>
      </c>
      <c r="I530" s="8" t="s">
        <v>10560</v>
      </c>
      <c r="J530" s="13">
        <v>4.1</v>
      </c>
      <c r="K530" s="13">
        <f t="shared" si="30"/>
        <v>182.9</v>
      </c>
      <c r="L530" s="13">
        <v>73</v>
      </c>
      <c r="M530" s="13">
        <v>53</v>
      </c>
      <c r="N530" s="13">
        <f t="shared" si="31"/>
        <v>109.9</v>
      </c>
      <c r="O530" s="8" t="s">
        <v>10566</v>
      </c>
      <c r="P530" s="8" t="s">
        <v>10562</v>
      </c>
      <c r="Q530" s="8" t="s">
        <v>11897</v>
      </c>
      <c r="R530" s="8" t="s">
        <v>10559</v>
      </c>
      <c r="U530" s="13">
        <v>131</v>
      </c>
    </row>
    <row r="531" ht="30" customHeight="1" outlineLevel="3" spans="1:21">
      <c r="A531" s="8" t="s">
        <v>99</v>
      </c>
      <c r="B531" s="8" t="s">
        <v>115</v>
      </c>
      <c r="C531" s="8" t="s">
        <v>12055</v>
      </c>
      <c r="D531" s="13">
        <v>9.368</v>
      </c>
      <c r="E531" s="8" t="s">
        <v>12056</v>
      </c>
      <c r="F531" s="8" t="s">
        <v>12057</v>
      </c>
      <c r="G531" s="8" t="s">
        <v>11838</v>
      </c>
      <c r="H531" s="8" t="s">
        <v>11839</v>
      </c>
      <c r="I531" s="8" t="s">
        <v>10560</v>
      </c>
      <c r="J531" s="13">
        <v>9.4</v>
      </c>
      <c r="K531" s="13">
        <f t="shared" si="30"/>
        <v>420.3</v>
      </c>
      <c r="L531" s="13">
        <v>169</v>
      </c>
      <c r="M531" s="13">
        <v>121.8</v>
      </c>
      <c r="N531" s="13">
        <f t="shared" si="31"/>
        <v>251.3</v>
      </c>
      <c r="O531" s="8" t="s">
        <v>10566</v>
      </c>
      <c r="P531" s="8" t="s">
        <v>10562</v>
      </c>
      <c r="Q531" s="8" t="s">
        <v>11897</v>
      </c>
      <c r="R531" s="8" t="s">
        <v>10559</v>
      </c>
      <c r="U531" s="13">
        <v>301</v>
      </c>
    </row>
    <row r="532" ht="30" customHeight="1" outlineLevel="3" spans="1:21">
      <c r="A532" s="8" t="s">
        <v>99</v>
      </c>
      <c r="B532" s="8" t="s">
        <v>115</v>
      </c>
      <c r="C532" s="8" t="s">
        <v>12058</v>
      </c>
      <c r="D532" s="13">
        <v>9.415</v>
      </c>
      <c r="E532" s="8" t="s">
        <v>12059</v>
      </c>
      <c r="F532" s="8" t="s">
        <v>12060</v>
      </c>
      <c r="G532" s="8" t="s">
        <v>11838</v>
      </c>
      <c r="H532" s="8" t="s">
        <v>11839</v>
      </c>
      <c r="I532" s="8" t="s">
        <v>10560</v>
      </c>
      <c r="J532" s="13">
        <v>9.4</v>
      </c>
      <c r="K532" s="13">
        <f t="shared" si="30"/>
        <v>423.1</v>
      </c>
      <c r="L532" s="13">
        <v>169</v>
      </c>
      <c r="M532" s="13">
        <v>122.4</v>
      </c>
      <c r="N532" s="13">
        <f t="shared" si="31"/>
        <v>254.1</v>
      </c>
      <c r="O532" s="8" t="s">
        <v>10566</v>
      </c>
      <c r="P532" s="8" t="s">
        <v>10562</v>
      </c>
      <c r="Q532" s="8" t="s">
        <v>11897</v>
      </c>
      <c r="R532" s="8" t="s">
        <v>10559</v>
      </c>
      <c r="U532" s="13">
        <v>303</v>
      </c>
    </row>
    <row r="533" ht="30" customHeight="1" outlineLevel="3" spans="1:21">
      <c r="A533" s="8" t="s">
        <v>99</v>
      </c>
      <c r="B533" s="8" t="s">
        <v>115</v>
      </c>
      <c r="C533" s="8" t="s">
        <v>12061</v>
      </c>
      <c r="D533" s="13">
        <v>1.713</v>
      </c>
      <c r="E533" s="8" t="s">
        <v>12062</v>
      </c>
      <c r="F533" s="8" t="s">
        <v>12063</v>
      </c>
      <c r="G533" s="8" t="s">
        <v>11838</v>
      </c>
      <c r="H533" s="8" t="s">
        <v>11839</v>
      </c>
      <c r="I533" s="8" t="s">
        <v>10560</v>
      </c>
      <c r="J533" s="13">
        <v>1.7</v>
      </c>
      <c r="K533" s="13">
        <f t="shared" si="30"/>
        <v>76.8</v>
      </c>
      <c r="L533" s="13">
        <v>31</v>
      </c>
      <c r="M533" s="13">
        <v>22.3</v>
      </c>
      <c r="N533" s="13">
        <f t="shared" si="31"/>
        <v>45.8</v>
      </c>
      <c r="O533" s="8" t="s">
        <v>10566</v>
      </c>
      <c r="P533" s="8" t="s">
        <v>10562</v>
      </c>
      <c r="Q533" s="8" t="s">
        <v>11897</v>
      </c>
      <c r="R533" s="8" t="s">
        <v>10559</v>
      </c>
      <c r="U533" s="13">
        <v>55</v>
      </c>
    </row>
    <row r="534" ht="30" customHeight="1" outlineLevel="3" spans="1:21">
      <c r="A534" s="8" t="s">
        <v>99</v>
      </c>
      <c r="B534" s="8" t="s">
        <v>115</v>
      </c>
      <c r="C534" s="8" t="s">
        <v>12064</v>
      </c>
      <c r="D534" s="13">
        <v>2.386</v>
      </c>
      <c r="E534" s="8" t="s">
        <v>12065</v>
      </c>
      <c r="F534" s="8" t="s">
        <v>12066</v>
      </c>
      <c r="G534" s="8" t="s">
        <v>11838</v>
      </c>
      <c r="H534" s="8" t="s">
        <v>11839</v>
      </c>
      <c r="I534" s="8" t="s">
        <v>10560</v>
      </c>
      <c r="J534" s="13">
        <v>2.4</v>
      </c>
      <c r="K534" s="13">
        <f t="shared" si="30"/>
        <v>107.5</v>
      </c>
      <c r="L534" s="13">
        <v>43</v>
      </c>
      <c r="M534" s="13">
        <v>31</v>
      </c>
      <c r="N534" s="13">
        <f t="shared" si="31"/>
        <v>64.5</v>
      </c>
      <c r="O534" s="8" t="s">
        <v>10566</v>
      </c>
      <c r="P534" s="8" t="s">
        <v>10562</v>
      </c>
      <c r="Q534" s="8" t="s">
        <v>11897</v>
      </c>
      <c r="R534" s="8" t="s">
        <v>10559</v>
      </c>
      <c r="U534" s="13">
        <v>77</v>
      </c>
    </row>
    <row r="535" ht="30" customHeight="1" outlineLevel="3" spans="1:21">
      <c r="A535" s="8" t="s">
        <v>99</v>
      </c>
      <c r="B535" s="8" t="s">
        <v>115</v>
      </c>
      <c r="C535" s="8" t="s">
        <v>12067</v>
      </c>
      <c r="D535" s="13">
        <v>2.019</v>
      </c>
      <c r="E535" s="8" t="s">
        <v>12068</v>
      </c>
      <c r="F535" s="8" t="s">
        <v>12069</v>
      </c>
      <c r="G535" s="8" t="s">
        <v>11838</v>
      </c>
      <c r="H535" s="8" t="s">
        <v>11839</v>
      </c>
      <c r="I535" s="8" t="s">
        <v>10560</v>
      </c>
      <c r="J535" s="13">
        <v>2</v>
      </c>
      <c r="K535" s="13">
        <f t="shared" si="30"/>
        <v>90.8</v>
      </c>
      <c r="L535" s="13">
        <v>36</v>
      </c>
      <c r="M535" s="13">
        <v>26.2</v>
      </c>
      <c r="N535" s="13">
        <f t="shared" si="31"/>
        <v>54.8</v>
      </c>
      <c r="O535" s="8" t="s">
        <v>10566</v>
      </c>
      <c r="P535" s="8" t="s">
        <v>10562</v>
      </c>
      <c r="Q535" s="8" t="s">
        <v>11897</v>
      </c>
      <c r="R535" s="8" t="s">
        <v>10559</v>
      </c>
      <c r="U535" s="13">
        <v>65</v>
      </c>
    </row>
    <row r="536" ht="30" customHeight="1" outlineLevel="3" spans="1:21">
      <c r="A536" s="8" t="s">
        <v>99</v>
      </c>
      <c r="B536" s="8" t="s">
        <v>115</v>
      </c>
      <c r="C536" s="8" t="s">
        <v>12070</v>
      </c>
      <c r="D536" s="13">
        <v>2.108</v>
      </c>
      <c r="E536" s="8" t="s">
        <v>12071</v>
      </c>
      <c r="F536" s="8" t="s">
        <v>12072</v>
      </c>
      <c r="G536" s="8" t="s">
        <v>11838</v>
      </c>
      <c r="H536" s="8" t="s">
        <v>11839</v>
      </c>
      <c r="I536" s="8" t="s">
        <v>10560</v>
      </c>
      <c r="J536" s="13">
        <v>2.1</v>
      </c>
      <c r="K536" s="13">
        <f t="shared" si="30"/>
        <v>95</v>
      </c>
      <c r="L536" s="13">
        <v>38</v>
      </c>
      <c r="M536" s="13">
        <v>27.4</v>
      </c>
      <c r="N536" s="13">
        <f t="shared" si="31"/>
        <v>57</v>
      </c>
      <c r="O536" s="8" t="s">
        <v>10566</v>
      </c>
      <c r="P536" s="8" t="s">
        <v>10562</v>
      </c>
      <c r="Q536" s="8" t="s">
        <v>11897</v>
      </c>
      <c r="R536" s="8" t="s">
        <v>10559</v>
      </c>
      <c r="U536" s="13">
        <v>68</v>
      </c>
    </row>
    <row r="537" ht="30" customHeight="1" outlineLevel="3" spans="1:21">
      <c r="A537" s="8" t="s">
        <v>99</v>
      </c>
      <c r="B537" s="8" t="s">
        <v>115</v>
      </c>
      <c r="C537" s="8" t="s">
        <v>12073</v>
      </c>
      <c r="D537" s="13">
        <v>9.658</v>
      </c>
      <c r="E537" s="8" t="s">
        <v>12074</v>
      </c>
      <c r="F537" s="8" t="s">
        <v>12075</v>
      </c>
      <c r="G537" s="8" t="s">
        <v>11838</v>
      </c>
      <c r="H537" s="8" t="s">
        <v>11839</v>
      </c>
      <c r="I537" s="8" t="s">
        <v>10560</v>
      </c>
      <c r="J537" s="13">
        <v>9.7</v>
      </c>
      <c r="K537" s="13">
        <f t="shared" si="30"/>
        <v>432.9</v>
      </c>
      <c r="L537" s="13">
        <v>174</v>
      </c>
      <c r="M537" s="13">
        <v>125.6</v>
      </c>
      <c r="N537" s="13">
        <f t="shared" si="31"/>
        <v>258.9</v>
      </c>
      <c r="O537" s="8" t="s">
        <v>10566</v>
      </c>
      <c r="P537" s="8" t="s">
        <v>10562</v>
      </c>
      <c r="Q537" s="8" t="s">
        <v>11897</v>
      </c>
      <c r="R537" s="8" t="s">
        <v>10559</v>
      </c>
      <c r="U537" s="13">
        <v>310</v>
      </c>
    </row>
    <row r="538" ht="30" customHeight="1" outlineLevel="2" spans="1:21">
      <c r="A538" s="8"/>
      <c r="B538" s="7" t="s">
        <v>114</v>
      </c>
      <c r="C538" s="8"/>
      <c r="D538" s="13">
        <f>SUBTOTAL(9,D539:D597)</f>
        <v>174.481</v>
      </c>
      <c r="E538" s="8"/>
      <c r="F538" s="8"/>
      <c r="G538" s="8"/>
      <c r="H538" s="8"/>
      <c r="I538" s="8"/>
      <c r="J538" s="13"/>
      <c r="K538" s="13">
        <f>SUBTOTAL(9,K539:K597)</f>
        <v>7760.7</v>
      </c>
      <c r="L538" s="13">
        <f>SUBTOTAL(9,L539:L597)</f>
        <v>2978.7</v>
      </c>
      <c r="M538" s="13">
        <f>SUBTOTAL(9,M539:M597)</f>
        <v>2149.3</v>
      </c>
      <c r="N538" s="13">
        <f>SUBTOTAL(9,N539:N597)</f>
        <v>4782</v>
      </c>
      <c r="O538" s="8"/>
      <c r="P538" s="8"/>
      <c r="Q538" s="8"/>
      <c r="R538" s="8"/>
      <c r="U538" s="13">
        <f>SUBTOTAL(9,U539:U597)</f>
        <v>5557.2</v>
      </c>
    </row>
    <row r="539" ht="30" customHeight="1" outlineLevel="3" spans="1:21">
      <c r="A539" s="8" t="s">
        <v>99</v>
      </c>
      <c r="B539" s="8" t="s">
        <v>113</v>
      </c>
      <c r="C539" s="8" t="s">
        <v>12076</v>
      </c>
      <c r="D539" s="13">
        <v>2.593</v>
      </c>
      <c r="E539" s="8" t="s">
        <v>12077</v>
      </c>
      <c r="F539" s="8" t="s">
        <v>12078</v>
      </c>
      <c r="G539" s="8" t="s">
        <v>11838</v>
      </c>
      <c r="H539" s="8" t="s">
        <v>11839</v>
      </c>
      <c r="I539" s="8" t="s">
        <v>10560</v>
      </c>
      <c r="J539" s="13">
        <v>2.6</v>
      </c>
      <c r="K539" s="13">
        <f t="shared" ref="K539:K597" si="32">ROUND(U539/167662*234138,1)</f>
        <v>115.9</v>
      </c>
      <c r="L539" s="13">
        <v>47</v>
      </c>
      <c r="M539" s="13">
        <v>33.7</v>
      </c>
      <c r="N539" s="13">
        <f t="shared" ref="N539:N597" si="33">K539-L539</f>
        <v>68.9</v>
      </c>
      <c r="O539" s="8" t="s">
        <v>10566</v>
      </c>
      <c r="P539" s="8" t="s">
        <v>10562</v>
      </c>
      <c r="Q539" s="8" t="s">
        <v>12079</v>
      </c>
      <c r="R539" s="8" t="s">
        <v>10559</v>
      </c>
      <c r="U539" s="13">
        <v>83</v>
      </c>
    </row>
    <row r="540" ht="30" customHeight="1" outlineLevel="3" spans="1:21">
      <c r="A540" s="8" t="s">
        <v>99</v>
      </c>
      <c r="B540" s="8" t="s">
        <v>113</v>
      </c>
      <c r="C540" s="8" t="s">
        <v>12080</v>
      </c>
      <c r="D540" s="13">
        <v>1.036</v>
      </c>
      <c r="E540" s="8" t="s">
        <v>12081</v>
      </c>
      <c r="F540" s="8" t="s">
        <v>12082</v>
      </c>
      <c r="G540" s="8" t="s">
        <v>11838</v>
      </c>
      <c r="H540" s="8" t="s">
        <v>11839</v>
      </c>
      <c r="I540" s="8" t="s">
        <v>10560</v>
      </c>
      <c r="J540" s="13">
        <v>1</v>
      </c>
      <c r="K540" s="13">
        <f t="shared" si="32"/>
        <v>46.1</v>
      </c>
      <c r="L540" s="13">
        <v>19</v>
      </c>
      <c r="M540" s="13">
        <v>13.5</v>
      </c>
      <c r="N540" s="13">
        <f t="shared" si="33"/>
        <v>27.1</v>
      </c>
      <c r="O540" s="8" t="s">
        <v>10566</v>
      </c>
      <c r="P540" s="8" t="s">
        <v>10562</v>
      </c>
      <c r="Q540" s="8" t="s">
        <v>12079</v>
      </c>
      <c r="R540" s="8" t="s">
        <v>10559</v>
      </c>
      <c r="U540" s="13">
        <v>33</v>
      </c>
    </row>
    <row r="541" ht="30" customHeight="1" outlineLevel="3" spans="1:21">
      <c r="A541" s="8" t="s">
        <v>99</v>
      </c>
      <c r="B541" s="8" t="s">
        <v>113</v>
      </c>
      <c r="C541" s="8" t="s">
        <v>12083</v>
      </c>
      <c r="D541" s="13">
        <v>1.597</v>
      </c>
      <c r="E541" s="8" t="s">
        <v>12084</v>
      </c>
      <c r="F541" s="8" t="s">
        <v>12085</v>
      </c>
      <c r="G541" s="8" t="s">
        <v>11838</v>
      </c>
      <c r="H541" s="8" t="s">
        <v>11839</v>
      </c>
      <c r="I541" s="8" t="s">
        <v>10560</v>
      </c>
      <c r="J541" s="13">
        <v>1.6</v>
      </c>
      <c r="K541" s="13">
        <f t="shared" si="32"/>
        <v>71.2</v>
      </c>
      <c r="L541" s="13">
        <v>29</v>
      </c>
      <c r="M541" s="13">
        <v>20.8</v>
      </c>
      <c r="N541" s="13">
        <f t="shared" si="33"/>
        <v>42.2</v>
      </c>
      <c r="O541" s="8" t="s">
        <v>10566</v>
      </c>
      <c r="P541" s="8" t="s">
        <v>10562</v>
      </c>
      <c r="Q541" s="8" t="s">
        <v>12079</v>
      </c>
      <c r="R541" s="8" t="s">
        <v>10559</v>
      </c>
      <c r="U541" s="13">
        <v>51</v>
      </c>
    </row>
    <row r="542" ht="30" customHeight="1" outlineLevel="3" spans="1:21">
      <c r="A542" s="8" t="s">
        <v>99</v>
      </c>
      <c r="B542" s="8" t="s">
        <v>113</v>
      </c>
      <c r="C542" s="8" t="s">
        <v>12086</v>
      </c>
      <c r="D542" s="13">
        <v>1.098</v>
      </c>
      <c r="E542" s="8" t="s">
        <v>12087</v>
      </c>
      <c r="F542" s="8" t="s">
        <v>12088</v>
      </c>
      <c r="G542" s="8" t="s">
        <v>11838</v>
      </c>
      <c r="H542" s="8" t="s">
        <v>11839</v>
      </c>
      <c r="I542" s="8" t="s">
        <v>10560</v>
      </c>
      <c r="J542" s="13">
        <v>1.1</v>
      </c>
      <c r="K542" s="13">
        <f t="shared" si="32"/>
        <v>48.9</v>
      </c>
      <c r="L542" s="13">
        <v>20</v>
      </c>
      <c r="M542" s="13">
        <v>14.3</v>
      </c>
      <c r="N542" s="13">
        <f t="shared" si="33"/>
        <v>28.9</v>
      </c>
      <c r="O542" s="8" t="s">
        <v>10566</v>
      </c>
      <c r="P542" s="8" t="s">
        <v>10562</v>
      </c>
      <c r="Q542" s="8" t="s">
        <v>12079</v>
      </c>
      <c r="R542" s="8" t="s">
        <v>10559</v>
      </c>
      <c r="U542" s="13">
        <v>35</v>
      </c>
    </row>
    <row r="543" ht="30" customHeight="1" outlineLevel="3" spans="1:21">
      <c r="A543" s="8" t="s">
        <v>99</v>
      </c>
      <c r="B543" s="8" t="s">
        <v>113</v>
      </c>
      <c r="C543" s="8" t="s">
        <v>12089</v>
      </c>
      <c r="D543" s="13">
        <v>2.231</v>
      </c>
      <c r="E543" s="8" t="s">
        <v>12090</v>
      </c>
      <c r="F543" s="8" t="s">
        <v>12091</v>
      </c>
      <c r="G543" s="8" t="s">
        <v>11838</v>
      </c>
      <c r="H543" s="8" t="s">
        <v>11839</v>
      </c>
      <c r="I543" s="8" t="s">
        <v>10560</v>
      </c>
      <c r="J543" s="13">
        <v>2.2</v>
      </c>
      <c r="K543" s="13">
        <f t="shared" si="32"/>
        <v>100.5</v>
      </c>
      <c r="L543" s="13">
        <v>40</v>
      </c>
      <c r="M543" s="13">
        <v>29</v>
      </c>
      <c r="N543" s="13">
        <f t="shared" si="33"/>
        <v>60.5</v>
      </c>
      <c r="O543" s="8" t="s">
        <v>10566</v>
      </c>
      <c r="P543" s="8" t="s">
        <v>10562</v>
      </c>
      <c r="Q543" s="8" t="s">
        <v>12079</v>
      </c>
      <c r="R543" s="8" t="s">
        <v>10559</v>
      </c>
      <c r="U543" s="13">
        <v>72</v>
      </c>
    </row>
    <row r="544" ht="30" customHeight="1" outlineLevel="3" spans="1:21">
      <c r="A544" s="8" t="s">
        <v>99</v>
      </c>
      <c r="B544" s="8" t="s">
        <v>113</v>
      </c>
      <c r="C544" s="8" t="s">
        <v>12092</v>
      </c>
      <c r="D544" s="13">
        <v>0.74</v>
      </c>
      <c r="E544" s="8" t="s">
        <v>12093</v>
      </c>
      <c r="F544" s="8" t="s">
        <v>12094</v>
      </c>
      <c r="G544" s="8" t="s">
        <v>11838</v>
      </c>
      <c r="H544" s="8" t="s">
        <v>11839</v>
      </c>
      <c r="I544" s="8" t="s">
        <v>10560</v>
      </c>
      <c r="J544" s="13">
        <v>0.7</v>
      </c>
      <c r="K544" s="13">
        <f t="shared" si="32"/>
        <v>33.5</v>
      </c>
      <c r="L544" s="13">
        <v>13</v>
      </c>
      <c r="M544" s="13">
        <v>9.6</v>
      </c>
      <c r="N544" s="13">
        <f t="shared" si="33"/>
        <v>20.5</v>
      </c>
      <c r="O544" s="8" t="s">
        <v>10566</v>
      </c>
      <c r="P544" s="8" t="s">
        <v>10562</v>
      </c>
      <c r="Q544" s="8" t="s">
        <v>12079</v>
      </c>
      <c r="R544" s="8" t="s">
        <v>10559</v>
      </c>
      <c r="U544" s="13">
        <v>24</v>
      </c>
    </row>
    <row r="545" ht="30" customHeight="1" outlineLevel="3" spans="1:21">
      <c r="A545" s="8" t="s">
        <v>99</v>
      </c>
      <c r="B545" s="8" t="s">
        <v>113</v>
      </c>
      <c r="C545" s="8" t="s">
        <v>12095</v>
      </c>
      <c r="D545" s="13">
        <v>1.661</v>
      </c>
      <c r="E545" s="8" t="s">
        <v>12096</v>
      </c>
      <c r="F545" s="8" t="s">
        <v>12097</v>
      </c>
      <c r="G545" s="8" t="s">
        <v>11838</v>
      </c>
      <c r="H545" s="8" t="s">
        <v>11839</v>
      </c>
      <c r="I545" s="8" t="s">
        <v>10560</v>
      </c>
      <c r="J545" s="13">
        <v>1.7</v>
      </c>
      <c r="K545" s="13">
        <f t="shared" si="32"/>
        <v>74</v>
      </c>
      <c r="L545" s="13">
        <v>30</v>
      </c>
      <c r="M545" s="13">
        <v>21.6</v>
      </c>
      <c r="N545" s="13">
        <f t="shared" si="33"/>
        <v>44</v>
      </c>
      <c r="O545" s="8" t="s">
        <v>10566</v>
      </c>
      <c r="P545" s="8" t="s">
        <v>10562</v>
      </c>
      <c r="Q545" s="8" t="s">
        <v>12079</v>
      </c>
      <c r="R545" s="8" t="s">
        <v>10559</v>
      </c>
      <c r="U545" s="13">
        <v>53</v>
      </c>
    </row>
    <row r="546" ht="30" customHeight="1" outlineLevel="3" spans="1:21">
      <c r="A546" s="8" t="s">
        <v>99</v>
      </c>
      <c r="B546" s="8" t="s">
        <v>113</v>
      </c>
      <c r="C546" s="8" t="s">
        <v>12098</v>
      </c>
      <c r="D546" s="13">
        <v>0.599</v>
      </c>
      <c r="E546" s="8" t="s">
        <v>12099</v>
      </c>
      <c r="F546" s="8" t="s">
        <v>12100</v>
      </c>
      <c r="G546" s="8" t="s">
        <v>11838</v>
      </c>
      <c r="H546" s="8" t="s">
        <v>11839</v>
      </c>
      <c r="I546" s="8" t="s">
        <v>10560</v>
      </c>
      <c r="J546" s="13">
        <v>0.6</v>
      </c>
      <c r="K546" s="13">
        <f t="shared" si="32"/>
        <v>26.5</v>
      </c>
      <c r="L546" s="13">
        <v>11</v>
      </c>
      <c r="M546" s="13">
        <v>7.8</v>
      </c>
      <c r="N546" s="13">
        <f t="shared" si="33"/>
        <v>15.5</v>
      </c>
      <c r="O546" s="8" t="s">
        <v>10566</v>
      </c>
      <c r="P546" s="8" t="s">
        <v>10562</v>
      </c>
      <c r="Q546" s="8" t="s">
        <v>12079</v>
      </c>
      <c r="R546" s="8" t="s">
        <v>10559</v>
      </c>
      <c r="U546" s="13">
        <v>19</v>
      </c>
    </row>
    <row r="547" ht="30" customHeight="1" outlineLevel="3" spans="1:21">
      <c r="A547" s="8" t="s">
        <v>99</v>
      </c>
      <c r="B547" s="8" t="s">
        <v>113</v>
      </c>
      <c r="C547" s="8" t="s">
        <v>12101</v>
      </c>
      <c r="D547" s="13">
        <v>1.999</v>
      </c>
      <c r="E547" s="8" t="s">
        <v>12102</v>
      </c>
      <c r="F547" s="8" t="s">
        <v>12103</v>
      </c>
      <c r="G547" s="8" t="s">
        <v>11838</v>
      </c>
      <c r="H547" s="8" t="s">
        <v>11839</v>
      </c>
      <c r="I547" s="8" t="s">
        <v>10560</v>
      </c>
      <c r="J547" s="13">
        <v>2</v>
      </c>
      <c r="K547" s="13">
        <f t="shared" si="32"/>
        <v>89.4</v>
      </c>
      <c r="L547" s="13">
        <v>36</v>
      </c>
      <c r="M547" s="13">
        <v>26</v>
      </c>
      <c r="N547" s="13">
        <f t="shared" si="33"/>
        <v>53.4</v>
      </c>
      <c r="O547" s="8" t="s">
        <v>10566</v>
      </c>
      <c r="P547" s="8" t="s">
        <v>10562</v>
      </c>
      <c r="Q547" s="8" t="s">
        <v>12079</v>
      </c>
      <c r="R547" s="8" t="s">
        <v>10559</v>
      </c>
      <c r="U547" s="13">
        <v>64</v>
      </c>
    </row>
    <row r="548" ht="30" customHeight="1" outlineLevel="3" spans="1:21">
      <c r="A548" s="8" t="s">
        <v>99</v>
      </c>
      <c r="B548" s="8" t="s">
        <v>113</v>
      </c>
      <c r="C548" s="8" t="s">
        <v>12104</v>
      </c>
      <c r="D548" s="13">
        <v>1.498</v>
      </c>
      <c r="E548" s="8" t="s">
        <v>12105</v>
      </c>
      <c r="F548" s="8" t="s">
        <v>12106</v>
      </c>
      <c r="G548" s="8" t="s">
        <v>11838</v>
      </c>
      <c r="H548" s="8" t="s">
        <v>11839</v>
      </c>
      <c r="I548" s="8" t="s">
        <v>10560</v>
      </c>
      <c r="J548" s="13">
        <v>1.5</v>
      </c>
      <c r="K548" s="13">
        <f t="shared" si="32"/>
        <v>67</v>
      </c>
      <c r="L548" s="13">
        <v>27</v>
      </c>
      <c r="M548" s="13">
        <v>19.5</v>
      </c>
      <c r="N548" s="13">
        <f t="shared" si="33"/>
        <v>40</v>
      </c>
      <c r="O548" s="8" t="s">
        <v>10566</v>
      </c>
      <c r="P548" s="8" t="s">
        <v>10562</v>
      </c>
      <c r="Q548" s="8" t="s">
        <v>12079</v>
      </c>
      <c r="R548" s="8" t="s">
        <v>10559</v>
      </c>
      <c r="U548" s="13">
        <v>48</v>
      </c>
    </row>
    <row r="549" ht="30" customHeight="1" outlineLevel="3" spans="1:21">
      <c r="A549" s="8" t="s">
        <v>99</v>
      </c>
      <c r="B549" s="8" t="s">
        <v>113</v>
      </c>
      <c r="C549" s="8" t="s">
        <v>12107</v>
      </c>
      <c r="D549" s="13">
        <v>2.188</v>
      </c>
      <c r="E549" s="8" t="s">
        <v>12108</v>
      </c>
      <c r="F549" s="8" t="s">
        <v>12109</v>
      </c>
      <c r="G549" s="8" t="s">
        <v>11838</v>
      </c>
      <c r="H549" s="8" t="s">
        <v>11839</v>
      </c>
      <c r="I549" s="8" t="s">
        <v>10560</v>
      </c>
      <c r="J549" s="13">
        <v>2.2</v>
      </c>
      <c r="K549" s="13">
        <f t="shared" si="32"/>
        <v>97.8</v>
      </c>
      <c r="L549" s="13">
        <v>39</v>
      </c>
      <c r="M549" s="13">
        <v>28.4</v>
      </c>
      <c r="N549" s="13">
        <f t="shared" si="33"/>
        <v>58.8</v>
      </c>
      <c r="O549" s="8" t="s">
        <v>10566</v>
      </c>
      <c r="P549" s="8" t="s">
        <v>10562</v>
      </c>
      <c r="Q549" s="8" t="s">
        <v>12079</v>
      </c>
      <c r="R549" s="8" t="s">
        <v>10559</v>
      </c>
      <c r="U549" s="13">
        <v>70</v>
      </c>
    </row>
    <row r="550" ht="30" customHeight="1" outlineLevel="3" spans="1:21">
      <c r="A550" s="8" t="s">
        <v>99</v>
      </c>
      <c r="B550" s="8" t="s">
        <v>113</v>
      </c>
      <c r="C550" s="8" t="s">
        <v>12110</v>
      </c>
      <c r="D550" s="13">
        <v>1.225</v>
      </c>
      <c r="E550" s="8" t="s">
        <v>12111</v>
      </c>
      <c r="F550" s="8" t="s">
        <v>12112</v>
      </c>
      <c r="G550" s="8" t="s">
        <v>11838</v>
      </c>
      <c r="H550" s="8" t="s">
        <v>11839</v>
      </c>
      <c r="I550" s="8" t="s">
        <v>10560</v>
      </c>
      <c r="J550" s="13">
        <v>1.2</v>
      </c>
      <c r="K550" s="13">
        <f t="shared" si="32"/>
        <v>54.5</v>
      </c>
      <c r="L550" s="13">
        <v>22</v>
      </c>
      <c r="M550" s="13">
        <v>15.9</v>
      </c>
      <c r="N550" s="13">
        <f t="shared" si="33"/>
        <v>32.5</v>
      </c>
      <c r="O550" s="8" t="s">
        <v>10566</v>
      </c>
      <c r="P550" s="8" t="s">
        <v>10562</v>
      </c>
      <c r="Q550" s="8" t="s">
        <v>12079</v>
      </c>
      <c r="R550" s="8" t="s">
        <v>10559</v>
      </c>
      <c r="U550" s="13">
        <v>39</v>
      </c>
    </row>
    <row r="551" ht="30" customHeight="1" outlineLevel="3" spans="1:21">
      <c r="A551" s="8" t="s">
        <v>99</v>
      </c>
      <c r="B551" s="8" t="s">
        <v>113</v>
      </c>
      <c r="C551" s="8" t="s">
        <v>12113</v>
      </c>
      <c r="D551" s="13">
        <v>2.815</v>
      </c>
      <c r="E551" s="8" t="s">
        <v>12114</v>
      </c>
      <c r="F551" s="8" t="s">
        <v>12115</v>
      </c>
      <c r="G551" s="8" t="s">
        <v>11838</v>
      </c>
      <c r="H551" s="8" t="s">
        <v>11839</v>
      </c>
      <c r="I551" s="8" t="s">
        <v>10560</v>
      </c>
      <c r="J551" s="13">
        <v>2.8</v>
      </c>
      <c r="K551" s="13">
        <f t="shared" si="32"/>
        <v>125.7</v>
      </c>
      <c r="L551" s="13">
        <v>51</v>
      </c>
      <c r="M551" s="13">
        <v>36.6</v>
      </c>
      <c r="N551" s="13">
        <f t="shared" si="33"/>
        <v>74.7</v>
      </c>
      <c r="O551" s="8" t="s">
        <v>10566</v>
      </c>
      <c r="P551" s="8" t="s">
        <v>10562</v>
      </c>
      <c r="Q551" s="8" t="s">
        <v>12079</v>
      </c>
      <c r="R551" s="8" t="s">
        <v>10559</v>
      </c>
      <c r="U551" s="13">
        <v>90</v>
      </c>
    </row>
    <row r="552" ht="30" customHeight="1" outlineLevel="3" spans="1:21">
      <c r="A552" s="8" t="s">
        <v>99</v>
      </c>
      <c r="B552" s="8" t="s">
        <v>113</v>
      </c>
      <c r="C552" s="8" t="s">
        <v>12116</v>
      </c>
      <c r="D552" s="13">
        <v>2.556</v>
      </c>
      <c r="E552" s="8" t="s">
        <v>12117</v>
      </c>
      <c r="F552" s="8" t="s">
        <v>12118</v>
      </c>
      <c r="G552" s="8" t="s">
        <v>11838</v>
      </c>
      <c r="H552" s="8" t="s">
        <v>11839</v>
      </c>
      <c r="I552" s="8" t="s">
        <v>10560</v>
      </c>
      <c r="J552" s="13">
        <v>2.6</v>
      </c>
      <c r="K552" s="13">
        <f t="shared" si="32"/>
        <v>114.5</v>
      </c>
      <c r="L552" s="13">
        <v>46</v>
      </c>
      <c r="M552" s="13">
        <v>33.2</v>
      </c>
      <c r="N552" s="13">
        <f t="shared" si="33"/>
        <v>68.5</v>
      </c>
      <c r="O552" s="8" t="s">
        <v>10566</v>
      </c>
      <c r="P552" s="8" t="s">
        <v>10562</v>
      </c>
      <c r="Q552" s="8" t="s">
        <v>12079</v>
      </c>
      <c r="R552" s="8" t="s">
        <v>10559</v>
      </c>
      <c r="U552" s="13">
        <v>82</v>
      </c>
    </row>
    <row r="553" ht="30" customHeight="1" outlineLevel="3" spans="1:21">
      <c r="A553" s="8" t="s">
        <v>99</v>
      </c>
      <c r="B553" s="8" t="s">
        <v>113</v>
      </c>
      <c r="C553" s="8" t="s">
        <v>12119</v>
      </c>
      <c r="D553" s="13">
        <v>7.197</v>
      </c>
      <c r="E553" s="8" t="s">
        <v>12120</v>
      </c>
      <c r="F553" s="8" t="s">
        <v>12121</v>
      </c>
      <c r="G553" s="8" t="s">
        <v>11838</v>
      </c>
      <c r="H553" s="8" t="s">
        <v>11839</v>
      </c>
      <c r="I553" s="8" t="s">
        <v>10560</v>
      </c>
      <c r="J553" s="13">
        <v>7.2</v>
      </c>
      <c r="K553" s="13">
        <f t="shared" si="32"/>
        <v>322.6</v>
      </c>
      <c r="L553" s="13">
        <v>130</v>
      </c>
      <c r="M553" s="13">
        <v>93.6</v>
      </c>
      <c r="N553" s="13">
        <f t="shared" si="33"/>
        <v>192.6</v>
      </c>
      <c r="O553" s="8" t="s">
        <v>10566</v>
      </c>
      <c r="P553" s="8" t="s">
        <v>10562</v>
      </c>
      <c r="Q553" s="8" t="s">
        <v>12079</v>
      </c>
      <c r="R553" s="8" t="s">
        <v>10559</v>
      </c>
      <c r="U553" s="13">
        <v>231</v>
      </c>
    </row>
    <row r="554" ht="30" customHeight="1" outlineLevel="3" spans="1:21">
      <c r="A554" s="8" t="s">
        <v>99</v>
      </c>
      <c r="B554" s="8" t="s">
        <v>113</v>
      </c>
      <c r="C554" s="8" t="s">
        <v>10559</v>
      </c>
      <c r="D554" s="13">
        <v>2.59</v>
      </c>
      <c r="E554" s="8" t="s">
        <v>6890</v>
      </c>
      <c r="F554" s="8" t="s">
        <v>12122</v>
      </c>
      <c r="G554" s="8" t="s">
        <v>11838</v>
      </c>
      <c r="H554" s="8" t="s">
        <v>11839</v>
      </c>
      <c r="I554" s="8" t="s">
        <v>10560</v>
      </c>
      <c r="J554" s="13">
        <v>2.6</v>
      </c>
      <c r="K554" s="13">
        <f t="shared" si="32"/>
        <v>115.9</v>
      </c>
      <c r="L554" s="13">
        <v>47</v>
      </c>
      <c r="M554" s="13">
        <v>33.7</v>
      </c>
      <c r="N554" s="13">
        <f t="shared" si="33"/>
        <v>68.9</v>
      </c>
      <c r="O554" s="8" t="s">
        <v>10566</v>
      </c>
      <c r="P554" s="8" t="s">
        <v>10562</v>
      </c>
      <c r="Q554" s="8" t="s">
        <v>12079</v>
      </c>
      <c r="R554" s="8" t="s">
        <v>10559</v>
      </c>
      <c r="U554" s="13">
        <v>83</v>
      </c>
    </row>
    <row r="555" ht="30" customHeight="1" outlineLevel="3" spans="1:21">
      <c r="A555" s="8" t="s">
        <v>99</v>
      </c>
      <c r="B555" s="8" t="s">
        <v>113</v>
      </c>
      <c r="C555" s="8" t="s">
        <v>12123</v>
      </c>
      <c r="D555" s="13">
        <v>1.978</v>
      </c>
      <c r="E555" s="8" t="s">
        <v>12124</v>
      </c>
      <c r="F555" s="8" t="s">
        <v>12125</v>
      </c>
      <c r="G555" s="8" t="s">
        <v>11838</v>
      </c>
      <c r="H555" s="8" t="s">
        <v>11839</v>
      </c>
      <c r="I555" s="8" t="s">
        <v>10560</v>
      </c>
      <c r="J555" s="13">
        <v>2</v>
      </c>
      <c r="K555" s="13">
        <f t="shared" si="32"/>
        <v>89.4</v>
      </c>
      <c r="L555" s="13">
        <v>36</v>
      </c>
      <c r="M555" s="13">
        <v>25.7</v>
      </c>
      <c r="N555" s="13">
        <f t="shared" si="33"/>
        <v>53.4</v>
      </c>
      <c r="O555" s="8" t="s">
        <v>10566</v>
      </c>
      <c r="P555" s="8" t="s">
        <v>10562</v>
      </c>
      <c r="Q555" s="8" t="s">
        <v>12079</v>
      </c>
      <c r="R555" s="8" t="s">
        <v>10559</v>
      </c>
      <c r="U555" s="13">
        <v>64</v>
      </c>
    </row>
    <row r="556" ht="30" customHeight="1" outlineLevel="3" spans="1:21">
      <c r="A556" s="8" t="s">
        <v>99</v>
      </c>
      <c r="B556" s="8" t="s">
        <v>113</v>
      </c>
      <c r="C556" s="8" t="s">
        <v>12126</v>
      </c>
      <c r="D556" s="13">
        <v>3.863</v>
      </c>
      <c r="E556" s="8" t="s">
        <v>12127</v>
      </c>
      <c r="F556" s="8" t="s">
        <v>12128</v>
      </c>
      <c r="G556" s="8" t="s">
        <v>11838</v>
      </c>
      <c r="H556" s="8" t="s">
        <v>11839</v>
      </c>
      <c r="I556" s="8" t="s">
        <v>10560</v>
      </c>
      <c r="J556" s="13">
        <v>3.9</v>
      </c>
      <c r="K556" s="13">
        <f t="shared" si="32"/>
        <v>173.2</v>
      </c>
      <c r="L556" s="13">
        <v>70</v>
      </c>
      <c r="M556" s="13">
        <v>50.2</v>
      </c>
      <c r="N556" s="13">
        <f t="shared" si="33"/>
        <v>103.2</v>
      </c>
      <c r="O556" s="8" t="s">
        <v>10566</v>
      </c>
      <c r="P556" s="8" t="s">
        <v>10562</v>
      </c>
      <c r="Q556" s="8" t="s">
        <v>12079</v>
      </c>
      <c r="R556" s="8" t="s">
        <v>10559</v>
      </c>
      <c r="U556" s="13">
        <v>124</v>
      </c>
    </row>
    <row r="557" ht="30" customHeight="1" outlineLevel="3" spans="1:21">
      <c r="A557" s="8" t="s">
        <v>99</v>
      </c>
      <c r="B557" s="8" t="s">
        <v>113</v>
      </c>
      <c r="C557" s="8" t="s">
        <v>12129</v>
      </c>
      <c r="D557" s="13">
        <v>5.36</v>
      </c>
      <c r="E557" s="8" t="s">
        <v>12130</v>
      </c>
      <c r="F557" s="8" t="s">
        <v>12131</v>
      </c>
      <c r="G557" s="8" t="s">
        <v>11838</v>
      </c>
      <c r="H557" s="8" t="s">
        <v>11839</v>
      </c>
      <c r="I557" s="8" t="s">
        <v>10560</v>
      </c>
      <c r="J557" s="13">
        <v>5.4</v>
      </c>
      <c r="K557" s="13">
        <f t="shared" si="32"/>
        <v>240.2</v>
      </c>
      <c r="L557" s="13">
        <v>96</v>
      </c>
      <c r="M557" s="13">
        <v>69.7</v>
      </c>
      <c r="N557" s="13">
        <f t="shared" si="33"/>
        <v>144.2</v>
      </c>
      <c r="O557" s="8" t="s">
        <v>10566</v>
      </c>
      <c r="P557" s="8" t="s">
        <v>10562</v>
      </c>
      <c r="Q557" s="8" t="s">
        <v>12079</v>
      </c>
      <c r="R557" s="8" t="s">
        <v>10559</v>
      </c>
      <c r="U557" s="13">
        <v>172</v>
      </c>
    </row>
    <row r="558" ht="30" customHeight="1" outlineLevel="3" spans="1:21">
      <c r="A558" s="8" t="s">
        <v>99</v>
      </c>
      <c r="B558" s="8" t="s">
        <v>113</v>
      </c>
      <c r="C558" s="8" t="s">
        <v>12132</v>
      </c>
      <c r="D558" s="13">
        <v>4.575</v>
      </c>
      <c r="E558" s="8" t="s">
        <v>12133</v>
      </c>
      <c r="F558" s="8" t="s">
        <v>12134</v>
      </c>
      <c r="G558" s="8" t="s">
        <v>11838</v>
      </c>
      <c r="H558" s="8" t="s">
        <v>11839</v>
      </c>
      <c r="I558" s="8" t="s">
        <v>10560</v>
      </c>
      <c r="J558" s="13">
        <v>4.6</v>
      </c>
      <c r="K558" s="13">
        <f t="shared" si="32"/>
        <v>205.3</v>
      </c>
      <c r="L558" s="13">
        <v>82</v>
      </c>
      <c r="M558" s="13">
        <v>59.5</v>
      </c>
      <c r="N558" s="13">
        <f t="shared" si="33"/>
        <v>123.3</v>
      </c>
      <c r="O558" s="8" t="s">
        <v>10566</v>
      </c>
      <c r="P558" s="8" t="s">
        <v>10562</v>
      </c>
      <c r="Q558" s="8" t="s">
        <v>12079</v>
      </c>
      <c r="R558" s="8" t="s">
        <v>10559</v>
      </c>
      <c r="U558" s="13">
        <v>147</v>
      </c>
    </row>
    <row r="559" ht="30" customHeight="1" outlineLevel="3" spans="1:21">
      <c r="A559" s="8" t="s">
        <v>99</v>
      </c>
      <c r="B559" s="8" t="s">
        <v>113</v>
      </c>
      <c r="C559" s="8" t="s">
        <v>10559</v>
      </c>
      <c r="D559" s="13">
        <v>0.267</v>
      </c>
      <c r="E559" s="8" t="s">
        <v>12135</v>
      </c>
      <c r="F559" s="8" t="s">
        <v>12136</v>
      </c>
      <c r="G559" s="8" t="s">
        <v>11838</v>
      </c>
      <c r="H559" s="8" t="s">
        <v>11839</v>
      </c>
      <c r="I559" s="8" t="s">
        <v>10560</v>
      </c>
      <c r="J559" s="13">
        <v>0.3</v>
      </c>
      <c r="K559" s="13">
        <f t="shared" si="32"/>
        <v>12.6</v>
      </c>
      <c r="L559" s="13">
        <v>5</v>
      </c>
      <c r="M559" s="13">
        <v>3.5</v>
      </c>
      <c r="N559" s="13">
        <f t="shared" si="33"/>
        <v>7.6</v>
      </c>
      <c r="O559" s="8" t="s">
        <v>10566</v>
      </c>
      <c r="P559" s="8" t="s">
        <v>10562</v>
      </c>
      <c r="Q559" s="8" t="s">
        <v>12079</v>
      </c>
      <c r="R559" s="8" t="s">
        <v>10559</v>
      </c>
      <c r="U559" s="13">
        <v>9</v>
      </c>
    </row>
    <row r="560" ht="30" customHeight="1" outlineLevel="3" spans="1:21">
      <c r="A560" s="8" t="s">
        <v>99</v>
      </c>
      <c r="B560" s="8" t="s">
        <v>113</v>
      </c>
      <c r="C560" s="8" t="s">
        <v>12137</v>
      </c>
      <c r="D560" s="13">
        <v>0.43</v>
      </c>
      <c r="E560" s="8" t="s">
        <v>12138</v>
      </c>
      <c r="F560" s="8" t="s">
        <v>12139</v>
      </c>
      <c r="G560" s="8" t="s">
        <v>11838</v>
      </c>
      <c r="H560" s="8" t="s">
        <v>11839</v>
      </c>
      <c r="I560" s="8" t="s">
        <v>10560</v>
      </c>
      <c r="J560" s="13">
        <v>0.4</v>
      </c>
      <c r="K560" s="13">
        <f t="shared" si="32"/>
        <v>19.6</v>
      </c>
      <c r="L560" s="13">
        <v>8</v>
      </c>
      <c r="M560" s="13">
        <v>5.6</v>
      </c>
      <c r="N560" s="13">
        <f t="shared" si="33"/>
        <v>11.6</v>
      </c>
      <c r="O560" s="8" t="s">
        <v>10566</v>
      </c>
      <c r="P560" s="8" t="s">
        <v>10562</v>
      </c>
      <c r="Q560" s="8" t="s">
        <v>12079</v>
      </c>
      <c r="R560" s="8" t="s">
        <v>10559</v>
      </c>
      <c r="U560" s="13">
        <v>14</v>
      </c>
    </row>
    <row r="561" ht="30" customHeight="1" outlineLevel="3" spans="1:21">
      <c r="A561" s="8" t="s">
        <v>99</v>
      </c>
      <c r="B561" s="8" t="s">
        <v>113</v>
      </c>
      <c r="C561" s="8" t="s">
        <v>12140</v>
      </c>
      <c r="D561" s="13">
        <v>2.594</v>
      </c>
      <c r="E561" s="8" t="s">
        <v>12141</v>
      </c>
      <c r="F561" s="8" t="s">
        <v>12142</v>
      </c>
      <c r="G561" s="8" t="s">
        <v>11838</v>
      </c>
      <c r="H561" s="8" t="s">
        <v>11839</v>
      </c>
      <c r="I561" s="8" t="s">
        <v>10560</v>
      </c>
      <c r="J561" s="13">
        <v>2.6</v>
      </c>
      <c r="K561" s="13">
        <f t="shared" si="32"/>
        <v>115.9</v>
      </c>
      <c r="L561" s="13">
        <v>47</v>
      </c>
      <c r="M561" s="13">
        <v>33.7</v>
      </c>
      <c r="N561" s="13">
        <f t="shared" si="33"/>
        <v>68.9</v>
      </c>
      <c r="O561" s="8" t="s">
        <v>10566</v>
      </c>
      <c r="P561" s="8" t="s">
        <v>10562</v>
      </c>
      <c r="Q561" s="8" t="s">
        <v>12079</v>
      </c>
      <c r="R561" s="8" t="s">
        <v>10559</v>
      </c>
      <c r="U561" s="13">
        <v>83</v>
      </c>
    </row>
    <row r="562" ht="30" customHeight="1" outlineLevel="3" spans="1:21">
      <c r="A562" s="8" t="s">
        <v>99</v>
      </c>
      <c r="B562" s="8" t="s">
        <v>113</v>
      </c>
      <c r="C562" s="8" t="s">
        <v>12143</v>
      </c>
      <c r="D562" s="13">
        <v>4.714</v>
      </c>
      <c r="E562" s="8" t="s">
        <v>12144</v>
      </c>
      <c r="F562" s="8" t="s">
        <v>12145</v>
      </c>
      <c r="G562" s="8" t="s">
        <v>11838</v>
      </c>
      <c r="H562" s="8" t="s">
        <v>11839</v>
      </c>
      <c r="I562" s="8" t="s">
        <v>10560</v>
      </c>
      <c r="J562" s="13">
        <v>4.7</v>
      </c>
      <c r="K562" s="13">
        <f t="shared" si="32"/>
        <v>212.3</v>
      </c>
      <c r="L562" s="13">
        <v>85</v>
      </c>
      <c r="M562" s="13">
        <v>61.3</v>
      </c>
      <c r="N562" s="13">
        <f t="shared" si="33"/>
        <v>127.3</v>
      </c>
      <c r="O562" s="8" t="s">
        <v>10566</v>
      </c>
      <c r="P562" s="8" t="s">
        <v>10562</v>
      </c>
      <c r="Q562" s="8" t="s">
        <v>12079</v>
      </c>
      <c r="R562" s="8" t="s">
        <v>10559</v>
      </c>
      <c r="U562" s="13">
        <v>152</v>
      </c>
    </row>
    <row r="563" ht="30" customHeight="1" outlineLevel="3" spans="1:21">
      <c r="A563" s="8" t="s">
        <v>99</v>
      </c>
      <c r="B563" s="8" t="s">
        <v>113</v>
      </c>
      <c r="C563" s="8" t="s">
        <v>12146</v>
      </c>
      <c r="D563" s="13">
        <v>0.08</v>
      </c>
      <c r="E563" s="8" t="s">
        <v>12147</v>
      </c>
      <c r="F563" s="8" t="s">
        <v>12148</v>
      </c>
      <c r="G563" s="8" t="s">
        <v>11838</v>
      </c>
      <c r="H563" s="8" t="s">
        <v>11839</v>
      </c>
      <c r="I563" s="8" t="s">
        <v>10560</v>
      </c>
      <c r="J563" s="13">
        <v>0.1</v>
      </c>
      <c r="K563" s="13">
        <f t="shared" si="32"/>
        <v>4.2</v>
      </c>
      <c r="L563" s="13">
        <v>1</v>
      </c>
      <c r="M563" s="13">
        <v>1</v>
      </c>
      <c r="N563" s="13">
        <f t="shared" si="33"/>
        <v>3.2</v>
      </c>
      <c r="O563" s="8" t="s">
        <v>10566</v>
      </c>
      <c r="P563" s="8" t="s">
        <v>10562</v>
      </c>
      <c r="Q563" s="8" t="s">
        <v>12079</v>
      </c>
      <c r="R563" s="8" t="s">
        <v>10559</v>
      </c>
      <c r="U563" s="13">
        <v>3</v>
      </c>
    </row>
    <row r="564" ht="30" customHeight="1" outlineLevel="3" spans="1:21">
      <c r="A564" s="8" t="s">
        <v>99</v>
      </c>
      <c r="B564" s="8" t="s">
        <v>113</v>
      </c>
      <c r="C564" s="8" t="s">
        <v>12149</v>
      </c>
      <c r="D564" s="13">
        <v>3.475</v>
      </c>
      <c r="E564" s="8" t="s">
        <v>12150</v>
      </c>
      <c r="F564" s="8" t="s">
        <v>12151</v>
      </c>
      <c r="G564" s="8" t="s">
        <v>11838</v>
      </c>
      <c r="H564" s="8" t="s">
        <v>11839</v>
      </c>
      <c r="I564" s="8" t="s">
        <v>10560</v>
      </c>
      <c r="J564" s="13">
        <v>3.5</v>
      </c>
      <c r="K564" s="13">
        <f t="shared" si="32"/>
        <v>156.4</v>
      </c>
      <c r="L564" s="13">
        <v>63</v>
      </c>
      <c r="M564" s="13">
        <v>45.2</v>
      </c>
      <c r="N564" s="13">
        <f t="shared" si="33"/>
        <v>93.4</v>
      </c>
      <c r="O564" s="8" t="s">
        <v>10566</v>
      </c>
      <c r="P564" s="8" t="s">
        <v>10562</v>
      </c>
      <c r="Q564" s="8" t="s">
        <v>12079</v>
      </c>
      <c r="R564" s="8" t="s">
        <v>10559</v>
      </c>
      <c r="U564" s="13">
        <v>112</v>
      </c>
    </row>
    <row r="565" ht="30" customHeight="1" outlineLevel="3" spans="1:21">
      <c r="A565" s="8" t="s">
        <v>99</v>
      </c>
      <c r="B565" s="8" t="s">
        <v>113</v>
      </c>
      <c r="C565" s="8" t="s">
        <v>12152</v>
      </c>
      <c r="D565" s="13">
        <v>2.217</v>
      </c>
      <c r="E565" s="8" t="s">
        <v>12153</v>
      </c>
      <c r="F565" s="8" t="s">
        <v>12154</v>
      </c>
      <c r="G565" s="8" t="s">
        <v>11838</v>
      </c>
      <c r="H565" s="8" t="s">
        <v>11839</v>
      </c>
      <c r="I565" s="8" t="s">
        <v>10560</v>
      </c>
      <c r="J565" s="13">
        <v>2.2</v>
      </c>
      <c r="K565" s="13">
        <f t="shared" si="32"/>
        <v>99.2</v>
      </c>
      <c r="L565" s="13">
        <v>40</v>
      </c>
      <c r="M565" s="13">
        <v>28.8</v>
      </c>
      <c r="N565" s="13">
        <f t="shared" si="33"/>
        <v>59.2</v>
      </c>
      <c r="O565" s="8" t="s">
        <v>10566</v>
      </c>
      <c r="P565" s="8" t="s">
        <v>10562</v>
      </c>
      <c r="Q565" s="8" t="s">
        <v>12079</v>
      </c>
      <c r="R565" s="8" t="s">
        <v>10559</v>
      </c>
      <c r="U565" s="13">
        <v>71</v>
      </c>
    </row>
    <row r="566" ht="30" customHeight="1" outlineLevel="3" spans="1:21">
      <c r="A566" s="8" t="s">
        <v>99</v>
      </c>
      <c r="B566" s="8" t="s">
        <v>113</v>
      </c>
      <c r="C566" s="8" t="s">
        <v>12155</v>
      </c>
      <c r="D566" s="13">
        <v>6.905</v>
      </c>
      <c r="E566" s="8" t="s">
        <v>12156</v>
      </c>
      <c r="F566" s="8" t="s">
        <v>12157</v>
      </c>
      <c r="G566" s="8" t="s">
        <v>11838</v>
      </c>
      <c r="H566" s="8" t="s">
        <v>11839</v>
      </c>
      <c r="I566" s="8" t="s">
        <v>10560</v>
      </c>
      <c r="J566" s="13">
        <v>6.9</v>
      </c>
      <c r="K566" s="13">
        <f t="shared" si="32"/>
        <v>656.3</v>
      </c>
      <c r="L566" s="13">
        <v>124</v>
      </c>
      <c r="M566" s="13">
        <v>89.8</v>
      </c>
      <c r="N566" s="13">
        <f t="shared" si="33"/>
        <v>532.3</v>
      </c>
      <c r="O566" s="8" t="s">
        <v>10566</v>
      </c>
      <c r="P566" s="8" t="s">
        <v>10562</v>
      </c>
      <c r="Q566" s="8" t="s">
        <v>12079</v>
      </c>
      <c r="R566" s="8"/>
      <c r="U566" s="13">
        <v>470</v>
      </c>
    </row>
    <row r="567" ht="30" customHeight="1" outlineLevel="3" spans="1:21">
      <c r="A567" s="8" t="s">
        <v>99</v>
      </c>
      <c r="B567" s="8" t="s">
        <v>113</v>
      </c>
      <c r="C567" s="8" t="s">
        <v>12158</v>
      </c>
      <c r="D567" s="13">
        <v>1.308</v>
      </c>
      <c r="E567" s="8" t="s">
        <v>12159</v>
      </c>
      <c r="F567" s="8" t="s">
        <v>12160</v>
      </c>
      <c r="G567" s="8" t="s">
        <v>11838</v>
      </c>
      <c r="H567" s="8" t="s">
        <v>11839</v>
      </c>
      <c r="I567" s="8" t="s">
        <v>10560</v>
      </c>
      <c r="J567" s="13">
        <v>1.3</v>
      </c>
      <c r="K567" s="13">
        <f t="shared" si="32"/>
        <v>58.7</v>
      </c>
      <c r="L567" s="13">
        <v>24</v>
      </c>
      <c r="M567" s="13">
        <v>17</v>
      </c>
      <c r="N567" s="13">
        <f t="shared" si="33"/>
        <v>34.7</v>
      </c>
      <c r="O567" s="8" t="s">
        <v>10566</v>
      </c>
      <c r="P567" s="8" t="s">
        <v>10562</v>
      </c>
      <c r="Q567" s="8" t="s">
        <v>12079</v>
      </c>
      <c r="R567" s="8" t="s">
        <v>10559</v>
      </c>
      <c r="U567" s="13">
        <v>42</v>
      </c>
    </row>
    <row r="568" ht="30" customHeight="1" outlineLevel="3" spans="1:21">
      <c r="A568" s="8" t="s">
        <v>99</v>
      </c>
      <c r="B568" s="8" t="s">
        <v>113</v>
      </c>
      <c r="C568" s="8" t="s">
        <v>12161</v>
      </c>
      <c r="D568" s="13">
        <v>2.601</v>
      </c>
      <c r="E568" s="8" t="s">
        <v>12162</v>
      </c>
      <c r="F568" s="8" t="s">
        <v>12163</v>
      </c>
      <c r="G568" s="8" t="s">
        <v>11838</v>
      </c>
      <c r="H568" s="8" t="s">
        <v>11839</v>
      </c>
      <c r="I568" s="8" t="s">
        <v>10560</v>
      </c>
      <c r="J568" s="13">
        <v>2.6</v>
      </c>
      <c r="K568" s="13">
        <f t="shared" si="32"/>
        <v>117.3</v>
      </c>
      <c r="L568" s="13">
        <v>47</v>
      </c>
      <c r="M568" s="13">
        <v>33.8</v>
      </c>
      <c r="N568" s="13">
        <f t="shared" si="33"/>
        <v>70.3</v>
      </c>
      <c r="O568" s="8" t="s">
        <v>10566</v>
      </c>
      <c r="P568" s="8" t="s">
        <v>10562</v>
      </c>
      <c r="Q568" s="8" t="s">
        <v>12079</v>
      </c>
      <c r="R568" s="8" t="s">
        <v>10559</v>
      </c>
      <c r="U568" s="13">
        <v>84</v>
      </c>
    </row>
    <row r="569" ht="30" customHeight="1" outlineLevel="3" spans="1:21">
      <c r="A569" s="8" t="s">
        <v>99</v>
      </c>
      <c r="B569" s="8" t="s">
        <v>113</v>
      </c>
      <c r="C569" s="8" t="s">
        <v>12164</v>
      </c>
      <c r="D569" s="13">
        <v>4.271</v>
      </c>
      <c r="E569" s="8" t="s">
        <v>12165</v>
      </c>
      <c r="F569" s="8" t="s">
        <v>12166</v>
      </c>
      <c r="G569" s="8" t="s">
        <v>11838</v>
      </c>
      <c r="H569" s="8" t="s">
        <v>11839</v>
      </c>
      <c r="I569" s="8" t="s">
        <v>10560</v>
      </c>
      <c r="J569" s="13">
        <v>4.3</v>
      </c>
      <c r="K569" s="13">
        <f t="shared" si="32"/>
        <v>191.3</v>
      </c>
      <c r="L569" s="13">
        <v>77</v>
      </c>
      <c r="M569" s="13">
        <v>55.5</v>
      </c>
      <c r="N569" s="13">
        <f t="shared" si="33"/>
        <v>114.3</v>
      </c>
      <c r="O569" s="8" t="s">
        <v>10566</v>
      </c>
      <c r="P569" s="8" t="s">
        <v>10562</v>
      </c>
      <c r="Q569" s="8" t="s">
        <v>12079</v>
      </c>
      <c r="R569" s="8" t="s">
        <v>10559</v>
      </c>
      <c r="U569" s="13">
        <v>137</v>
      </c>
    </row>
    <row r="570" ht="30" customHeight="1" outlineLevel="3" spans="1:21">
      <c r="A570" s="8" t="s">
        <v>99</v>
      </c>
      <c r="B570" s="8" t="s">
        <v>113</v>
      </c>
      <c r="C570" s="8" t="s">
        <v>12167</v>
      </c>
      <c r="D570" s="13">
        <v>3.801</v>
      </c>
      <c r="E570" s="8" t="s">
        <v>12168</v>
      </c>
      <c r="F570" s="8" t="s">
        <v>12169</v>
      </c>
      <c r="G570" s="8" t="s">
        <v>11838</v>
      </c>
      <c r="H570" s="8" t="s">
        <v>11839</v>
      </c>
      <c r="I570" s="8" t="s">
        <v>10560</v>
      </c>
      <c r="J570" s="13">
        <v>3.8</v>
      </c>
      <c r="K570" s="13">
        <f t="shared" si="32"/>
        <v>170.4</v>
      </c>
      <c r="L570" s="13">
        <v>68</v>
      </c>
      <c r="M570" s="13">
        <v>49.4</v>
      </c>
      <c r="N570" s="13">
        <f t="shared" si="33"/>
        <v>102.4</v>
      </c>
      <c r="O570" s="8" t="s">
        <v>10566</v>
      </c>
      <c r="P570" s="8" t="s">
        <v>10562</v>
      </c>
      <c r="Q570" s="8" t="s">
        <v>12079</v>
      </c>
      <c r="R570" s="8" t="s">
        <v>10559</v>
      </c>
      <c r="U570" s="13">
        <v>122</v>
      </c>
    </row>
    <row r="571" ht="30" customHeight="1" outlineLevel="3" spans="1:21">
      <c r="A571" s="8" t="s">
        <v>99</v>
      </c>
      <c r="B571" s="8" t="s">
        <v>113</v>
      </c>
      <c r="C571" s="8" t="s">
        <v>12170</v>
      </c>
      <c r="D571" s="13">
        <v>4.089</v>
      </c>
      <c r="E571" s="8" t="s">
        <v>12171</v>
      </c>
      <c r="F571" s="8" t="s">
        <v>12172</v>
      </c>
      <c r="G571" s="8" t="s">
        <v>11838</v>
      </c>
      <c r="H571" s="8" t="s">
        <v>11839</v>
      </c>
      <c r="I571" s="8" t="s">
        <v>10560</v>
      </c>
      <c r="J571" s="13">
        <v>4.1</v>
      </c>
      <c r="K571" s="13">
        <f t="shared" si="32"/>
        <v>182.9</v>
      </c>
      <c r="L571" s="13">
        <v>74</v>
      </c>
      <c r="M571" s="13">
        <v>53.2</v>
      </c>
      <c r="N571" s="13">
        <f t="shared" si="33"/>
        <v>108.9</v>
      </c>
      <c r="O571" s="8" t="s">
        <v>10566</v>
      </c>
      <c r="P571" s="8" t="s">
        <v>10562</v>
      </c>
      <c r="Q571" s="8" t="s">
        <v>12079</v>
      </c>
      <c r="R571" s="8" t="s">
        <v>10559</v>
      </c>
      <c r="U571" s="13">
        <v>131</v>
      </c>
    </row>
    <row r="572" ht="30" customHeight="1" outlineLevel="3" spans="1:21">
      <c r="A572" s="8" t="s">
        <v>99</v>
      </c>
      <c r="B572" s="8" t="s">
        <v>113</v>
      </c>
      <c r="C572" s="8" t="s">
        <v>12173</v>
      </c>
      <c r="D572" s="13">
        <v>2.845</v>
      </c>
      <c r="E572" s="8" t="s">
        <v>12174</v>
      </c>
      <c r="F572" s="8" t="s">
        <v>12175</v>
      </c>
      <c r="G572" s="8" t="s">
        <v>11838</v>
      </c>
      <c r="H572" s="8" t="s">
        <v>11839</v>
      </c>
      <c r="I572" s="8" t="s">
        <v>10560</v>
      </c>
      <c r="J572" s="13">
        <v>2.8</v>
      </c>
      <c r="K572" s="13">
        <f t="shared" si="32"/>
        <v>127.1</v>
      </c>
      <c r="L572" s="13">
        <v>51</v>
      </c>
      <c r="M572" s="13">
        <v>37</v>
      </c>
      <c r="N572" s="13">
        <f t="shared" si="33"/>
        <v>76.1</v>
      </c>
      <c r="O572" s="8" t="s">
        <v>10566</v>
      </c>
      <c r="P572" s="8" t="s">
        <v>10562</v>
      </c>
      <c r="Q572" s="8" t="s">
        <v>12079</v>
      </c>
      <c r="R572" s="8"/>
      <c r="U572" s="13">
        <v>91</v>
      </c>
    </row>
    <row r="573" ht="30" customHeight="1" outlineLevel="3" spans="1:21">
      <c r="A573" s="8" t="s">
        <v>99</v>
      </c>
      <c r="B573" s="8" t="s">
        <v>113</v>
      </c>
      <c r="C573" s="8" t="s">
        <v>12176</v>
      </c>
      <c r="D573" s="13">
        <v>4.025</v>
      </c>
      <c r="E573" s="8" t="s">
        <v>12177</v>
      </c>
      <c r="F573" s="8" t="s">
        <v>12178</v>
      </c>
      <c r="G573" s="8" t="s">
        <v>11838</v>
      </c>
      <c r="H573" s="8" t="s">
        <v>11839</v>
      </c>
      <c r="I573" s="8" t="s">
        <v>10560</v>
      </c>
      <c r="J573" s="13">
        <v>4</v>
      </c>
      <c r="K573" s="13">
        <f t="shared" si="32"/>
        <v>180.1</v>
      </c>
      <c r="L573" s="13">
        <v>72</v>
      </c>
      <c r="M573" s="13">
        <v>52.3</v>
      </c>
      <c r="N573" s="13">
        <f t="shared" si="33"/>
        <v>108.1</v>
      </c>
      <c r="O573" s="8" t="s">
        <v>10566</v>
      </c>
      <c r="P573" s="8" t="s">
        <v>10562</v>
      </c>
      <c r="Q573" s="8" t="s">
        <v>12079</v>
      </c>
      <c r="R573" s="8" t="s">
        <v>10559</v>
      </c>
      <c r="U573" s="13">
        <v>129</v>
      </c>
    </row>
    <row r="574" ht="30" customHeight="1" outlineLevel="3" spans="1:21">
      <c r="A574" s="8" t="s">
        <v>99</v>
      </c>
      <c r="B574" s="8" t="s">
        <v>113</v>
      </c>
      <c r="C574" s="8" t="s">
        <v>12179</v>
      </c>
      <c r="D574" s="13">
        <v>2.372</v>
      </c>
      <c r="E574" s="8" t="s">
        <v>12180</v>
      </c>
      <c r="F574" s="8" t="s">
        <v>12181</v>
      </c>
      <c r="G574" s="8" t="s">
        <v>11838</v>
      </c>
      <c r="H574" s="8" t="s">
        <v>11839</v>
      </c>
      <c r="I574" s="8" t="s">
        <v>10560</v>
      </c>
      <c r="J574" s="13">
        <v>2.4</v>
      </c>
      <c r="K574" s="13">
        <f t="shared" si="32"/>
        <v>106.1</v>
      </c>
      <c r="L574" s="13">
        <v>43</v>
      </c>
      <c r="M574" s="13">
        <v>30.8</v>
      </c>
      <c r="N574" s="13">
        <f t="shared" si="33"/>
        <v>63.1</v>
      </c>
      <c r="O574" s="8" t="s">
        <v>10566</v>
      </c>
      <c r="P574" s="8" t="s">
        <v>10562</v>
      </c>
      <c r="Q574" s="8" t="s">
        <v>12079</v>
      </c>
      <c r="R574" s="8" t="s">
        <v>10559</v>
      </c>
      <c r="U574" s="13">
        <v>76</v>
      </c>
    </row>
    <row r="575" ht="30" customHeight="1" outlineLevel="3" spans="1:21">
      <c r="A575" s="8" t="s">
        <v>99</v>
      </c>
      <c r="B575" s="8" t="s">
        <v>113</v>
      </c>
      <c r="C575" s="8" t="s">
        <v>12182</v>
      </c>
      <c r="D575" s="13">
        <v>1.927</v>
      </c>
      <c r="E575" s="8" t="s">
        <v>12183</v>
      </c>
      <c r="F575" s="8" t="s">
        <v>12184</v>
      </c>
      <c r="G575" s="8" t="s">
        <v>11838</v>
      </c>
      <c r="H575" s="8" t="s">
        <v>11839</v>
      </c>
      <c r="I575" s="8" t="s">
        <v>10560</v>
      </c>
      <c r="J575" s="13">
        <v>1.9</v>
      </c>
      <c r="K575" s="13">
        <f t="shared" si="32"/>
        <v>86.6</v>
      </c>
      <c r="L575" s="13">
        <v>35</v>
      </c>
      <c r="M575" s="13">
        <v>25.1</v>
      </c>
      <c r="N575" s="13">
        <f t="shared" si="33"/>
        <v>51.6</v>
      </c>
      <c r="O575" s="8" t="s">
        <v>10566</v>
      </c>
      <c r="P575" s="8" t="s">
        <v>10562</v>
      </c>
      <c r="Q575" s="8" t="s">
        <v>12079</v>
      </c>
      <c r="R575" s="8" t="s">
        <v>10559</v>
      </c>
      <c r="U575" s="13">
        <v>62</v>
      </c>
    </row>
    <row r="576" ht="30" customHeight="1" outlineLevel="3" spans="1:21">
      <c r="A576" s="8" t="s">
        <v>99</v>
      </c>
      <c r="B576" s="8" t="s">
        <v>113</v>
      </c>
      <c r="C576" s="8" t="s">
        <v>12185</v>
      </c>
      <c r="D576" s="13">
        <v>1.189</v>
      </c>
      <c r="E576" s="8" t="s">
        <v>12186</v>
      </c>
      <c r="F576" s="8" t="s">
        <v>12187</v>
      </c>
      <c r="G576" s="8" t="s">
        <v>11838</v>
      </c>
      <c r="H576" s="8" t="s">
        <v>11839</v>
      </c>
      <c r="I576" s="8" t="s">
        <v>10560</v>
      </c>
      <c r="J576" s="13">
        <v>1.2</v>
      </c>
      <c r="K576" s="13">
        <f t="shared" si="32"/>
        <v>53.1</v>
      </c>
      <c r="L576" s="13">
        <v>21</v>
      </c>
      <c r="M576" s="13">
        <v>15.5</v>
      </c>
      <c r="N576" s="13">
        <f t="shared" si="33"/>
        <v>32.1</v>
      </c>
      <c r="O576" s="8" t="s">
        <v>10566</v>
      </c>
      <c r="P576" s="8" t="s">
        <v>10562</v>
      </c>
      <c r="Q576" s="8" t="s">
        <v>12079</v>
      </c>
      <c r="R576" s="8" t="s">
        <v>10559</v>
      </c>
      <c r="U576" s="13">
        <v>38</v>
      </c>
    </row>
    <row r="577" ht="30" customHeight="1" outlineLevel="3" spans="1:21">
      <c r="A577" s="8" t="s">
        <v>99</v>
      </c>
      <c r="B577" s="8" t="s">
        <v>113</v>
      </c>
      <c r="C577" s="8" t="s">
        <v>12188</v>
      </c>
      <c r="D577" s="13">
        <v>3.875</v>
      </c>
      <c r="E577" s="8" t="s">
        <v>12189</v>
      </c>
      <c r="F577" s="8" t="s">
        <v>12190</v>
      </c>
      <c r="G577" s="8" t="s">
        <v>11838</v>
      </c>
      <c r="H577" s="8" t="s">
        <v>11839</v>
      </c>
      <c r="I577" s="8" t="s">
        <v>10560</v>
      </c>
      <c r="J577" s="13">
        <v>3.9</v>
      </c>
      <c r="K577" s="13">
        <f t="shared" si="32"/>
        <v>174.6</v>
      </c>
      <c r="L577" s="13">
        <v>70</v>
      </c>
      <c r="M577" s="13">
        <v>50.4</v>
      </c>
      <c r="N577" s="13">
        <f t="shared" si="33"/>
        <v>104.6</v>
      </c>
      <c r="O577" s="8" t="s">
        <v>10566</v>
      </c>
      <c r="P577" s="8" t="s">
        <v>10562</v>
      </c>
      <c r="Q577" s="8" t="s">
        <v>12079</v>
      </c>
      <c r="R577" s="8" t="s">
        <v>10559</v>
      </c>
      <c r="U577" s="13">
        <v>125</v>
      </c>
    </row>
    <row r="578" ht="30" customHeight="1" outlineLevel="3" spans="1:21">
      <c r="A578" s="8" t="s">
        <v>99</v>
      </c>
      <c r="B578" s="8" t="s">
        <v>113</v>
      </c>
      <c r="C578" s="8" t="s">
        <v>12191</v>
      </c>
      <c r="D578" s="13">
        <v>1.659</v>
      </c>
      <c r="E578" s="8" t="s">
        <v>12192</v>
      </c>
      <c r="F578" s="8" t="s">
        <v>12193</v>
      </c>
      <c r="G578" s="8" t="s">
        <v>11838</v>
      </c>
      <c r="H578" s="8" t="s">
        <v>11839</v>
      </c>
      <c r="I578" s="8" t="s">
        <v>10560</v>
      </c>
      <c r="J578" s="13">
        <v>1.7</v>
      </c>
      <c r="K578" s="13">
        <f t="shared" si="32"/>
        <v>74</v>
      </c>
      <c r="L578" s="13">
        <v>30</v>
      </c>
      <c r="M578" s="13">
        <v>21.6</v>
      </c>
      <c r="N578" s="13">
        <f t="shared" si="33"/>
        <v>44</v>
      </c>
      <c r="O578" s="8" t="s">
        <v>10566</v>
      </c>
      <c r="P578" s="8" t="s">
        <v>10562</v>
      </c>
      <c r="Q578" s="8" t="s">
        <v>12079</v>
      </c>
      <c r="R578" s="8" t="s">
        <v>10559</v>
      </c>
      <c r="U578" s="13">
        <v>53</v>
      </c>
    </row>
    <row r="579" ht="30" customHeight="1" outlineLevel="3" spans="1:21">
      <c r="A579" s="8" t="s">
        <v>99</v>
      </c>
      <c r="B579" s="8" t="s">
        <v>113</v>
      </c>
      <c r="C579" s="8" t="s">
        <v>12194</v>
      </c>
      <c r="D579" s="13">
        <v>7.9</v>
      </c>
      <c r="E579" s="8" t="s">
        <v>12195</v>
      </c>
      <c r="F579" s="8" t="s">
        <v>12196</v>
      </c>
      <c r="G579" s="8" t="s">
        <v>11838</v>
      </c>
      <c r="H579" s="8" t="s">
        <v>11839</v>
      </c>
      <c r="I579" s="8" t="s">
        <v>10560</v>
      </c>
      <c r="J579" s="13">
        <v>7.9</v>
      </c>
      <c r="K579" s="13">
        <f t="shared" si="32"/>
        <v>354.7</v>
      </c>
      <c r="L579" s="13">
        <v>142</v>
      </c>
      <c r="M579" s="13">
        <v>102.7</v>
      </c>
      <c r="N579" s="13">
        <f t="shared" si="33"/>
        <v>212.7</v>
      </c>
      <c r="O579" s="8" t="s">
        <v>10566</v>
      </c>
      <c r="P579" s="8" t="s">
        <v>10562</v>
      </c>
      <c r="Q579" s="8" t="s">
        <v>12079</v>
      </c>
      <c r="R579" s="8" t="s">
        <v>10559</v>
      </c>
      <c r="U579" s="13">
        <v>254</v>
      </c>
    </row>
    <row r="580" ht="30" customHeight="1" outlineLevel="3" spans="1:21">
      <c r="A580" s="8" t="s">
        <v>99</v>
      </c>
      <c r="B580" s="8" t="s">
        <v>113</v>
      </c>
      <c r="C580" s="8" t="s">
        <v>12197</v>
      </c>
      <c r="D580" s="13">
        <v>3.108</v>
      </c>
      <c r="E580" s="8" t="s">
        <v>12198</v>
      </c>
      <c r="F580" s="8" t="s">
        <v>12199</v>
      </c>
      <c r="G580" s="8" t="s">
        <v>11838</v>
      </c>
      <c r="H580" s="8" t="s">
        <v>11839</v>
      </c>
      <c r="I580" s="8" t="s">
        <v>10560</v>
      </c>
      <c r="J580" s="13">
        <v>3.1</v>
      </c>
      <c r="K580" s="13">
        <f t="shared" si="32"/>
        <v>139.6</v>
      </c>
      <c r="L580" s="13">
        <v>56</v>
      </c>
      <c r="M580" s="13">
        <v>40.4</v>
      </c>
      <c r="N580" s="13">
        <f t="shared" si="33"/>
        <v>83.6</v>
      </c>
      <c r="O580" s="8" t="s">
        <v>10566</v>
      </c>
      <c r="P580" s="8" t="s">
        <v>10562</v>
      </c>
      <c r="Q580" s="8" t="s">
        <v>12079</v>
      </c>
      <c r="R580" s="8" t="s">
        <v>10559</v>
      </c>
      <c r="U580" s="13">
        <v>100</v>
      </c>
    </row>
    <row r="581" ht="30" customHeight="1" outlineLevel="3" spans="1:21">
      <c r="A581" s="8" t="s">
        <v>99</v>
      </c>
      <c r="B581" s="8" t="s">
        <v>113</v>
      </c>
      <c r="C581" s="8" t="s">
        <v>12200</v>
      </c>
      <c r="D581" s="13">
        <v>0.328</v>
      </c>
      <c r="E581" s="8" t="s">
        <v>12201</v>
      </c>
      <c r="F581" s="8" t="s">
        <v>12202</v>
      </c>
      <c r="G581" s="8" t="s">
        <v>11838</v>
      </c>
      <c r="H581" s="8" t="s">
        <v>11839</v>
      </c>
      <c r="I581" s="8" t="s">
        <v>10560</v>
      </c>
      <c r="J581" s="13">
        <v>0.3</v>
      </c>
      <c r="K581" s="13">
        <f t="shared" si="32"/>
        <v>15.4</v>
      </c>
      <c r="L581" s="13">
        <v>6</v>
      </c>
      <c r="M581" s="13">
        <v>4.3</v>
      </c>
      <c r="N581" s="13">
        <f t="shared" si="33"/>
        <v>9.4</v>
      </c>
      <c r="O581" s="8" t="s">
        <v>10566</v>
      </c>
      <c r="P581" s="8" t="s">
        <v>10562</v>
      </c>
      <c r="Q581" s="8" t="s">
        <v>12079</v>
      </c>
      <c r="R581" s="8" t="s">
        <v>10559</v>
      </c>
      <c r="U581" s="13">
        <v>11</v>
      </c>
    </row>
    <row r="582" ht="30" customHeight="1" outlineLevel="3" spans="1:21">
      <c r="A582" s="8" t="s">
        <v>99</v>
      </c>
      <c r="B582" s="8" t="s">
        <v>113</v>
      </c>
      <c r="C582" s="8" t="s">
        <v>10559</v>
      </c>
      <c r="D582" s="13">
        <v>2.296</v>
      </c>
      <c r="E582" s="8" t="s">
        <v>2369</v>
      </c>
      <c r="F582" s="8" t="s">
        <v>2370</v>
      </c>
      <c r="G582" s="8" t="s">
        <v>11838</v>
      </c>
      <c r="H582" s="8" t="s">
        <v>11839</v>
      </c>
      <c r="I582" s="8" t="s">
        <v>10560</v>
      </c>
      <c r="J582" s="13">
        <v>2.3</v>
      </c>
      <c r="K582" s="13">
        <f t="shared" si="32"/>
        <v>103.3</v>
      </c>
      <c r="L582" s="13">
        <v>41</v>
      </c>
      <c r="M582" s="13">
        <v>29.8</v>
      </c>
      <c r="N582" s="13">
        <f t="shared" si="33"/>
        <v>62.3</v>
      </c>
      <c r="O582" s="8" t="s">
        <v>10566</v>
      </c>
      <c r="P582" s="8" t="s">
        <v>10562</v>
      </c>
      <c r="Q582" s="8" t="s">
        <v>12079</v>
      </c>
      <c r="R582" s="8" t="s">
        <v>10559</v>
      </c>
      <c r="U582" s="13">
        <v>74</v>
      </c>
    </row>
    <row r="583" ht="30" customHeight="1" outlineLevel="3" spans="1:21">
      <c r="A583" s="8" t="s">
        <v>99</v>
      </c>
      <c r="B583" s="8" t="s">
        <v>113</v>
      </c>
      <c r="C583" s="8" t="s">
        <v>12203</v>
      </c>
      <c r="D583" s="13">
        <v>1.499</v>
      </c>
      <c r="E583" s="8" t="s">
        <v>12204</v>
      </c>
      <c r="F583" s="8" t="s">
        <v>12205</v>
      </c>
      <c r="G583" s="8" t="s">
        <v>11838</v>
      </c>
      <c r="H583" s="8" t="s">
        <v>11839</v>
      </c>
      <c r="I583" s="8" t="s">
        <v>10560</v>
      </c>
      <c r="J583" s="13">
        <v>1.5</v>
      </c>
      <c r="K583" s="13">
        <f t="shared" si="32"/>
        <v>67</v>
      </c>
      <c r="L583" s="13">
        <v>27</v>
      </c>
      <c r="M583" s="13">
        <v>19.5</v>
      </c>
      <c r="N583" s="13">
        <f t="shared" si="33"/>
        <v>40</v>
      </c>
      <c r="O583" s="8" t="s">
        <v>10566</v>
      </c>
      <c r="P583" s="8" t="s">
        <v>10562</v>
      </c>
      <c r="Q583" s="8" t="s">
        <v>12079</v>
      </c>
      <c r="R583" s="8" t="s">
        <v>10559</v>
      </c>
      <c r="U583" s="13">
        <v>48</v>
      </c>
    </row>
    <row r="584" ht="30" customHeight="1" outlineLevel="3" spans="1:21">
      <c r="A584" s="8" t="s">
        <v>99</v>
      </c>
      <c r="B584" s="8" t="s">
        <v>113</v>
      </c>
      <c r="C584" s="8" t="s">
        <v>12206</v>
      </c>
      <c r="D584" s="13">
        <v>1.049</v>
      </c>
      <c r="E584" s="8" t="s">
        <v>12207</v>
      </c>
      <c r="F584" s="8" t="s">
        <v>12208</v>
      </c>
      <c r="G584" s="8" t="s">
        <v>11838</v>
      </c>
      <c r="H584" s="8" t="s">
        <v>11839</v>
      </c>
      <c r="I584" s="8" t="s">
        <v>10560</v>
      </c>
      <c r="J584" s="13">
        <v>1</v>
      </c>
      <c r="K584" s="13">
        <f t="shared" si="32"/>
        <v>47.5</v>
      </c>
      <c r="L584" s="13">
        <v>19</v>
      </c>
      <c r="M584" s="13">
        <v>13.6</v>
      </c>
      <c r="N584" s="13">
        <f t="shared" si="33"/>
        <v>28.5</v>
      </c>
      <c r="O584" s="8" t="s">
        <v>10566</v>
      </c>
      <c r="P584" s="8" t="s">
        <v>10562</v>
      </c>
      <c r="Q584" s="8" t="s">
        <v>12079</v>
      </c>
      <c r="R584" s="8" t="s">
        <v>10559</v>
      </c>
      <c r="U584" s="13">
        <v>34</v>
      </c>
    </row>
    <row r="585" ht="30" customHeight="1" outlineLevel="3" spans="1:21">
      <c r="A585" s="8" t="s">
        <v>99</v>
      </c>
      <c r="B585" s="8" t="s">
        <v>113</v>
      </c>
      <c r="C585" s="8" t="s">
        <v>12209</v>
      </c>
      <c r="D585" s="13">
        <v>6.028</v>
      </c>
      <c r="E585" s="8" t="s">
        <v>12210</v>
      </c>
      <c r="F585" s="8" t="s">
        <v>12211</v>
      </c>
      <c r="G585" s="8" t="s">
        <v>11838</v>
      </c>
      <c r="H585" s="8" t="s">
        <v>11839</v>
      </c>
      <c r="I585" s="8" t="s">
        <v>10560</v>
      </c>
      <c r="J585" s="13">
        <v>6</v>
      </c>
      <c r="K585" s="13">
        <f t="shared" si="32"/>
        <v>270.9</v>
      </c>
      <c r="L585" s="13">
        <v>109</v>
      </c>
      <c r="M585" s="13">
        <v>78.4</v>
      </c>
      <c r="N585" s="13">
        <f t="shared" si="33"/>
        <v>161.9</v>
      </c>
      <c r="O585" s="8" t="s">
        <v>10566</v>
      </c>
      <c r="P585" s="8" t="s">
        <v>10562</v>
      </c>
      <c r="Q585" s="8" t="s">
        <v>12079</v>
      </c>
      <c r="R585" s="8" t="s">
        <v>10559</v>
      </c>
      <c r="U585" s="13">
        <v>194</v>
      </c>
    </row>
    <row r="586" ht="30" customHeight="1" outlineLevel="3" spans="1:21">
      <c r="A586" s="8" t="s">
        <v>99</v>
      </c>
      <c r="B586" s="8" t="s">
        <v>113</v>
      </c>
      <c r="C586" s="8" t="s">
        <v>12212</v>
      </c>
      <c r="D586" s="13">
        <v>1.981</v>
      </c>
      <c r="E586" s="8" t="s">
        <v>12213</v>
      </c>
      <c r="F586" s="8" t="s">
        <v>12214</v>
      </c>
      <c r="G586" s="8" t="s">
        <v>11838</v>
      </c>
      <c r="H586" s="8" t="s">
        <v>11839</v>
      </c>
      <c r="I586" s="8" t="s">
        <v>10560</v>
      </c>
      <c r="J586" s="13">
        <v>2</v>
      </c>
      <c r="K586" s="13">
        <f t="shared" si="32"/>
        <v>89.4</v>
      </c>
      <c r="L586" s="13">
        <v>36</v>
      </c>
      <c r="M586" s="13">
        <v>25.8</v>
      </c>
      <c r="N586" s="13">
        <f t="shared" si="33"/>
        <v>53.4</v>
      </c>
      <c r="O586" s="8" t="s">
        <v>10566</v>
      </c>
      <c r="P586" s="8" t="s">
        <v>10562</v>
      </c>
      <c r="Q586" s="8" t="s">
        <v>12079</v>
      </c>
      <c r="R586" s="8" t="s">
        <v>10559</v>
      </c>
      <c r="U586" s="13">
        <v>64</v>
      </c>
    </row>
    <row r="587" ht="30" customHeight="1" outlineLevel="3" spans="1:21">
      <c r="A587" s="8" t="s">
        <v>99</v>
      </c>
      <c r="B587" s="8" t="s">
        <v>113</v>
      </c>
      <c r="C587" s="8" t="s">
        <v>12215</v>
      </c>
      <c r="D587" s="13">
        <v>1.102</v>
      </c>
      <c r="E587" s="8" t="s">
        <v>12216</v>
      </c>
      <c r="F587" s="8" t="s">
        <v>12217</v>
      </c>
      <c r="G587" s="8" t="s">
        <v>11838</v>
      </c>
      <c r="H587" s="8" t="s">
        <v>11839</v>
      </c>
      <c r="I587" s="8" t="s">
        <v>10560</v>
      </c>
      <c r="J587" s="13">
        <v>1.1</v>
      </c>
      <c r="K587" s="13">
        <f t="shared" si="32"/>
        <v>48.9</v>
      </c>
      <c r="L587" s="13">
        <v>20</v>
      </c>
      <c r="M587" s="13">
        <v>14.3</v>
      </c>
      <c r="N587" s="13">
        <f t="shared" si="33"/>
        <v>28.9</v>
      </c>
      <c r="O587" s="8" t="s">
        <v>10566</v>
      </c>
      <c r="P587" s="8" t="s">
        <v>10562</v>
      </c>
      <c r="Q587" s="8" t="s">
        <v>12079</v>
      </c>
      <c r="R587" s="8" t="s">
        <v>10559</v>
      </c>
      <c r="U587" s="13">
        <v>35</v>
      </c>
    </row>
    <row r="588" ht="30" customHeight="1" outlineLevel="3" spans="1:21">
      <c r="A588" s="8" t="s">
        <v>99</v>
      </c>
      <c r="B588" s="8" t="s">
        <v>113</v>
      </c>
      <c r="C588" s="8" t="s">
        <v>12218</v>
      </c>
      <c r="D588" s="13">
        <v>0.67</v>
      </c>
      <c r="E588" s="8" t="s">
        <v>12219</v>
      </c>
      <c r="F588" s="8" t="s">
        <v>12220</v>
      </c>
      <c r="G588" s="8" t="s">
        <v>11838</v>
      </c>
      <c r="H588" s="8" t="s">
        <v>11839</v>
      </c>
      <c r="I588" s="8" t="s">
        <v>10560</v>
      </c>
      <c r="J588" s="13">
        <v>0.7</v>
      </c>
      <c r="K588" s="13">
        <f t="shared" si="32"/>
        <v>30.7</v>
      </c>
      <c r="L588" s="13">
        <v>12</v>
      </c>
      <c r="M588" s="13">
        <v>8.7</v>
      </c>
      <c r="N588" s="13">
        <f t="shared" si="33"/>
        <v>18.7</v>
      </c>
      <c r="O588" s="8" t="s">
        <v>10566</v>
      </c>
      <c r="P588" s="8" t="s">
        <v>10562</v>
      </c>
      <c r="Q588" s="8" t="s">
        <v>12079</v>
      </c>
      <c r="R588" s="8" t="s">
        <v>10559</v>
      </c>
      <c r="U588" s="13">
        <v>22</v>
      </c>
    </row>
    <row r="589" ht="30" customHeight="1" outlineLevel="3" spans="1:21">
      <c r="A589" s="8" t="s">
        <v>99</v>
      </c>
      <c r="B589" s="8" t="s">
        <v>113</v>
      </c>
      <c r="C589" s="8" t="s">
        <v>10559</v>
      </c>
      <c r="D589" s="13">
        <v>3.537</v>
      </c>
      <c r="E589" s="8" t="s">
        <v>2296</v>
      </c>
      <c r="F589" s="8" t="s">
        <v>2297</v>
      </c>
      <c r="G589" s="8" t="s">
        <v>11838</v>
      </c>
      <c r="H589" s="8" t="s">
        <v>11839</v>
      </c>
      <c r="I589" s="8" t="s">
        <v>10560</v>
      </c>
      <c r="J589" s="13">
        <v>7.5</v>
      </c>
      <c r="K589" s="13">
        <f t="shared" si="32"/>
        <v>158.1</v>
      </c>
      <c r="L589" s="13">
        <v>63.7</v>
      </c>
      <c r="M589" s="13">
        <v>97.9</v>
      </c>
      <c r="N589" s="13">
        <f t="shared" si="33"/>
        <v>94.4</v>
      </c>
      <c r="O589" s="8" t="s">
        <v>10566</v>
      </c>
      <c r="P589" s="8" t="s">
        <v>10562</v>
      </c>
      <c r="Q589" s="8" t="s">
        <v>12079</v>
      </c>
      <c r="R589" s="8" t="s">
        <v>10559</v>
      </c>
      <c r="U589" s="13">
        <v>113.2</v>
      </c>
    </row>
    <row r="590" ht="30" customHeight="1" outlineLevel="3" spans="1:21">
      <c r="A590" s="8" t="s">
        <v>99</v>
      </c>
      <c r="B590" s="8" t="s">
        <v>113</v>
      </c>
      <c r="C590" s="8" t="s">
        <v>12221</v>
      </c>
      <c r="D590" s="13">
        <v>6.67</v>
      </c>
      <c r="E590" s="8" t="s">
        <v>12222</v>
      </c>
      <c r="F590" s="8" t="s">
        <v>12223</v>
      </c>
      <c r="G590" s="8" t="s">
        <v>11838</v>
      </c>
      <c r="H590" s="8" t="s">
        <v>11839</v>
      </c>
      <c r="I590" s="8" t="s">
        <v>10560</v>
      </c>
      <c r="J590" s="13">
        <v>6.7</v>
      </c>
      <c r="K590" s="13">
        <f t="shared" si="32"/>
        <v>298.8</v>
      </c>
      <c r="L590" s="13">
        <v>120</v>
      </c>
      <c r="M590" s="13">
        <v>86.7</v>
      </c>
      <c r="N590" s="13">
        <f t="shared" si="33"/>
        <v>178.8</v>
      </c>
      <c r="O590" s="8" t="s">
        <v>10566</v>
      </c>
      <c r="P590" s="8" t="s">
        <v>10562</v>
      </c>
      <c r="Q590" s="8" t="s">
        <v>12079</v>
      </c>
      <c r="R590" s="8" t="s">
        <v>10559</v>
      </c>
      <c r="U590" s="13">
        <v>214</v>
      </c>
    </row>
    <row r="591" ht="30" customHeight="1" outlineLevel="3" spans="1:21">
      <c r="A591" s="8" t="s">
        <v>99</v>
      </c>
      <c r="B591" s="8" t="s">
        <v>113</v>
      </c>
      <c r="C591" s="8" t="s">
        <v>12224</v>
      </c>
      <c r="D591" s="13">
        <v>4.16</v>
      </c>
      <c r="E591" s="8" t="s">
        <v>12225</v>
      </c>
      <c r="F591" s="8" t="s">
        <v>12226</v>
      </c>
      <c r="G591" s="8" t="s">
        <v>11838</v>
      </c>
      <c r="H591" s="8" t="s">
        <v>11839</v>
      </c>
      <c r="I591" s="8" t="s">
        <v>10560</v>
      </c>
      <c r="J591" s="13">
        <v>4.2</v>
      </c>
      <c r="K591" s="13">
        <f t="shared" si="32"/>
        <v>187.1</v>
      </c>
      <c r="L591" s="13">
        <v>75</v>
      </c>
      <c r="M591" s="13">
        <v>54.1</v>
      </c>
      <c r="N591" s="13">
        <f t="shared" si="33"/>
        <v>112.1</v>
      </c>
      <c r="O591" s="8" t="s">
        <v>10566</v>
      </c>
      <c r="P591" s="8" t="s">
        <v>10562</v>
      </c>
      <c r="Q591" s="8" t="s">
        <v>12079</v>
      </c>
      <c r="R591" s="8" t="s">
        <v>10559</v>
      </c>
      <c r="U591" s="13">
        <v>134</v>
      </c>
    </row>
    <row r="592" ht="30" customHeight="1" outlineLevel="3" spans="1:21">
      <c r="A592" s="8" t="s">
        <v>99</v>
      </c>
      <c r="B592" s="8" t="s">
        <v>113</v>
      </c>
      <c r="C592" s="8" t="s">
        <v>12227</v>
      </c>
      <c r="D592" s="13">
        <v>0.239</v>
      </c>
      <c r="E592" s="8" t="s">
        <v>12228</v>
      </c>
      <c r="F592" s="8" t="s">
        <v>12229</v>
      </c>
      <c r="G592" s="8" t="s">
        <v>11838</v>
      </c>
      <c r="H592" s="8" t="s">
        <v>11839</v>
      </c>
      <c r="I592" s="8" t="s">
        <v>10560</v>
      </c>
      <c r="J592" s="13">
        <v>0.2</v>
      </c>
      <c r="K592" s="13">
        <f t="shared" si="32"/>
        <v>11.2</v>
      </c>
      <c r="L592" s="13">
        <v>4</v>
      </c>
      <c r="M592" s="13">
        <v>3.1</v>
      </c>
      <c r="N592" s="13">
        <f t="shared" si="33"/>
        <v>7.2</v>
      </c>
      <c r="O592" s="8" t="s">
        <v>10566</v>
      </c>
      <c r="P592" s="8" t="s">
        <v>10562</v>
      </c>
      <c r="Q592" s="8" t="s">
        <v>12079</v>
      </c>
      <c r="R592" s="8" t="s">
        <v>10559</v>
      </c>
      <c r="U592" s="13">
        <v>8</v>
      </c>
    </row>
    <row r="593" ht="30" customHeight="1" outlineLevel="3" spans="1:21">
      <c r="A593" s="8" t="s">
        <v>99</v>
      </c>
      <c r="B593" s="8" t="s">
        <v>113</v>
      </c>
      <c r="C593" s="8" t="s">
        <v>12230</v>
      </c>
      <c r="D593" s="13">
        <v>13.113</v>
      </c>
      <c r="E593" s="8" t="s">
        <v>12231</v>
      </c>
      <c r="F593" s="8" t="s">
        <v>12232</v>
      </c>
      <c r="G593" s="8" t="s">
        <v>11838</v>
      </c>
      <c r="H593" s="8" t="s">
        <v>11839</v>
      </c>
      <c r="I593" s="8" t="s">
        <v>10560</v>
      </c>
      <c r="J593" s="13">
        <v>13.1</v>
      </c>
      <c r="K593" s="13">
        <f t="shared" si="32"/>
        <v>587.9</v>
      </c>
      <c r="L593" s="13">
        <v>236</v>
      </c>
      <c r="M593" s="13">
        <v>170.5</v>
      </c>
      <c r="N593" s="13">
        <f t="shared" si="33"/>
        <v>351.9</v>
      </c>
      <c r="O593" s="8" t="s">
        <v>10566</v>
      </c>
      <c r="P593" s="8" t="s">
        <v>10562</v>
      </c>
      <c r="Q593" s="8" t="s">
        <v>12079</v>
      </c>
      <c r="R593" s="8" t="s">
        <v>10559</v>
      </c>
      <c r="U593" s="13">
        <v>421</v>
      </c>
    </row>
    <row r="594" ht="30" customHeight="1" outlineLevel="3" spans="1:21">
      <c r="A594" s="8" t="s">
        <v>99</v>
      </c>
      <c r="B594" s="8" t="s">
        <v>113</v>
      </c>
      <c r="C594" s="8" t="s">
        <v>12233</v>
      </c>
      <c r="D594" s="13">
        <v>0.497</v>
      </c>
      <c r="E594" s="8" t="s">
        <v>12234</v>
      </c>
      <c r="F594" s="8" t="s">
        <v>12235</v>
      </c>
      <c r="G594" s="8" t="s">
        <v>11838</v>
      </c>
      <c r="H594" s="8" t="s">
        <v>11839</v>
      </c>
      <c r="I594" s="8" t="s">
        <v>10560</v>
      </c>
      <c r="J594" s="13">
        <v>0.5</v>
      </c>
      <c r="K594" s="13">
        <f t="shared" si="32"/>
        <v>22.3</v>
      </c>
      <c r="L594" s="13">
        <v>9</v>
      </c>
      <c r="M594" s="13">
        <v>6.5</v>
      </c>
      <c r="N594" s="13">
        <f t="shared" si="33"/>
        <v>13.3</v>
      </c>
      <c r="O594" s="8" t="s">
        <v>10566</v>
      </c>
      <c r="P594" s="8" t="s">
        <v>10562</v>
      </c>
      <c r="Q594" s="8" t="s">
        <v>12079</v>
      </c>
      <c r="R594" s="8" t="s">
        <v>10559</v>
      </c>
      <c r="U594" s="13">
        <v>16</v>
      </c>
    </row>
    <row r="595" ht="30" customHeight="1" outlineLevel="3" spans="1:21">
      <c r="A595" s="8" t="s">
        <v>99</v>
      </c>
      <c r="B595" s="8" t="s">
        <v>113</v>
      </c>
      <c r="C595" s="8" t="s">
        <v>12236</v>
      </c>
      <c r="D595" s="13">
        <v>1.849</v>
      </c>
      <c r="E595" s="8" t="s">
        <v>12237</v>
      </c>
      <c r="F595" s="8" t="s">
        <v>12238</v>
      </c>
      <c r="G595" s="8" t="s">
        <v>11838</v>
      </c>
      <c r="H595" s="8" t="s">
        <v>11839</v>
      </c>
      <c r="I595" s="8" t="s">
        <v>10560</v>
      </c>
      <c r="J595" s="13">
        <v>1.8</v>
      </c>
      <c r="K595" s="13">
        <f t="shared" si="32"/>
        <v>82.4</v>
      </c>
      <c r="L595" s="13">
        <v>33</v>
      </c>
      <c r="M595" s="13">
        <v>24</v>
      </c>
      <c r="N595" s="13">
        <f t="shared" si="33"/>
        <v>49.4</v>
      </c>
      <c r="O595" s="8" t="s">
        <v>10566</v>
      </c>
      <c r="P595" s="8" t="s">
        <v>10562</v>
      </c>
      <c r="Q595" s="8" t="s">
        <v>12079</v>
      </c>
      <c r="R595" s="8" t="s">
        <v>10559</v>
      </c>
      <c r="U595" s="13">
        <v>59</v>
      </c>
    </row>
    <row r="596" ht="30" customHeight="1" outlineLevel="3" spans="1:21">
      <c r="A596" s="8" t="s">
        <v>99</v>
      </c>
      <c r="B596" s="8" t="s">
        <v>113</v>
      </c>
      <c r="C596" s="8" t="s">
        <v>12239</v>
      </c>
      <c r="D596" s="13">
        <v>13.163</v>
      </c>
      <c r="E596" s="8" t="s">
        <v>12240</v>
      </c>
      <c r="F596" s="8" t="s">
        <v>12241</v>
      </c>
      <c r="G596" s="8" t="s">
        <v>11838</v>
      </c>
      <c r="H596" s="8" t="s">
        <v>11839</v>
      </c>
      <c r="I596" s="8" t="s">
        <v>10560</v>
      </c>
      <c r="J596" s="13">
        <v>13.2</v>
      </c>
      <c r="K596" s="13">
        <f t="shared" si="32"/>
        <v>178.8</v>
      </c>
      <c r="L596" s="13">
        <v>72</v>
      </c>
      <c r="M596" s="8" t="s">
        <v>10559</v>
      </c>
      <c r="N596" s="13">
        <f t="shared" si="33"/>
        <v>106.8</v>
      </c>
      <c r="O596" s="8" t="s">
        <v>10566</v>
      </c>
      <c r="P596" s="8" t="s">
        <v>10562</v>
      </c>
      <c r="Q596" s="8" t="s">
        <v>12079</v>
      </c>
      <c r="R596" s="8" t="s">
        <v>10559</v>
      </c>
      <c r="U596" s="13">
        <v>128</v>
      </c>
    </row>
    <row r="597" ht="30" customHeight="1" outlineLevel="3" spans="1:21">
      <c r="A597" s="8" t="s">
        <v>99</v>
      </c>
      <c r="B597" s="8" t="s">
        <v>113</v>
      </c>
      <c r="C597" s="8" t="s">
        <v>12242</v>
      </c>
      <c r="D597" s="13">
        <v>1.249</v>
      </c>
      <c r="E597" s="8" t="s">
        <v>12243</v>
      </c>
      <c r="F597" s="8" t="s">
        <v>12244</v>
      </c>
      <c r="G597" s="8" t="s">
        <v>11838</v>
      </c>
      <c r="H597" s="8" t="s">
        <v>11839</v>
      </c>
      <c r="I597" s="8" t="s">
        <v>10560</v>
      </c>
      <c r="J597" s="13">
        <v>1.2</v>
      </c>
      <c r="K597" s="13">
        <f t="shared" si="32"/>
        <v>55.9</v>
      </c>
      <c r="L597" s="13">
        <v>22</v>
      </c>
      <c r="M597" s="13">
        <v>16.2</v>
      </c>
      <c r="N597" s="13">
        <f t="shared" si="33"/>
        <v>33.9</v>
      </c>
      <c r="O597" s="8" t="s">
        <v>10566</v>
      </c>
      <c r="P597" s="8" t="s">
        <v>10562</v>
      </c>
      <c r="Q597" s="8" t="s">
        <v>12079</v>
      </c>
      <c r="R597" s="8" t="s">
        <v>10559</v>
      </c>
      <c r="U597" s="13">
        <v>40</v>
      </c>
    </row>
    <row r="598" ht="30" customHeight="1" outlineLevel="2" spans="1:21">
      <c r="A598" s="8"/>
      <c r="B598" s="7" t="s">
        <v>107</v>
      </c>
      <c r="C598" s="8"/>
      <c r="D598" s="13">
        <f>SUBTOTAL(9,D599:D655)</f>
        <v>133.051</v>
      </c>
      <c r="E598" s="8"/>
      <c r="F598" s="8"/>
      <c r="G598" s="8"/>
      <c r="H598" s="8"/>
      <c r="I598" s="8"/>
      <c r="J598" s="13"/>
      <c r="K598" s="13">
        <f>SUBTOTAL(9,K599:K655)</f>
        <v>8178.2</v>
      </c>
      <c r="L598" s="13">
        <f>SUBTOTAL(9,L599:L655)</f>
        <v>2120.4</v>
      </c>
      <c r="M598" s="8">
        <f>SUBTOTAL(9,M599:M655)</f>
        <v>0</v>
      </c>
      <c r="N598" s="13">
        <f>SUBTOTAL(9,N599:N655)</f>
        <v>6057.8</v>
      </c>
      <c r="O598" s="8"/>
      <c r="P598" s="8"/>
      <c r="Q598" s="8"/>
      <c r="R598" s="8"/>
      <c r="U598" s="13">
        <f>SUBTOTAL(9,U599:U655)</f>
        <v>5856.2</v>
      </c>
    </row>
    <row r="599" ht="30" customHeight="1" outlineLevel="3" spans="1:21">
      <c r="A599" s="8" t="s">
        <v>99</v>
      </c>
      <c r="B599" s="8" t="s">
        <v>106</v>
      </c>
      <c r="C599" s="8" t="s">
        <v>12245</v>
      </c>
      <c r="D599" s="13">
        <v>0.334</v>
      </c>
      <c r="E599" s="8" t="s">
        <v>12246</v>
      </c>
      <c r="F599" s="8" t="s">
        <v>12247</v>
      </c>
      <c r="G599" s="8" t="s">
        <v>11883</v>
      </c>
      <c r="H599" s="8" t="s">
        <v>10559</v>
      </c>
      <c r="I599" s="8" t="s">
        <v>10560</v>
      </c>
      <c r="J599" s="13">
        <v>0.3</v>
      </c>
      <c r="K599" s="13">
        <f t="shared" ref="K599:K655" si="34">ROUND(U599/167662*234138,1)</f>
        <v>20.5</v>
      </c>
      <c r="L599" s="13">
        <v>5</v>
      </c>
      <c r="M599" s="8" t="s">
        <v>10559</v>
      </c>
      <c r="N599" s="13">
        <f t="shared" ref="N599:N655" si="35">K599-L599</f>
        <v>15.5</v>
      </c>
      <c r="O599" s="8" t="s">
        <v>10566</v>
      </c>
      <c r="P599" s="8" t="s">
        <v>10562</v>
      </c>
      <c r="Q599" s="8" t="s">
        <v>12248</v>
      </c>
      <c r="R599" s="8" t="s">
        <v>10559</v>
      </c>
      <c r="U599" s="13">
        <v>14.7</v>
      </c>
    </row>
    <row r="600" ht="30" customHeight="1" outlineLevel="3" spans="1:21">
      <c r="A600" s="8" t="s">
        <v>99</v>
      </c>
      <c r="B600" s="8" t="s">
        <v>106</v>
      </c>
      <c r="C600" s="8" t="s">
        <v>12249</v>
      </c>
      <c r="D600" s="13">
        <v>0.709</v>
      </c>
      <c r="E600" s="8" t="s">
        <v>12250</v>
      </c>
      <c r="F600" s="8" t="s">
        <v>12251</v>
      </c>
      <c r="G600" s="8" t="s">
        <v>11883</v>
      </c>
      <c r="H600" s="8" t="s">
        <v>10559</v>
      </c>
      <c r="I600" s="8" t="s">
        <v>10560</v>
      </c>
      <c r="J600" s="13">
        <v>0.7</v>
      </c>
      <c r="K600" s="13">
        <f t="shared" si="34"/>
        <v>43.6</v>
      </c>
      <c r="L600" s="13">
        <v>11</v>
      </c>
      <c r="M600" s="8" t="s">
        <v>10559</v>
      </c>
      <c r="N600" s="13">
        <f t="shared" si="35"/>
        <v>32.6</v>
      </c>
      <c r="O600" s="8" t="s">
        <v>10566</v>
      </c>
      <c r="P600" s="8" t="s">
        <v>10562</v>
      </c>
      <c r="Q600" s="8" t="s">
        <v>12248</v>
      </c>
      <c r="R600" s="8" t="s">
        <v>10559</v>
      </c>
      <c r="U600" s="13">
        <v>31.2</v>
      </c>
    </row>
    <row r="601" ht="30" customHeight="1" outlineLevel="3" spans="1:21">
      <c r="A601" s="8" t="s">
        <v>99</v>
      </c>
      <c r="B601" s="8" t="s">
        <v>106</v>
      </c>
      <c r="C601" s="8" t="s">
        <v>12252</v>
      </c>
      <c r="D601" s="13">
        <v>0.393</v>
      </c>
      <c r="E601" s="8" t="s">
        <v>12253</v>
      </c>
      <c r="F601" s="8" t="s">
        <v>12254</v>
      </c>
      <c r="G601" s="8" t="s">
        <v>11883</v>
      </c>
      <c r="H601" s="8" t="s">
        <v>10559</v>
      </c>
      <c r="I601" s="8" t="s">
        <v>10560</v>
      </c>
      <c r="J601" s="13">
        <v>0.4</v>
      </c>
      <c r="K601" s="13">
        <f t="shared" si="34"/>
        <v>24.2</v>
      </c>
      <c r="L601" s="13">
        <v>6.3</v>
      </c>
      <c r="M601" s="8" t="s">
        <v>10559</v>
      </c>
      <c r="N601" s="13">
        <f t="shared" si="35"/>
        <v>17.9</v>
      </c>
      <c r="O601" s="8" t="s">
        <v>10566</v>
      </c>
      <c r="P601" s="8" t="s">
        <v>10562</v>
      </c>
      <c r="Q601" s="8" t="s">
        <v>12248</v>
      </c>
      <c r="R601" s="8" t="s">
        <v>10559</v>
      </c>
      <c r="U601" s="13">
        <v>17.3</v>
      </c>
    </row>
    <row r="602" ht="30" customHeight="1" outlineLevel="3" spans="1:21">
      <c r="A602" s="8" t="s">
        <v>99</v>
      </c>
      <c r="B602" s="8" t="s">
        <v>106</v>
      </c>
      <c r="C602" s="8" t="s">
        <v>12255</v>
      </c>
      <c r="D602" s="13">
        <v>1.031</v>
      </c>
      <c r="E602" s="8" t="s">
        <v>12256</v>
      </c>
      <c r="F602" s="8" t="s">
        <v>12257</v>
      </c>
      <c r="G602" s="8" t="s">
        <v>11883</v>
      </c>
      <c r="H602" s="8" t="s">
        <v>10559</v>
      </c>
      <c r="I602" s="8" t="s">
        <v>10560</v>
      </c>
      <c r="J602" s="13">
        <v>1</v>
      </c>
      <c r="K602" s="13">
        <f t="shared" si="34"/>
        <v>63.4</v>
      </c>
      <c r="L602" s="13">
        <v>16</v>
      </c>
      <c r="M602" s="8" t="s">
        <v>10559</v>
      </c>
      <c r="N602" s="13">
        <f t="shared" si="35"/>
        <v>47.4</v>
      </c>
      <c r="O602" s="8" t="s">
        <v>10566</v>
      </c>
      <c r="P602" s="8" t="s">
        <v>10562</v>
      </c>
      <c r="Q602" s="8" t="s">
        <v>12248</v>
      </c>
      <c r="R602" s="8" t="s">
        <v>10559</v>
      </c>
      <c r="U602" s="13">
        <v>45.4</v>
      </c>
    </row>
    <row r="603" ht="30" customHeight="1" outlineLevel="3" spans="1:21">
      <c r="A603" s="8" t="s">
        <v>99</v>
      </c>
      <c r="B603" s="8" t="s">
        <v>106</v>
      </c>
      <c r="C603" s="8" t="s">
        <v>12258</v>
      </c>
      <c r="D603" s="13">
        <v>2.823</v>
      </c>
      <c r="E603" s="8" t="s">
        <v>12259</v>
      </c>
      <c r="F603" s="8" t="s">
        <v>12260</v>
      </c>
      <c r="G603" s="8" t="s">
        <v>11883</v>
      </c>
      <c r="H603" s="8" t="s">
        <v>10559</v>
      </c>
      <c r="I603" s="8" t="s">
        <v>10560</v>
      </c>
      <c r="J603" s="13">
        <v>2.8</v>
      </c>
      <c r="K603" s="13">
        <f t="shared" si="34"/>
        <v>173.4</v>
      </c>
      <c r="L603" s="13">
        <v>45</v>
      </c>
      <c r="M603" s="8" t="s">
        <v>10559</v>
      </c>
      <c r="N603" s="13">
        <f t="shared" si="35"/>
        <v>128.4</v>
      </c>
      <c r="O603" s="8" t="s">
        <v>10566</v>
      </c>
      <c r="P603" s="8" t="s">
        <v>10562</v>
      </c>
      <c r="Q603" s="8" t="s">
        <v>12248</v>
      </c>
      <c r="R603" s="8" t="s">
        <v>10559</v>
      </c>
      <c r="U603" s="13">
        <v>124.2</v>
      </c>
    </row>
    <row r="604" ht="30" customHeight="1" outlineLevel="3" spans="1:21">
      <c r="A604" s="8" t="s">
        <v>99</v>
      </c>
      <c r="B604" s="8" t="s">
        <v>106</v>
      </c>
      <c r="C604" s="8" t="s">
        <v>12261</v>
      </c>
      <c r="D604" s="13">
        <v>0.336</v>
      </c>
      <c r="E604" s="8" t="s">
        <v>12262</v>
      </c>
      <c r="F604" s="8" t="s">
        <v>12263</v>
      </c>
      <c r="G604" s="8" t="s">
        <v>11883</v>
      </c>
      <c r="H604" s="8" t="s">
        <v>10559</v>
      </c>
      <c r="I604" s="8" t="s">
        <v>10560</v>
      </c>
      <c r="J604" s="13">
        <v>0.3</v>
      </c>
      <c r="K604" s="13">
        <f t="shared" si="34"/>
        <v>20.7</v>
      </c>
      <c r="L604" s="13">
        <v>5</v>
      </c>
      <c r="M604" s="8" t="s">
        <v>10559</v>
      </c>
      <c r="N604" s="13">
        <f t="shared" si="35"/>
        <v>15.7</v>
      </c>
      <c r="O604" s="8" t="s">
        <v>10566</v>
      </c>
      <c r="P604" s="8" t="s">
        <v>10562</v>
      </c>
      <c r="Q604" s="8" t="s">
        <v>12248</v>
      </c>
      <c r="R604" s="8" t="s">
        <v>10559</v>
      </c>
      <c r="U604" s="13">
        <v>14.8</v>
      </c>
    </row>
    <row r="605" ht="30" customHeight="1" outlineLevel="3" spans="1:21">
      <c r="A605" s="8" t="s">
        <v>99</v>
      </c>
      <c r="B605" s="8" t="s">
        <v>106</v>
      </c>
      <c r="C605" s="8" t="s">
        <v>12264</v>
      </c>
      <c r="D605" s="13">
        <v>0.681</v>
      </c>
      <c r="E605" s="8" t="s">
        <v>12265</v>
      </c>
      <c r="F605" s="8" t="s">
        <v>12266</v>
      </c>
      <c r="G605" s="8" t="s">
        <v>11883</v>
      </c>
      <c r="H605" s="8" t="s">
        <v>10559</v>
      </c>
      <c r="I605" s="8" t="s">
        <v>10560</v>
      </c>
      <c r="J605" s="13">
        <v>0.7</v>
      </c>
      <c r="K605" s="13">
        <f t="shared" si="34"/>
        <v>41.9</v>
      </c>
      <c r="L605" s="13">
        <v>10.9</v>
      </c>
      <c r="M605" s="8" t="s">
        <v>10559</v>
      </c>
      <c r="N605" s="13">
        <f t="shared" si="35"/>
        <v>31</v>
      </c>
      <c r="O605" s="8" t="s">
        <v>10566</v>
      </c>
      <c r="P605" s="8" t="s">
        <v>10562</v>
      </c>
      <c r="Q605" s="8" t="s">
        <v>12248</v>
      </c>
      <c r="R605" s="8" t="s">
        <v>10559</v>
      </c>
      <c r="U605" s="13">
        <v>30</v>
      </c>
    </row>
    <row r="606" ht="30" customHeight="1" outlineLevel="3" spans="1:21">
      <c r="A606" s="8" t="s">
        <v>99</v>
      </c>
      <c r="B606" s="8" t="s">
        <v>106</v>
      </c>
      <c r="C606" s="8" t="s">
        <v>12267</v>
      </c>
      <c r="D606" s="13">
        <v>0.061</v>
      </c>
      <c r="E606" s="8" t="s">
        <v>12268</v>
      </c>
      <c r="F606" s="8" t="s">
        <v>12269</v>
      </c>
      <c r="G606" s="8" t="s">
        <v>11883</v>
      </c>
      <c r="H606" s="8" t="s">
        <v>10559</v>
      </c>
      <c r="I606" s="8" t="s">
        <v>10560</v>
      </c>
      <c r="J606" s="13">
        <v>0.1</v>
      </c>
      <c r="K606" s="13">
        <f t="shared" si="34"/>
        <v>3.8</v>
      </c>
      <c r="L606" s="13">
        <v>1</v>
      </c>
      <c r="M606" s="8" t="s">
        <v>10559</v>
      </c>
      <c r="N606" s="13">
        <f t="shared" si="35"/>
        <v>2.8</v>
      </c>
      <c r="O606" s="8" t="s">
        <v>10566</v>
      </c>
      <c r="P606" s="8" t="s">
        <v>10562</v>
      </c>
      <c r="Q606" s="8" t="s">
        <v>12248</v>
      </c>
      <c r="R606" s="8" t="s">
        <v>10559</v>
      </c>
      <c r="U606" s="13">
        <v>2.7</v>
      </c>
    </row>
    <row r="607" ht="30" customHeight="1" outlineLevel="3" spans="1:21">
      <c r="A607" s="8" t="s">
        <v>99</v>
      </c>
      <c r="B607" s="8" t="s">
        <v>106</v>
      </c>
      <c r="C607" s="8" t="s">
        <v>12270</v>
      </c>
      <c r="D607" s="13">
        <v>0.091</v>
      </c>
      <c r="E607" s="8" t="s">
        <v>12271</v>
      </c>
      <c r="F607" s="8" t="s">
        <v>12272</v>
      </c>
      <c r="G607" s="8" t="s">
        <v>11883</v>
      </c>
      <c r="H607" s="8" t="s">
        <v>10559</v>
      </c>
      <c r="I607" s="8" t="s">
        <v>10560</v>
      </c>
      <c r="J607" s="13">
        <v>0.1</v>
      </c>
      <c r="K607" s="13">
        <f t="shared" si="34"/>
        <v>5.6</v>
      </c>
      <c r="L607" s="13">
        <v>1</v>
      </c>
      <c r="M607" s="8" t="s">
        <v>10559</v>
      </c>
      <c r="N607" s="13">
        <f t="shared" si="35"/>
        <v>4.6</v>
      </c>
      <c r="O607" s="8" t="s">
        <v>10566</v>
      </c>
      <c r="P607" s="8" t="s">
        <v>10562</v>
      </c>
      <c r="Q607" s="8" t="s">
        <v>12248</v>
      </c>
      <c r="R607" s="8" t="s">
        <v>10559</v>
      </c>
      <c r="U607" s="13">
        <v>4</v>
      </c>
    </row>
    <row r="608" ht="30" customHeight="1" outlineLevel="3" spans="1:21">
      <c r="A608" s="8" t="s">
        <v>99</v>
      </c>
      <c r="B608" s="8" t="s">
        <v>106</v>
      </c>
      <c r="C608" s="8" t="s">
        <v>12273</v>
      </c>
      <c r="D608" s="13">
        <v>1.815</v>
      </c>
      <c r="E608" s="8" t="s">
        <v>12274</v>
      </c>
      <c r="F608" s="8" t="s">
        <v>12275</v>
      </c>
      <c r="G608" s="8" t="s">
        <v>11883</v>
      </c>
      <c r="H608" s="8" t="s">
        <v>10559</v>
      </c>
      <c r="I608" s="8" t="s">
        <v>10560</v>
      </c>
      <c r="J608" s="13">
        <v>1.8</v>
      </c>
      <c r="K608" s="13">
        <f t="shared" si="34"/>
        <v>111.6</v>
      </c>
      <c r="L608" s="13">
        <v>29</v>
      </c>
      <c r="M608" s="8" t="s">
        <v>10559</v>
      </c>
      <c r="N608" s="13">
        <f t="shared" si="35"/>
        <v>82.6</v>
      </c>
      <c r="O608" s="8" t="s">
        <v>10566</v>
      </c>
      <c r="P608" s="8" t="s">
        <v>10562</v>
      </c>
      <c r="Q608" s="8" t="s">
        <v>12248</v>
      </c>
      <c r="R608" s="8" t="s">
        <v>10559</v>
      </c>
      <c r="U608" s="13">
        <v>79.9</v>
      </c>
    </row>
    <row r="609" ht="30" customHeight="1" outlineLevel="3" spans="1:21">
      <c r="A609" s="8" t="s">
        <v>99</v>
      </c>
      <c r="B609" s="8" t="s">
        <v>106</v>
      </c>
      <c r="C609" s="8" t="s">
        <v>12276</v>
      </c>
      <c r="D609" s="13">
        <v>0.759</v>
      </c>
      <c r="E609" s="8" t="s">
        <v>12277</v>
      </c>
      <c r="F609" s="8" t="s">
        <v>12278</v>
      </c>
      <c r="G609" s="8" t="s">
        <v>11883</v>
      </c>
      <c r="H609" s="8" t="s">
        <v>10559</v>
      </c>
      <c r="I609" s="8" t="s">
        <v>10560</v>
      </c>
      <c r="J609" s="13">
        <v>0.8</v>
      </c>
      <c r="K609" s="13">
        <f t="shared" si="34"/>
        <v>46.6</v>
      </c>
      <c r="L609" s="13">
        <v>12</v>
      </c>
      <c r="M609" s="8" t="s">
        <v>10559</v>
      </c>
      <c r="N609" s="13">
        <f t="shared" si="35"/>
        <v>34.6</v>
      </c>
      <c r="O609" s="8" t="s">
        <v>10566</v>
      </c>
      <c r="P609" s="8" t="s">
        <v>10562</v>
      </c>
      <c r="Q609" s="8" t="s">
        <v>12248</v>
      </c>
      <c r="R609" s="8" t="s">
        <v>10559</v>
      </c>
      <c r="U609" s="13">
        <v>33.4</v>
      </c>
    </row>
    <row r="610" ht="30" customHeight="1" outlineLevel="3" spans="1:21">
      <c r="A610" s="8" t="s">
        <v>99</v>
      </c>
      <c r="B610" s="8" t="s">
        <v>106</v>
      </c>
      <c r="C610" s="8" t="s">
        <v>12279</v>
      </c>
      <c r="D610" s="13">
        <v>4.929</v>
      </c>
      <c r="E610" s="8" t="s">
        <v>12280</v>
      </c>
      <c r="F610" s="8" t="s">
        <v>12281</v>
      </c>
      <c r="G610" s="8" t="s">
        <v>11883</v>
      </c>
      <c r="H610" s="8" t="s">
        <v>10559</v>
      </c>
      <c r="I610" s="8" t="s">
        <v>10560</v>
      </c>
      <c r="J610" s="13">
        <v>4.9</v>
      </c>
      <c r="K610" s="13">
        <f t="shared" si="34"/>
        <v>302.9</v>
      </c>
      <c r="L610" s="13">
        <v>78.9</v>
      </c>
      <c r="M610" s="8" t="s">
        <v>10559</v>
      </c>
      <c r="N610" s="13">
        <f t="shared" si="35"/>
        <v>224</v>
      </c>
      <c r="O610" s="8" t="s">
        <v>10566</v>
      </c>
      <c r="P610" s="8" t="s">
        <v>10562</v>
      </c>
      <c r="Q610" s="8" t="s">
        <v>12248</v>
      </c>
      <c r="R610" s="8" t="s">
        <v>10559</v>
      </c>
      <c r="U610" s="13">
        <v>216.9</v>
      </c>
    </row>
    <row r="611" ht="30" customHeight="1" outlineLevel="3" spans="1:21">
      <c r="A611" s="8" t="s">
        <v>99</v>
      </c>
      <c r="B611" s="8" t="s">
        <v>106</v>
      </c>
      <c r="C611" s="8" t="s">
        <v>12282</v>
      </c>
      <c r="D611" s="13">
        <v>0.054</v>
      </c>
      <c r="E611" s="8" t="s">
        <v>12283</v>
      </c>
      <c r="F611" s="8" t="s">
        <v>12284</v>
      </c>
      <c r="G611" s="8" t="s">
        <v>11883</v>
      </c>
      <c r="H611" s="8" t="s">
        <v>10559</v>
      </c>
      <c r="I611" s="8" t="s">
        <v>10560</v>
      </c>
      <c r="J611" s="13">
        <v>0.1</v>
      </c>
      <c r="K611" s="13">
        <f t="shared" si="34"/>
        <v>3.4</v>
      </c>
      <c r="L611" s="13">
        <v>0.9</v>
      </c>
      <c r="M611" s="8" t="s">
        <v>10559</v>
      </c>
      <c r="N611" s="13">
        <f t="shared" si="35"/>
        <v>2.5</v>
      </c>
      <c r="O611" s="8" t="s">
        <v>10566</v>
      </c>
      <c r="P611" s="8" t="s">
        <v>10562</v>
      </c>
      <c r="Q611" s="8" t="s">
        <v>12248</v>
      </c>
      <c r="R611" s="8" t="s">
        <v>10559</v>
      </c>
      <c r="U611" s="13">
        <v>2.4</v>
      </c>
    </row>
    <row r="612" ht="30" customHeight="1" outlineLevel="3" spans="1:21">
      <c r="A612" s="8" t="s">
        <v>99</v>
      </c>
      <c r="B612" s="8" t="s">
        <v>106</v>
      </c>
      <c r="C612" s="8" t="s">
        <v>12285</v>
      </c>
      <c r="D612" s="13">
        <v>1.447</v>
      </c>
      <c r="E612" s="8" t="s">
        <v>12286</v>
      </c>
      <c r="F612" s="8" t="s">
        <v>12287</v>
      </c>
      <c r="G612" s="8" t="s">
        <v>11883</v>
      </c>
      <c r="H612" s="8" t="s">
        <v>10559</v>
      </c>
      <c r="I612" s="8" t="s">
        <v>10560</v>
      </c>
      <c r="J612" s="13">
        <v>1.4</v>
      </c>
      <c r="K612" s="13">
        <f t="shared" si="34"/>
        <v>89</v>
      </c>
      <c r="L612" s="13">
        <v>23</v>
      </c>
      <c r="M612" s="8" t="s">
        <v>10559</v>
      </c>
      <c r="N612" s="13">
        <f t="shared" si="35"/>
        <v>66</v>
      </c>
      <c r="O612" s="8" t="s">
        <v>10566</v>
      </c>
      <c r="P612" s="8" t="s">
        <v>10562</v>
      </c>
      <c r="Q612" s="8" t="s">
        <v>12248</v>
      </c>
      <c r="R612" s="8" t="s">
        <v>10559</v>
      </c>
      <c r="U612" s="13">
        <v>63.7</v>
      </c>
    </row>
    <row r="613" ht="30" customHeight="1" outlineLevel="3" spans="1:21">
      <c r="A613" s="8" t="s">
        <v>99</v>
      </c>
      <c r="B613" s="8" t="s">
        <v>106</v>
      </c>
      <c r="C613" s="8" t="s">
        <v>12288</v>
      </c>
      <c r="D613" s="13">
        <v>0.136</v>
      </c>
      <c r="E613" s="8" t="s">
        <v>12289</v>
      </c>
      <c r="F613" s="8" t="s">
        <v>12290</v>
      </c>
      <c r="G613" s="8" t="s">
        <v>11883</v>
      </c>
      <c r="H613" s="8" t="s">
        <v>10559</v>
      </c>
      <c r="I613" s="8" t="s">
        <v>10560</v>
      </c>
      <c r="J613" s="13">
        <v>0.1</v>
      </c>
      <c r="K613" s="13">
        <f t="shared" si="34"/>
        <v>8.4</v>
      </c>
      <c r="L613" s="13">
        <v>2</v>
      </c>
      <c r="M613" s="8" t="s">
        <v>10559</v>
      </c>
      <c r="N613" s="13">
        <f t="shared" si="35"/>
        <v>6.4</v>
      </c>
      <c r="O613" s="8" t="s">
        <v>10566</v>
      </c>
      <c r="P613" s="8" t="s">
        <v>10562</v>
      </c>
      <c r="Q613" s="8" t="s">
        <v>12248</v>
      </c>
      <c r="R613" s="8" t="s">
        <v>10559</v>
      </c>
      <c r="U613" s="13">
        <v>6</v>
      </c>
    </row>
    <row r="614" ht="30" customHeight="1" outlineLevel="3" spans="1:21">
      <c r="A614" s="8" t="s">
        <v>99</v>
      </c>
      <c r="B614" s="8" t="s">
        <v>106</v>
      </c>
      <c r="C614" s="8" t="s">
        <v>10559</v>
      </c>
      <c r="D614" s="13">
        <v>2.397</v>
      </c>
      <c r="E614" s="8" t="s">
        <v>2066</v>
      </c>
      <c r="F614" s="8" t="s">
        <v>12291</v>
      </c>
      <c r="G614" s="8" t="s">
        <v>11883</v>
      </c>
      <c r="H614" s="8" t="s">
        <v>10559</v>
      </c>
      <c r="I614" s="8" t="s">
        <v>10560</v>
      </c>
      <c r="J614" s="13">
        <v>2.4</v>
      </c>
      <c r="K614" s="13">
        <f t="shared" si="34"/>
        <v>147.3</v>
      </c>
      <c r="L614" s="13">
        <v>38</v>
      </c>
      <c r="M614" s="8" t="s">
        <v>10559</v>
      </c>
      <c r="N614" s="13">
        <f t="shared" si="35"/>
        <v>109.3</v>
      </c>
      <c r="O614" s="8" t="s">
        <v>10566</v>
      </c>
      <c r="P614" s="8" t="s">
        <v>10562</v>
      </c>
      <c r="Q614" s="8" t="s">
        <v>12248</v>
      </c>
      <c r="R614" s="8" t="s">
        <v>10559</v>
      </c>
      <c r="U614" s="13">
        <v>105.5</v>
      </c>
    </row>
    <row r="615" ht="30" customHeight="1" outlineLevel="3" spans="1:21">
      <c r="A615" s="8" t="s">
        <v>99</v>
      </c>
      <c r="B615" s="8" t="s">
        <v>106</v>
      </c>
      <c r="C615" s="8" t="s">
        <v>12292</v>
      </c>
      <c r="D615" s="13">
        <v>4.94</v>
      </c>
      <c r="E615" s="8" t="s">
        <v>12293</v>
      </c>
      <c r="F615" s="8" t="s">
        <v>12294</v>
      </c>
      <c r="G615" s="8" t="s">
        <v>11883</v>
      </c>
      <c r="H615" s="8" t="s">
        <v>10559</v>
      </c>
      <c r="I615" s="8" t="s">
        <v>10560</v>
      </c>
      <c r="J615" s="13">
        <v>4.9</v>
      </c>
      <c r="K615" s="13">
        <f t="shared" si="34"/>
        <v>303.6</v>
      </c>
      <c r="L615" s="13">
        <v>79</v>
      </c>
      <c r="M615" s="8" t="s">
        <v>10559</v>
      </c>
      <c r="N615" s="13">
        <f t="shared" si="35"/>
        <v>224.6</v>
      </c>
      <c r="O615" s="8" t="s">
        <v>10566</v>
      </c>
      <c r="P615" s="8" t="s">
        <v>10562</v>
      </c>
      <c r="Q615" s="8" t="s">
        <v>12248</v>
      </c>
      <c r="R615" s="8" t="s">
        <v>10559</v>
      </c>
      <c r="U615" s="13">
        <v>217.4</v>
      </c>
    </row>
    <row r="616" ht="30" customHeight="1" outlineLevel="3" spans="1:21">
      <c r="A616" s="8" t="s">
        <v>99</v>
      </c>
      <c r="B616" s="8" t="s">
        <v>106</v>
      </c>
      <c r="C616" s="8" t="s">
        <v>12295</v>
      </c>
      <c r="D616" s="13">
        <v>2.596</v>
      </c>
      <c r="E616" s="8" t="s">
        <v>12296</v>
      </c>
      <c r="F616" s="8" t="s">
        <v>12297</v>
      </c>
      <c r="G616" s="8" t="s">
        <v>11883</v>
      </c>
      <c r="H616" s="8" t="s">
        <v>10559</v>
      </c>
      <c r="I616" s="8" t="s">
        <v>10560</v>
      </c>
      <c r="J616" s="13">
        <v>2.6</v>
      </c>
      <c r="K616" s="13">
        <f t="shared" si="34"/>
        <v>159.5</v>
      </c>
      <c r="L616" s="13">
        <v>41.5</v>
      </c>
      <c r="M616" s="8" t="s">
        <v>10559</v>
      </c>
      <c r="N616" s="13">
        <f t="shared" si="35"/>
        <v>118</v>
      </c>
      <c r="O616" s="8" t="s">
        <v>10566</v>
      </c>
      <c r="P616" s="8" t="s">
        <v>10562</v>
      </c>
      <c r="Q616" s="8" t="s">
        <v>12248</v>
      </c>
      <c r="R616" s="8" t="s">
        <v>10559</v>
      </c>
      <c r="U616" s="13">
        <v>114.2</v>
      </c>
    </row>
    <row r="617" ht="30" customHeight="1" outlineLevel="3" spans="1:21">
      <c r="A617" s="8" t="s">
        <v>99</v>
      </c>
      <c r="B617" s="8" t="s">
        <v>106</v>
      </c>
      <c r="C617" s="8" t="s">
        <v>12298</v>
      </c>
      <c r="D617" s="13">
        <v>0.859</v>
      </c>
      <c r="E617" s="8" t="s">
        <v>12299</v>
      </c>
      <c r="F617" s="8" t="s">
        <v>12300</v>
      </c>
      <c r="G617" s="8" t="s">
        <v>11883</v>
      </c>
      <c r="H617" s="8" t="s">
        <v>10559</v>
      </c>
      <c r="I617" s="8" t="s">
        <v>10560</v>
      </c>
      <c r="J617" s="13">
        <v>0.9</v>
      </c>
      <c r="K617" s="13">
        <f t="shared" si="34"/>
        <v>52.8</v>
      </c>
      <c r="L617" s="13">
        <v>13.7</v>
      </c>
      <c r="M617" s="8" t="s">
        <v>10559</v>
      </c>
      <c r="N617" s="13">
        <f t="shared" si="35"/>
        <v>39.1</v>
      </c>
      <c r="O617" s="8" t="s">
        <v>10566</v>
      </c>
      <c r="P617" s="8" t="s">
        <v>10562</v>
      </c>
      <c r="Q617" s="8" t="s">
        <v>12248</v>
      </c>
      <c r="R617" s="8" t="s">
        <v>10559</v>
      </c>
      <c r="U617" s="13">
        <v>37.8</v>
      </c>
    </row>
    <row r="618" ht="30" customHeight="1" outlineLevel="3" spans="1:21">
      <c r="A618" s="8" t="s">
        <v>99</v>
      </c>
      <c r="B618" s="8" t="s">
        <v>106</v>
      </c>
      <c r="C618" s="8" t="s">
        <v>12301</v>
      </c>
      <c r="D618" s="13">
        <v>5.651</v>
      </c>
      <c r="E618" s="8" t="s">
        <v>12302</v>
      </c>
      <c r="F618" s="8" t="s">
        <v>12303</v>
      </c>
      <c r="G618" s="8" t="s">
        <v>11883</v>
      </c>
      <c r="H618" s="8" t="s">
        <v>10559</v>
      </c>
      <c r="I618" s="8" t="s">
        <v>10560</v>
      </c>
      <c r="J618" s="13">
        <v>5.7</v>
      </c>
      <c r="K618" s="13">
        <f t="shared" si="34"/>
        <v>347.2</v>
      </c>
      <c r="L618" s="13">
        <v>90</v>
      </c>
      <c r="M618" s="8" t="s">
        <v>10559</v>
      </c>
      <c r="N618" s="13">
        <f t="shared" si="35"/>
        <v>257.2</v>
      </c>
      <c r="O618" s="8" t="s">
        <v>10566</v>
      </c>
      <c r="P618" s="8" t="s">
        <v>10562</v>
      </c>
      <c r="Q618" s="8" t="s">
        <v>12248</v>
      </c>
      <c r="R618" s="8" t="s">
        <v>10559</v>
      </c>
      <c r="U618" s="13">
        <v>248.6</v>
      </c>
    </row>
    <row r="619" ht="30" customHeight="1" outlineLevel="3" spans="1:21">
      <c r="A619" s="8" t="s">
        <v>99</v>
      </c>
      <c r="B619" s="8" t="s">
        <v>106</v>
      </c>
      <c r="C619" s="8" t="s">
        <v>10559</v>
      </c>
      <c r="D619" s="13">
        <v>4.49</v>
      </c>
      <c r="E619" s="8" t="s">
        <v>12304</v>
      </c>
      <c r="F619" s="8" t="s">
        <v>12305</v>
      </c>
      <c r="G619" s="8" t="s">
        <v>11883</v>
      </c>
      <c r="H619" s="8" t="s">
        <v>10559</v>
      </c>
      <c r="I619" s="8" t="s">
        <v>10560</v>
      </c>
      <c r="J619" s="13">
        <v>4.5</v>
      </c>
      <c r="K619" s="13">
        <f t="shared" si="34"/>
        <v>275.9</v>
      </c>
      <c r="L619" s="13">
        <v>71.8</v>
      </c>
      <c r="M619" s="8" t="s">
        <v>10559</v>
      </c>
      <c r="N619" s="13">
        <f t="shared" si="35"/>
        <v>204.1</v>
      </c>
      <c r="O619" s="8" t="s">
        <v>10566</v>
      </c>
      <c r="P619" s="8" t="s">
        <v>10562</v>
      </c>
      <c r="Q619" s="8" t="s">
        <v>12248</v>
      </c>
      <c r="R619" s="8" t="s">
        <v>10559</v>
      </c>
      <c r="U619" s="13">
        <v>197.6</v>
      </c>
    </row>
    <row r="620" ht="30" customHeight="1" outlineLevel="3" spans="1:21">
      <c r="A620" s="8" t="s">
        <v>99</v>
      </c>
      <c r="B620" s="8" t="s">
        <v>106</v>
      </c>
      <c r="C620" s="8" t="s">
        <v>12306</v>
      </c>
      <c r="D620" s="13">
        <v>0.827</v>
      </c>
      <c r="E620" s="8" t="s">
        <v>12307</v>
      </c>
      <c r="F620" s="8" t="s">
        <v>12308</v>
      </c>
      <c r="G620" s="8" t="s">
        <v>11883</v>
      </c>
      <c r="H620" s="8" t="s">
        <v>10559</v>
      </c>
      <c r="I620" s="8" t="s">
        <v>10560</v>
      </c>
      <c r="J620" s="13">
        <v>0.8</v>
      </c>
      <c r="K620" s="13">
        <f t="shared" si="34"/>
        <v>50.8</v>
      </c>
      <c r="L620" s="13">
        <v>13</v>
      </c>
      <c r="M620" s="8" t="s">
        <v>10559</v>
      </c>
      <c r="N620" s="13">
        <f t="shared" si="35"/>
        <v>37.8</v>
      </c>
      <c r="O620" s="8" t="s">
        <v>10566</v>
      </c>
      <c r="P620" s="8" t="s">
        <v>10562</v>
      </c>
      <c r="Q620" s="8" t="s">
        <v>12248</v>
      </c>
      <c r="R620" s="8" t="s">
        <v>10559</v>
      </c>
      <c r="U620" s="13">
        <v>36.4</v>
      </c>
    </row>
    <row r="621" ht="30" customHeight="1" outlineLevel="3" spans="1:21">
      <c r="A621" s="8" t="s">
        <v>99</v>
      </c>
      <c r="B621" s="8" t="s">
        <v>106</v>
      </c>
      <c r="C621" s="8" t="s">
        <v>12309</v>
      </c>
      <c r="D621" s="13">
        <v>1.244</v>
      </c>
      <c r="E621" s="8" t="s">
        <v>12310</v>
      </c>
      <c r="F621" s="8" t="s">
        <v>12311</v>
      </c>
      <c r="G621" s="8" t="s">
        <v>11883</v>
      </c>
      <c r="H621" s="8" t="s">
        <v>10559</v>
      </c>
      <c r="I621" s="8" t="s">
        <v>10560</v>
      </c>
      <c r="J621" s="13">
        <v>1.2</v>
      </c>
      <c r="K621" s="13">
        <f t="shared" si="34"/>
        <v>76.4</v>
      </c>
      <c r="L621" s="13">
        <v>19.9</v>
      </c>
      <c r="M621" s="8" t="s">
        <v>10559</v>
      </c>
      <c r="N621" s="13">
        <f t="shared" si="35"/>
        <v>56.5</v>
      </c>
      <c r="O621" s="8" t="s">
        <v>10566</v>
      </c>
      <c r="P621" s="8" t="s">
        <v>10562</v>
      </c>
      <c r="Q621" s="8" t="s">
        <v>12248</v>
      </c>
      <c r="R621" s="8" t="s">
        <v>10559</v>
      </c>
      <c r="U621" s="13">
        <v>54.7</v>
      </c>
    </row>
    <row r="622" ht="30" customHeight="1" outlineLevel="3" spans="1:21">
      <c r="A622" s="8" t="s">
        <v>99</v>
      </c>
      <c r="B622" s="8" t="s">
        <v>106</v>
      </c>
      <c r="C622" s="8" t="s">
        <v>12312</v>
      </c>
      <c r="D622" s="13">
        <v>1.724</v>
      </c>
      <c r="E622" s="8" t="s">
        <v>12313</v>
      </c>
      <c r="F622" s="8" t="s">
        <v>12314</v>
      </c>
      <c r="G622" s="8" t="s">
        <v>11883</v>
      </c>
      <c r="H622" s="8" t="s">
        <v>10559</v>
      </c>
      <c r="I622" s="8" t="s">
        <v>10560</v>
      </c>
      <c r="J622" s="13">
        <v>1.7</v>
      </c>
      <c r="K622" s="13">
        <f t="shared" si="34"/>
        <v>106</v>
      </c>
      <c r="L622" s="13">
        <v>27.6</v>
      </c>
      <c r="M622" s="8" t="s">
        <v>10559</v>
      </c>
      <c r="N622" s="13">
        <f t="shared" si="35"/>
        <v>78.4</v>
      </c>
      <c r="O622" s="8" t="s">
        <v>10566</v>
      </c>
      <c r="P622" s="8" t="s">
        <v>10562</v>
      </c>
      <c r="Q622" s="8" t="s">
        <v>12248</v>
      </c>
      <c r="R622" s="8" t="s">
        <v>10559</v>
      </c>
      <c r="U622" s="13">
        <v>75.9</v>
      </c>
    </row>
    <row r="623" ht="30" customHeight="1" outlineLevel="3" spans="1:21">
      <c r="A623" s="8" t="s">
        <v>99</v>
      </c>
      <c r="B623" s="8" t="s">
        <v>106</v>
      </c>
      <c r="C623" s="8" t="s">
        <v>12315</v>
      </c>
      <c r="D623" s="13">
        <v>11.092</v>
      </c>
      <c r="E623" s="8" t="s">
        <v>12316</v>
      </c>
      <c r="F623" s="8" t="s">
        <v>12317</v>
      </c>
      <c r="G623" s="8" t="s">
        <v>11883</v>
      </c>
      <c r="H623" s="8" t="s">
        <v>10559</v>
      </c>
      <c r="I623" s="8" t="s">
        <v>10560</v>
      </c>
      <c r="J623" s="13">
        <v>11.1</v>
      </c>
      <c r="K623" s="13">
        <f t="shared" si="34"/>
        <v>681.5</v>
      </c>
      <c r="L623" s="13">
        <v>177</v>
      </c>
      <c r="M623" s="8" t="s">
        <v>10559</v>
      </c>
      <c r="N623" s="13">
        <f t="shared" si="35"/>
        <v>504.5</v>
      </c>
      <c r="O623" s="8" t="s">
        <v>10566</v>
      </c>
      <c r="P623" s="8" t="s">
        <v>10562</v>
      </c>
      <c r="Q623" s="8" t="s">
        <v>12248</v>
      </c>
      <c r="R623" s="8" t="s">
        <v>10559</v>
      </c>
      <c r="U623" s="13">
        <v>488</v>
      </c>
    </row>
    <row r="624" ht="30" customHeight="1" outlineLevel="3" spans="1:21">
      <c r="A624" s="8" t="s">
        <v>99</v>
      </c>
      <c r="B624" s="8" t="s">
        <v>106</v>
      </c>
      <c r="C624" s="8" t="s">
        <v>12318</v>
      </c>
      <c r="D624" s="13">
        <v>0.754</v>
      </c>
      <c r="E624" s="8" t="s">
        <v>12319</v>
      </c>
      <c r="F624" s="8" t="s">
        <v>12320</v>
      </c>
      <c r="G624" s="8" t="s">
        <v>11883</v>
      </c>
      <c r="H624" s="8" t="s">
        <v>10559</v>
      </c>
      <c r="I624" s="8" t="s">
        <v>10560</v>
      </c>
      <c r="J624" s="13">
        <v>0.8</v>
      </c>
      <c r="K624" s="13">
        <f t="shared" si="34"/>
        <v>46.4</v>
      </c>
      <c r="L624" s="13">
        <v>12</v>
      </c>
      <c r="M624" s="8" t="s">
        <v>10559</v>
      </c>
      <c r="N624" s="13">
        <f t="shared" si="35"/>
        <v>34.4</v>
      </c>
      <c r="O624" s="8" t="s">
        <v>10566</v>
      </c>
      <c r="P624" s="8" t="s">
        <v>10562</v>
      </c>
      <c r="Q624" s="8" t="s">
        <v>12248</v>
      </c>
      <c r="R624" s="8" t="s">
        <v>10559</v>
      </c>
      <c r="U624" s="13">
        <v>33.2</v>
      </c>
    </row>
    <row r="625" ht="30" customHeight="1" outlineLevel="3" spans="1:21">
      <c r="A625" s="8" t="s">
        <v>99</v>
      </c>
      <c r="B625" s="8" t="s">
        <v>106</v>
      </c>
      <c r="C625" s="8" t="s">
        <v>12321</v>
      </c>
      <c r="D625" s="13">
        <v>0.577</v>
      </c>
      <c r="E625" s="8" t="s">
        <v>12322</v>
      </c>
      <c r="F625" s="8" t="s">
        <v>12323</v>
      </c>
      <c r="G625" s="8" t="s">
        <v>11883</v>
      </c>
      <c r="H625" s="8" t="s">
        <v>10559</v>
      </c>
      <c r="I625" s="8" t="s">
        <v>10560</v>
      </c>
      <c r="J625" s="13">
        <v>0.6</v>
      </c>
      <c r="K625" s="13">
        <f t="shared" si="34"/>
        <v>35.5</v>
      </c>
      <c r="L625" s="13">
        <v>9</v>
      </c>
      <c r="M625" s="8" t="s">
        <v>10559</v>
      </c>
      <c r="N625" s="13">
        <f t="shared" si="35"/>
        <v>26.5</v>
      </c>
      <c r="O625" s="8" t="s">
        <v>10566</v>
      </c>
      <c r="P625" s="8" t="s">
        <v>10562</v>
      </c>
      <c r="Q625" s="8" t="s">
        <v>12248</v>
      </c>
      <c r="R625" s="8" t="s">
        <v>10559</v>
      </c>
      <c r="U625" s="13">
        <v>25.4</v>
      </c>
    </row>
    <row r="626" ht="30" customHeight="1" outlineLevel="3" spans="1:21">
      <c r="A626" s="8" t="s">
        <v>99</v>
      </c>
      <c r="B626" s="8" t="s">
        <v>106</v>
      </c>
      <c r="C626" s="8" t="s">
        <v>12324</v>
      </c>
      <c r="D626" s="13">
        <v>0.767</v>
      </c>
      <c r="E626" s="8" t="s">
        <v>12325</v>
      </c>
      <c r="F626" s="8" t="s">
        <v>12326</v>
      </c>
      <c r="G626" s="8" t="s">
        <v>11883</v>
      </c>
      <c r="H626" s="8" t="s">
        <v>10559</v>
      </c>
      <c r="I626" s="8" t="s">
        <v>10560</v>
      </c>
      <c r="J626" s="13">
        <v>0.8</v>
      </c>
      <c r="K626" s="13">
        <f t="shared" si="34"/>
        <v>47.1</v>
      </c>
      <c r="L626" s="13">
        <v>12</v>
      </c>
      <c r="M626" s="8" t="s">
        <v>10559</v>
      </c>
      <c r="N626" s="13">
        <f t="shared" si="35"/>
        <v>35.1</v>
      </c>
      <c r="O626" s="8" t="s">
        <v>10566</v>
      </c>
      <c r="P626" s="8" t="s">
        <v>10562</v>
      </c>
      <c r="Q626" s="8" t="s">
        <v>12248</v>
      </c>
      <c r="R626" s="8" t="s">
        <v>10559</v>
      </c>
      <c r="U626" s="13">
        <v>33.7</v>
      </c>
    </row>
    <row r="627" ht="30" customHeight="1" outlineLevel="3" spans="1:21">
      <c r="A627" s="8" t="s">
        <v>99</v>
      </c>
      <c r="B627" s="8" t="s">
        <v>106</v>
      </c>
      <c r="C627" s="8" t="s">
        <v>12327</v>
      </c>
      <c r="D627" s="13">
        <v>1.161</v>
      </c>
      <c r="E627" s="8" t="s">
        <v>12328</v>
      </c>
      <c r="F627" s="8" t="s">
        <v>12329</v>
      </c>
      <c r="G627" s="8" t="s">
        <v>11883</v>
      </c>
      <c r="H627" s="8" t="s">
        <v>10559</v>
      </c>
      <c r="I627" s="8" t="s">
        <v>10560</v>
      </c>
      <c r="J627" s="13">
        <v>1.2</v>
      </c>
      <c r="K627" s="13">
        <f t="shared" si="34"/>
        <v>71.4</v>
      </c>
      <c r="L627" s="13">
        <v>18.6</v>
      </c>
      <c r="M627" s="8" t="s">
        <v>10559</v>
      </c>
      <c r="N627" s="13">
        <f t="shared" si="35"/>
        <v>52.8</v>
      </c>
      <c r="O627" s="8" t="s">
        <v>10566</v>
      </c>
      <c r="P627" s="8" t="s">
        <v>10562</v>
      </c>
      <c r="Q627" s="8" t="s">
        <v>12248</v>
      </c>
      <c r="R627" s="8" t="s">
        <v>10559</v>
      </c>
      <c r="U627" s="13">
        <v>51.1</v>
      </c>
    </row>
    <row r="628" ht="30" customHeight="1" outlineLevel="3" spans="1:21">
      <c r="A628" s="8" t="s">
        <v>99</v>
      </c>
      <c r="B628" s="8" t="s">
        <v>106</v>
      </c>
      <c r="C628" s="8" t="s">
        <v>12330</v>
      </c>
      <c r="D628" s="13">
        <v>0.329</v>
      </c>
      <c r="E628" s="8" t="s">
        <v>12331</v>
      </c>
      <c r="F628" s="8" t="s">
        <v>12332</v>
      </c>
      <c r="G628" s="8" t="s">
        <v>11883</v>
      </c>
      <c r="H628" s="8" t="s">
        <v>10559</v>
      </c>
      <c r="I628" s="8" t="s">
        <v>10560</v>
      </c>
      <c r="J628" s="13">
        <v>0.3</v>
      </c>
      <c r="K628" s="13">
        <f t="shared" si="34"/>
        <v>20.2</v>
      </c>
      <c r="L628" s="13">
        <v>5</v>
      </c>
      <c r="M628" s="8" t="s">
        <v>10559</v>
      </c>
      <c r="N628" s="13">
        <f t="shared" si="35"/>
        <v>15.2</v>
      </c>
      <c r="O628" s="8" t="s">
        <v>10566</v>
      </c>
      <c r="P628" s="8" t="s">
        <v>10562</v>
      </c>
      <c r="Q628" s="8" t="s">
        <v>12248</v>
      </c>
      <c r="R628" s="8" t="s">
        <v>10559</v>
      </c>
      <c r="U628" s="13">
        <v>14.5</v>
      </c>
    </row>
    <row r="629" ht="30" customHeight="1" outlineLevel="3" spans="1:21">
      <c r="A629" s="8" t="s">
        <v>99</v>
      </c>
      <c r="B629" s="8" t="s">
        <v>106</v>
      </c>
      <c r="C629" s="8" t="s">
        <v>12333</v>
      </c>
      <c r="D629" s="13">
        <v>0.844</v>
      </c>
      <c r="E629" s="8" t="s">
        <v>12334</v>
      </c>
      <c r="F629" s="8" t="s">
        <v>12335</v>
      </c>
      <c r="G629" s="8" t="s">
        <v>11883</v>
      </c>
      <c r="H629" s="8" t="s">
        <v>10559</v>
      </c>
      <c r="I629" s="8" t="s">
        <v>10560</v>
      </c>
      <c r="J629" s="13">
        <v>0.8</v>
      </c>
      <c r="K629" s="13">
        <f t="shared" si="34"/>
        <v>51.8</v>
      </c>
      <c r="L629" s="13">
        <v>13.5</v>
      </c>
      <c r="M629" s="8" t="s">
        <v>10559</v>
      </c>
      <c r="N629" s="13">
        <f t="shared" si="35"/>
        <v>38.3</v>
      </c>
      <c r="O629" s="8" t="s">
        <v>10566</v>
      </c>
      <c r="P629" s="8" t="s">
        <v>10562</v>
      </c>
      <c r="Q629" s="8" t="s">
        <v>12248</v>
      </c>
      <c r="R629" s="8" t="s">
        <v>10559</v>
      </c>
      <c r="U629" s="13">
        <v>37.1</v>
      </c>
    </row>
    <row r="630" ht="30" customHeight="1" outlineLevel="3" spans="1:21">
      <c r="A630" s="8" t="s">
        <v>99</v>
      </c>
      <c r="B630" s="8" t="s">
        <v>106</v>
      </c>
      <c r="C630" s="8" t="s">
        <v>12336</v>
      </c>
      <c r="D630" s="13">
        <v>5.508</v>
      </c>
      <c r="E630" s="8" t="s">
        <v>12337</v>
      </c>
      <c r="F630" s="8" t="s">
        <v>12338</v>
      </c>
      <c r="G630" s="8" t="s">
        <v>11883</v>
      </c>
      <c r="H630" s="8" t="s">
        <v>10559</v>
      </c>
      <c r="I630" s="8" t="s">
        <v>10560</v>
      </c>
      <c r="J630" s="13">
        <v>5.5</v>
      </c>
      <c r="K630" s="13">
        <f t="shared" si="34"/>
        <v>338.5</v>
      </c>
      <c r="L630" s="13">
        <v>88</v>
      </c>
      <c r="M630" s="8" t="s">
        <v>10559</v>
      </c>
      <c r="N630" s="13">
        <f t="shared" si="35"/>
        <v>250.5</v>
      </c>
      <c r="O630" s="8" t="s">
        <v>10566</v>
      </c>
      <c r="P630" s="8" t="s">
        <v>10562</v>
      </c>
      <c r="Q630" s="8" t="s">
        <v>12248</v>
      </c>
      <c r="R630" s="8" t="s">
        <v>10559</v>
      </c>
      <c r="U630" s="13">
        <v>242.4</v>
      </c>
    </row>
    <row r="631" ht="30" customHeight="1" outlineLevel="3" spans="1:21">
      <c r="A631" s="8" t="s">
        <v>99</v>
      </c>
      <c r="B631" s="8" t="s">
        <v>106</v>
      </c>
      <c r="C631" s="8" t="s">
        <v>12339</v>
      </c>
      <c r="D631" s="13">
        <v>3.487</v>
      </c>
      <c r="E631" s="8" t="s">
        <v>12340</v>
      </c>
      <c r="F631" s="8" t="s">
        <v>12341</v>
      </c>
      <c r="G631" s="8" t="s">
        <v>11883</v>
      </c>
      <c r="H631" s="8" t="s">
        <v>10559</v>
      </c>
      <c r="I631" s="8" t="s">
        <v>10560</v>
      </c>
      <c r="J631" s="13">
        <v>3.5</v>
      </c>
      <c r="K631" s="13">
        <f t="shared" si="34"/>
        <v>214.2</v>
      </c>
      <c r="L631" s="13">
        <v>55.8</v>
      </c>
      <c r="M631" s="8" t="s">
        <v>10559</v>
      </c>
      <c r="N631" s="13">
        <f t="shared" si="35"/>
        <v>158.4</v>
      </c>
      <c r="O631" s="8" t="s">
        <v>10566</v>
      </c>
      <c r="P631" s="8" t="s">
        <v>10562</v>
      </c>
      <c r="Q631" s="8" t="s">
        <v>12248</v>
      </c>
      <c r="R631" s="8" t="s">
        <v>10559</v>
      </c>
      <c r="U631" s="13">
        <v>153.4</v>
      </c>
    </row>
    <row r="632" ht="30" customHeight="1" outlineLevel="3" spans="1:21">
      <c r="A632" s="8" t="s">
        <v>99</v>
      </c>
      <c r="B632" s="8" t="s">
        <v>106</v>
      </c>
      <c r="C632" s="8" t="s">
        <v>12342</v>
      </c>
      <c r="D632" s="13">
        <v>1.818</v>
      </c>
      <c r="E632" s="8" t="s">
        <v>12343</v>
      </c>
      <c r="F632" s="8" t="s">
        <v>12344</v>
      </c>
      <c r="G632" s="8" t="s">
        <v>11883</v>
      </c>
      <c r="H632" s="8" t="s">
        <v>10559</v>
      </c>
      <c r="I632" s="8" t="s">
        <v>10560</v>
      </c>
      <c r="J632" s="13">
        <v>1.8</v>
      </c>
      <c r="K632" s="13">
        <f t="shared" si="34"/>
        <v>111.7</v>
      </c>
      <c r="L632" s="13">
        <v>29</v>
      </c>
      <c r="M632" s="8" t="s">
        <v>10559</v>
      </c>
      <c r="N632" s="13">
        <f t="shared" si="35"/>
        <v>82.7</v>
      </c>
      <c r="O632" s="8" t="s">
        <v>10566</v>
      </c>
      <c r="P632" s="8" t="s">
        <v>10562</v>
      </c>
      <c r="Q632" s="8" t="s">
        <v>12248</v>
      </c>
      <c r="R632" s="8" t="s">
        <v>10559</v>
      </c>
      <c r="U632" s="13">
        <v>80</v>
      </c>
    </row>
    <row r="633" ht="30" customHeight="1" outlineLevel="3" spans="1:21">
      <c r="A633" s="8" t="s">
        <v>99</v>
      </c>
      <c r="B633" s="8" t="s">
        <v>106</v>
      </c>
      <c r="C633" s="8" t="s">
        <v>12345</v>
      </c>
      <c r="D633" s="13">
        <v>18.376</v>
      </c>
      <c r="E633" s="8" t="s">
        <v>12346</v>
      </c>
      <c r="F633" s="8" t="s">
        <v>12347</v>
      </c>
      <c r="G633" s="8" t="s">
        <v>11883</v>
      </c>
      <c r="H633" s="8" t="s">
        <v>10559</v>
      </c>
      <c r="I633" s="8" t="s">
        <v>10560</v>
      </c>
      <c r="J633" s="13">
        <v>18.4</v>
      </c>
      <c r="K633" s="13">
        <f t="shared" si="34"/>
        <v>1129.1</v>
      </c>
      <c r="L633" s="13">
        <v>294</v>
      </c>
      <c r="M633" s="8" t="s">
        <v>10559</v>
      </c>
      <c r="N633" s="13">
        <f t="shared" si="35"/>
        <v>835.1</v>
      </c>
      <c r="O633" s="8" t="s">
        <v>10566</v>
      </c>
      <c r="P633" s="8" t="s">
        <v>10562</v>
      </c>
      <c r="Q633" s="8" t="s">
        <v>12248</v>
      </c>
      <c r="R633" s="8" t="s">
        <v>10559</v>
      </c>
      <c r="U633" s="13">
        <v>808.5</v>
      </c>
    </row>
    <row r="634" ht="30" customHeight="1" outlineLevel="3" spans="1:21">
      <c r="A634" s="8" t="s">
        <v>99</v>
      </c>
      <c r="B634" s="8" t="s">
        <v>106</v>
      </c>
      <c r="C634" s="8" t="s">
        <v>12348</v>
      </c>
      <c r="D634" s="13">
        <v>0.496</v>
      </c>
      <c r="E634" s="8" t="s">
        <v>12349</v>
      </c>
      <c r="F634" s="8" t="s">
        <v>12350</v>
      </c>
      <c r="G634" s="8" t="s">
        <v>11883</v>
      </c>
      <c r="H634" s="8" t="s">
        <v>10559</v>
      </c>
      <c r="I634" s="8" t="s">
        <v>10560</v>
      </c>
      <c r="J634" s="13">
        <v>0.5</v>
      </c>
      <c r="K634" s="13">
        <f t="shared" si="34"/>
        <v>30.4</v>
      </c>
      <c r="L634" s="13">
        <v>7.9</v>
      </c>
      <c r="M634" s="8" t="s">
        <v>10559</v>
      </c>
      <c r="N634" s="13">
        <f t="shared" si="35"/>
        <v>22.5</v>
      </c>
      <c r="O634" s="8" t="s">
        <v>10566</v>
      </c>
      <c r="P634" s="8" t="s">
        <v>10562</v>
      </c>
      <c r="Q634" s="8" t="s">
        <v>12248</v>
      </c>
      <c r="R634" s="8" t="s">
        <v>10559</v>
      </c>
      <c r="U634" s="13">
        <v>21.8</v>
      </c>
    </row>
    <row r="635" ht="30" customHeight="1" outlineLevel="3" spans="1:21">
      <c r="A635" s="8" t="s">
        <v>99</v>
      </c>
      <c r="B635" s="8" t="s">
        <v>106</v>
      </c>
      <c r="C635" s="8" t="s">
        <v>12351</v>
      </c>
      <c r="D635" s="13">
        <v>5.323</v>
      </c>
      <c r="E635" s="8" t="s">
        <v>12352</v>
      </c>
      <c r="F635" s="8" t="s">
        <v>12353</v>
      </c>
      <c r="G635" s="8" t="s">
        <v>11883</v>
      </c>
      <c r="H635" s="8" t="s">
        <v>10559</v>
      </c>
      <c r="I635" s="8" t="s">
        <v>10560</v>
      </c>
      <c r="J635" s="13">
        <v>5.3</v>
      </c>
      <c r="K635" s="13">
        <f t="shared" si="34"/>
        <v>327.1</v>
      </c>
      <c r="L635" s="13">
        <v>85</v>
      </c>
      <c r="M635" s="8" t="s">
        <v>10559</v>
      </c>
      <c r="N635" s="13">
        <f t="shared" si="35"/>
        <v>242.1</v>
      </c>
      <c r="O635" s="8" t="s">
        <v>10566</v>
      </c>
      <c r="P635" s="8" t="s">
        <v>10562</v>
      </c>
      <c r="Q635" s="8" t="s">
        <v>12248</v>
      </c>
      <c r="R635" s="8" t="s">
        <v>10559</v>
      </c>
      <c r="U635" s="13">
        <v>234.2</v>
      </c>
    </row>
    <row r="636" ht="30" customHeight="1" outlineLevel="3" spans="1:21">
      <c r="A636" s="8" t="s">
        <v>99</v>
      </c>
      <c r="B636" s="8" t="s">
        <v>106</v>
      </c>
      <c r="C636" s="8" t="s">
        <v>12354</v>
      </c>
      <c r="D636" s="13">
        <v>1.928</v>
      </c>
      <c r="E636" s="8" t="s">
        <v>12355</v>
      </c>
      <c r="F636" s="8" t="s">
        <v>12356</v>
      </c>
      <c r="G636" s="8" t="s">
        <v>11883</v>
      </c>
      <c r="H636" s="8" t="s">
        <v>10559</v>
      </c>
      <c r="I636" s="8" t="s">
        <v>10560</v>
      </c>
      <c r="J636" s="13">
        <v>1.9</v>
      </c>
      <c r="K636" s="13">
        <f t="shared" si="34"/>
        <v>118.4</v>
      </c>
      <c r="L636" s="13">
        <v>30.8</v>
      </c>
      <c r="M636" s="8" t="s">
        <v>10559</v>
      </c>
      <c r="N636" s="13">
        <f t="shared" si="35"/>
        <v>87.6</v>
      </c>
      <c r="O636" s="8" t="s">
        <v>10566</v>
      </c>
      <c r="P636" s="8" t="s">
        <v>10562</v>
      </c>
      <c r="Q636" s="8" t="s">
        <v>12248</v>
      </c>
      <c r="R636" s="8" t="s">
        <v>10559</v>
      </c>
      <c r="U636" s="13">
        <v>84.8</v>
      </c>
    </row>
    <row r="637" ht="30" customHeight="1" outlineLevel="3" spans="1:21">
      <c r="A637" s="8" t="s">
        <v>99</v>
      </c>
      <c r="B637" s="8" t="s">
        <v>106</v>
      </c>
      <c r="C637" s="8" t="s">
        <v>12357</v>
      </c>
      <c r="D637" s="13">
        <v>0.094</v>
      </c>
      <c r="E637" s="8" t="s">
        <v>12358</v>
      </c>
      <c r="F637" s="8" t="s">
        <v>12359</v>
      </c>
      <c r="G637" s="8" t="s">
        <v>11883</v>
      </c>
      <c r="H637" s="8" t="s">
        <v>10559</v>
      </c>
      <c r="I637" s="8" t="s">
        <v>10560</v>
      </c>
      <c r="J637" s="13">
        <v>0.1</v>
      </c>
      <c r="K637" s="13">
        <f t="shared" si="34"/>
        <v>5.7</v>
      </c>
      <c r="L637" s="13">
        <v>1.5</v>
      </c>
      <c r="M637" s="8" t="s">
        <v>10559</v>
      </c>
      <c r="N637" s="13">
        <f t="shared" si="35"/>
        <v>4.2</v>
      </c>
      <c r="O637" s="8" t="s">
        <v>10566</v>
      </c>
      <c r="P637" s="8" t="s">
        <v>10562</v>
      </c>
      <c r="Q637" s="8" t="s">
        <v>12248</v>
      </c>
      <c r="R637" s="8" t="s">
        <v>10559</v>
      </c>
      <c r="U637" s="13">
        <v>4.1</v>
      </c>
    </row>
    <row r="638" ht="30" customHeight="1" outlineLevel="3" spans="1:21">
      <c r="A638" s="8" t="s">
        <v>99</v>
      </c>
      <c r="B638" s="8" t="s">
        <v>106</v>
      </c>
      <c r="C638" s="8" t="s">
        <v>12360</v>
      </c>
      <c r="D638" s="13">
        <v>4.574</v>
      </c>
      <c r="E638" s="8" t="s">
        <v>12361</v>
      </c>
      <c r="F638" s="8" t="s">
        <v>12362</v>
      </c>
      <c r="G638" s="8" t="s">
        <v>11883</v>
      </c>
      <c r="H638" s="8" t="s">
        <v>10559</v>
      </c>
      <c r="I638" s="8" t="s">
        <v>10560</v>
      </c>
      <c r="J638" s="13">
        <v>4.6</v>
      </c>
      <c r="K638" s="13">
        <f t="shared" si="34"/>
        <v>281.1</v>
      </c>
      <c r="L638" s="13">
        <v>73</v>
      </c>
      <c r="M638" s="8" t="s">
        <v>10559</v>
      </c>
      <c r="N638" s="13">
        <f t="shared" si="35"/>
        <v>208.1</v>
      </c>
      <c r="O638" s="8" t="s">
        <v>10566</v>
      </c>
      <c r="P638" s="8" t="s">
        <v>10562</v>
      </c>
      <c r="Q638" s="8" t="s">
        <v>12248</v>
      </c>
      <c r="R638" s="8" t="s">
        <v>10559</v>
      </c>
      <c r="U638" s="13">
        <v>201.3</v>
      </c>
    </row>
    <row r="639" ht="30" customHeight="1" outlineLevel="3" spans="1:21">
      <c r="A639" s="8" t="s">
        <v>99</v>
      </c>
      <c r="B639" s="8" t="s">
        <v>106</v>
      </c>
      <c r="C639" s="8" t="s">
        <v>12363</v>
      </c>
      <c r="D639" s="13">
        <v>0.625</v>
      </c>
      <c r="E639" s="8" t="s">
        <v>12364</v>
      </c>
      <c r="F639" s="8" t="s">
        <v>12365</v>
      </c>
      <c r="G639" s="8" t="s">
        <v>11883</v>
      </c>
      <c r="H639" s="8" t="s">
        <v>10559</v>
      </c>
      <c r="I639" s="8" t="s">
        <v>10560</v>
      </c>
      <c r="J639" s="13">
        <v>0.6</v>
      </c>
      <c r="K639" s="13">
        <f t="shared" si="34"/>
        <v>38.4</v>
      </c>
      <c r="L639" s="13">
        <v>10</v>
      </c>
      <c r="M639" s="8" t="s">
        <v>10559</v>
      </c>
      <c r="N639" s="13">
        <f t="shared" si="35"/>
        <v>28.4</v>
      </c>
      <c r="O639" s="8" t="s">
        <v>10566</v>
      </c>
      <c r="P639" s="8" t="s">
        <v>10562</v>
      </c>
      <c r="Q639" s="8" t="s">
        <v>12248</v>
      </c>
      <c r="R639" s="8" t="s">
        <v>10559</v>
      </c>
      <c r="U639" s="13">
        <v>27.5</v>
      </c>
    </row>
    <row r="640" ht="30" customHeight="1" outlineLevel="3" spans="1:21">
      <c r="A640" s="8" t="s">
        <v>99</v>
      </c>
      <c r="B640" s="8" t="s">
        <v>106</v>
      </c>
      <c r="C640" s="8" t="s">
        <v>12366</v>
      </c>
      <c r="D640" s="13">
        <v>0.541</v>
      </c>
      <c r="E640" s="8" t="s">
        <v>12367</v>
      </c>
      <c r="F640" s="8" t="s">
        <v>12368</v>
      </c>
      <c r="G640" s="8" t="s">
        <v>11883</v>
      </c>
      <c r="H640" s="8" t="s">
        <v>10559</v>
      </c>
      <c r="I640" s="8" t="s">
        <v>10560</v>
      </c>
      <c r="J640" s="13">
        <v>0.5</v>
      </c>
      <c r="K640" s="13">
        <f t="shared" si="34"/>
        <v>33.2</v>
      </c>
      <c r="L640" s="13">
        <v>8.7</v>
      </c>
      <c r="M640" s="8" t="s">
        <v>10559</v>
      </c>
      <c r="N640" s="13">
        <f t="shared" si="35"/>
        <v>24.5</v>
      </c>
      <c r="O640" s="8" t="s">
        <v>10566</v>
      </c>
      <c r="P640" s="8" t="s">
        <v>10562</v>
      </c>
      <c r="Q640" s="8" t="s">
        <v>12248</v>
      </c>
      <c r="R640" s="8" t="s">
        <v>10559</v>
      </c>
      <c r="U640" s="13">
        <v>23.8</v>
      </c>
    </row>
    <row r="641" ht="30" customHeight="1" outlineLevel="3" spans="1:21">
      <c r="A641" s="8" t="s">
        <v>99</v>
      </c>
      <c r="B641" s="8" t="s">
        <v>106</v>
      </c>
      <c r="C641" s="8" t="s">
        <v>12369</v>
      </c>
      <c r="D641" s="13">
        <v>1.037</v>
      </c>
      <c r="E641" s="8" t="s">
        <v>12370</v>
      </c>
      <c r="F641" s="8" t="s">
        <v>12371</v>
      </c>
      <c r="G641" s="8" t="s">
        <v>11883</v>
      </c>
      <c r="H641" s="8" t="s">
        <v>10559</v>
      </c>
      <c r="I641" s="8" t="s">
        <v>10560</v>
      </c>
      <c r="J641" s="13">
        <v>1</v>
      </c>
      <c r="K641" s="13">
        <f t="shared" si="34"/>
        <v>63.7</v>
      </c>
      <c r="L641" s="13">
        <v>16.6</v>
      </c>
      <c r="M641" s="8" t="s">
        <v>10559</v>
      </c>
      <c r="N641" s="13">
        <f t="shared" si="35"/>
        <v>47.1</v>
      </c>
      <c r="O641" s="8" t="s">
        <v>10566</v>
      </c>
      <c r="P641" s="8" t="s">
        <v>10562</v>
      </c>
      <c r="Q641" s="8" t="s">
        <v>12248</v>
      </c>
      <c r="R641" s="8" t="s">
        <v>10559</v>
      </c>
      <c r="U641" s="13">
        <v>45.6</v>
      </c>
    </row>
    <row r="642" ht="30" customHeight="1" outlineLevel="3" spans="1:21">
      <c r="A642" s="8" t="s">
        <v>99</v>
      </c>
      <c r="B642" s="8" t="s">
        <v>106</v>
      </c>
      <c r="C642" s="8" t="s">
        <v>12372</v>
      </c>
      <c r="D642" s="13">
        <v>3.25</v>
      </c>
      <c r="E642" s="8" t="s">
        <v>12373</v>
      </c>
      <c r="F642" s="8" t="s">
        <v>12374</v>
      </c>
      <c r="G642" s="8" t="s">
        <v>11883</v>
      </c>
      <c r="H642" s="8" t="s">
        <v>10559</v>
      </c>
      <c r="I642" s="8" t="s">
        <v>10560</v>
      </c>
      <c r="J642" s="13">
        <v>3.2</v>
      </c>
      <c r="K642" s="13">
        <f t="shared" si="34"/>
        <v>199.7</v>
      </c>
      <c r="L642" s="13">
        <v>52</v>
      </c>
      <c r="M642" s="8" t="s">
        <v>10559</v>
      </c>
      <c r="N642" s="13">
        <f t="shared" si="35"/>
        <v>147.7</v>
      </c>
      <c r="O642" s="8" t="s">
        <v>10566</v>
      </c>
      <c r="P642" s="8" t="s">
        <v>10562</v>
      </c>
      <c r="Q642" s="8" t="s">
        <v>12248</v>
      </c>
      <c r="R642" s="8" t="s">
        <v>10559</v>
      </c>
      <c r="U642" s="13">
        <v>143</v>
      </c>
    </row>
    <row r="643" ht="30" customHeight="1" outlineLevel="3" spans="1:21">
      <c r="A643" s="8" t="s">
        <v>99</v>
      </c>
      <c r="B643" s="8" t="s">
        <v>106</v>
      </c>
      <c r="C643" s="8" t="s">
        <v>12375</v>
      </c>
      <c r="D643" s="13">
        <v>1.528</v>
      </c>
      <c r="E643" s="8" t="s">
        <v>12376</v>
      </c>
      <c r="F643" s="8" t="s">
        <v>12377</v>
      </c>
      <c r="G643" s="8" t="s">
        <v>11883</v>
      </c>
      <c r="H643" s="8" t="s">
        <v>10559</v>
      </c>
      <c r="I643" s="8" t="s">
        <v>10560</v>
      </c>
      <c r="J643" s="13">
        <v>1.5</v>
      </c>
      <c r="K643" s="13">
        <f t="shared" si="34"/>
        <v>93.8</v>
      </c>
      <c r="L643" s="13">
        <v>24</v>
      </c>
      <c r="M643" s="8" t="s">
        <v>10559</v>
      </c>
      <c r="N643" s="13">
        <f t="shared" si="35"/>
        <v>69.8</v>
      </c>
      <c r="O643" s="8" t="s">
        <v>10566</v>
      </c>
      <c r="P643" s="8" t="s">
        <v>10562</v>
      </c>
      <c r="Q643" s="8" t="s">
        <v>12248</v>
      </c>
      <c r="R643" s="8" t="s">
        <v>10559</v>
      </c>
      <c r="U643" s="13">
        <v>67.2</v>
      </c>
    </row>
    <row r="644" ht="30" customHeight="1" outlineLevel="3" spans="1:21">
      <c r="A644" s="8" t="s">
        <v>99</v>
      </c>
      <c r="B644" s="8" t="s">
        <v>106</v>
      </c>
      <c r="C644" s="8" t="s">
        <v>12378</v>
      </c>
      <c r="D644" s="13">
        <v>4.088</v>
      </c>
      <c r="E644" s="8" t="s">
        <v>12379</v>
      </c>
      <c r="F644" s="8" t="s">
        <v>12380</v>
      </c>
      <c r="G644" s="8" t="s">
        <v>11883</v>
      </c>
      <c r="H644" s="8" t="s">
        <v>10559</v>
      </c>
      <c r="I644" s="8" t="s">
        <v>10560</v>
      </c>
      <c r="J644" s="13">
        <v>4.1</v>
      </c>
      <c r="K644" s="13">
        <f t="shared" si="34"/>
        <v>251.2</v>
      </c>
      <c r="L644" s="13">
        <v>65</v>
      </c>
      <c r="M644" s="8" t="s">
        <v>10559</v>
      </c>
      <c r="N644" s="13">
        <f t="shared" si="35"/>
        <v>186.2</v>
      </c>
      <c r="O644" s="8" t="s">
        <v>10566</v>
      </c>
      <c r="P644" s="8" t="s">
        <v>10562</v>
      </c>
      <c r="Q644" s="8" t="s">
        <v>12248</v>
      </c>
      <c r="R644" s="8" t="s">
        <v>10559</v>
      </c>
      <c r="U644" s="13">
        <v>179.9</v>
      </c>
    </row>
    <row r="645" ht="30" customHeight="1" outlineLevel="3" spans="1:21">
      <c r="A645" s="8" t="s">
        <v>99</v>
      </c>
      <c r="B645" s="8" t="s">
        <v>106</v>
      </c>
      <c r="C645" s="8" t="s">
        <v>12381</v>
      </c>
      <c r="D645" s="13">
        <v>1.5</v>
      </c>
      <c r="E645" s="8" t="s">
        <v>12382</v>
      </c>
      <c r="F645" s="8" t="s">
        <v>12383</v>
      </c>
      <c r="G645" s="8" t="s">
        <v>11883</v>
      </c>
      <c r="H645" s="8" t="s">
        <v>10559</v>
      </c>
      <c r="I645" s="8" t="s">
        <v>10560</v>
      </c>
      <c r="J645" s="13">
        <v>1.5</v>
      </c>
      <c r="K645" s="13">
        <f t="shared" si="34"/>
        <v>92.2</v>
      </c>
      <c r="L645" s="13">
        <v>24</v>
      </c>
      <c r="M645" s="8" t="s">
        <v>10559</v>
      </c>
      <c r="N645" s="13">
        <f t="shared" si="35"/>
        <v>68.2</v>
      </c>
      <c r="O645" s="8" t="s">
        <v>10566</v>
      </c>
      <c r="P645" s="8" t="s">
        <v>10562</v>
      </c>
      <c r="Q645" s="8" t="s">
        <v>12248</v>
      </c>
      <c r="R645" s="8" t="s">
        <v>10559</v>
      </c>
      <c r="U645" s="13">
        <v>66</v>
      </c>
    </row>
    <row r="646" ht="30" customHeight="1" outlineLevel="3" spans="1:21">
      <c r="A646" s="8" t="s">
        <v>99</v>
      </c>
      <c r="B646" s="8" t="s">
        <v>106</v>
      </c>
      <c r="C646" s="8" t="s">
        <v>12384</v>
      </c>
      <c r="D646" s="13">
        <v>4.651</v>
      </c>
      <c r="E646" s="8" t="s">
        <v>12385</v>
      </c>
      <c r="F646" s="8" t="s">
        <v>12386</v>
      </c>
      <c r="G646" s="8" t="s">
        <v>11883</v>
      </c>
      <c r="H646" s="8" t="s">
        <v>10559</v>
      </c>
      <c r="I646" s="8" t="s">
        <v>10560</v>
      </c>
      <c r="J646" s="13">
        <v>4.7</v>
      </c>
      <c r="K646" s="13">
        <f t="shared" si="34"/>
        <v>288.5</v>
      </c>
      <c r="L646" s="13">
        <v>74</v>
      </c>
      <c r="M646" s="8" t="s">
        <v>10559</v>
      </c>
      <c r="N646" s="13">
        <f t="shared" si="35"/>
        <v>214.5</v>
      </c>
      <c r="O646" s="8" t="s">
        <v>10566</v>
      </c>
      <c r="P646" s="8" t="s">
        <v>10562</v>
      </c>
      <c r="Q646" s="8" t="s">
        <v>12248</v>
      </c>
      <c r="R646" s="8" t="s">
        <v>10559</v>
      </c>
      <c r="U646" s="13">
        <v>206.6</v>
      </c>
    </row>
    <row r="647" ht="30" customHeight="1" outlineLevel="3" spans="1:21">
      <c r="A647" s="8" t="s">
        <v>99</v>
      </c>
      <c r="B647" s="8" t="s">
        <v>106</v>
      </c>
      <c r="C647" s="8" t="s">
        <v>12387</v>
      </c>
      <c r="D647" s="13">
        <v>0.31</v>
      </c>
      <c r="E647" s="8" t="s">
        <v>12388</v>
      </c>
      <c r="F647" s="8" t="s">
        <v>12389</v>
      </c>
      <c r="G647" s="8" t="s">
        <v>11883</v>
      </c>
      <c r="H647" s="8" t="s">
        <v>10559</v>
      </c>
      <c r="I647" s="8" t="s">
        <v>10560</v>
      </c>
      <c r="J647" s="13">
        <v>0.3</v>
      </c>
      <c r="K647" s="13">
        <f t="shared" si="34"/>
        <v>19</v>
      </c>
      <c r="L647" s="13">
        <v>5</v>
      </c>
      <c r="M647" s="8" t="s">
        <v>10559</v>
      </c>
      <c r="N647" s="13">
        <f t="shared" si="35"/>
        <v>14</v>
      </c>
      <c r="O647" s="8" t="s">
        <v>10566</v>
      </c>
      <c r="P647" s="8" t="s">
        <v>10562</v>
      </c>
      <c r="Q647" s="8" t="s">
        <v>12248</v>
      </c>
      <c r="R647" s="8" t="s">
        <v>10559</v>
      </c>
      <c r="U647" s="13">
        <v>13.6</v>
      </c>
    </row>
    <row r="648" ht="30" customHeight="1" outlineLevel="3" spans="1:21">
      <c r="A648" s="8" t="s">
        <v>99</v>
      </c>
      <c r="B648" s="8" t="s">
        <v>106</v>
      </c>
      <c r="C648" s="8" t="s">
        <v>12390</v>
      </c>
      <c r="D648" s="13">
        <v>1.751</v>
      </c>
      <c r="E648" s="8" t="s">
        <v>12391</v>
      </c>
      <c r="F648" s="8" t="s">
        <v>12392</v>
      </c>
      <c r="G648" s="8" t="s">
        <v>11883</v>
      </c>
      <c r="H648" s="8" t="s">
        <v>10559</v>
      </c>
      <c r="I648" s="8" t="s">
        <v>10560</v>
      </c>
      <c r="J648" s="13">
        <v>1.8</v>
      </c>
      <c r="K648" s="13">
        <f t="shared" si="34"/>
        <v>107.5</v>
      </c>
      <c r="L648" s="13">
        <v>28</v>
      </c>
      <c r="M648" s="8" t="s">
        <v>10559</v>
      </c>
      <c r="N648" s="13">
        <f t="shared" si="35"/>
        <v>79.5</v>
      </c>
      <c r="O648" s="8" t="s">
        <v>10566</v>
      </c>
      <c r="P648" s="8" t="s">
        <v>10562</v>
      </c>
      <c r="Q648" s="8" t="s">
        <v>12248</v>
      </c>
      <c r="R648" s="8" t="s">
        <v>10559</v>
      </c>
      <c r="U648" s="13">
        <v>77</v>
      </c>
    </row>
    <row r="649" ht="30" customHeight="1" outlineLevel="3" spans="1:21">
      <c r="A649" s="8" t="s">
        <v>99</v>
      </c>
      <c r="B649" s="8" t="s">
        <v>106</v>
      </c>
      <c r="C649" s="8" t="s">
        <v>12393</v>
      </c>
      <c r="D649" s="13">
        <v>9.902</v>
      </c>
      <c r="E649" s="8" t="s">
        <v>12394</v>
      </c>
      <c r="F649" s="8" t="s">
        <v>12395</v>
      </c>
      <c r="G649" s="8" t="s">
        <v>11883</v>
      </c>
      <c r="H649" s="8" t="s">
        <v>10559</v>
      </c>
      <c r="I649" s="8" t="s">
        <v>10560</v>
      </c>
      <c r="J649" s="13">
        <v>9.9</v>
      </c>
      <c r="K649" s="13">
        <f t="shared" si="34"/>
        <v>608.4</v>
      </c>
      <c r="L649" s="13">
        <v>158</v>
      </c>
      <c r="M649" s="8" t="s">
        <v>10559</v>
      </c>
      <c r="N649" s="13">
        <f t="shared" si="35"/>
        <v>450.4</v>
      </c>
      <c r="O649" s="8" t="s">
        <v>10566</v>
      </c>
      <c r="P649" s="8" t="s">
        <v>10562</v>
      </c>
      <c r="Q649" s="8" t="s">
        <v>12248</v>
      </c>
      <c r="R649" s="8" t="s">
        <v>10559</v>
      </c>
      <c r="U649" s="13">
        <v>435.7</v>
      </c>
    </row>
    <row r="650" ht="30" customHeight="1" outlineLevel="3" spans="1:21">
      <c r="A650" s="8" t="s">
        <v>99</v>
      </c>
      <c r="B650" s="8" t="s">
        <v>106</v>
      </c>
      <c r="C650" s="8" t="s">
        <v>12396</v>
      </c>
      <c r="D650" s="13">
        <v>0.319</v>
      </c>
      <c r="E650" s="8" t="s">
        <v>12397</v>
      </c>
      <c r="F650" s="8" t="s">
        <v>12398</v>
      </c>
      <c r="G650" s="8" t="s">
        <v>11883</v>
      </c>
      <c r="H650" s="8" t="s">
        <v>10559</v>
      </c>
      <c r="I650" s="8" t="s">
        <v>10560</v>
      </c>
      <c r="J650" s="13">
        <v>0.3</v>
      </c>
      <c r="K650" s="13">
        <f t="shared" si="34"/>
        <v>19.6</v>
      </c>
      <c r="L650" s="13">
        <v>5</v>
      </c>
      <c r="M650" s="8" t="s">
        <v>10559</v>
      </c>
      <c r="N650" s="13">
        <f t="shared" si="35"/>
        <v>14.6</v>
      </c>
      <c r="O650" s="8" t="s">
        <v>10566</v>
      </c>
      <c r="P650" s="8" t="s">
        <v>10562</v>
      </c>
      <c r="Q650" s="8" t="s">
        <v>12248</v>
      </c>
      <c r="R650" s="8" t="s">
        <v>10559</v>
      </c>
      <c r="U650" s="13">
        <v>14</v>
      </c>
    </row>
    <row r="651" ht="30" customHeight="1" outlineLevel="3" spans="1:21">
      <c r="A651" s="8" t="s">
        <v>99</v>
      </c>
      <c r="B651" s="8" t="s">
        <v>106</v>
      </c>
      <c r="C651" s="8" t="s">
        <v>12399</v>
      </c>
      <c r="D651" s="13">
        <v>0.518</v>
      </c>
      <c r="E651" s="8" t="s">
        <v>12400</v>
      </c>
      <c r="F651" s="8" t="s">
        <v>12401</v>
      </c>
      <c r="G651" s="8" t="s">
        <v>11883</v>
      </c>
      <c r="H651" s="8" t="s">
        <v>10559</v>
      </c>
      <c r="I651" s="8" t="s">
        <v>10560</v>
      </c>
      <c r="J651" s="13">
        <v>0.5</v>
      </c>
      <c r="K651" s="13">
        <f t="shared" si="34"/>
        <v>31.8</v>
      </c>
      <c r="L651" s="13">
        <v>8</v>
      </c>
      <c r="M651" s="8" t="s">
        <v>10559</v>
      </c>
      <c r="N651" s="13">
        <f t="shared" si="35"/>
        <v>23.8</v>
      </c>
      <c r="O651" s="8" t="s">
        <v>10566</v>
      </c>
      <c r="P651" s="8" t="s">
        <v>10562</v>
      </c>
      <c r="Q651" s="8" t="s">
        <v>12248</v>
      </c>
      <c r="R651" s="8" t="s">
        <v>10559</v>
      </c>
      <c r="U651" s="13">
        <v>22.8</v>
      </c>
    </row>
    <row r="652" ht="30" customHeight="1" outlineLevel="3" spans="1:21">
      <c r="A652" s="8" t="s">
        <v>99</v>
      </c>
      <c r="B652" s="8" t="s">
        <v>106</v>
      </c>
      <c r="C652" s="8" t="s">
        <v>12402</v>
      </c>
      <c r="D652" s="13">
        <v>4.332</v>
      </c>
      <c r="E652" s="8" t="s">
        <v>12403</v>
      </c>
      <c r="F652" s="8" t="s">
        <v>12404</v>
      </c>
      <c r="G652" s="8" t="s">
        <v>11883</v>
      </c>
      <c r="H652" s="8" t="s">
        <v>10559</v>
      </c>
      <c r="I652" s="8" t="s">
        <v>10560</v>
      </c>
      <c r="J652" s="13">
        <v>4.3</v>
      </c>
      <c r="K652" s="13">
        <f t="shared" si="34"/>
        <v>266.2</v>
      </c>
      <c r="L652" s="13">
        <v>69</v>
      </c>
      <c r="M652" s="8" t="s">
        <v>10559</v>
      </c>
      <c r="N652" s="13">
        <f t="shared" si="35"/>
        <v>197.2</v>
      </c>
      <c r="O652" s="8" t="s">
        <v>10566</v>
      </c>
      <c r="P652" s="8" t="s">
        <v>10562</v>
      </c>
      <c r="Q652" s="8" t="s">
        <v>12248</v>
      </c>
      <c r="R652" s="8" t="s">
        <v>10559</v>
      </c>
      <c r="U652" s="13">
        <v>190.6</v>
      </c>
    </row>
    <row r="653" ht="30" customHeight="1" outlineLevel="3" spans="1:21">
      <c r="A653" s="8" t="s">
        <v>99</v>
      </c>
      <c r="B653" s="8" t="s">
        <v>106</v>
      </c>
      <c r="C653" s="8" t="s">
        <v>12405</v>
      </c>
      <c r="D653" s="13">
        <v>0.345</v>
      </c>
      <c r="E653" s="8" t="s">
        <v>12406</v>
      </c>
      <c r="F653" s="8" t="s">
        <v>12407</v>
      </c>
      <c r="G653" s="8" t="s">
        <v>11883</v>
      </c>
      <c r="H653" s="8" t="s">
        <v>10559</v>
      </c>
      <c r="I653" s="8" t="s">
        <v>10560</v>
      </c>
      <c r="J653" s="13">
        <v>0.3</v>
      </c>
      <c r="K653" s="13">
        <f t="shared" si="34"/>
        <v>21.2</v>
      </c>
      <c r="L653" s="13">
        <v>5.5</v>
      </c>
      <c r="M653" s="8" t="s">
        <v>10559</v>
      </c>
      <c r="N653" s="13">
        <f t="shared" si="35"/>
        <v>15.7</v>
      </c>
      <c r="O653" s="8" t="s">
        <v>10566</v>
      </c>
      <c r="P653" s="8" t="s">
        <v>10562</v>
      </c>
      <c r="Q653" s="8" t="s">
        <v>12248</v>
      </c>
      <c r="R653" s="8" t="s">
        <v>10559</v>
      </c>
      <c r="U653" s="13">
        <v>15.2</v>
      </c>
    </row>
    <row r="654" ht="30" customHeight="1" outlineLevel="3" spans="1:21">
      <c r="A654" s="8" t="s">
        <v>99</v>
      </c>
      <c r="B654" s="8" t="s">
        <v>106</v>
      </c>
      <c r="C654" s="8" t="s">
        <v>12408</v>
      </c>
      <c r="D654" s="13">
        <v>0.144</v>
      </c>
      <c r="E654" s="8" t="s">
        <v>12409</v>
      </c>
      <c r="F654" s="8" t="s">
        <v>12410</v>
      </c>
      <c r="G654" s="8" t="s">
        <v>11883</v>
      </c>
      <c r="H654" s="8" t="s">
        <v>10559</v>
      </c>
      <c r="I654" s="8" t="s">
        <v>10560</v>
      </c>
      <c r="J654" s="13">
        <v>0.1</v>
      </c>
      <c r="K654" s="13">
        <f t="shared" si="34"/>
        <v>8.8</v>
      </c>
      <c r="L654" s="13">
        <v>2</v>
      </c>
      <c r="M654" s="8" t="s">
        <v>10559</v>
      </c>
      <c r="N654" s="13">
        <f t="shared" si="35"/>
        <v>6.8</v>
      </c>
      <c r="O654" s="8" t="s">
        <v>10566</v>
      </c>
      <c r="P654" s="8" t="s">
        <v>10562</v>
      </c>
      <c r="Q654" s="8" t="s">
        <v>12248</v>
      </c>
      <c r="R654" s="8" t="s">
        <v>10559</v>
      </c>
      <c r="U654" s="13">
        <v>6.3</v>
      </c>
    </row>
    <row r="655" ht="30" customHeight="1" outlineLevel="3" spans="1:21">
      <c r="A655" s="8" t="s">
        <v>99</v>
      </c>
      <c r="B655" s="8" t="s">
        <v>106</v>
      </c>
      <c r="C655" s="8" t="s">
        <v>12411</v>
      </c>
      <c r="D655" s="13">
        <v>0.755</v>
      </c>
      <c r="E655" s="8" t="s">
        <v>12412</v>
      </c>
      <c r="F655" s="8" t="s">
        <v>12413</v>
      </c>
      <c r="G655" s="8" t="s">
        <v>11883</v>
      </c>
      <c r="H655" s="8" t="s">
        <v>10559</v>
      </c>
      <c r="I655" s="8" t="s">
        <v>10560</v>
      </c>
      <c r="J655" s="13">
        <v>0.8</v>
      </c>
      <c r="K655" s="13">
        <f t="shared" si="34"/>
        <v>46.4</v>
      </c>
      <c r="L655" s="13">
        <v>12</v>
      </c>
      <c r="M655" s="8" t="s">
        <v>10559</v>
      </c>
      <c r="N655" s="13">
        <f t="shared" si="35"/>
        <v>34.4</v>
      </c>
      <c r="O655" s="8" t="s">
        <v>10566</v>
      </c>
      <c r="P655" s="8" t="s">
        <v>10562</v>
      </c>
      <c r="Q655" s="8" t="s">
        <v>12248</v>
      </c>
      <c r="R655" s="8" t="s">
        <v>10559</v>
      </c>
      <c r="U655" s="13">
        <v>33.2</v>
      </c>
    </row>
    <row r="656" ht="30" customHeight="1" outlineLevel="2" spans="1:21">
      <c r="A656" s="8"/>
      <c r="B656" s="7" t="s">
        <v>112</v>
      </c>
      <c r="C656" s="8"/>
      <c r="D656" s="13">
        <f>SUBTOTAL(9,D657:D712)</f>
        <v>119.543</v>
      </c>
      <c r="E656" s="8"/>
      <c r="F656" s="8"/>
      <c r="G656" s="8"/>
      <c r="H656" s="8"/>
      <c r="I656" s="8"/>
      <c r="J656" s="13"/>
      <c r="K656" s="13">
        <f>SUBTOTAL(9,K657:K712)</f>
        <v>5366.8</v>
      </c>
      <c r="L656" s="13">
        <f>SUBTOTAL(9,L657:L712)</f>
        <v>2152</v>
      </c>
      <c r="M656" s="13">
        <f>SUBTOTAL(9,M657:M712)</f>
        <v>1554.1</v>
      </c>
      <c r="N656" s="13">
        <f>SUBTOTAL(9,N657:N712)</f>
        <v>3214.8</v>
      </c>
      <c r="O656" s="8"/>
      <c r="P656" s="8"/>
      <c r="Q656" s="8"/>
      <c r="R656" s="8"/>
      <c r="U656" s="13">
        <f>SUBTOTAL(9,U657:U712)</f>
        <v>3843</v>
      </c>
    </row>
    <row r="657" ht="30" customHeight="1" outlineLevel="3" spans="1:21">
      <c r="A657" s="8" t="s">
        <v>99</v>
      </c>
      <c r="B657" s="8" t="s">
        <v>111</v>
      </c>
      <c r="C657" s="8" t="s">
        <v>12414</v>
      </c>
      <c r="D657" s="13">
        <v>2.076</v>
      </c>
      <c r="E657" s="8" t="s">
        <v>12415</v>
      </c>
      <c r="F657" s="8" t="s">
        <v>12416</v>
      </c>
      <c r="G657" s="8" t="s">
        <v>11838</v>
      </c>
      <c r="H657" s="8" t="s">
        <v>11839</v>
      </c>
      <c r="I657" s="8" t="s">
        <v>10560</v>
      </c>
      <c r="J657" s="13">
        <v>2.1</v>
      </c>
      <c r="K657" s="13">
        <f t="shared" ref="K657:K712" si="36">ROUND(U657/167662*234138,1)</f>
        <v>93.6</v>
      </c>
      <c r="L657" s="13">
        <v>37</v>
      </c>
      <c r="M657" s="13">
        <v>27</v>
      </c>
      <c r="N657" s="13">
        <f t="shared" ref="N657:N712" si="37">K657-L657</f>
        <v>56.6</v>
      </c>
      <c r="O657" s="8" t="s">
        <v>10566</v>
      </c>
      <c r="P657" s="8" t="s">
        <v>10562</v>
      </c>
      <c r="Q657" s="8" t="s">
        <v>12417</v>
      </c>
      <c r="R657" s="8" t="s">
        <v>10559</v>
      </c>
      <c r="U657" s="13">
        <v>67</v>
      </c>
    </row>
    <row r="658" ht="30" customHeight="1" outlineLevel="3" spans="1:21">
      <c r="A658" s="8" t="s">
        <v>99</v>
      </c>
      <c r="B658" s="8" t="s">
        <v>111</v>
      </c>
      <c r="C658" s="8" t="s">
        <v>12418</v>
      </c>
      <c r="D658" s="13">
        <v>1.353</v>
      </c>
      <c r="E658" s="8" t="s">
        <v>12419</v>
      </c>
      <c r="F658" s="8" t="s">
        <v>12420</v>
      </c>
      <c r="G658" s="8" t="s">
        <v>11838</v>
      </c>
      <c r="H658" s="8" t="s">
        <v>11839</v>
      </c>
      <c r="I658" s="8" t="s">
        <v>10560</v>
      </c>
      <c r="J658" s="13">
        <v>1.4</v>
      </c>
      <c r="K658" s="13">
        <f t="shared" si="36"/>
        <v>60</v>
      </c>
      <c r="L658" s="13">
        <v>24</v>
      </c>
      <c r="M658" s="13">
        <v>17.6</v>
      </c>
      <c r="N658" s="13">
        <f t="shared" si="37"/>
        <v>36</v>
      </c>
      <c r="O658" s="8" t="s">
        <v>10566</v>
      </c>
      <c r="P658" s="8" t="s">
        <v>10562</v>
      </c>
      <c r="Q658" s="8" t="s">
        <v>12417</v>
      </c>
      <c r="R658" s="8" t="s">
        <v>10559</v>
      </c>
      <c r="U658" s="13">
        <v>43</v>
      </c>
    </row>
    <row r="659" ht="30" customHeight="1" outlineLevel="3" spans="1:21">
      <c r="A659" s="8" t="s">
        <v>99</v>
      </c>
      <c r="B659" s="8" t="s">
        <v>111</v>
      </c>
      <c r="C659" s="8" t="s">
        <v>12421</v>
      </c>
      <c r="D659" s="13">
        <v>1.397</v>
      </c>
      <c r="E659" s="8" t="s">
        <v>12422</v>
      </c>
      <c r="F659" s="8" t="s">
        <v>12423</v>
      </c>
      <c r="G659" s="8" t="s">
        <v>11838</v>
      </c>
      <c r="H659" s="8" t="s">
        <v>11839</v>
      </c>
      <c r="I659" s="8" t="s">
        <v>10560</v>
      </c>
      <c r="J659" s="13">
        <v>1.4</v>
      </c>
      <c r="K659" s="13">
        <f t="shared" si="36"/>
        <v>62.8</v>
      </c>
      <c r="L659" s="13">
        <v>25</v>
      </c>
      <c r="M659" s="13">
        <v>18.2</v>
      </c>
      <c r="N659" s="13">
        <f t="shared" si="37"/>
        <v>37.8</v>
      </c>
      <c r="O659" s="8" t="s">
        <v>10566</v>
      </c>
      <c r="P659" s="8" t="s">
        <v>10562</v>
      </c>
      <c r="Q659" s="8" t="s">
        <v>12417</v>
      </c>
      <c r="R659" s="8" t="s">
        <v>10559</v>
      </c>
      <c r="U659" s="13">
        <v>45</v>
      </c>
    </row>
    <row r="660" ht="30" customHeight="1" outlineLevel="3" spans="1:21">
      <c r="A660" s="8" t="s">
        <v>99</v>
      </c>
      <c r="B660" s="8" t="s">
        <v>111</v>
      </c>
      <c r="C660" s="8" t="s">
        <v>12424</v>
      </c>
      <c r="D660" s="13">
        <v>0.794</v>
      </c>
      <c r="E660" s="8" t="s">
        <v>12425</v>
      </c>
      <c r="F660" s="8" t="s">
        <v>12426</v>
      </c>
      <c r="G660" s="8" t="s">
        <v>11838</v>
      </c>
      <c r="H660" s="8" t="s">
        <v>11839</v>
      </c>
      <c r="I660" s="8" t="s">
        <v>10560</v>
      </c>
      <c r="J660" s="13">
        <v>0.8</v>
      </c>
      <c r="K660" s="13">
        <f t="shared" si="36"/>
        <v>36.3</v>
      </c>
      <c r="L660" s="13">
        <v>14</v>
      </c>
      <c r="M660" s="13">
        <v>10.3</v>
      </c>
      <c r="N660" s="13">
        <f t="shared" si="37"/>
        <v>22.3</v>
      </c>
      <c r="O660" s="8" t="s">
        <v>10566</v>
      </c>
      <c r="P660" s="8" t="s">
        <v>10562</v>
      </c>
      <c r="Q660" s="8" t="s">
        <v>12417</v>
      </c>
      <c r="R660" s="8" t="s">
        <v>10559</v>
      </c>
      <c r="U660" s="13">
        <v>26</v>
      </c>
    </row>
    <row r="661" ht="30" customHeight="1" outlineLevel="3" spans="1:21">
      <c r="A661" s="8" t="s">
        <v>99</v>
      </c>
      <c r="B661" s="8" t="s">
        <v>111</v>
      </c>
      <c r="C661" s="8" t="s">
        <v>12427</v>
      </c>
      <c r="D661" s="13">
        <v>3.097</v>
      </c>
      <c r="E661" s="8" t="s">
        <v>12428</v>
      </c>
      <c r="F661" s="8" t="s">
        <v>12429</v>
      </c>
      <c r="G661" s="8" t="s">
        <v>11838</v>
      </c>
      <c r="H661" s="8" t="s">
        <v>11839</v>
      </c>
      <c r="I661" s="8" t="s">
        <v>10560</v>
      </c>
      <c r="J661" s="13">
        <v>3.1</v>
      </c>
      <c r="K661" s="13">
        <f t="shared" si="36"/>
        <v>139.6</v>
      </c>
      <c r="L661" s="13">
        <v>56</v>
      </c>
      <c r="M661" s="13">
        <v>40.3</v>
      </c>
      <c r="N661" s="13">
        <f t="shared" si="37"/>
        <v>83.6</v>
      </c>
      <c r="O661" s="8" t="s">
        <v>10566</v>
      </c>
      <c r="P661" s="8" t="s">
        <v>10562</v>
      </c>
      <c r="Q661" s="8" t="s">
        <v>12417</v>
      </c>
      <c r="R661" s="8" t="s">
        <v>10559</v>
      </c>
      <c r="U661" s="13">
        <v>100</v>
      </c>
    </row>
    <row r="662" ht="30" customHeight="1" outlineLevel="3" spans="1:21">
      <c r="A662" s="8" t="s">
        <v>99</v>
      </c>
      <c r="B662" s="8" t="s">
        <v>111</v>
      </c>
      <c r="C662" s="8" t="s">
        <v>10559</v>
      </c>
      <c r="D662" s="13">
        <v>2.82</v>
      </c>
      <c r="E662" s="8" t="s">
        <v>11615</v>
      </c>
      <c r="F662" s="8" t="s">
        <v>12430</v>
      </c>
      <c r="G662" s="8" t="s">
        <v>11838</v>
      </c>
      <c r="H662" s="8" t="s">
        <v>11839</v>
      </c>
      <c r="I662" s="8" t="s">
        <v>10560</v>
      </c>
      <c r="J662" s="13">
        <v>2.8</v>
      </c>
      <c r="K662" s="13">
        <f t="shared" si="36"/>
        <v>127.1</v>
      </c>
      <c r="L662" s="13">
        <v>51</v>
      </c>
      <c r="M662" s="13">
        <v>36.7</v>
      </c>
      <c r="N662" s="13">
        <f t="shared" si="37"/>
        <v>76.1</v>
      </c>
      <c r="O662" s="8" t="s">
        <v>10566</v>
      </c>
      <c r="P662" s="8" t="s">
        <v>10562</v>
      </c>
      <c r="Q662" s="8" t="s">
        <v>12417</v>
      </c>
      <c r="R662" s="8" t="s">
        <v>10559</v>
      </c>
      <c r="U662" s="13">
        <v>91</v>
      </c>
    </row>
    <row r="663" ht="30" customHeight="1" outlineLevel="3" spans="1:21">
      <c r="A663" s="8" t="s">
        <v>99</v>
      </c>
      <c r="B663" s="8" t="s">
        <v>111</v>
      </c>
      <c r="C663" s="8" t="s">
        <v>12431</v>
      </c>
      <c r="D663" s="13">
        <v>2.356</v>
      </c>
      <c r="E663" s="8" t="s">
        <v>12432</v>
      </c>
      <c r="F663" s="8" t="s">
        <v>12433</v>
      </c>
      <c r="G663" s="8" t="s">
        <v>11838</v>
      </c>
      <c r="H663" s="8" t="s">
        <v>11839</v>
      </c>
      <c r="I663" s="8" t="s">
        <v>10560</v>
      </c>
      <c r="J663" s="13">
        <v>2.4</v>
      </c>
      <c r="K663" s="13">
        <f t="shared" si="36"/>
        <v>106.1</v>
      </c>
      <c r="L663" s="13">
        <v>42</v>
      </c>
      <c r="M663" s="13">
        <v>30.6</v>
      </c>
      <c r="N663" s="13">
        <f t="shared" si="37"/>
        <v>64.1</v>
      </c>
      <c r="O663" s="8" t="s">
        <v>10566</v>
      </c>
      <c r="P663" s="8" t="s">
        <v>10562</v>
      </c>
      <c r="Q663" s="8" t="s">
        <v>12417</v>
      </c>
      <c r="R663" s="8" t="s">
        <v>10559</v>
      </c>
      <c r="U663" s="13">
        <v>76</v>
      </c>
    </row>
    <row r="664" ht="30" customHeight="1" outlineLevel="3" spans="1:21">
      <c r="A664" s="8" t="s">
        <v>99</v>
      </c>
      <c r="B664" s="8" t="s">
        <v>111</v>
      </c>
      <c r="C664" s="8" t="s">
        <v>12434</v>
      </c>
      <c r="D664" s="13">
        <v>2.332</v>
      </c>
      <c r="E664" s="8" t="s">
        <v>12435</v>
      </c>
      <c r="F664" s="8" t="s">
        <v>12436</v>
      </c>
      <c r="G664" s="8" t="s">
        <v>11838</v>
      </c>
      <c r="H664" s="8" t="s">
        <v>11839</v>
      </c>
      <c r="I664" s="8" t="s">
        <v>10560</v>
      </c>
      <c r="J664" s="13">
        <v>2.3</v>
      </c>
      <c r="K664" s="13">
        <f t="shared" si="36"/>
        <v>104.7</v>
      </c>
      <c r="L664" s="13">
        <v>42</v>
      </c>
      <c r="M664" s="13">
        <v>30.3</v>
      </c>
      <c r="N664" s="13">
        <f t="shared" si="37"/>
        <v>62.7</v>
      </c>
      <c r="O664" s="8" t="s">
        <v>10566</v>
      </c>
      <c r="P664" s="8" t="s">
        <v>10562</v>
      </c>
      <c r="Q664" s="8" t="s">
        <v>12417</v>
      </c>
      <c r="R664" s="8" t="s">
        <v>10559</v>
      </c>
      <c r="U664" s="13">
        <v>75</v>
      </c>
    </row>
    <row r="665" ht="30" customHeight="1" outlineLevel="3" spans="1:21">
      <c r="A665" s="8" t="s">
        <v>99</v>
      </c>
      <c r="B665" s="8" t="s">
        <v>111</v>
      </c>
      <c r="C665" s="8" t="s">
        <v>12437</v>
      </c>
      <c r="D665" s="13">
        <v>0.782</v>
      </c>
      <c r="E665" s="8" t="s">
        <v>12438</v>
      </c>
      <c r="F665" s="8" t="s">
        <v>12439</v>
      </c>
      <c r="G665" s="8" t="s">
        <v>11838</v>
      </c>
      <c r="H665" s="8" t="s">
        <v>11839</v>
      </c>
      <c r="I665" s="8" t="s">
        <v>10560</v>
      </c>
      <c r="J665" s="13">
        <v>0.8</v>
      </c>
      <c r="K665" s="13">
        <f t="shared" si="36"/>
        <v>34.9</v>
      </c>
      <c r="L665" s="13">
        <v>14</v>
      </c>
      <c r="M665" s="13">
        <v>10.2</v>
      </c>
      <c r="N665" s="13">
        <f t="shared" si="37"/>
        <v>20.9</v>
      </c>
      <c r="O665" s="8" t="s">
        <v>10566</v>
      </c>
      <c r="P665" s="8" t="s">
        <v>10562</v>
      </c>
      <c r="Q665" s="8" t="s">
        <v>12417</v>
      </c>
      <c r="R665" s="8" t="s">
        <v>10559</v>
      </c>
      <c r="U665" s="13">
        <v>25</v>
      </c>
    </row>
    <row r="666" ht="30" customHeight="1" outlineLevel="3" spans="1:21">
      <c r="A666" s="8" t="s">
        <v>99</v>
      </c>
      <c r="B666" s="8" t="s">
        <v>111</v>
      </c>
      <c r="C666" s="8" t="s">
        <v>12440</v>
      </c>
      <c r="D666" s="13">
        <v>5.727</v>
      </c>
      <c r="E666" s="8" t="s">
        <v>12441</v>
      </c>
      <c r="F666" s="8" t="s">
        <v>12442</v>
      </c>
      <c r="G666" s="8" t="s">
        <v>11838</v>
      </c>
      <c r="H666" s="8" t="s">
        <v>11839</v>
      </c>
      <c r="I666" s="8" t="s">
        <v>10560</v>
      </c>
      <c r="J666" s="13">
        <v>5.7</v>
      </c>
      <c r="K666" s="13">
        <f t="shared" si="36"/>
        <v>257</v>
      </c>
      <c r="L666" s="13">
        <v>103</v>
      </c>
      <c r="M666" s="13">
        <v>74.5</v>
      </c>
      <c r="N666" s="13">
        <f t="shared" si="37"/>
        <v>154</v>
      </c>
      <c r="O666" s="8" t="s">
        <v>10566</v>
      </c>
      <c r="P666" s="8" t="s">
        <v>10562</v>
      </c>
      <c r="Q666" s="8" t="s">
        <v>12417</v>
      </c>
      <c r="R666" s="8" t="s">
        <v>10559</v>
      </c>
      <c r="U666" s="13">
        <v>184</v>
      </c>
    </row>
    <row r="667" ht="30" customHeight="1" outlineLevel="3" spans="1:21">
      <c r="A667" s="8" t="s">
        <v>99</v>
      </c>
      <c r="B667" s="8" t="s">
        <v>111</v>
      </c>
      <c r="C667" s="8" t="s">
        <v>12443</v>
      </c>
      <c r="D667" s="13">
        <v>1.586</v>
      </c>
      <c r="E667" s="8" t="s">
        <v>12444</v>
      </c>
      <c r="F667" s="8" t="s">
        <v>12445</v>
      </c>
      <c r="G667" s="8" t="s">
        <v>11838</v>
      </c>
      <c r="H667" s="8" t="s">
        <v>11839</v>
      </c>
      <c r="I667" s="8" t="s">
        <v>10560</v>
      </c>
      <c r="J667" s="13">
        <v>1.6</v>
      </c>
      <c r="K667" s="13">
        <f t="shared" si="36"/>
        <v>71.2</v>
      </c>
      <c r="L667" s="13">
        <v>29</v>
      </c>
      <c r="M667" s="13">
        <v>20.6</v>
      </c>
      <c r="N667" s="13">
        <f t="shared" si="37"/>
        <v>42.2</v>
      </c>
      <c r="O667" s="8" t="s">
        <v>10566</v>
      </c>
      <c r="P667" s="8" t="s">
        <v>10562</v>
      </c>
      <c r="Q667" s="8" t="s">
        <v>12417</v>
      </c>
      <c r="R667" s="8" t="s">
        <v>10559</v>
      </c>
      <c r="U667" s="13">
        <v>51</v>
      </c>
    </row>
    <row r="668" ht="30" customHeight="1" outlineLevel="3" spans="1:21">
      <c r="A668" s="8" t="s">
        <v>99</v>
      </c>
      <c r="B668" s="8" t="s">
        <v>111</v>
      </c>
      <c r="C668" s="8" t="s">
        <v>12446</v>
      </c>
      <c r="D668" s="13">
        <v>2.587</v>
      </c>
      <c r="E668" s="8" t="s">
        <v>12447</v>
      </c>
      <c r="F668" s="8" t="s">
        <v>12448</v>
      </c>
      <c r="G668" s="8" t="s">
        <v>11838</v>
      </c>
      <c r="H668" s="8" t="s">
        <v>11839</v>
      </c>
      <c r="I668" s="8" t="s">
        <v>10560</v>
      </c>
      <c r="J668" s="13">
        <v>2.6</v>
      </c>
      <c r="K668" s="13">
        <f t="shared" si="36"/>
        <v>115.9</v>
      </c>
      <c r="L668" s="13">
        <v>47</v>
      </c>
      <c r="M668" s="13">
        <v>33.6</v>
      </c>
      <c r="N668" s="13">
        <f t="shared" si="37"/>
        <v>68.9</v>
      </c>
      <c r="O668" s="8" t="s">
        <v>10566</v>
      </c>
      <c r="P668" s="8" t="s">
        <v>10562</v>
      </c>
      <c r="Q668" s="8" t="s">
        <v>12417</v>
      </c>
      <c r="R668" s="8" t="s">
        <v>10559</v>
      </c>
      <c r="U668" s="13">
        <v>83</v>
      </c>
    </row>
    <row r="669" ht="30" customHeight="1" outlineLevel="3" spans="1:21">
      <c r="A669" s="8" t="s">
        <v>99</v>
      </c>
      <c r="B669" s="8" t="s">
        <v>111</v>
      </c>
      <c r="C669" s="8" t="s">
        <v>12449</v>
      </c>
      <c r="D669" s="13">
        <v>3.078</v>
      </c>
      <c r="E669" s="8" t="s">
        <v>12450</v>
      </c>
      <c r="F669" s="8" t="s">
        <v>12451</v>
      </c>
      <c r="G669" s="8" t="s">
        <v>11838</v>
      </c>
      <c r="H669" s="8" t="s">
        <v>11839</v>
      </c>
      <c r="I669" s="8" t="s">
        <v>10560</v>
      </c>
      <c r="J669" s="13">
        <v>3.1</v>
      </c>
      <c r="K669" s="13">
        <f t="shared" si="36"/>
        <v>138.3</v>
      </c>
      <c r="L669" s="13">
        <v>55</v>
      </c>
      <c r="M669" s="13">
        <v>40</v>
      </c>
      <c r="N669" s="13">
        <f t="shared" si="37"/>
        <v>83.3</v>
      </c>
      <c r="O669" s="8" t="s">
        <v>10566</v>
      </c>
      <c r="P669" s="8" t="s">
        <v>10562</v>
      </c>
      <c r="Q669" s="8" t="s">
        <v>12417</v>
      </c>
      <c r="R669" s="8" t="s">
        <v>10559</v>
      </c>
      <c r="U669" s="13">
        <v>99</v>
      </c>
    </row>
    <row r="670" ht="30" customHeight="1" outlineLevel="3" spans="1:21">
      <c r="A670" s="8" t="s">
        <v>99</v>
      </c>
      <c r="B670" s="8" t="s">
        <v>111</v>
      </c>
      <c r="C670" s="8" t="s">
        <v>12452</v>
      </c>
      <c r="D670" s="13">
        <v>2.347</v>
      </c>
      <c r="E670" s="8" t="s">
        <v>12453</v>
      </c>
      <c r="F670" s="8" t="s">
        <v>12454</v>
      </c>
      <c r="G670" s="8" t="s">
        <v>11838</v>
      </c>
      <c r="H670" s="8" t="s">
        <v>11839</v>
      </c>
      <c r="I670" s="8" t="s">
        <v>10560</v>
      </c>
      <c r="J670" s="13">
        <v>2.3</v>
      </c>
      <c r="K670" s="13">
        <f t="shared" si="36"/>
        <v>104.7</v>
      </c>
      <c r="L670" s="13">
        <v>42</v>
      </c>
      <c r="M670" s="13">
        <v>30.5</v>
      </c>
      <c r="N670" s="13">
        <f t="shared" si="37"/>
        <v>62.7</v>
      </c>
      <c r="O670" s="8" t="s">
        <v>10566</v>
      </c>
      <c r="P670" s="8" t="s">
        <v>10562</v>
      </c>
      <c r="Q670" s="8" t="s">
        <v>12417</v>
      </c>
      <c r="R670" s="8" t="s">
        <v>10559</v>
      </c>
      <c r="U670" s="13">
        <v>75</v>
      </c>
    </row>
    <row r="671" ht="30" customHeight="1" outlineLevel="3" spans="1:21">
      <c r="A671" s="8" t="s">
        <v>99</v>
      </c>
      <c r="B671" s="8" t="s">
        <v>111</v>
      </c>
      <c r="C671" s="8" t="s">
        <v>12455</v>
      </c>
      <c r="D671" s="13">
        <v>2.227</v>
      </c>
      <c r="E671" s="8" t="s">
        <v>12456</v>
      </c>
      <c r="F671" s="8" t="s">
        <v>12457</v>
      </c>
      <c r="G671" s="8" t="s">
        <v>11838</v>
      </c>
      <c r="H671" s="8" t="s">
        <v>11839</v>
      </c>
      <c r="I671" s="8" t="s">
        <v>10560</v>
      </c>
      <c r="J671" s="13">
        <v>2.2</v>
      </c>
      <c r="K671" s="13">
        <f t="shared" si="36"/>
        <v>100.5</v>
      </c>
      <c r="L671" s="13">
        <v>40</v>
      </c>
      <c r="M671" s="13">
        <v>29</v>
      </c>
      <c r="N671" s="13">
        <f t="shared" si="37"/>
        <v>60.5</v>
      </c>
      <c r="O671" s="8" t="s">
        <v>10566</v>
      </c>
      <c r="P671" s="8" t="s">
        <v>10562</v>
      </c>
      <c r="Q671" s="8" t="s">
        <v>12417</v>
      </c>
      <c r="R671" s="8" t="s">
        <v>10559</v>
      </c>
      <c r="U671" s="13">
        <v>72</v>
      </c>
    </row>
    <row r="672" ht="30" customHeight="1" outlineLevel="3" spans="1:21">
      <c r="A672" s="8" t="s">
        <v>99</v>
      </c>
      <c r="B672" s="8" t="s">
        <v>111</v>
      </c>
      <c r="C672" s="8" t="s">
        <v>10559</v>
      </c>
      <c r="D672" s="13">
        <v>3.442</v>
      </c>
      <c r="E672" s="8" t="s">
        <v>7427</v>
      </c>
      <c r="F672" s="8" t="s">
        <v>12458</v>
      </c>
      <c r="G672" s="8" t="s">
        <v>11838</v>
      </c>
      <c r="H672" s="8" t="s">
        <v>11839</v>
      </c>
      <c r="I672" s="8" t="s">
        <v>10560</v>
      </c>
      <c r="J672" s="13">
        <v>3.4</v>
      </c>
      <c r="K672" s="13">
        <f t="shared" si="36"/>
        <v>155</v>
      </c>
      <c r="L672" s="13">
        <v>62</v>
      </c>
      <c r="M672" s="13">
        <v>44.7</v>
      </c>
      <c r="N672" s="13">
        <f t="shared" si="37"/>
        <v>93</v>
      </c>
      <c r="O672" s="8" t="s">
        <v>10566</v>
      </c>
      <c r="P672" s="8" t="s">
        <v>10562</v>
      </c>
      <c r="Q672" s="8" t="s">
        <v>12417</v>
      </c>
      <c r="R672" s="8" t="s">
        <v>10559</v>
      </c>
      <c r="U672" s="13">
        <v>111</v>
      </c>
    </row>
    <row r="673" ht="30" customHeight="1" outlineLevel="3" spans="1:21">
      <c r="A673" s="8" t="s">
        <v>99</v>
      </c>
      <c r="B673" s="8" t="s">
        <v>111</v>
      </c>
      <c r="C673" s="8" t="s">
        <v>12459</v>
      </c>
      <c r="D673" s="13">
        <v>0.605</v>
      </c>
      <c r="E673" s="8" t="s">
        <v>12460</v>
      </c>
      <c r="F673" s="8" t="s">
        <v>12461</v>
      </c>
      <c r="G673" s="8" t="s">
        <v>11838</v>
      </c>
      <c r="H673" s="8" t="s">
        <v>11839</v>
      </c>
      <c r="I673" s="8" t="s">
        <v>10560</v>
      </c>
      <c r="J673" s="13">
        <v>0.6</v>
      </c>
      <c r="K673" s="13">
        <f t="shared" si="36"/>
        <v>26.5</v>
      </c>
      <c r="L673" s="13">
        <v>11</v>
      </c>
      <c r="M673" s="13">
        <v>7.9</v>
      </c>
      <c r="N673" s="13">
        <f t="shared" si="37"/>
        <v>15.5</v>
      </c>
      <c r="O673" s="8" t="s">
        <v>10566</v>
      </c>
      <c r="P673" s="8" t="s">
        <v>10562</v>
      </c>
      <c r="Q673" s="8" t="s">
        <v>12417</v>
      </c>
      <c r="R673" s="8" t="s">
        <v>10559</v>
      </c>
      <c r="U673" s="13">
        <v>19</v>
      </c>
    </row>
    <row r="674" ht="30" customHeight="1" outlineLevel="3" spans="1:21">
      <c r="A674" s="8" t="s">
        <v>99</v>
      </c>
      <c r="B674" s="8" t="s">
        <v>111</v>
      </c>
      <c r="C674" s="8" t="s">
        <v>12462</v>
      </c>
      <c r="D674" s="13">
        <v>3.55</v>
      </c>
      <c r="E674" s="8" t="s">
        <v>12463</v>
      </c>
      <c r="F674" s="8" t="s">
        <v>12464</v>
      </c>
      <c r="G674" s="8" t="s">
        <v>11838</v>
      </c>
      <c r="H674" s="8" t="s">
        <v>11839</v>
      </c>
      <c r="I674" s="8" t="s">
        <v>10560</v>
      </c>
      <c r="J674" s="13">
        <v>3.5</v>
      </c>
      <c r="K674" s="13">
        <f t="shared" si="36"/>
        <v>159.2</v>
      </c>
      <c r="L674" s="13">
        <v>64</v>
      </c>
      <c r="M674" s="13">
        <v>46.1</v>
      </c>
      <c r="N674" s="13">
        <f t="shared" si="37"/>
        <v>95.2</v>
      </c>
      <c r="O674" s="8" t="s">
        <v>10566</v>
      </c>
      <c r="P674" s="8" t="s">
        <v>10562</v>
      </c>
      <c r="Q674" s="8" t="s">
        <v>12417</v>
      </c>
      <c r="R674" s="8" t="s">
        <v>10559</v>
      </c>
      <c r="U674" s="13">
        <v>114</v>
      </c>
    </row>
    <row r="675" ht="30" customHeight="1" outlineLevel="3" spans="1:21">
      <c r="A675" s="8" t="s">
        <v>99</v>
      </c>
      <c r="B675" s="8" t="s">
        <v>111</v>
      </c>
      <c r="C675" s="8" t="s">
        <v>12465</v>
      </c>
      <c r="D675" s="13">
        <v>0.805</v>
      </c>
      <c r="E675" s="8" t="s">
        <v>12466</v>
      </c>
      <c r="F675" s="8" t="s">
        <v>12467</v>
      </c>
      <c r="G675" s="8" t="s">
        <v>11838</v>
      </c>
      <c r="H675" s="8" t="s">
        <v>11839</v>
      </c>
      <c r="I675" s="8" t="s">
        <v>10560</v>
      </c>
      <c r="J675" s="13">
        <v>0.8</v>
      </c>
      <c r="K675" s="13">
        <f t="shared" si="36"/>
        <v>36.3</v>
      </c>
      <c r="L675" s="13">
        <v>14</v>
      </c>
      <c r="M675" s="13">
        <v>10.5</v>
      </c>
      <c r="N675" s="13">
        <f t="shared" si="37"/>
        <v>22.3</v>
      </c>
      <c r="O675" s="8" t="s">
        <v>10566</v>
      </c>
      <c r="P675" s="8" t="s">
        <v>10562</v>
      </c>
      <c r="Q675" s="8" t="s">
        <v>12417</v>
      </c>
      <c r="R675" s="8" t="s">
        <v>10559</v>
      </c>
      <c r="U675" s="13">
        <v>26</v>
      </c>
    </row>
    <row r="676" ht="30" customHeight="1" outlineLevel="3" spans="1:21">
      <c r="A676" s="8" t="s">
        <v>99</v>
      </c>
      <c r="B676" s="8" t="s">
        <v>111</v>
      </c>
      <c r="C676" s="8" t="s">
        <v>12468</v>
      </c>
      <c r="D676" s="13">
        <v>2.288</v>
      </c>
      <c r="E676" s="8" t="s">
        <v>12469</v>
      </c>
      <c r="F676" s="8" t="s">
        <v>12470</v>
      </c>
      <c r="G676" s="8" t="s">
        <v>11838</v>
      </c>
      <c r="H676" s="8" t="s">
        <v>11839</v>
      </c>
      <c r="I676" s="8" t="s">
        <v>10560</v>
      </c>
      <c r="J676" s="13">
        <v>2.3</v>
      </c>
      <c r="K676" s="13">
        <f t="shared" si="36"/>
        <v>103.3</v>
      </c>
      <c r="L676" s="13">
        <v>41</v>
      </c>
      <c r="M676" s="13">
        <v>29.7</v>
      </c>
      <c r="N676" s="13">
        <f t="shared" si="37"/>
        <v>62.3</v>
      </c>
      <c r="O676" s="8" t="s">
        <v>10566</v>
      </c>
      <c r="P676" s="8" t="s">
        <v>10562</v>
      </c>
      <c r="Q676" s="8" t="s">
        <v>12417</v>
      </c>
      <c r="R676" s="8" t="s">
        <v>10559</v>
      </c>
      <c r="U676" s="13">
        <v>74</v>
      </c>
    </row>
    <row r="677" ht="30" customHeight="1" outlineLevel="3" spans="1:21">
      <c r="A677" s="8" t="s">
        <v>99</v>
      </c>
      <c r="B677" s="8" t="s">
        <v>111</v>
      </c>
      <c r="C677" s="8" t="s">
        <v>12471</v>
      </c>
      <c r="D677" s="13">
        <v>4.019</v>
      </c>
      <c r="E677" s="8" t="s">
        <v>12472</v>
      </c>
      <c r="F677" s="8" t="s">
        <v>12473</v>
      </c>
      <c r="G677" s="8" t="s">
        <v>11838</v>
      </c>
      <c r="H677" s="8" t="s">
        <v>11839</v>
      </c>
      <c r="I677" s="8" t="s">
        <v>10560</v>
      </c>
      <c r="J677" s="13">
        <v>4</v>
      </c>
      <c r="K677" s="13">
        <f t="shared" si="36"/>
        <v>180.1</v>
      </c>
      <c r="L677" s="13">
        <v>72</v>
      </c>
      <c r="M677" s="13">
        <v>52.2</v>
      </c>
      <c r="N677" s="13">
        <f t="shared" si="37"/>
        <v>108.1</v>
      </c>
      <c r="O677" s="8" t="s">
        <v>10566</v>
      </c>
      <c r="P677" s="8" t="s">
        <v>10562</v>
      </c>
      <c r="Q677" s="8" t="s">
        <v>12417</v>
      </c>
      <c r="R677" s="8" t="s">
        <v>10559</v>
      </c>
      <c r="U677" s="13">
        <v>129</v>
      </c>
    </row>
    <row r="678" ht="30" customHeight="1" outlineLevel="3" spans="1:21">
      <c r="A678" s="8" t="s">
        <v>99</v>
      </c>
      <c r="B678" s="8" t="s">
        <v>111</v>
      </c>
      <c r="C678" s="8" t="s">
        <v>12474</v>
      </c>
      <c r="D678" s="13">
        <v>2.926</v>
      </c>
      <c r="E678" s="8" t="s">
        <v>12475</v>
      </c>
      <c r="F678" s="8" t="s">
        <v>12476</v>
      </c>
      <c r="G678" s="8" t="s">
        <v>11838</v>
      </c>
      <c r="H678" s="8" t="s">
        <v>11839</v>
      </c>
      <c r="I678" s="8" t="s">
        <v>10560</v>
      </c>
      <c r="J678" s="13">
        <v>2.9</v>
      </c>
      <c r="K678" s="13">
        <f t="shared" si="36"/>
        <v>131.3</v>
      </c>
      <c r="L678" s="13">
        <v>53</v>
      </c>
      <c r="M678" s="13">
        <v>38</v>
      </c>
      <c r="N678" s="13">
        <f t="shared" si="37"/>
        <v>78.3</v>
      </c>
      <c r="O678" s="8" t="s">
        <v>10566</v>
      </c>
      <c r="P678" s="8" t="s">
        <v>10562</v>
      </c>
      <c r="Q678" s="8" t="s">
        <v>12417</v>
      </c>
      <c r="R678" s="8" t="s">
        <v>10559</v>
      </c>
      <c r="U678" s="13">
        <v>94</v>
      </c>
    </row>
    <row r="679" ht="30" customHeight="1" outlineLevel="3" spans="1:21">
      <c r="A679" s="8" t="s">
        <v>99</v>
      </c>
      <c r="B679" s="8" t="s">
        <v>111</v>
      </c>
      <c r="C679" s="8" t="s">
        <v>12477</v>
      </c>
      <c r="D679" s="13">
        <v>1.309</v>
      </c>
      <c r="E679" s="8" t="s">
        <v>12478</v>
      </c>
      <c r="F679" s="8" t="s">
        <v>12479</v>
      </c>
      <c r="G679" s="8" t="s">
        <v>11838</v>
      </c>
      <c r="H679" s="8" t="s">
        <v>11839</v>
      </c>
      <c r="I679" s="8" t="s">
        <v>10560</v>
      </c>
      <c r="J679" s="13">
        <v>1.3</v>
      </c>
      <c r="K679" s="13">
        <f t="shared" si="36"/>
        <v>58.7</v>
      </c>
      <c r="L679" s="13">
        <v>24</v>
      </c>
      <c r="M679" s="13">
        <v>17</v>
      </c>
      <c r="N679" s="13">
        <f t="shared" si="37"/>
        <v>34.7</v>
      </c>
      <c r="O679" s="8" t="s">
        <v>10566</v>
      </c>
      <c r="P679" s="8" t="s">
        <v>10562</v>
      </c>
      <c r="Q679" s="8" t="s">
        <v>12417</v>
      </c>
      <c r="R679" s="8" t="s">
        <v>10559</v>
      </c>
      <c r="U679" s="13">
        <v>42</v>
      </c>
    </row>
    <row r="680" ht="30" customHeight="1" outlineLevel="3" spans="1:21">
      <c r="A680" s="8" t="s">
        <v>99</v>
      </c>
      <c r="B680" s="8" t="s">
        <v>111</v>
      </c>
      <c r="C680" s="8" t="s">
        <v>12480</v>
      </c>
      <c r="D680" s="13">
        <v>1.733</v>
      </c>
      <c r="E680" s="8" t="s">
        <v>12481</v>
      </c>
      <c r="F680" s="8" t="s">
        <v>12482</v>
      </c>
      <c r="G680" s="8" t="s">
        <v>11838</v>
      </c>
      <c r="H680" s="8" t="s">
        <v>11839</v>
      </c>
      <c r="I680" s="8" t="s">
        <v>10560</v>
      </c>
      <c r="J680" s="13">
        <v>1.7</v>
      </c>
      <c r="K680" s="13">
        <f t="shared" si="36"/>
        <v>78.2</v>
      </c>
      <c r="L680" s="13">
        <v>31</v>
      </c>
      <c r="M680" s="13">
        <v>22.5</v>
      </c>
      <c r="N680" s="13">
        <f t="shared" si="37"/>
        <v>47.2</v>
      </c>
      <c r="O680" s="8" t="s">
        <v>10566</v>
      </c>
      <c r="P680" s="8" t="s">
        <v>10562</v>
      </c>
      <c r="Q680" s="8" t="s">
        <v>12417</v>
      </c>
      <c r="R680" s="8" t="s">
        <v>10559</v>
      </c>
      <c r="U680" s="13">
        <v>56</v>
      </c>
    </row>
    <row r="681" ht="30" customHeight="1" outlineLevel="3" spans="1:21">
      <c r="A681" s="8" t="s">
        <v>99</v>
      </c>
      <c r="B681" s="8" t="s">
        <v>111</v>
      </c>
      <c r="C681" s="8" t="s">
        <v>12483</v>
      </c>
      <c r="D681" s="13">
        <v>1.992</v>
      </c>
      <c r="E681" s="8" t="s">
        <v>12484</v>
      </c>
      <c r="F681" s="8" t="s">
        <v>12485</v>
      </c>
      <c r="G681" s="8" t="s">
        <v>11838</v>
      </c>
      <c r="H681" s="8" t="s">
        <v>11839</v>
      </c>
      <c r="I681" s="8" t="s">
        <v>10560</v>
      </c>
      <c r="J681" s="13">
        <v>2</v>
      </c>
      <c r="K681" s="13">
        <f t="shared" si="36"/>
        <v>89.4</v>
      </c>
      <c r="L681" s="13">
        <v>36</v>
      </c>
      <c r="M681" s="13">
        <v>25.9</v>
      </c>
      <c r="N681" s="13">
        <f t="shared" si="37"/>
        <v>53.4</v>
      </c>
      <c r="O681" s="8" t="s">
        <v>10566</v>
      </c>
      <c r="P681" s="8" t="s">
        <v>10562</v>
      </c>
      <c r="Q681" s="8" t="s">
        <v>12417</v>
      </c>
      <c r="R681" s="8" t="s">
        <v>10559</v>
      </c>
      <c r="U681" s="13">
        <v>64</v>
      </c>
    </row>
    <row r="682" ht="30" customHeight="1" outlineLevel="3" spans="1:21">
      <c r="A682" s="8" t="s">
        <v>99</v>
      </c>
      <c r="B682" s="8" t="s">
        <v>111</v>
      </c>
      <c r="C682" s="8" t="s">
        <v>12486</v>
      </c>
      <c r="D682" s="13">
        <v>0.444</v>
      </c>
      <c r="E682" s="8" t="s">
        <v>12487</v>
      </c>
      <c r="F682" s="8" t="s">
        <v>12488</v>
      </c>
      <c r="G682" s="8" t="s">
        <v>11838</v>
      </c>
      <c r="H682" s="8" t="s">
        <v>11839</v>
      </c>
      <c r="I682" s="8" t="s">
        <v>10560</v>
      </c>
      <c r="J682" s="13">
        <v>0.4</v>
      </c>
      <c r="K682" s="13">
        <f t="shared" si="36"/>
        <v>19.6</v>
      </c>
      <c r="L682" s="13">
        <v>8</v>
      </c>
      <c r="M682" s="13">
        <v>5.8</v>
      </c>
      <c r="N682" s="13">
        <f t="shared" si="37"/>
        <v>11.6</v>
      </c>
      <c r="O682" s="8" t="s">
        <v>10566</v>
      </c>
      <c r="P682" s="8" t="s">
        <v>10562</v>
      </c>
      <c r="Q682" s="8" t="s">
        <v>12417</v>
      </c>
      <c r="R682" s="8" t="s">
        <v>10559</v>
      </c>
      <c r="U682" s="13">
        <v>14</v>
      </c>
    </row>
    <row r="683" ht="30" customHeight="1" outlineLevel="3" spans="1:21">
      <c r="A683" s="8" t="s">
        <v>99</v>
      </c>
      <c r="B683" s="8" t="s">
        <v>111</v>
      </c>
      <c r="C683" s="8" t="s">
        <v>12489</v>
      </c>
      <c r="D683" s="13">
        <v>3.392</v>
      </c>
      <c r="E683" s="8" t="s">
        <v>12490</v>
      </c>
      <c r="F683" s="8" t="s">
        <v>12491</v>
      </c>
      <c r="G683" s="8" t="s">
        <v>11838</v>
      </c>
      <c r="H683" s="8" t="s">
        <v>11839</v>
      </c>
      <c r="I683" s="8" t="s">
        <v>10560</v>
      </c>
      <c r="J683" s="13">
        <v>3.4</v>
      </c>
      <c r="K683" s="13">
        <f t="shared" si="36"/>
        <v>152.2</v>
      </c>
      <c r="L683" s="13">
        <v>61</v>
      </c>
      <c r="M683" s="13">
        <v>44.1</v>
      </c>
      <c r="N683" s="13">
        <f t="shared" si="37"/>
        <v>91.2</v>
      </c>
      <c r="O683" s="8" t="s">
        <v>10566</v>
      </c>
      <c r="P683" s="8" t="s">
        <v>10562</v>
      </c>
      <c r="Q683" s="8" t="s">
        <v>12417</v>
      </c>
      <c r="R683" s="8" t="s">
        <v>10559</v>
      </c>
      <c r="U683" s="13">
        <v>109</v>
      </c>
    </row>
    <row r="684" ht="30" customHeight="1" outlineLevel="3" spans="1:21">
      <c r="A684" s="8" t="s">
        <v>99</v>
      </c>
      <c r="B684" s="8" t="s">
        <v>111</v>
      </c>
      <c r="C684" s="8" t="s">
        <v>12492</v>
      </c>
      <c r="D684" s="13">
        <v>2.76</v>
      </c>
      <c r="E684" s="8" t="s">
        <v>12493</v>
      </c>
      <c r="F684" s="8" t="s">
        <v>12494</v>
      </c>
      <c r="G684" s="8" t="s">
        <v>11838</v>
      </c>
      <c r="H684" s="8" t="s">
        <v>11839</v>
      </c>
      <c r="I684" s="8" t="s">
        <v>10560</v>
      </c>
      <c r="J684" s="13">
        <v>2.8</v>
      </c>
      <c r="K684" s="13">
        <f t="shared" si="36"/>
        <v>124.3</v>
      </c>
      <c r="L684" s="13">
        <v>50</v>
      </c>
      <c r="M684" s="13">
        <v>35.9</v>
      </c>
      <c r="N684" s="13">
        <f t="shared" si="37"/>
        <v>74.3</v>
      </c>
      <c r="O684" s="8" t="s">
        <v>10566</v>
      </c>
      <c r="P684" s="8" t="s">
        <v>10562</v>
      </c>
      <c r="Q684" s="8" t="s">
        <v>12417</v>
      </c>
      <c r="R684" s="8" t="s">
        <v>10559</v>
      </c>
      <c r="U684" s="13">
        <v>89</v>
      </c>
    </row>
    <row r="685" ht="30" customHeight="1" outlineLevel="3" spans="1:21">
      <c r="A685" s="8" t="s">
        <v>99</v>
      </c>
      <c r="B685" s="8" t="s">
        <v>111</v>
      </c>
      <c r="C685" s="8" t="s">
        <v>12495</v>
      </c>
      <c r="D685" s="13">
        <v>4.289</v>
      </c>
      <c r="E685" s="8" t="s">
        <v>12496</v>
      </c>
      <c r="F685" s="8" t="s">
        <v>12497</v>
      </c>
      <c r="G685" s="8" t="s">
        <v>11838</v>
      </c>
      <c r="H685" s="8" t="s">
        <v>11839</v>
      </c>
      <c r="I685" s="8" t="s">
        <v>10560</v>
      </c>
      <c r="J685" s="13">
        <v>4.3</v>
      </c>
      <c r="K685" s="13">
        <f t="shared" si="36"/>
        <v>192.7</v>
      </c>
      <c r="L685" s="13">
        <v>77</v>
      </c>
      <c r="M685" s="13">
        <v>55.8</v>
      </c>
      <c r="N685" s="13">
        <f t="shared" si="37"/>
        <v>115.7</v>
      </c>
      <c r="O685" s="8" t="s">
        <v>10566</v>
      </c>
      <c r="P685" s="8" t="s">
        <v>10562</v>
      </c>
      <c r="Q685" s="8" t="s">
        <v>12417</v>
      </c>
      <c r="R685" s="8" t="s">
        <v>10559</v>
      </c>
      <c r="U685" s="13">
        <v>138</v>
      </c>
    </row>
    <row r="686" ht="30" customHeight="1" outlineLevel="3" spans="1:21">
      <c r="A686" s="8" t="s">
        <v>99</v>
      </c>
      <c r="B686" s="8" t="s">
        <v>111</v>
      </c>
      <c r="C686" s="8" t="s">
        <v>12498</v>
      </c>
      <c r="D686" s="13">
        <v>0.327</v>
      </c>
      <c r="E686" s="8" t="s">
        <v>12499</v>
      </c>
      <c r="F686" s="8" t="s">
        <v>12500</v>
      </c>
      <c r="G686" s="8" t="s">
        <v>11838</v>
      </c>
      <c r="H686" s="8" t="s">
        <v>11839</v>
      </c>
      <c r="I686" s="8" t="s">
        <v>10560</v>
      </c>
      <c r="J686" s="13">
        <v>0.3</v>
      </c>
      <c r="K686" s="13">
        <f t="shared" si="36"/>
        <v>15.4</v>
      </c>
      <c r="L686" s="13">
        <v>6</v>
      </c>
      <c r="M686" s="13">
        <v>4.3</v>
      </c>
      <c r="N686" s="13">
        <f t="shared" si="37"/>
        <v>9.4</v>
      </c>
      <c r="O686" s="8" t="s">
        <v>10566</v>
      </c>
      <c r="P686" s="8" t="s">
        <v>10562</v>
      </c>
      <c r="Q686" s="8" t="s">
        <v>12417</v>
      </c>
      <c r="R686" s="8" t="s">
        <v>10559</v>
      </c>
      <c r="U686" s="13">
        <v>11</v>
      </c>
    </row>
    <row r="687" ht="30" customHeight="1" outlineLevel="3" spans="1:21">
      <c r="A687" s="8" t="s">
        <v>99</v>
      </c>
      <c r="B687" s="8" t="s">
        <v>111</v>
      </c>
      <c r="C687" s="8" t="s">
        <v>10559</v>
      </c>
      <c r="D687" s="13">
        <v>0.326</v>
      </c>
      <c r="E687" s="8" t="s">
        <v>12501</v>
      </c>
      <c r="F687" s="8" t="s">
        <v>12502</v>
      </c>
      <c r="G687" s="8" t="s">
        <v>11838</v>
      </c>
      <c r="H687" s="8" t="s">
        <v>11839</v>
      </c>
      <c r="I687" s="8" t="s">
        <v>10560</v>
      </c>
      <c r="J687" s="13">
        <v>0.3</v>
      </c>
      <c r="K687" s="13">
        <f t="shared" si="36"/>
        <v>14</v>
      </c>
      <c r="L687" s="13">
        <v>6</v>
      </c>
      <c r="M687" s="13">
        <v>4.2</v>
      </c>
      <c r="N687" s="13">
        <f t="shared" si="37"/>
        <v>8</v>
      </c>
      <c r="O687" s="8" t="s">
        <v>10566</v>
      </c>
      <c r="P687" s="8" t="s">
        <v>10562</v>
      </c>
      <c r="Q687" s="8" t="s">
        <v>12417</v>
      </c>
      <c r="R687" s="8" t="s">
        <v>10559</v>
      </c>
      <c r="U687" s="13">
        <v>10</v>
      </c>
    </row>
    <row r="688" ht="30" customHeight="1" outlineLevel="3" spans="1:21">
      <c r="A688" s="8" t="s">
        <v>99</v>
      </c>
      <c r="B688" s="8" t="s">
        <v>111</v>
      </c>
      <c r="C688" s="8" t="s">
        <v>10559</v>
      </c>
      <c r="D688" s="13">
        <v>1.117</v>
      </c>
      <c r="E688" s="8" t="s">
        <v>12501</v>
      </c>
      <c r="F688" s="8" t="s">
        <v>12503</v>
      </c>
      <c r="G688" s="8" t="s">
        <v>11838</v>
      </c>
      <c r="H688" s="8" t="s">
        <v>11839</v>
      </c>
      <c r="I688" s="8" t="s">
        <v>10560</v>
      </c>
      <c r="J688" s="13">
        <v>1.1</v>
      </c>
      <c r="K688" s="13">
        <f t="shared" si="36"/>
        <v>50.3</v>
      </c>
      <c r="L688" s="13">
        <v>20</v>
      </c>
      <c r="M688" s="13">
        <v>14.5</v>
      </c>
      <c r="N688" s="13">
        <f t="shared" si="37"/>
        <v>30.3</v>
      </c>
      <c r="O688" s="8" t="s">
        <v>10566</v>
      </c>
      <c r="P688" s="8" t="s">
        <v>10562</v>
      </c>
      <c r="Q688" s="8" t="s">
        <v>12417</v>
      </c>
      <c r="R688" s="8" t="s">
        <v>10559</v>
      </c>
      <c r="U688" s="13">
        <v>36</v>
      </c>
    </row>
    <row r="689" ht="30" customHeight="1" outlineLevel="3" spans="1:21">
      <c r="A689" s="8" t="s">
        <v>99</v>
      </c>
      <c r="B689" s="8" t="s">
        <v>111</v>
      </c>
      <c r="C689" s="8" t="s">
        <v>12504</v>
      </c>
      <c r="D689" s="13">
        <v>1.993</v>
      </c>
      <c r="E689" s="8" t="s">
        <v>12505</v>
      </c>
      <c r="F689" s="8" t="s">
        <v>12506</v>
      </c>
      <c r="G689" s="8" t="s">
        <v>11838</v>
      </c>
      <c r="H689" s="8" t="s">
        <v>11839</v>
      </c>
      <c r="I689" s="8" t="s">
        <v>10560</v>
      </c>
      <c r="J689" s="13">
        <v>2</v>
      </c>
      <c r="K689" s="13">
        <f t="shared" si="36"/>
        <v>89.4</v>
      </c>
      <c r="L689" s="13">
        <v>36</v>
      </c>
      <c r="M689" s="13">
        <v>25.9</v>
      </c>
      <c r="N689" s="13">
        <f t="shared" si="37"/>
        <v>53.4</v>
      </c>
      <c r="O689" s="8" t="s">
        <v>10566</v>
      </c>
      <c r="P689" s="8" t="s">
        <v>10562</v>
      </c>
      <c r="Q689" s="8" t="s">
        <v>12417</v>
      </c>
      <c r="R689" s="8" t="s">
        <v>10559</v>
      </c>
      <c r="U689" s="13">
        <v>64</v>
      </c>
    </row>
    <row r="690" ht="30" customHeight="1" outlineLevel="3" spans="1:21">
      <c r="A690" s="8" t="s">
        <v>99</v>
      </c>
      <c r="B690" s="8" t="s">
        <v>111</v>
      </c>
      <c r="C690" s="8" t="s">
        <v>12507</v>
      </c>
      <c r="D690" s="13">
        <v>2.125</v>
      </c>
      <c r="E690" s="8" t="s">
        <v>12508</v>
      </c>
      <c r="F690" s="8" t="s">
        <v>12509</v>
      </c>
      <c r="G690" s="8" t="s">
        <v>11838</v>
      </c>
      <c r="H690" s="8" t="s">
        <v>11839</v>
      </c>
      <c r="I690" s="8" t="s">
        <v>10560</v>
      </c>
      <c r="J690" s="13">
        <v>2.1</v>
      </c>
      <c r="K690" s="13">
        <f t="shared" si="36"/>
        <v>95</v>
      </c>
      <c r="L690" s="13">
        <v>38</v>
      </c>
      <c r="M690" s="13">
        <v>27.6</v>
      </c>
      <c r="N690" s="13">
        <f t="shared" si="37"/>
        <v>57</v>
      </c>
      <c r="O690" s="8" t="s">
        <v>10566</v>
      </c>
      <c r="P690" s="8" t="s">
        <v>10562</v>
      </c>
      <c r="Q690" s="8" t="s">
        <v>12417</v>
      </c>
      <c r="R690" s="8" t="s">
        <v>10559</v>
      </c>
      <c r="U690" s="13">
        <v>68</v>
      </c>
    </row>
    <row r="691" ht="30" customHeight="1" outlineLevel="3" spans="1:21">
      <c r="A691" s="8" t="s">
        <v>99</v>
      </c>
      <c r="B691" s="8" t="s">
        <v>111</v>
      </c>
      <c r="C691" s="8" t="s">
        <v>12510</v>
      </c>
      <c r="D691" s="13">
        <v>1.031</v>
      </c>
      <c r="E691" s="8" t="s">
        <v>12511</v>
      </c>
      <c r="F691" s="8" t="s">
        <v>12512</v>
      </c>
      <c r="G691" s="8" t="s">
        <v>11838</v>
      </c>
      <c r="H691" s="8" t="s">
        <v>11839</v>
      </c>
      <c r="I691" s="8" t="s">
        <v>10560</v>
      </c>
      <c r="J691" s="13">
        <v>1</v>
      </c>
      <c r="K691" s="13">
        <f t="shared" si="36"/>
        <v>46.1</v>
      </c>
      <c r="L691" s="13">
        <v>19</v>
      </c>
      <c r="M691" s="13">
        <v>13.4</v>
      </c>
      <c r="N691" s="13">
        <f t="shared" si="37"/>
        <v>27.1</v>
      </c>
      <c r="O691" s="8" t="s">
        <v>10566</v>
      </c>
      <c r="P691" s="8" t="s">
        <v>10562</v>
      </c>
      <c r="Q691" s="8" t="s">
        <v>12417</v>
      </c>
      <c r="R691" s="8" t="s">
        <v>10559</v>
      </c>
      <c r="U691" s="13">
        <v>33</v>
      </c>
    </row>
    <row r="692" ht="30" customHeight="1" outlineLevel="3" spans="1:21">
      <c r="A692" s="8" t="s">
        <v>99</v>
      </c>
      <c r="B692" s="8" t="s">
        <v>111</v>
      </c>
      <c r="C692" s="8" t="s">
        <v>12513</v>
      </c>
      <c r="D692" s="13">
        <v>2.232</v>
      </c>
      <c r="E692" s="8" t="s">
        <v>12514</v>
      </c>
      <c r="F692" s="8" t="s">
        <v>12515</v>
      </c>
      <c r="G692" s="8" t="s">
        <v>11838</v>
      </c>
      <c r="H692" s="8" t="s">
        <v>11839</v>
      </c>
      <c r="I692" s="8" t="s">
        <v>10560</v>
      </c>
      <c r="J692" s="13">
        <v>2.2</v>
      </c>
      <c r="K692" s="13">
        <f t="shared" si="36"/>
        <v>100.5</v>
      </c>
      <c r="L692" s="13">
        <v>40</v>
      </c>
      <c r="M692" s="13">
        <v>29</v>
      </c>
      <c r="N692" s="13">
        <f t="shared" si="37"/>
        <v>60.5</v>
      </c>
      <c r="O692" s="8" t="s">
        <v>10566</v>
      </c>
      <c r="P692" s="8" t="s">
        <v>10562</v>
      </c>
      <c r="Q692" s="8" t="s">
        <v>12417</v>
      </c>
      <c r="R692" s="8" t="s">
        <v>10559</v>
      </c>
      <c r="U692" s="13">
        <v>72</v>
      </c>
    </row>
    <row r="693" ht="30" customHeight="1" outlineLevel="3" spans="1:21">
      <c r="A693" s="8" t="s">
        <v>99</v>
      </c>
      <c r="B693" s="8" t="s">
        <v>111</v>
      </c>
      <c r="C693" s="8" t="s">
        <v>12516</v>
      </c>
      <c r="D693" s="13">
        <v>2.99</v>
      </c>
      <c r="E693" s="8" t="s">
        <v>12517</v>
      </c>
      <c r="F693" s="8" t="s">
        <v>12518</v>
      </c>
      <c r="G693" s="8" t="s">
        <v>11838</v>
      </c>
      <c r="H693" s="8" t="s">
        <v>11839</v>
      </c>
      <c r="I693" s="8" t="s">
        <v>10560</v>
      </c>
      <c r="J693" s="13">
        <v>3</v>
      </c>
      <c r="K693" s="13">
        <f t="shared" si="36"/>
        <v>134.1</v>
      </c>
      <c r="L693" s="13">
        <v>54</v>
      </c>
      <c r="M693" s="13">
        <v>38.9</v>
      </c>
      <c r="N693" s="13">
        <f t="shared" si="37"/>
        <v>80.1</v>
      </c>
      <c r="O693" s="8" t="s">
        <v>10566</v>
      </c>
      <c r="P693" s="8" t="s">
        <v>10562</v>
      </c>
      <c r="Q693" s="8" t="s">
        <v>12417</v>
      </c>
      <c r="R693" s="8" t="s">
        <v>10559</v>
      </c>
      <c r="U693" s="13">
        <v>96</v>
      </c>
    </row>
    <row r="694" ht="30" customHeight="1" outlineLevel="3" spans="1:21">
      <c r="A694" s="8" t="s">
        <v>99</v>
      </c>
      <c r="B694" s="8" t="s">
        <v>111</v>
      </c>
      <c r="C694" s="8" t="s">
        <v>12519</v>
      </c>
      <c r="D694" s="13">
        <v>2.976</v>
      </c>
      <c r="E694" s="8" t="s">
        <v>12520</v>
      </c>
      <c r="F694" s="8" t="s">
        <v>12521</v>
      </c>
      <c r="G694" s="8" t="s">
        <v>11838</v>
      </c>
      <c r="H694" s="8" t="s">
        <v>11839</v>
      </c>
      <c r="I694" s="8" t="s">
        <v>10560</v>
      </c>
      <c r="J694" s="13">
        <v>3</v>
      </c>
      <c r="K694" s="13">
        <f t="shared" si="36"/>
        <v>134.1</v>
      </c>
      <c r="L694" s="13">
        <v>54</v>
      </c>
      <c r="M694" s="13">
        <v>38.7</v>
      </c>
      <c r="N694" s="13">
        <f t="shared" si="37"/>
        <v>80.1</v>
      </c>
      <c r="O694" s="8" t="s">
        <v>10566</v>
      </c>
      <c r="P694" s="8" t="s">
        <v>10562</v>
      </c>
      <c r="Q694" s="8" t="s">
        <v>12417</v>
      </c>
      <c r="R694" s="8" t="s">
        <v>10559</v>
      </c>
      <c r="U694" s="13">
        <v>96</v>
      </c>
    </row>
    <row r="695" ht="30" customHeight="1" outlineLevel="3" spans="1:21">
      <c r="A695" s="8" t="s">
        <v>99</v>
      </c>
      <c r="B695" s="8" t="s">
        <v>111</v>
      </c>
      <c r="C695" s="8" t="s">
        <v>12522</v>
      </c>
      <c r="D695" s="13">
        <v>1.193</v>
      </c>
      <c r="E695" s="8" t="s">
        <v>12523</v>
      </c>
      <c r="F695" s="8" t="s">
        <v>12524</v>
      </c>
      <c r="G695" s="8" t="s">
        <v>11838</v>
      </c>
      <c r="H695" s="8" t="s">
        <v>11839</v>
      </c>
      <c r="I695" s="8" t="s">
        <v>10560</v>
      </c>
      <c r="J695" s="13">
        <v>1.2</v>
      </c>
      <c r="K695" s="13">
        <f t="shared" si="36"/>
        <v>53.1</v>
      </c>
      <c r="L695" s="13">
        <v>21</v>
      </c>
      <c r="M695" s="13">
        <v>15.5</v>
      </c>
      <c r="N695" s="13">
        <f t="shared" si="37"/>
        <v>32.1</v>
      </c>
      <c r="O695" s="8" t="s">
        <v>10566</v>
      </c>
      <c r="P695" s="8" t="s">
        <v>10562</v>
      </c>
      <c r="Q695" s="8" t="s">
        <v>12417</v>
      </c>
      <c r="R695" s="8" t="s">
        <v>10559</v>
      </c>
      <c r="U695" s="13">
        <v>38</v>
      </c>
    </row>
    <row r="696" ht="30" customHeight="1" outlineLevel="3" spans="1:21">
      <c r="A696" s="8" t="s">
        <v>99</v>
      </c>
      <c r="B696" s="8" t="s">
        <v>111</v>
      </c>
      <c r="C696" s="8" t="s">
        <v>12525</v>
      </c>
      <c r="D696" s="13">
        <v>0.258</v>
      </c>
      <c r="E696" s="8" t="s">
        <v>12526</v>
      </c>
      <c r="F696" s="8" t="s">
        <v>12527</v>
      </c>
      <c r="G696" s="8" t="s">
        <v>11838</v>
      </c>
      <c r="H696" s="8" t="s">
        <v>11839</v>
      </c>
      <c r="I696" s="8" t="s">
        <v>10560</v>
      </c>
      <c r="J696" s="13">
        <v>0.3</v>
      </c>
      <c r="K696" s="13">
        <f t="shared" si="36"/>
        <v>11.2</v>
      </c>
      <c r="L696" s="13">
        <v>5</v>
      </c>
      <c r="M696" s="13">
        <v>3.4</v>
      </c>
      <c r="N696" s="13">
        <f t="shared" si="37"/>
        <v>6.2</v>
      </c>
      <c r="O696" s="8" t="s">
        <v>10566</v>
      </c>
      <c r="P696" s="8" t="s">
        <v>10562</v>
      </c>
      <c r="Q696" s="8" t="s">
        <v>12417</v>
      </c>
      <c r="R696" s="8" t="s">
        <v>10559</v>
      </c>
      <c r="U696" s="13">
        <v>8</v>
      </c>
    </row>
    <row r="697" ht="30" customHeight="1" outlineLevel="3" spans="1:21">
      <c r="A697" s="8" t="s">
        <v>99</v>
      </c>
      <c r="B697" s="8" t="s">
        <v>111</v>
      </c>
      <c r="C697" s="8" t="s">
        <v>12528</v>
      </c>
      <c r="D697" s="13">
        <v>0.899</v>
      </c>
      <c r="E697" s="8" t="s">
        <v>12529</v>
      </c>
      <c r="F697" s="8" t="s">
        <v>12530</v>
      </c>
      <c r="G697" s="8" t="s">
        <v>11838</v>
      </c>
      <c r="H697" s="8" t="s">
        <v>11839</v>
      </c>
      <c r="I697" s="8" t="s">
        <v>10560</v>
      </c>
      <c r="J697" s="13">
        <v>0.9</v>
      </c>
      <c r="K697" s="13">
        <f t="shared" si="36"/>
        <v>40.5</v>
      </c>
      <c r="L697" s="13">
        <v>16</v>
      </c>
      <c r="M697" s="13">
        <v>11.7</v>
      </c>
      <c r="N697" s="13">
        <f t="shared" si="37"/>
        <v>24.5</v>
      </c>
      <c r="O697" s="8" t="s">
        <v>10566</v>
      </c>
      <c r="P697" s="8" t="s">
        <v>10562</v>
      </c>
      <c r="Q697" s="8" t="s">
        <v>12417</v>
      </c>
      <c r="R697" s="8" t="s">
        <v>10559</v>
      </c>
      <c r="U697" s="13">
        <v>29</v>
      </c>
    </row>
    <row r="698" ht="30" customHeight="1" outlineLevel="3" spans="1:21">
      <c r="A698" s="8" t="s">
        <v>99</v>
      </c>
      <c r="B698" s="8" t="s">
        <v>111</v>
      </c>
      <c r="C698" s="8" t="s">
        <v>12531</v>
      </c>
      <c r="D698" s="13">
        <v>0.229</v>
      </c>
      <c r="E698" s="8" t="s">
        <v>12532</v>
      </c>
      <c r="F698" s="8" t="s">
        <v>12533</v>
      </c>
      <c r="G698" s="8" t="s">
        <v>11838</v>
      </c>
      <c r="H698" s="8" t="s">
        <v>11839</v>
      </c>
      <c r="I698" s="8" t="s">
        <v>10560</v>
      </c>
      <c r="J698" s="13">
        <v>0.2</v>
      </c>
      <c r="K698" s="13">
        <f t="shared" si="36"/>
        <v>9.8</v>
      </c>
      <c r="L698" s="13">
        <v>4</v>
      </c>
      <c r="M698" s="13">
        <v>3</v>
      </c>
      <c r="N698" s="13">
        <f t="shared" si="37"/>
        <v>5.8</v>
      </c>
      <c r="O698" s="8" t="s">
        <v>10566</v>
      </c>
      <c r="P698" s="8" t="s">
        <v>10562</v>
      </c>
      <c r="Q698" s="8" t="s">
        <v>12417</v>
      </c>
      <c r="R698" s="8" t="s">
        <v>10559</v>
      </c>
      <c r="U698" s="13">
        <v>7</v>
      </c>
    </row>
    <row r="699" ht="30" customHeight="1" outlineLevel="3" spans="1:21">
      <c r="A699" s="8" t="s">
        <v>99</v>
      </c>
      <c r="B699" s="8" t="s">
        <v>111</v>
      </c>
      <c r="C699" s="8" t="s">
        <v>10559</v>
      </c>
      <c r="D699" s="13">
        <v>2.591</v>
      </c>
      <c r="E699" s="8" t="s">
        <v>12534</v>
      </c>
      <c r="F699" s="8" t="s">
        <v>12535</v>
      </c>
      <c r="G699" s="8" t="s">
        <v>11838</v>
      </c>
      <c r="H699" s="8" t="s">
        <v>11839</v>
      </c>
      <c r="I699" s="8" t="s">
        <v>10560</v>
      </c>
      <c r="J699" s="13">
        <v>2.6</v>
      </c>
      <c r="K699" s="13">
        <f t="shared" si="36"/>
        <v>115.9</v>
      </c>
      <c r="L699" s="13">
        <v>47</v>
      </c>
      <c r="M699" s="13">
        <v>33.7</v>
      </c>
      <c r="N699" s="13">
        <f t="shared" si="37"/>
        <v>68.9</v>
      </c>
      <c r="O699" s="8" t="s">
        <v>10566</v>
      </c>
      <c r="P699" s="8" t="s">
        <v>10562</v>
      </c>
      <c r="Q699" s="8" t="s">
        <v>12417</v>
      </c>
      <c r="R699" s="8" t="s">
        <v>10559</v>
      </c>
      <c r="U699" s="13">
        <v>83</v>
      </c>
    </row>
    <row r="700" ht="30" customHeight="1" outlineLevel="3" spans="1:21">
      <c r="A700" s="8" t="s">
        <v>99</v>
      </c>
      <c r="B700" s="8" t="s">
        <v>111</v>
      </c>
      <c r="C700" s="8" t="s">
        <v>12536</v>
      </c>
      <c r="D700" s="13">
        <v>1.025</v>
      </c>
      <c r="E700" s="8" t="s">
        <v>12537</v>
      </c>
      <c r="F700" s="8" t="s">
        <v>12538</v>
      </c>
      <c r="G700" s="8" t="s">
        <v>11838</v>
      </c>
      <c r="H700" s="8" t="s">
        <v>11839</v>
      </c>
      <c r="I700" s="8" t="s">
        <v>10560</v>
      </c>
      <c r="J700" s="13">
        <v>1</v>
      </c>
      <c r="K700" s="13">
        <f t="shared" si="36"/>
        <v>46.1</v>
      </c>
      <c r="L700" s="13">
        <v>18</v>
      </c>
      <c r="M700" s="13">
        <v>13.3</v>
      </c>
      <c r="N700" s="13">
        <f t="shared" si="37"/>
        <v>28.1</v>
      </c>
      <c r="O700" s="8" t="s">
        <v>10566</v>
      </c>
      <c r="P700" s="8" t="s">
        <v>10562</v>
      </c>
      <c r="Q700" s="8" t="s">
        <v>12417</v>
      </c>
      <c r="R700" s="8" t="s">
        <v>10559</v>
      </c>
      <c r="U700" s="13">
        <v>33</v>
      </c>
    </row>
    <row r="701" ht="30" customHeight="1" outlineLevel="3" spans="1:21">
      <c r="A701" s="8" t="s">
        <v>99</v>
      </c>
      <c r="B701" s="8" t="s">
        <v>111</v>
      </c>
      <c r="C701" s="8" t="s">
        <v>12539</v>
      </c>
      <c r="D701" s="13">
        <v>1.556</v>
      </c>
      <c r="E701" s="8" t="s">
        <v>12540</v>
      </c>
      <c r="F701" s="8" t="s">
        <v>12541</v>
      </c>
      <c r="G701" s="8" t="s">
        <v>11838</v>
      </c>
      <c r="H701" s="8" t="s">
        <v>11839</v>
      </c>
      <c r="I701" s="8" t="s">
        <v>10560</v>
      </c>
      <c r="J701" s="13">
        <v>1.6</v>
      </c>
      <c r="K701" s="13">
        <f t="shared" si="36"/>
        <v>69.8</v>
      </c>
      <c r="L701" s="13">
        <v>28</v>
      </c>
      <c r="M701" s="13">
        <v>20.2</v>
      </c>
      <c r="N701" s="13">
        <f t="shared" si="37"/>
        <v>41.8</v>
      </c>
      <c r="O701" s="8" t="s">
        <v>10566</v>
      </c>
      <c r="P701" s="8" t="s">
        <v>10562</v>
      </c>
      <c r="Q701" s="8" t="s">
        <v>12417</v>
      </c>
      <c r="R701" s="8" t="s">
        <v>10559</v>
      </c>
      <c r="U701" s="13">
        <v>50</v>
      </c>
    </row>
    <row r="702" ht="30" customHeight="1" outlineLevel="3" spans="1:21">
      <c r="A702" s="8" t="s">
        <v>99</v>
      </c>
      <c r="B702" s="8" t="s">
        <v>111</v>
      </c>
      <c r="C702" s="8" t="s">
        <v>12542</v>
      </c>
      <c r="D702" s="13">
        <v>0.654</v>
      </c>
      <c r="E702" s="8" t="s">
        <v>12543</v>
      </c>
      <c r="F702" s="8" t="s">
        <v>12544</v>
      </c>
      <c r="G702" s="8" t="s">
        <v>11838</v>
      </c>
      <c r="H702" s="8" t="s">
        <v>11839</v>
      </c>
      <c r="I702" s="8" t="s">
        <v>10560</v>
      </c>
      <c r="J702" s="13">
        <v>0.7</v>
      </c>
      <c r="K702" s="13">
        <f t="shared" si="36"/>
        <v>29.3</v>
      </c>
      <c r="L702" s="13">
        <v>12</v>
      </c>
      <c r="M702" s="13">
        <v>8.5</v>
      </c>
      <c r="N702" s="13">
        <f t="shared" si="37"/>
        <v>17.3</v>
      </c>
      <c r="O702" s="8" t="s">
        <v>10566</v>
      </c>
      <c r="P702" s="8" t="s">
        <v>10562</v>
      </c>
      <c r="Q702" s="8" t="s">
        <v>12417</v>
      </c>
      <c r="R702" s="8" t="s">
        <v>10559</v>
      </c>
      <c r="U702" s="13">
        <v>21</v>
      </c>
    </row>
    <row r="703" ht="30" customHeight="1" outlineLevel="3" spans="1:21">
      <c r="A703" s="8" t="s">
        <v>99</v>
      </c>
      <c r="B703" s="8" t="s">
        <v>111</v>
      </c>
      <c r="C703" s="8" t="s">
        <v>10559</v>
      </c>
      <c r="D703" s="13">
        <v>0.533</v>
      </c>
      <c r="E703" s="8" t="s">
        <v>12545</v>
      </c>
      <c r="F703" s="8" t="s">
        <v>12546</v>
      </c>
      <c r="G703" s="8" t="s">
        <v>11838</v>
      </c>
      <c r="H703" s="8" t="s">
        <v>11839</v>
      </c>
      <c r="I703" s="8" t="s">
        <v>10560</v>
      </c>
      <c r="J703" s="13">
        <v>0.5</v>
      </c>
      <c r="K703" s="13">
        <f t="shared" si="36"/>
        <v>23.7</v>
      </c>
      <c r="L703" s="13">
        <v>10</v>
      </c>
      <c r="M703" s="13">
        <v>6.9</v>
      </c>
      <c r="N703" s="13">
        <f t="shared" si="37"/>
        <v>13.7</v>
      </c>
      <c r="O703" s="8" t="s">
        <v>10566</v>
      </c>
      <c r="P703" s="8" t="s">
        <v>10562</v>
      </c>
      <c r="Q703" s="8" t="s">
        <v>12417</v>
      </c>
      <c r="R703" s="8" t="s">
        <v>10559</v>
      </c>
      <c r="U703" s="13">
        <v>17</v>
      </c>
    </row>
    <row r="704" ht="30" customHeight="1" outlineLevel="3" spans="1:21">
      <c r="A704" s="8" t="s">
        <v>99</v>
      </c>
      <c r="B704" s="8" t="s">
        <v>111</v>
      </c>
      <c r="C704" s="8" t="s">
        <v>12547</v>
      </c>
      <c r="D704" s="13">
        <v>2.078</v>
      </c>
      <c r="E704" s="8" t="s">
        <v>12548</v>
      </c>
      <c r="F704" s="8" t="s">
        <v>12549</v>
      </c>
      <c r="G704" s="8" t="s">
        <v>11838</v>
      </c>
      <c r="H704" s="8" t="s">
        <v>11839</v>
      </c>
      <c r="I704" s="8" t="s">
        <v>10560</v>
      </c>
      <c r="J704" s="13">
        <v>2.1</v>
      </c>
      <c r="K704" s="13">
        <f t="shared" si="36"/>
        <v>93.6</v>
      </c>
      <c r="L704" s="13">
        <v>37</v>
      </c>
      <c r="M704" s="13">
        <v>27</v>
      </c>
      <c r="N704" s="13">
        <f t="shared" si="37"/>
        <v>56.6</v>
      </c>
      <c r="O704" s="8" t="s">
        <v>10566</v>
      </c>
      <c r="P704" s="8" t="s">
        <v>10562</v>
      </c>
      <c r="Q704" s="8" t="s">
        <v>12417</v>
      </c>
      <c r="R704" s="8" t="s">
        <v>10559</v>
      </c>
      <c r="U704" s="13">
        <v>67</v>
      </c>
    </row>
    <row r="705" ht="30" customHeight="1" outlineLevel="3" spans="1:21">
      <c r="A705" s="8" t="s">
        <v>99</v>
      </c>
      <c r="B705" s="8" t="s">
        <v>111</v>
      </c>
      <c r="C705" s="8" t="s">
        <v>12550</v>
      </c>
      <c r="D705" s="13">
        <v>1.336</v>
      </c>
      <c r="E705" s="8" t="s">
        <v>12551</v>
      </c>
      <c r="F705" s="8" t="s">
        <v>12552</v>
      </c>
      <c r="G705" s="8" t="s">
        <v>11838</v>
      </c>
      <c r="H705" s="8" t="s">
        <v>11839</v>
      </c>
      <c r="I705" s="8" t="s">
        <v>10560</v>
      </c>
      <c r="J705" s="13">
        <v>1.3</v>
      </c>
      <c r="K705" s="13">
        <f t="shared" si="36"/>
        <v>60</v>
      </c>
      <c r="L705" s="13">
        <v>24</v>
      </c>
      <c r="M705" s="13">
        <v>17.4</v>
      </c>
      <c r="N705" s="13">
        <f t="shared" si="37"/>
        <v>36</v>
      </c>
      <c r="O705" s="8" t="s">
        <v>10566</v>
      </c>
      <c r="P705" s="8" t="s">
        <v>10562</v>
      </c>
      <c r="Q705" s="8" t="s">
        <v>12417</v>
      </c>
      <c r="R705" s="8" t="s">
        <v>10559</v>
      </c>
      <c r="U705" s="13">
        <v>43</v>
      </c>
    </row>
    <row r="706" ht="30" customHeight="1" outlineLevel="3" spans="1:21">
      <c r="A706" s="8" t="s">
        <v>99</v>
      </c>
      <c r="B706" s="8" t="s">
        <v>111</v>
      </c>
      <c r="C706" s="8" t="s">
        <v>10559</v>
      </c>
      <c r="D706" s="13">
        <v>3.373</v>
      </c>
      <c r="E706" s="8" t="s">
        <v>2090</v>
      </c>
      <c r="F706" s="8" t="s">
        <v>12553</v>
      </c>
      <c r="G706" s="8" t="s">
        <v>11838</v>
      </c>
      <c r="H706" s="8" t="s">
        <v>11839</v>
      </c>
      <c r="I706" s="8" t="s">
        <v>10560</v>
      </c>
      <c r="J706" s="13">
        <v>3.4</v>
      </c>
      <c r="K706" s="13">
        <f t="shared" si="36"/>
        <v>150.8</v>
      </c>
      <c r="L706" s="13">
        <v>61</v>
      </c>
      <c r="M706" s="13">
        <v>43.8</v>
      </c>
      <c r="N706" s="13">
        <f t="shared" si="37"/>
        <v>89.8</v>
      </c>
      <c r="O706" s="8" t="s">
        <v>10566</v>
      </c>
      <c r="P706" s="8" t="s">
        <v>10562</v>
      </c>
      <c r="Q706" s="8" t="s">
        <v>12417</v>
      </c>
      <c r="R706" s="8" t="s">
        <v>10559</v>
      </c>
      <c r="U706" s="13">
        <v>108</v>
      </c>
    </row>
    <row r="707" ht="30" customHeight="1" outlineLevel="3" spans="1:21">
      <c r="A707" s="8" t="s">
        <v>99</v>
      </c>
      <c r="B707" s="8" t="s">
        <v>111</v>
      </c>
      <c r="C707" s="8" t="s">
        <v>12554</v>
      </c>
      <c r="D707" s="13">
        <v>2.96</v>
      </c>
      <c r="E707" s="8" t="s">
        <v>12555</v>
      </c>
      <c r="F707" s="8" t="s">
        <v>12556</v>
      </c>
      <c r="G707" s="8" t="s">
        <v>11838</v>
      </c>
      <c r="H707" s="8" t="s">
        <v>11839</v>
      </c>
      <c r="I707" s="8" t="s">
        <v>10560</v>
      </c>
      <c r="J707" s="13">
        <v>3</v>
      </c>
      <c r="K707" s="13">
        <f t="shared" si="36"/>
        <v>132.7</v>
      </c>
      <c r="L707" s="13">
        <v>53</v>
      </c>
      <c r="M707" s="13">
        <v>38.5</v>
      </c>
      <c r="N707" s="13">
        <f t="shared" si="37"/>
        <v>79.7</v>
      </c>
      <c r="O707" s="8" t="s">
        <v>10566</v>
      </c>
      <c r="P707" s="8" t="s">
        <v>10562</v>
      </c>
      <c r="Q707" s="8" t="s">
        <v>12417</v>
      </c>
      <c r="R707" s="8" t="s">
        <v>10559</v>
      </c>
      <c r="U707" s="13">
        <v>95</v>
      </c>
    </row>
    <row r="708" ht="30" customHeight="1" outlineLevel="3" spans="1:21">
      <c r="A708" s="8" t="s">
        <v>99</v>
      </c>
      <c r="B708" s="8" t="s">
        <v>111</v>
      </c>
      <c r="C708" s="8" t="s">
        <v>12557</v>
      </c>
      <c r="D708" s="13">
        <v>4.71</v>
      </c>
      <c r="E708" s="8" t="s">
        <v>12558</v>
      </c>
      <c r="F708" s="8" t="s">
        <v>12559</v>
      </c>
      <c r="G708" s="8" t="s">
        <v>11838</v>
      </c>
      <c r="H708" s="8" t="s">
        <v>11839</v>
      </c>
      <c r="I708" s="8" t="s">
        <v>10560</v>
      </c>
      <c r="J708" s="13">
        <v>4.7</v>
      </c>
      <c r="K708" s="13">
        <f t="shared" si="36"/>
        <v>210.9</v>
      </c>
      <c r="L708" s="13">
        <v>85</v>
      </c>
      <c r="M708" s="13">
        <v>61.2</v>
      </c>
      <c r="N708" s="13">
        <f t="shared" si="37"/>
        <v>125.9</v>
      </c>
      <c r="O708" s="8" t="s">
        <v>10566</v>
      </c>
      <c r="P708" s="8" t="s">
        <v>10562</v>
      </c>
      <c r="Q708" s="8" t="s">
        <v>12417</v>
      </c>
      <c r="R708" s="8" t="s">
        <v>10559</v>
      </c>
      <c r="U708" s="13">
        <v>151</v>
      </c>
    </row>
    <row r="709" ht="30" customHeight="1" outlineLevel="3" spans="1:21">
      <c r="A709" s="8" t="s">
        <v>99</v>
      </c>
      <c r="B709" s="8" t="s">
        <v>111</v>
      </c>
      <c r="C709" s="8" t="s">
        <v>12560</v>
      </c>
      <c r="D709" s="13">
        <v>2.598</v>
      </c>
      <c r="E709" s="8" t="s">
        <v>12561</v>
      </c>
      <c r="F709" s="8" t="s">
        <v>12562</v>
      </c>
      <c r="G709" s="8" t="s">
        <v>11838</v>
      </c>
      <c r="H709" s="8" t="s">
        <v>11839</v>
      </c>
      <c r="I709" s="8" t="s">
        <v>10560</v>
      </c>
      <c r="J709" s="13">
        <v>2.6</v>
      </c>
      <c r="K709" s="13">
        <f t="shared" si="36"/>
        <v>117.3</v>
      </c>
      <c r="L709" s="13">
        <v>47</v>
      </c>
      <c r="M709" s="13">
        <v>33.8</v>
      </c>
      <c r="N709" s="13">
        <f t="shared" si="37"/>
        <v>70.3</v>
      </c>
      <c r="O709" s="8" t="s">
        <v>10566</v>
      </c>
      <c r="P709" s="8" t="s">
        <v>10562</v>
      </c>
      <c r="Q709" s="8" t="s">
        <v>12417</v>
      </c>
      <c r="R709" s="8" t="s">
        <v>10559</v>
      </c>
      <c r="U709" s="13">
        <v>84</v>
      </c>
    </row>
    <row r="710" ht="30" customHeight="1" outlineLevel="3" spans="1:21">
      <c r="A710" s="8" t="s">
        <v>99</v>
      </c>
      <c r="B710" s="8" t="s">
        <v>111</v>
      </c>
      <c r="C710" s="8" t="s">
        <v>12563</v>
      </c>
      <c r="D710" s="13">
        <v>2.105</v>
      </c>
      <c r="E710" s="8" t="s">
        <v>12564</v>
      </c>
      <c r="F710" s="8" t="s">
        <v>12565</v>
      </c>
      <c r="G710" s="8" t="s">
        <v>11838</v>
      </c>
      <c r="H710" s="8" t="s">
        <v>11839</v>
      </c>
      <c r="I710" s="8" t="s">
        <v>10560</v>
      </c>
      <c r="J710" s="13">
        <v>2.1</v>
      </c>
      <c r="K710" s="13">
        <f t="shared" si="36"/>
        <v>95</v>
      </c>
      <c r="L710" s="13">
        <v>38</v>
      </c>
      <c r="M710" s="13">
        <v>27.4</v>
      </c>
      <c r="N710" s="13">
        <f t="shared" si="37"/>
        <v>57</v>
      </c>
      <c r="O710" s="8" t="s">
        <v>10566</v>
      </c>
      <c r="P710" s="8" t="s">
        <v>10562</v>
      </c>
      <c r="Q710" s="8" t="s">
        <v>12417</v>
      </c>
      <c r="R710" s="8" t="s">
        <v>10559</v>
      </c>
      <c r="U710" s="13">
        <v>68</v>
      </c>
    </row>
    <row r="711" ht="30" customHeight="1" outlineLevel="3" spans="1:21">
      <c r="A711" s="8" t="s">
        <v>99</v>
      </c>
      <c r="B711" s="8" t="s">
        <v>111</v>
      </c>
      <c r="C711" s="8" t="s">
        <v>12566</v>
      </c>
      <c r="D711" s="13">
        <v>6.009</v>
      </c>
      <c r="E711" s="8" t="s">
        <v>12567</v>
      </c>
      <c r="F711" s="8" t="s">
        <v>12568</v>
      </c>
      <c r="G711" s="8" t="s">
        <v>11838</v>
      </c>
      <c r="H711" s="8" t="s">
        <v>11839</v>
      </c>
      <c r="I711" s="8" t="s">
        <v>10560</v>
      </c>
      <c r="J711" s="13">
        <v>6</v>
      </c>
      <c r="K711" s="13">
        <f t="shared" si="36"/>
        <v>269.5</v>
      </c>
      <c r="L711" s="13">
        <v>108</v>
      </c>
      <c r="M711" s="13">
        <v>78.1</v>
      </c>
      <c r="N711" s="13">
        <f t="shared" si="37"/>
        <v>161.5</v>
      </c>
      <c r="O711" s="8" t="s">
        <v>10566</v>
      </c>
      <c r="P711" s="8" t="s">
        <v>10562</v>
      </c>
      <c r="Q711" s="8" t="s">
        <v>12417</v>
      </c>
      <c r="R711" s="8" t="s">
        <v>10559</v>
      </c>
      <c r="U711" s="13">
        <v>193</v>
      </c>
    </row>
    <row r="712" ht="30" customHeight="1" outlineLevel="3" spans="1:21">
      <c r="A712" s="8" t="s">
        <v>99</v>
      </c>
      <c r="B712" s="8" t="s">
        <v>111</v>
      </c>
      <c r="C712" s="8" t="s">
        <v>12569</v>
      </c>
      <c r="D712" s="13">
        <v>2.206</v>
      </c>
      <c r="E712" s="8" t="s">
        <v>12570</v>
      </c>
      <c r="F712" s="8" t="s">
        <v>12571</v>
      </c>
      <c r="G712" s="8" t="s">
        <v>11838</v>
      </c>
      <c r="H712" s="8" t="s">
        <v>11839</v>
      </c>
      <c r="I712" s="8" t="s">
        <v>10560</v>
      </c>
      <c r="J712" s="13">
        <v>2.2</v>
      </c>
      <c r="K712" s="13">
        <f t="shared" si="36"/>
        <v>99.2</v>
      </c>
      <c r="L712" s="13">
        <v>40</v>
      </c>
      <c r="M712" s="13">
        <v>28.7</v>
      </c>
      <c r="N712" s="13">
        <f t="shared" si="37"/>
        <v>59.2</v>
      </c>
      <c r="O712" s="8" t="s">
        <v>10566</v>
      </c>
      <c r="P712" s="8" t="s">
        <v>10562</v>
      </c>
      <c r="Q712" s="8" t="s">
        <v>12417</v>
      </c>
      <c r="R712" s="8" t="s">
        <v>10559</v>
      </c>
      <c r="U712" s="13">
        <v>71</v>
      </c>
    </row>
    <row r="713" ht="30" customHeight="1" outlineLevel="2" spans="1:21">
      <c r="A713" s="8"/>
      <c r="B713" s="7" t="s">
        <v>121</v>
      </c>
      <c r="C713" s="8"/>
      <c r="D713" s="13">
        <f>SUBTOTAL(9,D714:D763)</f>
        <v>192.811</v>
      </c>
      <c r="E713" s="8"/>
      <c r="F713" s="8"/>
      <c r="G713" s="8"/>
      <c r="H713" s="8"/>
      <c r="I713" s="8"/>
      <c r="J713" s="13"/>
      <c r="K713" s="13">
        <f>SUBTOTAL(9,K714:K763)</f>
        <v>8651.5</v>
      </c>
      <c r="L713" s="13">
        <f>SUBTOTAL(9,L714:L763)</f>
        <v>3470</v>
      </c>
      <c r="M713" s="13">
        <f>SUBTOTAL(9,M714:M763)</f>
        <v>2478.2</v>
      </c>
      <c r="N713" s="13">
        <f>SUBTOTAL(9,N714:N763)</f>
        <v>5181.5</v>
      </c>
      <c r="O713" s="8"/>
      <c r="P713" s="8"/>
      <c r="Q713" s="8"/>
      <c r="R713" s="8"/>
      <c r="U713" s="13">
        <f>SUBTOTAL(9,U714:U763)</f>
        <v>6195</v>
      </c>
    </row>
    <row r="714" ht="30" customHeight="1" outlineLevel="3" spans="1:21">
      <c r="A714" s="8" t="s">
        <v>99</v>
      </c>
      <c r="B714" s="8" t="s">
        <v>120</v>
      </c>
      <c r="C714" s="8" t="s">
        <v>12572</v>
      </c>
      <c r="D714" s="13">
        <v>9.178</v>
      </c>
      <c r="E714" s="8" t="s">
        <v>12573</v>
      </c>
      <c r="F714" s="8" t="s">
        <v>12574</v>
      </c>
      <c r="G714" s="8" t="s">
        <v>11838</v>
      </c>
      <c r="H714" s="8" t="s">
        <v>11839</v>
      </c>
      <c r="I714" s="8" t="s">
        <v>10560</v>
      </c>
      <c r="J714" s="13">
        <v>9.2</v>
      </c>
      <c r="K714" s="13">
        <f t="shared" ref="K714:K763" si="38">ROUND(U714/167662*234138,1)</f>
        <v>412</v>
      </c>
      <c r="L714" s="13">
        <v>165</v>
      </c>
      <c r="M714" s="13">
        <v>119.3</v>
      </c>
      <c r="N714" s="13">
        <f t="shared" ref="N714:N763" si="39">K714-L714</f>
        <v>247</v>
      </c>
      <c r="O714" s="8" t="s">
        <v>10566</v>
      </c>
      <c r="P714" s="8" t="s">
        <v>10562</v>
      </c>
      <c r="Q714" s="8" t="s">
        <v>12575</v>
      </c>
      <c r="R714" s="8" t="s">
        <v>10559</v>
      </c>
      <c r="U714" s="13">
        <v>295</v>
      </c>
    </row>
    <row r="715" ht="30" customHeight="1" outlineLevel="3" spans="1:21">
      <c r="A715" s="8" t="s">
        <v>99</v>
      </c>
      <c r="B715" s="8" t="s">
        <v>120</v>
      </c>
      <c r="C715" s="8" t="s">
        <v>12576</v>
      </c>
      <c r="D715" s="13">
        <v>9.632</v>
      </c>
      <c r="E715" s="8" t="s">
        <v>12577</v>
      </c>
      <c r="F715" s="8" t="s">
        <v>12578</v>
      </c>
      <c r="G715" s="8" t="s">
        <v>11838</v>
      </c>
      <c r="H715" s="8" t="s">
        <v>11839</v>
      </c>
      <c r="I715" s="8" t="s">
        <v>10560</v>
      </c>
      <c r="J715" s="13">
        <v>9.6</v>
      </c>
      <c r="K715" s="13">
        <f t="shared" si="38"/>
        <v>432.9</v>
      </c>
      <c r="L715" s="13">
        <v>173</v>
      </c>
      <c r="M715" s="13">
        <v>125.2</v>
      </c>
      <c r="N715" s="13">
        <f t="shared" si="39"/>
        <v>259.9</v>
      </c>
      <c r="O715" s="8" t="s">
        <v>10566</v>
      </c>
      <c r="P715" s="8" t="s">
        <v>10562</v>
      </c>
      <c r="Q715" s="8" t="s">
        <v>12575</v>
      </c>
      <c r="R715" s="8" t="s">
        <v>10559</v>
      </c>
      <c r="U715" s="13">
        <v>310</v>
      </c>
    </row>
    <row r="716" ht="30" customHeight="1" outlineLevel="3" spans="1:21">
      <c r="A716" s="8" t="s">
        <v>99</v>
      </c>
      <c r="B716" s="8" t="s">
        <v>120</v>
      </c>
      <c r="C716" s="8" t="s">
        <v>12579</v>
      </c>
      <c r="D716" s="13">
        <v>0.786</v>
      </c>
      <c r="E716" s="8" t="s">
        <v>12580</v>
      </c>
      <c r="F716" s="8" t="s">
        <v>12581</v>
      </c>
      <c r="G716" s="8" t="s">
        <v>11838</v>
      </c>
      <c r="H716" s="8" t="s">
        <v>11839</v>
      </c>
      <c r="I716" s="8" t="s">
        <v>10560</v>
      </c>
      <c r="J716" s="13">
        <v>0.8</v>
      </c>
      <c r="K716" s="13">
        <f t="shared" si="38"/>
        <v>34.9</v>
      </c>
      <c r="L716" s="13">
        <v>14</v>
      </c>
      <c r="M716" s="13">
        <v>10.2</v>
      </c>
      <c r="N716" s="13">
        <f t="shared" si="39"/>
        <v>20.9</v>
      </c>
      <c r="O716" s="8" t="s">
        <v>10566</v>
      </c>
      <c r="P716" s="8" t="s">
        <v>10562</v>
      </c>
      <c r="Q716" s="8" t="s">
        <v>12575</v>
      </c>
      <c r="R716" s="8" t="s">
        <v>10559</v>
      </c>
      <c r="U716" s="13">
        <v>25</v>
      </c>
    </row>
    <row r="717" ht="30" customHeight="1" outlineLevel="3" spans="1:21">
      <c r="A717" s="8" t="s">
        <v>99</v>
      </c>
      <c r="B717" s="8" t="s">
        <v>120</v>
      </c>
      <c r="C717" s="8" t="s">
        <v>10559</v>
      </c>
      <c r="D717" s="13">
        <v>1.819</v>
      </c>
      <c r="E717" s="8" t="s">
        <v>12582</v>
      </c>
      <c r="F717" s="8" t="s">
        <v>12583</v>
      </c>
      <c r="G717" s="8" t="s">
        <v>11838</v>
      </c>
      <c r="H717" s="8" t="s">
        <v>11839</v>
      </c>
      <c r="I717" s="8" t="s">
        <v>10560</v>
      </c>
      <c r="J717" s="13">
        <v>1.8</v>
      </c>
      <c r="K717" s="13">
        <f t="shared" si="38"/>
        <v>81</v>
      </c>
      <c r="L717" s="13">
        <v>33</v>
      </c>
      <c r="M717" s="13">
        <v>23.6</v>
      </c>
      <c r="N717" s="13">
        <f t="shared" si="39"/>
        <v>48</v>
      </c>
      <c r="O717" s="8" t="s">
        <v>10566</v>
      </c>
      <c r="P717" s="8" t="s">
        <v>10562</v>
      </c>
      <c r="Q717" s="8" t="s">
        <v>12575</v>
      </c>
      <c r="R717" s="8" t="s">
        <v>10559</v>
      </c>
      <c r="U717" s="13">
        <v>58</v>
      </c>
    </row>
    <row r="718" ht="30" customHeight="1" outlineLevel="3" spans="1:21">
      <c r="A718" s="8" t="s">
        <v>99</v>
      </c>
      <c r="B718" s="8" t="s">
        <v>120</v>
      </c>
      <c r="C718" s="8" t="s">
        <v>12584</v>
      </c>
      <c r="D718" s="13">
        <v>3.15</v>
      </c>
      <c r="E718" s="8" t="s">
        <v>12585</v>
      </c>
      <c r="F718" s="8" t="s">
        <v>12586</v>
      </c>
      <c r="G718" s="8" t="s">
        <v>11838</v>
      </c>
      <c r="H718" s="8" t="s">
        <v>11839</v>
      </c>
      <c r="I718" s="8" t="s">
        <v>10560</v>
      </c>
      <c r="J718" s="13">
        <v>3.1</v>
      </c>
      <c r="K718" s="13">
        <f t="shared" si="38"/>
        <v>141</v>
      </c>
      <c r="L718" s="13">
        <v>57</v>
      </c>
      <c r="M718" s="13">
        <v>41</v>
      </c>
      <c r="N718" s="13">
        <f t="shared" si="39"/>
        <v>84</v>
      </c>
      <c r="O718" s="8" t="s">
        <v>10566</v>
      </c>
      <c r="P718" s="8" t="s">
        <v>10562</v>
      </c>
      <c r="Q718" s="8" t="s">
        <v>12575</v>
      </c>
      <c r="R718" s="8" t="s">
        <v>10559</v>
      </c>
      <c r="U718" s="13">
        <v>101</v>
      </c>
    </row>
    <row r="719" ht="30" customHeight="1" outlineLevel="3" spans="1:21">
      <c r="A719" s="8" t="s">
        <v>99</v>
      </c>
      <c r="B719" s="8" t="s">
        <v>120</v>
      </c>
      <c r="C719" s="8" t="s">
        <v>12587</v>
      </c>
      <c r="D719" s="13">
        <v>2.51</v>
      </c>
      <c r="E719" s="8" t="s">
        <v>12588</v>
      </c>
      <c r="F719" s="8" t="s">
        <v>12589</v>
      </c>
      <c r="G719" s="8" t="s">
        <v>11838</v>
      </c>
      <c r="H719" s="8" t="s">
        <v>11839</v>
      </c>
      <c r="I719" s="8" t="s">
        <v>10560</v>
      </c>
      <c r="J719" s="13">
        <v>2.5</v>
      </c>
      <c r="K719" s="13">
        <f t="shared" si="38"/>
        <v>113.1</v>
      </c>
      <c r="L719" s="13">
        <v>45</v>
      </c>
      <c r="M719" s="13">
        <v>32.6</v>
      </c>
      <c r="N719" s="13">
        <f t="shared" si="39"/>
        <v>68.1</v>
      </c>
      <c r="O719" s="8" t="s">
        <v>10566</v>
      </c>
      <c r="P719" s="8" t="s">
        <v>10562</v>
      </c>
      <c r="Q719" s="8" t="s">
        <v>12575</v>
      </c>
      <c r="R719" s="8" t="s">
        <v>10559</v>
      </c>
      <c r="U719" s="13">
        <v>81</v>
      </c>
    </row>
    <row r="720" ht="30" customHeight="1" outlineLevel="3" spans="1:21">
      <c r="A720" s="8" t="s">
        <v>99</v>
      </c>
      <c r="B720" s="8" t="s">
        <v>120</v>
      </c>
      <c r="C720" s="8" t="s">
        <v>10559</v>
      </c>
      <c r="D720" s="13">
        <v>6.61</v>
      </c>
      <c r="E720" s="8" t="s">
        <v>2964</v>
      </c>
      <c r="F720" s="8" t="s">
        <v>12590</v>
      </c>
      <c r="G720" s="8" t="s">
        <v>11838</v>
      </c>
      <c r="H720" s="8" t="s">
        <v>11839</v>
      </c>
      <c r="I720" s="8" t="s">
        <v>10560</v>
      </c>
      <c r="J720" s="13">
        <v>6.6</v>
      </c>
      <c r="K720" s="13">
        <f t="shared" si="38"/>
        <v>296.1</v>
      </c>
      <c r="L720" s="13">
        <v>119</v>
      </c>
      <c r="M720" s="13">
        <v>85.9</v>
      </c>
      <c r="N720" s="13">
        <f t="shared" si="39"/>
        <v>177.1</v>
      </c>
      <c r="O720" s="8" t="s">
        <v>10566</v>
      </c>
      <c r="P720" s="8" t="s">
        <v>10562</v>
      </c>
      <c r="Q720" s="8" t="s">
        <v>12575</v>
      </c>
      <c r="R720" s="8" t="s">
        <v>10559</v>
      </c>
      <c r="U720" s="13">
        <v>212</v>
      </c>
    </row>
    <row r="721" ht="30" customHeight="1" outlineLevel="3" spans="1:21">
      <c r="A721" s="8" t="s">
        <v>99</v>
      </c>
      <c r="B721" s="8" t="s">
        <v>120</v>
      </c>
      <c r="C721" s="8" t="s">
        <v>10559</v>
      </c>
      <c r="D721" s="13">
        <v>21.576</v>
      </c>
      <c r="E721" s="8" t="s">
        <v>2964</v>
      </c>
      <c r="F721" s="8" t="s">
        <v>12591</v>
      </c>
      <c r="G721" s="8" t="s">
        <v>11838</v>
      </c>
      <c r="H721" s="8" t="s">
        <v>11839</v>
      </c>
      <c r="I721" s="8" t="s">
        <v>10560</v>
      </c>
      <c r="J721" s="13">
        <v>21.6</v>
      </c>
      <c r="K721" s="13">
        <f t="shared" si="38"/>
        <v>969.2</v>
      </c>
      <c r="L721" s="13">
        <v>388</v>
      </c>
      <c r="M721" s="13">
        <v>280.5</v>
      </c>
      <c r="N721" s="13">
        <f t="shared" si="39"/>
        <v>581.2</v>
      </c>
      <c r="O721" s="8" t="s">
        <v>10566</v>
      </c>
      <c r="P721" s="8" t="s">
        <v>10562</v>
      </c>
      <c r="Q721" s="8" t="s">
        <v>12575</v>
      </c>
      <c r="R721" s="8" t="s">
        <v>10559</v>
      </c>
      <c r="U721" s="13">
        <v>694</v>
      </c>
    </row>
    <row r="722" ht="30" customHeight="1" outlineLevel="3" spans="1:21">
      <c r="A722" s="8" t="s">
        <v>99</v>
      </c>
      <c r="B722" s="8" t="s">
        <v>120</v>
      </c>
      <c r="C722" s="8" t="s">
        <v>10559</v>
      </c>
      <c r="D722" s="13">
        <v>0.603</v>
      </c>
      <c r="E722" s="8" t="s">
        <v>3810</v>
      </c>
      <c r="F722" s="8" t="s">
        <v>12592</v>
      </c>
      <c r="G722" s="8" t="s">
        <v>11838</v>
      </c>
      <c r="H722" s="8" t="s">
        <v>11839</v>
      </c>
      <c r="I722" s="8" t="s">
        <v>10560</v>
      </c>
      <c r="J722" s="13">
        <v>0.6</v>
      </c>
      <c r="K722" s="13">
        <f t="shared" si="38"/>
        <v>26.5</v>
      </c>
      <c r="L722" s="13">
        <v>11</v>
      </c>
      <c r="M722" s="13">
        <v>7.8</v>
      </c>
      <c r="N722" s="13">
        <f t="shared" si="39"/>
        <v>15.5</v>
      </c>
      <c r="O722" s="8" t="s">
        <v>10566</v>
      </c>
      <c r="P722" s="8" t="s">
        <v>10562</v>
      </c>
      <c r="Q722" s="8" t="s">
        <v>12575</v>
      </c>
      <c r="R722" s="8" t="s">
        <v>10559</v>
      </c>
      <c r="U722" s="13">
        <v>19</v>
      </c>
    </row>
    <row r="723" ht="30" customHeight="1" outlineLevel="3" spans="1:21">
      <c r="A723" s="8" t="s">
        <v>99</v>
      </c>
      <c r="B723" s="8" t="s">
        <v>120</v>
      </c>
      <c r="C723" s="8" t="s">
        <v>12593</v>
      </c>
      <c r="D723" s="13">
        <v>7.283</v>
      </c>
      <c r="E723" s="8" t="s">
        <v>12594</v>
      </c>
      <c r="F723" s="8" t="s">
        <v>12595</v>
      </c>
      <c r="G723" s="8" t="s">
        <v>11838</v>
      </c>
      <c r="H723" s="8" t="s">
        <v>11839</v>
      </c>
      <c r="I723" s="8" t="s">
        <v>10560</v>
      </c>
      <c r="J723" s="13">
        <v>7.3</v>
      </c>
      <c r="K723" s="13">
        <f t="shared" si="38"/>
        <v>326.8</v>
      </c>
      <c r="L723" s="13">
        <v>131</v>
      </c>
      <c r="M723" s="13">
        <v>94.7</v>
      </c>
      <c r="N723" s="13">
        <f t="shared" si="39"/>
        <v>195.8</v>
      </c>
      <c r="O723" s="8" t="s">
        <v>10566</v>
      </c>
      <c r="P723" s="8" t="s">
        <v>10562</v>
      </c>
      <c r="Q723" s="8" t="s">
        <v>12575</v>
      </c>
      <c r="R723" s="8" t="s">
        <v>10559</v>
      </c>
      <c r="U723" s="13">
        <v>234</v>
      </c>
    </row>
    <row r="724" ht="30" customHeight="1" outlineLevel="3" spans="1:21">
      <c r="A724" s="8" t="s">
        <v>99</v>
      </c>
      <c r="B724" s="8" t="s">
        <v>120</v>
      </c>
      <c r="C724" s="8" t="s">
        <v>12596</v>
      </c>
      <c r="D724" s="13">
        <v>2.647</v>
      </c>
      <c r="E724" s="8" t="s">
        <v>12597</v>
      </c>
      <c r="F724" s="8" t="s">
        <v>12598</v>
      </c>
      <c r="G724" s="8" t="s">
        <v>11838</v>
      </c>
      <c r="H724" s="8" t="s">
        <v>11839</v>
      </c>
      <c r="I724" s="8" t="s">
        <v>10560</v>
      </c>
      <c r="J724" s="13">
        <v>2.6</v>
      </c>
      <c r="K724" s="13">
        <f t="shared" si="38"/>
        <v>118.7</v>
      </c>
      <c r="L724" s="13">
        <v>48</v>
      </c>
      <c r="M724" s="13">
        <v>34.4</v>
      </c>
      <c r="N724" s="13">
        <f t="shared" si="39"/>
        <v>70.7</v>
      </c>
      <c r="O724" s="8" t="s">
        <v>10566</v>
      </c>
      <c r="P724" s="8" t="s">
        <v>10562</v>
      </c>
      <c r="Q724" s="8" t="s">
        <v>12575</v>
      </c>
      <c r="R724" s="8" t="s">
        <v>10559</v>
      </c>
      <c r="U724" s="13">
        <v>85</v>
      </c>
    </row>
    <row r="725" ht="30" customHeight="1" outlineLevel="3" spans="1:21">
      <c r="A725" s="8" t="s">
        <v>99</v>
      </c>
      <c r="B725" s="8" t="s">
        <v>120</v>
      </c>
      <c r="C725" s="8" t="s">
        <v>12599</v>
      </c>
      <c r="D725" s="13">
        <v>0.944</v>
      </c>
      <c r="E725" s="8" t="s">
        <v>12600</v>
      </c>
      <c r="F725" s="8" t="s">
        <v>12601</v>
      </c>
      <c r="G725" s="8" t="s">
        <v>11838</v>
      </c>
      <c r="H725" s="8" t="s">
        <v>11839</v>
      </c>
      <c r="I725" s="8" t="s">
        <v>10560</v>
      </c>
      <c r="J725" s="13">
        <v>0.9</v>
      </c>
      <c r="K725" s="13">
        <f t="shared" si="38"/>
        <v>41.9</v>
      </c>
      <c r="L725" s="13">
        <v>17</v>
      </c>
      <c r="M725" s="13">
        <v>12.3</v>
      </c>
      <c r="N725" s="13">
        <f t="shared" si="39"/>
        <v>24.9</v>
      </c>
      <c r="O725" s="8" t="s">
        <v>10566</v>
      </c>
      <c r="P725" s="8" t="s">
        <v>10562</v>
      </c>
      <c r="Q725" s="8" t="s">
        <v>12575</v>
      </c>
      <c r="R725" s="8" t="s">
        <v>10559</v>
      </c>
      <c r="U725" s="13">
        <v>30</v>
      </c>
    </row>
    <row r="726" ht="30" customHeight="1" outlineLevel="3" spans="1:21">
      <c r="A726" s="8" t="s">
        <v>99</v>
      </c>
      <c r="B726" s="8" t="s">
        <v>120</v>
      </c>
      <c r="C726" s="8" t="s">
        <v>12602</v>
      </c>
      <c r="D726" s="13">
        <v>9.141</v>
      </c>
      <c r="E726" s="8" t="s">
        <v>12603</v>
      </c>
      <c r="F726" s="8" t="s">
        <v>12604</v>
      </c>
      <c r="G726" s="8" t="s">
        <v>11838</v>
      </c>
      <c r="H726" s="8" t="s">
        <v>11839</v>
      </c>
      <c r="I726" s="8" t="s">
        <v>10560</v>
      </c>
      <c r="J726" s="13">
        <v>9.1</v>
      </c>
      <c r="K726" s="13">
        <f t="shared" si="38"/>
        <v>410.6</v>
      </c>
      <c r="L726" s="13">
        <v>165</v>
      </c>
      <c r="M726" s="13">
        <v>118.8</v>
      </c>
      <c r="N726" s="13">
        <f t="shared" si="39"/>
        <v>245.6</v>
      </c>
      <c r="O726" s="8" t="s">
        <v>10566</v>
      </c>
      <c r="P726" s="8" t="s">
        <v>10562</v>
      </c>
      <c r="Q726" s="8" t="s">
        <v>12575</v>
      </c>
      <c r="R726" s="8" t="s">
        <v>10559</v>
      </c>
      <c r="U726" s="13">
        <v>294</v>
      </c>
    </row>
    <row r="727" ht="30" customHeight="1" outlineLevel="3" spans="1:21">
      <c r="A727" s="8" t="s">
        <v>99</v>
      </c>
      <c r="B727" s="8" t="s">
        <v>120</v>
      </c>
      <c r="C727" s="8" t="s">
        <v>12605</v>
      </c>
      <c r="D727" s="13">
        <v>2.896</v>
      </c>
      <c r="E727" s="8" t="s">
        <v>12606</v>
      </c>
      <c r="F727" s="8" t="s">
        <v>12607</v>
      </c>
      <c r="G727" s="8" t="s">
        <v>11838</v>
      </c>
      <c r="H727" s="8" t="s">
        <v>11839</v>
      </c>
      <c r="I727" s="8" t="s">
        <v>10560</v>
      </c>
      <c r="J727" s="13">
        <v>2.9</v>
      </c>
      <c r="K727" s="13">
        <f t="shared" si="38"/>
        <v>129.9</v>
      </c>
      <c r="L727" s="13">
        <v>52</v>
      </c>
      <c r="M727" s="13">
        <v>37.6</v>
      </c>
      <c r="N727" s="13">
        <f t="shared" si="39"/>
        <v>77.9</v>
      </c>
      <c r="O727" s="8" t="s">
        <v>10566</v>
      </c>
      <c r="P727" s="8" t="s">
        <v>10562</v>
      </c>
      <c r="Q727" s="8" t="s">
        <v>12575</v>
      </c>
      <c r="R727" s="8" t="s">
        <v>10559</v>
      </c>
      <c r="U727" s="13">
        <v>93</v>
      </c>
    </row>
    <row r="728" ht="30" customHeight="1" outlineLevel="3" spans="1:21">
      <c r="A728" s="8" t="s">
        <v>99</v>
      </c>
      <c r="B728" s="8" t="s">
        <v>120</v>
      </c>
      <c r="C728" s="8" t="s">
        <v>12608</v>
      </c>
      <c r="D728" s="13">
        <v>2.505</v>
      </c>
      <c r="E728" s="8" t="s">
        <v>12609</v>
      </c>
      <c r="F728" s="8" t="s">
        <v>12610</v>
      </c>
      <c r="G728" s="8" t="s">
        <v>11838</v>
      </c>
      <c r="H728" s="8" t="s">
        <v>11839</v>
      </c>
      <c r="I728" s="8" t="s">
        <v>10560</v>
      </c>
      <c r="J728" s="13">
        <v>2.5</v>
      </c>
      <c r="K728" s="13">
        <f t="shared" si="38"/>
        <v>113.1</v>
      </c>
      <c r="L728" s="13">
        <v>45</v>
      </c>
      <c r="M728" s="13">
        <v>32.6</v>
      </c>
      <c r="N728" s="13">
        <f t="shared" si="39"/>
        <v>68.1</v>
      </c>
      <c r="O728" s="8" t="s">
        <v>10566</v>
      </c>
      <c r="P728" s="8" t="s">
        <v>10562</v>
      </c>
      <c r="Q728" s="8" t="s">
        <v>12575</v>
      </c>
      <c r="R728" s="8" t="s">
        <v>10559</v>
      </c>
      <c r="U728" s="13">
        <v>81</v>
      </c>
    </row>
    <row r="729" ht="30" customHeight="1" outlineLevel="3" spans="1:21">
      <c r="A729" s="8" t="s">
        <v>99</v>
      </c>
      <c r="B729" s="8" t="s">
        <v>120</v>
      </c>
      <c r="C729" s="8" t="s">
        <v>12611</v>
      </c>
      <c r="D729" s="13">
        <v>4.446</v>
      </c>
      <c r="E729" s="8" t="s">
        <v>12612</v>
      </c>
      <c r="F729" s="8" t="s">
        <v>12613</v>
      </c>
      <c r="G729" s="8" t="s">
        <v>11838</v>
      </c>
      <c r="H729" s="8" t="s">
        <v>11839</v>
      </c>
      <c r="I729" s="8" t="s">
        <v>10560</v>
      </c>
      <c r="J729" s="13">
        <v>4.4</v>
      </c>
      <c r="K729" s="13">
        <f t="shared" si="38"/>
        <v>199.7</v>
      </c>
      <c r="L729" s="13">
        <v>80</v>
      </c>
      <c r="M729" s="13">
        <v>57.8</v>
      </c>
      <c r="N729" s="13">
        <f t="shared" si="39"/>
        <v>119.7</v>
      </c>
      <c r="O729" s="8" t="s">
        <v>10566</v>
      </c>
      <c r="P729" s="8" t="s">
        <v>10562</v>
      </c>
      <c r="Q729" s="8" t="s">
        <v>12575</v>
      </c>
      <c r="R729" s="8" t="s">
        <v>10559</v>
      </c>
      <c r="U729" s="13">
        <v>143</v>
      </c>
    </row>
    <row r="730" ht="30" customHeight="1" outlineLevel="3" spans="1:21">
      <c r="A730" s="8" t="s">
        <v>99</v>
      </c>
      <c r="B730" s="8" t="s">
        <v>120</v>
      </c>
      <c r="C730" s="8" t="s">
        <v>12614</v>
      </c>
      <c r="D730" s="13">
        <v>3.534</v>
      </c>
      <c r="E730" s="8" t="s">
        <v>12615</v>
      </c>
      <c r="F730" s="8" t="s">
        <v>12616</v>
      </c>
      <c r="G730" s="8" t="s">
        <v>11838</v>
      </c>
      <c r="H730" s="8" t="s">
        <v>11839</v>
      </c>
      <c r="I730" s="8" t="s">
        <v>10560</v>
      </c>
      <c r="J730" s="13">
        <v>3.5</v>
      </c>
      <c r="K730" s="13">
        <f t="shared" si="38"/>
        <v>159.2</v>
      </c>
      <c r="L730" s="13">
        <v>64</v>
      </c>
      <c r="M730" s="13">
        <v>45.9</v>
      </c>
      <c r="N730" s="13">
        <f t="shared" si="39"/>
        <v>95.2</v>
      </c>
      <c r="O730" s="8" t="s">
        <v>10566</v>
      </c>
      <c r="P730" s="8" t="s">
        <v>10562</v>
      </c>
      <c r="Q730" s="8" t="s">
        <v>12575</v>
      </c>
      <c r="R730" s="8" t="s">
        <v>10559</v>
      </c>
      <c r="U730" s="13">
        <v>114</v>
      </c>
    </row>
    <row r="731" ht="30" customHeight="1" outlineLevel="3" spans="1:21">
      <c r="A731" s="8" t="s">
        <v>99</v>
      </c>
      <c r="B731" s="8" t="s">
        <v>120</v>
      </c>
      <c r="C731" s="8" t="s">
        <v>12617</v>
      </c>
      <c r="D731" s="13">
        <v>2.609</v>
      </c>
      <c r="E731" s="8" t="s">
        <v>12618</v>
      </c>
      <c r="F731" s="8" t="s">
        <v>12619</v>
      </c>
      <c r="G731" s="8" t="s">
        <v>11838</v>
      </c>
      <c r="H731" s="8" t="s">
        <v>11839</v>
      </c>
      <c r="I731" s="8" t="s">
        <v>10560</v>
      </c>
      <c r="J731" s="13">
        <v>2.6</v>
      </c>
      <c r="K731" s="13">
        <f t="shared" si="38"/>
        <v>117.3</v>
      </c>
      <c r="L731" s="13">
        <v>47</v>
      </c>
      <c r="M731" s="13">
        <v>33.9</v>
      </c>
      <c r="N731" s="13">
        <f t="shared" si="39"/>
        <v>70.3</v>
      </c>
      <c r="O731" s="8" t="s">
        <v>10566</v>
      </c>
      <c r="P731" s="8" t="s">
        <v>10562</v>
      </c>
      <c r="Q731" s="8" t="s">
        <v>12575</v>
      </c>
      <c r="R731" s="8" t="s">
        <v>10559</v>
      </c>
      <c r="U731" s="13">
        <v>84</v>
      </c>
    </row>
    <row r="732" ht="30" customHeight="1" outlineLevel="3" spans="1:21">
      <c r="A732" s="8" t="s">
        <v>99</v>
      </c>
      <c r="B732" s="8" t="s">
        <v>120</v>
      </c>
      <c r="C732" s="8" t="s">
        <v>12620</v>
      </c>
      <c r="D732" s="13">
        <v>3.59</v>
      </c>
      <c r="E732" s="8" t="s">
        <v>12621</v>
      </c>
      <c r="F732" s="8" t="s">
        <v>12622</v>
      </c>
      <c r="G732" s="8" t="s">
        <v>11838</v>
      </c>
      <c r="H732" s="8" t="s">
        <v>11839</v>
      </c>
      <c r="I732" s="8" t="s">
        <v>10560</v>
      </c>
      <c r="J732" s="13">
        <v>3.6</v>
      </c>
      <c r="K732" s="13">
        <f t="shared" si="38"/>
        <v>160.6</v>
      </c>
      <c r="L732" s="13">
        <v>65</v>
      </c>
      <c r="M732" s="13">
        <v>46.7</v>
      </c>
      <c r="N732" s="13">
        <f t="shared" si="39"/>
        <v>95.6</v>
      </c>
      <c r="O732" s="8" t="s">
        <v>10566</v>
      </c>
      <c r="P732" s="8" t="s">
        <v>10562</v>
      </c>
      <c r="Q732" s="8" t="s">
        <v>12575</v>
      </c>
      <c r="R732" s="8" t="s">
        <v>10559</v>
      </c>
      <c r="U732" s="13">
        <v>115</v>
      </c>
    </row>
    <row r="733" ht="30" customHeight="1" outlineLevel="3" spans="1:21">
      <c r="A733" s="8" t="s">
        <v>99</v>
      </c>
      <c r="B733" s="8" t="s">
        <v>120</v>
      </c>
      <c r="C733" s="8" t="s">
        <v>12623</v>
      </c>
      <c r="D733" s="13">
        <v>2.484</v>
      </c>
      <c r="E733" s="8" t="s">
        <v>12624</v>
      </c>
      <c r="F733" s="8" t="s">
        <v>12625</v>
      </c>
      <c r="G733" s="8" t="s">
        <v>11838</v>
      </c>
      <c r="H733" s="8" t="s">
        <v>11839</v>
      </c>
      <c r="I733" s="8" t="s">
        <v>10560</v>
      </c>
      <c r="J733" s="13">
        <v>2.5</v>
      </c>
      <c r="K733" s="13">
        <f t="shared" si="38"/>
        <v>111.7</v>
      </c>
      <c r="L733" s="13">
        <v>45</v>
      </c>
      <c r="M733" s="13">
        <v>32.3</v>
      </c>
      <c r="N733" s="13">
        <f t="shared" si="39"/>
        <v>66.7</v>
      </c>
      <c r="O733" s="8" t="s">
        <v>10566</v>
      </c>
      <c r="P733" s="8" t="s">
        <v>10562</v>
      </c>
      <c r="Q733" s="8" t="s">
        <v>12575</v>
      </c>
      <c r="R733" s="8" t="s">
        <v>10559</v>
      </c>
      <c r="U733" s="13">
        <v>80</v>
      </c>
    </row>
    <row r="734" ht="30" customHeight="1" outlineLevel="3" spans="1:21">
      <c r="A734" s="8" t="s">
        <v>99</v>
      </c>
      <c r="B734" s="8" t="s">
        <v>120</v>
      </c>
      <c r="C734" s="8" t="s">
        <v>12626</v>
      </c>
      <c r="D734" s="13">
        <v>5.069</v>
      </c>
      <c r="E734" s="8" t="s">
        <v>12627</v>
      </c>
      <c r="F734" s="8" t="s">
        <v>12628</v>
      </c>
      <c r="G734" s="8" t="s">
        <v>11838</v>
      </c>
      <c r="H734" s="8" t="s">
        <v>11839</v>
      </c>
      <c r="I734" s="8" t="s">
        <v>10560</v>
      </c>
      <c r="J734" s="13">
        <v>5.1</v>
      </c>
      <c r="K734" s="13">
        <f t="shared" si="38"/>
        <v>227.6</v>
      </c>
      <c r="L734" s="13">
        <v>91</v>
      </c>
      <c r="M734" s="13">
        <v>65.9</v>
      </c>
      <c r="N734" s="13">
        <f t="shared" si="39"/>
        <v>136.6</v>
      </c>
      <c r="O734" s="8" t="s">
        <v>10566</v>
      </c>
      <c r="P734" s="8" t="s">
        <v>10562</v>
      </c>
      <c r="Q734" s="8" t="s">
        <v>12575</v>
      </c>
      <c r="R734" s="8" t="s">
        <v>10559</v>
      </c>
      <c r="U734" s="13">
        <v>163</v>
      </c>
    </row>
    <row r="735" ht="30" customHeight="1" outlineLevel="3" spans="1:21">
      <c r="A735" s="8" t="s">
        <v>99</v>
      </c>
      <c r="B735" s="8" t="s">
        <v>120</v>
      </c>
      <c r="C735" s="8" t="s">
        <v>12629</v>
      </c>
      <c r="D735" s="13">
        <v>2.598</v>
      </c>
      <c r="E735" s="8" t="s">
        <v>12630</v>
      </c>
      <c r="F735" s="8" t="s">
        <v>12631</v>
      </c>
      <c r="G735" s="8" t="s">
        <v>11838</v>
      </c>
      <c r="H735" s="8" t="s">
        <v>11839</v>
      </c>
      <c r="I735" s="8" t="s">
        <v>10560</v>
      </c>
      <c r="J735" s="13">
        <v>2.6</v>
      </c>
      <c r="K735" s="13">
        <f t="shared" si="38"/>
        <v>117.3</v>
      </c>
      <c r="L735" s="13">
        <v>47</v>
      </c>
      <c r="M735" s="13">
        <v>33.8</v>
      </c>
      <c r="N735" s="13">
        <f t="shared" si="39"/>
        <v>70.3</v>
      </c>
      <c r="O735" s="8" t="s">
        <v>10566</v>
      </c>
      <c r="P735" s="8" t="s">
        <v>10562</v>
      </c>
      <c r="Q735" s="8" t="s">
        <v>12575</v>
      </c>
      <c r="R735" s="8" t="s">
        <v>10559</v>
      </c>
      <c r="U735" s="13">
        <v>84</v>
      </c>
    </row>
    <row r="736" ht="30" customHeight="1" outlineLevel="3" spans="1:21">
      <c r="A736" s="8" t="s">
        <v>99</v>
      </c>
      <c r="B736" s="8" t="s">
        <v>120</v>
      </c>
      <c r="C736" s="8" t="s">
        <v>12632</v>
      </c>
      <c r="D736" s="13">
        <v>1.497</v>
      </c>
      <c r="E736" s="8" t="s">
        <v>12633</v>
      </c>
      <c r="F736" s="8" t="s">
        <v>12634</v>
      </c>
      <c r="G736" s="8" t="s">
        <v>11838</v>
      </c>
      <c r="H736" s="8" t="s">
        <v>11839</v>
      </c>
      <c r="I736" s="8" t="s">
        <v>10560</v>
      </c>
      <c r="J736" s="13">
        <v>1.5</v>
      </c>
      <c r="K736" s="13">
        <f t="shared" si="38"/>
        <v>67</v>
      </c>
      <c r="L736" s="13">
        <v>27</v>
      </c>
      <c r="M736" s="13">
        <v>19.5</v>
      </c>
      <c r="N736" s="13">
        <f t="shared" si="39"/>
        <v>40</v>
      </c>
      <c r="O736" s="8" t="s">
        <v>10566</v>
      </c>
      <c r="P736" s="8" t="s">
        <v>10562</v>
      </c>
      <c r="Q736" s="8" t="s">
        <v>12575</v>
      </c>
      <c r="R736" s="8" t="s">
        <v>10559</v>
      </c>
      <c r="U736" s="13">
        <v>48</v>
      </c>
    </row>
    <row r="737" ht="30" customHeight="1" outlineLevel="3" spans="1:21">
      <c r="A737" s="8" t="s">
        <v>99</v>
      </c>
      <c r="B737" s="8" t="s">
        <v>120</v>
      </c>
      <c r="C737" s="8" t="s">
        <v>12635</v>
      </c>
      <c r="D737" s="13">
        <v>4.329</v>
      </c>
      <c r="E737" s="8" t="s">
        <v>12636</v>
      </c>
      <c r="F737" s="8" t="s">
        <v>12637</v>
      </c>
      <c r="G737" s="8" t="s">
        <v>11838</v>
      </c>
      <c r="H737" s="8" t="s">
        <v>11839</v>
      </c>
      <c r="I737" s="8" t="s">
        <v>10560</v>
      </c>
      <c r="J737" s="13">
        <v>4.3</v>
      </c>
      <c r="K737" s="13">
        <f t="shared" si="38"/>
        <v>194.1</v>
      </c>
      <c r="L737" s="13">
        <v>78</v>
      </c>
      <c r="M737" s="13">
        <v>56.3</v>
      </c>
      <c r="N737" s="13">
        <f t="shared" si="39"/>
        <v>116.1</v>
      </c>
      <c r="O737" s="8" t="s">
        <v>10566</v>
      </c>
      <c r="P737" s="8" t="s">
        <v>10562</v>
      </c>
      <c r="Q737" s="8" t="s">
        <v>12575</v>
      </c>
      <c r="R737" s="8" t="s">
        <v>10559</v>
      </c>
      <c r="U737" s="13">
        <v>139</v>
      </c>
    </row>
    <row r="738" ht="30" customHeight="1" outlineLevel="3" spans="1:21">
      <c r="A738" s="8" t="s">
        <v>99</v>
      </c>
      <c r="B738" s="8" t="s">
        <v>120</v>
      </c>
      <c r="C738" s="8" t="s">
        <v>12638</v>
      </c>
      <c r="D738" s="13">
        <v>2.971</v>
      </c>
      <c r="E738" s="8" t="s">
        <v>12639</v>
      </c>
      <c r="F738" s="8" t="s">
        <v>12640</v>
      </c>
      <c r="G738" s="8" t="s">
        <v>11838</v>
      </c>
      <c r="H738" s="8" t="s">
        <v>11839</v>
      </c>
      <c r="I738" s="8" t="s">
        <v>10560</v>
      </c>
      <c r="J738" s="13">
        <v>3</v>
      </c>
      <c r="K738" s="13">
        <f t="shared" si="38"/>
        <v>132.7</v>
      </c>
      <c r="L738" s="13">
        <v>53</v>
      </c>
      <c r="M738" s="13">
        <v>38.6</v>
      </c>
      <c r="N738" s="13">
        <f t="shared" si="39"/>
        <v>79.7</v>
      </c>
      <c r="O738" s="8" t="s">
        <v>10566</v>
      </c>
      <c r="P738" s="8" t="s">
        <v>10562</v>
      </c>
      <c r="Q738" s="8" t="s">
        <v>12575</v>
      </c>
      <c r="R738" s="8" t="s">
        <v>10559</v>
      </c>
      <c r="U738" s="13">
        <v>95</v>
      </c>
    </row>
    <row r="739" ht="30" customHeight="1" outlineLevel="3" spans="1:21">
      <c r="A739" s="8" t="s">
        <v>99</v>
      </c>
      <c r="B739" s="8" t="s">
        <v>120</v>
      </c>
      <c r="C739" s="8" t="s">
        <v>12641</v>
      </c>
      <c r="D739" s="13">
        <v>4.676</v>
      </c>
      <c r="E739" s="8" t="s">
        <v>12642</v>
      </c>
      <c r="F739" s="8" t="s">
        <v>12643</v>
      </c>
      <c r="G739" s="8" t="s">
        <v>11838</v>
      </c>
      <c r="H739" s="8" t="s">
        <v>11839</v>
      </c>
      <c r="I739" s="8" t="s">
        <v>10560</v>
      </c>
      <c r="J739" s="13">
        <v>4.7</v>
      </c>
      <c r="K739" s="13">
        <f t="shared" si="38"/>
        <v>209.5</v>
      </c>
      <c r="L739" s="13">
        <v>84</v>
      </c>
      <c r="M739" s="13">
        <v>60.8</v>
      </c>
      <c r="N739" s="13">
        <f t="shared" si="39"/>
        <v>125.5</v>
      </c>
      <c r="O739" s="8" t="s">
        <v>10566</v>
      </c>
      <c r="P739" s="8" t="s">
        <v>10562</v>
      </c>
      <c r="Q739" s="8" t="s">
        <v>12575</v>
      </c>
      <c r="R739" s="8" t="s">
        <v>10559</v>
      </c>
      <c r="U739" s="13">
        <v>150</v>
      </c>
    </row>
    <row r="740" ht="30" customHeight="1" outlineLevel="3" spans="1:21">
      <c r="A740" s="8" t="s">
        <v>99</v>
      </c>
      <c r="B740" s="8" t="s">
        <v>120</v>
      </c>
      <c r="C740" s="8" t="s">
        <v>10559</v>
      </c>
      <c r="D740" s="13">
        <v>0.489</v>
      </c>
      <c r="E740" s="8" t="s">
        <v>12644</v>
      </c>
      <c r="F740" s="8" t="s">
        <v>12645</v>
      </c>
      <c r="G740" s="8" t="s">
        <v>11838</v>
      </c>
      <c r="H740" s="8" t="s">
        <v>11839</v>
      </c>
      <c r="I740" s="8" t="s">
        <v>10560</v>
      </c>
      <c r="J740" s="13">
        <v>0.5</v>
      </c>
      <c r="K740" s="13">
        <f t="shared" si="38"/>
        <v>22.3</v>
      </c>
      <c r="L740" s="13">
        <v>9</v>
      </c>
      <c r="M740" s="13">
        <v>6.4</v>
      </c>
      <c r="N740" s="13">
        <f t="shared" si="39"/>
        <v>13.3</v>
      </c>
      <c r="O740" s="8" t="s">
        <v>10566</v>
      </c>
      <c r="P740" s="8" t="s">
        <v>10562</v>
      </c>
      <c r="Q740" s="8" t="s">
        <v>12575</v>
      </c>
      <c r="R740" s="8" t="s">
        <v>10559</v>
      </c>
      <c r="U740" s="13">
        <v>16</v>
      </c>
    </row>
    <row r="741" ht="30" customHeight="1" outlineLevel="3" spans="1:21">
      <c r="A741" s="8" t="s">
        <v>99</v>
      </c>
      <c r="B741" s="8" t="s">
        <v>120</v>
      </c>
      <c r="C741" s="8" t="s">
        <v>10559</v>
      </c>
      <c r="D741" s="13">
        <v>0.912</v>
      </c>
      <c r="E741" s="8" t="s">
        <v>12644</v>
      </c>
      <c r="F741" s="8" t="s">
        <v>12646</v>
      </c>
      <c r="G741" s="8" t="s">
        <v>11838</v>
      </c>
      <c r="H741" s="8" t="s">
        <v>11839</v>
      </c>
      <c r="I741" s="8" t="s">
        <v>10560</v>
      </c>
      <c r="J741" s="13">
        <v>0.9</v>
      </c>
      <c r="K741" s="13">
        <f t="shared" si="38"/>
        <v>40.5</v>
      </c>
      <c r="L741" s="13">
        <v>16</v>
      </c>
      <c r="M741" s="13">
        <v>11.9</v>
      </c>
      <c r="N741" s="13">
        <f t="shared" si="39"/>
        <v>24.5</v>
      </c>
      <c r="O741" s="8" t="s">
        <v>10566</v>
      </c>
      <c r="P741" s="8" t="s">
        <v>10562</v>
      </c>
      <c r="Q741" s="8" t="s">
        <v>12575</v>
      </c>
      <c r="R741" s="8" t="s">
        <v>10559</v>
      </c>
      <c r="U741" s="13">
        <v>29</v>
      </c>
    </row>
    <row r="742" ht="30" customHeight="1" outlineLevel="3" spans="1:21">
      <c r="A742" s="8" t="s">
        <v>99</v>
      </c>
      <c r="B742" s="8" t="s">
        <v>120</v>
      </c>
      <c r="C742" s="8" t="s">
        <v>10559</v>
      </c>
      <c r="D742" s="13">
        <v>1.023</v>
      </c>
      <c r="E742" s="8" t="s">
        <v>12644</v>
      </c>
      <c r="F742" s="8" t="s">
        <v>12647</v>
      </c>
      <c r="G742" s="8" t="s">
        <v>11838</v>
      </c>
      <c r="H742" s="8" t="s">
        <v>11839</v>
      </c>
      <c r="I742" s="8" t="s">
        <v>10560</v>
      </c>
      <c r="J742" s="13">
        <v>1</v>
      </c>
      <c r="K742" s="13">
        <f t="shared" si="38"/>
        <v>46.1</v>
      </c>
      <c r="L742" s="13">
        <v>18</v>
      </c>
      <c r="M742" s="13">
        <v>13.3</v>
      </c>
      <c r="N742" s="13">
        <f t="shared" si="39"/>
        <v>28.1</v>
      </c>
      <c r="O742" s="8" t="s">
        <v>10566</v>
      </c>
      <c r="P742" s="8" t="s">
        <v>10562</v>
      </c>
      <c r="Q742" s="8" t="s">
        <v>12575</v>
      </c>
      <c r="R742" s="8" t="s">
        <v>10559</v>
      </c>
      <c r="U742" s="13">
        <v>33</v>
      </c>
    </row>
    <row r="743" ht="30" customHeight="1" outlineLevel="3" spans="1:21">
      <c r="A743" s="8" t="s">
        <v>99</v>
      </c>
      <c r="B743" s="8" t="s">
        <v>120</v>
      </c>
      <c r="C743" s="8" t="s">
        <v>12648</v>
      </c>
      <c r="D743" s="13">
        <v>1.985</v>
      </c>
      <c r="E743" s="8" t="s">
        <v>12649</v>
      </c>
      <c r="F743" s="8" t="s">
        <v>12650</v>
      </c>
      <c r="G743" s="8" t="s">
        <v>11838</v>
      </c>
      <c r="H743" s="8" t="s">
        <v>11839</v>
      </c>
      <c r="I743" s="8" t="s">
        <v>10560</v>
      </c>
      <c r="J743" s="13">
        <v>2</v>
      </c>
      <c r="K743" s="13">
        <f t="shared" si="38"/>
        <v>89.4</v>
      </c>
      <c r="L743" s="13">
        <v>36</v>
      </c>
      <c r="M743" s="13">
        <v>25.8</v>
      </c>
      <c r="N743" s="13">
        <f t="shared" si="39"/>
        <v>53.4</v>
      </c>
      <c r="O743" s="8" t="s">
        <v>10566</v>
      </c>
      <c r="P743" s="8" t="s">
        <v>10562</v>
      </c>
      <c r="Q743" s="8" t="s">
        <v>12575</v>
      </c>
      <c r="R743" s="8" t="s">
        <v>10559</v>
      </c>
      <c r="U743" s="13">
        <v>64</v>
      </c>
    </row>
    <row r="744" ht="30" customHeight="1" outlineLevel="3" spans="1:21">
      <c r="A744" s="8" t="s">
        <v>99</v>
      </c>
      <c r="B744" s="8" t="s">
        <v>120</v>
      </c>
      <c r="C744" s="8" t="s">
        <v>12651</v>
      </c>
      <c r="D744" s="13">
        <v>1.679</v>
      </c>
      <c r="E744" s="8" t="s">
        <v>12652</v>
      </c>
      <c r="F744" s="8" t="s">
        <v>12653</v>
      </c>
      <c r="G744" s="8" t="s">
        <v>11838</v>
      </c>
      <c r="H744" s="8" t="s">
        <v>11839</v>
      </c>
      <c r="I744" s="8" t="s">
        <v>10560</v>
      </c>
      <c r="J744" s="13">
        <v>1.7</v>
      </c>
      <c r="K744" s="13">
        <f t="shared" si="38"/>
        <v>75.4</v>
      </c>
      <c r="L744" s="13">
        <v>30</v>
      </c>
      <c r="M744" s="13">
        <v>21.8</v>
      </c>
      <c r="N744" s="13">
        <f t="shared" si="39"/>
        <v>45.4</v>
      </c>
      <c r="O744" s="8" t="s">
        <v>10566</v>
      </c>
      <c r="P744" s="8" t="s">
        <v>10562</v>
      </c>
      <c r="Q744" s="8" t="s">
        <v>12575</v>
      </c>
      <c r="R744" s="8" t="s">
        <v>10559</v>
      </c>
      <c r="U744" s="13">
        <v>54</v>
      </c>
    </row>
    <row r="745" ht="30" customHeight="1" outlineLevel="3" spans="1:21">
      <c r="A745" s="8" t="s">
        <v>99</v>
      </c>
      <c r="B745" s="8" t="s">
        <v>120</v>
      </c>
      <c r="C745" s="8" t="s">
        <v>12654</v>
      </c>
      <c r="D745" s="13">
        <v>3.593</v>
      </c>
      <c r="E745" s="8" t="s">
        <v>12655</v>
      </c>
      <c r="F745" s="8" t="s">
        <v>12656</v>
      </c>
      <c r="G745" s="8" t="s">
        <v>11838</v>
      </c>
      <c r="H745" s="8" t="s">
        <v>11839</v>
      </c>
      <c r="I745" s="8" t="s">
        <v>10560</v>
      </c>
      <c r="J745" s="13">
        <v>3.6</v>
      </c>
      <c r="K745" s="13">
        <f t="shared" si="38"/>
        <v>160.6</v>
      </c>
      <c r="L745" s="13">
        <v>65</v>
      </c>
      <c r="M745" s="13">
        <v>46.7</v>
      </c>
      <c r="N745" s="13">
        <f t="shared" si="39"/>
        <v>95.6</v>
      </c>
      <c r="O745" s="8" t="s">
        <v>10566</v>
      </c>
      <c r="P745" s="8" t="s">
        <v>10562</v>
      </c>
      <c r="Q745" s="8" t="s">
        <v>12575</v>
      </c>
      <c r="R745" s="8" t="s">
        <v>10559</v>
      </c>
      <c r="U745" s="13">
        <v>115</v>
      </c>
    </row>
    <row r="746" ht="30" customHeight="1" outlineLevel="3" spans="1:21">
      <c r="A746" s="8" t="s">
        <v>99</v>
      </c>
      <c r="B746" s="8" t="s">
        <v>120</v>
      </c>
      <c r="C746" s="8" t="s">
        <v>12657</v>
      </c>
      <c r="D746" s="13">
        <v>3.928</v>
      </c>
      <c r="E746" s="8" t="s">
        <v>12658</v>
      </c>
      <c r="F746" s="8" t="s">
        <v>12659</v>
      </c>
      <c r="G746" s="8" t="s">
        <v>11838</v>
      </c>
      <c r="H746" s="8" t="s">
        <v>11839</v>
      </c>
      <c r="I746" s="8" t="s">
        <v>10560</v>
      </c>
      <c r="J746" s="13">
        <v>3.9</v>
      </c>
      <c r="K746" s="13">
        <f t="shared" si="38"/>
        <v>176</v>
      </c>
      <c r="L746" s="13">
        <v>71</v>
      </c>
      <c r="M746" s="13">
        <v>51.1</v>
      </c>
      <c r="N746" s="13">
        <f t="shared" si="39"/>
        <v>105</v>
      </c>
      <c r="O746" s="8" t="s">
        <v>10566</v>
      </c>
      <c r="P746" s="8" t="s">
        <v>10562</v>
      </c>
      <c r="Q746" s="8" t="s">
        <v>12575</v>
      </c>
      <c r="R746" s="8" t="s">
        <v>10559</v>
      </c>
      <c r="U746" s="13">
        <v>126</v>
      </c>
    </row>
    <row r="747" ht="30" customHeight="1" outlineLevel="3" spans="1:21">
      <c r="A747" s="8" t="s">
        <v>99</v>
      </c>
      <c r="B747" s="8" t="s">
        <v>120</v>
      </c>
      <c r="C747" s="8" t="s">
        <v>12660</v>
      </c>
      <c r="D747" s="13">
        <v>3.396</v>
      </c>
      <c r="E747" s="8" t="s">
        <v>12661</v>
      </c>
      <c r="F747" s="8" t="s">
        <v>12662</v>
      </c>
      <c r="G747" s="8" t="s">
        <v>11838</v>
      </c>
      <c r="H747" s="8" t="s">
        <v>11839</v>
      </c>
      <c r="I747" s="8" t="s">
        <v>10560</v>
      </c>
      <c r="J747" s="13">
        <v>3.4</v>
      </c>
      <c r="K747" s="13">
        <f t="shared" si="38"/>
        <v>152.2</v>
      </c>
      <c r="L747" s="13">
        <v>61</v>
      </c>
      <c r="M747" s="13">
        <v>44.1</v>
      </c>
      <c r="N747" s="13">
        <f t="shared" si="39"/>
        <v>91.2</v>
      </c>
      <c r="O747" s="8" t="s">
        <v>10566</v>
      </c>
      <c r="P747" s="8" t="s">
        <v>10562</v>
      </c>
      <c r="Q747" s="8" t="s">
        <v>12575</v>
      </c>
      <c r="R747" s="8" t="s">
        <v>10559</v>
      </c>
      <c r="U747" s="13">
        <v>109</v>
      </c>
    </row>
    <row r="748" ht="30" customHeight="1" outlineLevel="3" spans="1:21">
      <c r="A748" s="8" t="s">
        <v>99</v>
      </c>
      <c r="B748" s="8" t="s">
        <v>120</v>
      </c>
      <c r="C748" s="8" t="s">
        <v>12663</v>
      </c>
      <c r="D748" s="13">
        <v>3.485</v>
      </c>
      <c r="E748" s="8" t="s">
        <v>12664</v>
      </c>
      <c r="F748" s="8" t="s">
        <v>12665</v>
      </c>
      <c r="G748" s="8" t="s">
        <v>11838</v>
      </c>
      <c r="H748" s="8" t="s">
        <v>11839</v>
      </c>
      <c r="I748" s="8" t="s">
        <v>10560</v>
      </c>
      <c r="J748" s="13">
        <v>3.5</v>
      </c>
      <c r="K748" s="13">
        <f t="shared" si="38"/>
        <v>156.4</v>
      </c>
      <c r="L748" s="13">
        <v>63</v>
      </c>
      <c r="M748" s="13">
        <v>45.3</v>
      </c>
      <c r="N748" s="13">
        <f t="shared" si="39"/>
        <v>93.4</v>
      </c>
      <c r="O748" s="8" t="s">
        <v>10566</v>
      </c>
      <c r="P748" s="8" t="s">
        <v>10562</v>
      </c>
      <c r="Q748" s="8" t="s">
        <v>12575</v>
      </c>
      <c r="R748" s="8" t="s">
        <v>10559</v>
      </c>
      <c r="U748" s="13">
        <v>112</v>
      </c>
    </row>
    <row r="749" ht="30" customHeight="1" outlineLevel="3" spans="1:21">
      <c r="A749" s="8" t="s">
        <v>99</v>
      </c>
      <c r="B749" s="8" t="s">
        <v>120</v>
      </c>
      <c r="C749" s="8" t="s">
        <v>12666</v>
      </c>
      <c r="D749" s="13">
        <v>2.038</v>
      </c>
      <c r="E749" s="8" t="s">
        <v>12667</v>
      </c>
      <c r="F749" s="8" t="s">
        <v>12668</v>
      </c>
      <c r="G749" s="8" t="s">
        <v>11838</v>
      </c>
      <c r="H749" s="8" t="s">
        <v>11839</v>
      </c>
      <c r="I749" s="8" t="s">
        <v>10560</v>
      </c>
      <c r="J749" s="13">
        <v>2</v>
      </c>
      <c r="K749" s="13">
        <f t="shared" si="38"/>
        <v>92.2</v>
      </c>
      <c r="L749" s="13">
        <v>37</v>
      </c>
      <c r="M749" s="13">
        <v>26.5</v>
      </c>
      <c r="N749" s="13">
        <f t="shared" si="39"/>
        <v>55.2</v>
      </c>
      <c r="O749" s="8" t="s">
        <v>10566</v>
      </c>
      <c r="P749" s="8" t="s">
        <v>10562</v>
      </c>
      <c r="Q749" s="8" t="s">
        <v>12575</v>
      </c>
      <c r="R749" s="8" t="s">
        <v>10559</v>
      </c>
      <c r="U749" s="13">
        <v>66</v>
      </c>
    </row>
    <row r="750" ht="30" customHeight="1" outlineLevel="3" spans="1:21">
      <c r="A750" s="8" t="s">
        <v>99</v>
      </c>
      <c r="B750" s="8" t="s">
        <v>120</v>
      </c>
      <c r="C750" s="8" t="s">
        <v>12669</v>
      </c>
      <c r="D750" s="13">
        <v>3.901</v>
      </c>
      <c r="E750" s="8" t="s">
        <v>12670</v>
      </c>
      <c r="F750" s="8" t="s">
        <v>12671</v>
      </c>
      <c r="G750" s="8" t="s">
        <v>11838</v>
      </c>
      <c r="H750" s="8" t="s">
        <v>11839</v>
      </c>
      <c r="I750" s="8" t="s">
        <v>10560</v>
      </c>
      <c r="J750" s="13">
        <v>3.9</v>
      </c>
      <c r="K750" s="13">
        <f t="shared" si="38"/>
        <v>174.6</v>
      </c>
      <c r="L750" s="13">
        <v>70</v>
      </c>
      <c r="M750" s="13">
        <v>50.7</v>
      </c>
      <c r="N750" s="13">
        <f t="shared" si="39"/>
        <v>104.6</v>
      </c>
      <c r="O750" s="8" t="s">
        <v>10566</v>
      </c>
      <c r="P750" s="8" t="s">
        <v>10562</v>
      </c>
      <c r="Q750" s="8" t="s">
        <v>12575</v>
      </c>
      <c r="R750" s="8" t="s">
        <v>10559</v>
      </c>
      <c r="U750" s="13">
        <v>125</v>
      </c>
    </row>
    <row r="751" ht="30" customHeight="1" outlineLevel="3" spans="1:21">
      <c r="A751" s="8" t="s">
        <v>99</v>
      </c>
      <c r="B751" s="8" t="s">
        <v>120</v>
      </c>
      <c r="C751" s="8" t="s">
        <v>12672</v>
      </c>
      <c r="D751" s="13">
        <v>1.94</v>
      </c>
      <c r="E751" s="8" t="s">
        <v>12673</v>
      </c>
      <c r="F751" s="8" t="s">
        <v>12674</v>
      </c>
      <c r="G751" s="8" t="s">
        <v>11838</v>
      </c>
      <c r="H751" s="8" t="s">
        <v>11839</v>
      </c>
      <c r="I751" s="8" t="s">
        <v>10560</v>
      </c>
      <c r="J751" s="13">
        <v>1.9</v>
      </c>
      <c r="K751" s="13">
        <f t="shared" si="38"/>
        <v>86.6</v>
      </c>
      <c r="L751" s="13">
        <v>35</v>
      </c>
      <c r="M751" s="13">
        <v>25.2</v>
      </c>
      <c r="N751" s="13">
        <f t="shared" si="39"/>
        <v>51.6</v>
      </c>
      <c r="O751" s="8" t="s">
        <v>10566</v>
      </c>
      <c r="P751" s="8" t="s">
        <v>10562</v>
      </c>
      <c r="Q751" s="8" t="s">
        <v>12575</v>
      </c>
      <c r="R751" s="8" t="s">
        <v>10559</v>
      </c>
      <c r="U751" s="13">
        <v>62</v>
      </c>
    </row>
    <row r="752" ht="30" customHeight="1" outlineLevel="3" spans="1:21">
      <c r="A752" s="8" t="s">
        <v>99</v>
      </c>
      <c r="B752" s="8" t="s">
        <v>120</v>
      </c>
      <c r="C752" s="8" t="s">
        <v>12675</v>
      </c>
      <c r="D752" s="13">
        <v>4.961</v>
      </c>
      <c r="E752" s="8" t="s">
        <v>12676</v>
      </c>
      <c r="F752" s="8" t="s">
        <v>12677</v>
      </c>
      <c r="G752" s="8" t="s">
        <v>11838</v>
      </c>
      <c r="H752" s="8" t="s">
        <v>11839</v>
      </c>
      <c r="I752" s="8" t="s">
        <v>10560</v>
      </c>
      <c r="J752" s="13">
        <v>5</v>
      </c>
      <c r="K752" s="13">
        <f t="shared" si="38"/>
        <v>222</v>
      </c>
      <c r="L752" s="13">
        <v>89</v>
      </c>
      <c r="M752" s="13">
        <v>64.5</v>
      </c>
      <c r="N752" s="13">
        <f t="shared" si="39"/>
        <v>133</v>
      </c>
      <c r="O752" s="8" t="s">
        <v>10566</v>
      </c>
      <c r="P752" s="8" t="s">
        <v>10562</v>
      </c>
      <c r="Q752" s="8" t="s">
        <v>12575</v>
      </c>
      <c r="R752" s="8" t="s">
        <v>10559</v>
      </c>
      <c r="U752" s="13">
        <v>159</v>
      </c>
    </row>
    <row r="753" ht="30" customHeight="1" outlineLevel="3" spans="1:21">
      <c r="A753" s="8" t="s">
        <v>99</v>
      </c>
      <c r="B753" s="8" t="s">
        <v>120</v>
      </c>
      <c r="C753" s="8" t="s">
        <v>12678</v>
      </c>
      <c r="D753" s="13">
        <v>4.595</v>
      </c>
      <c r="E753" s="8" t="s">
        <v>12679</v>
      </c>
      <c r="F753" s="8" t="s">
        <v>12680</v>
      </c>
      <c r="G753" s="8" t="s">
        <v>11838</v>
      </c>
      <c r="H753" s="8" t="s">
        <v>11839</v>
      </c>
      <c r="I753" s="8" t="s">
        <v>10560</v>
      </c>
      <c r="J753" s="13">
        <v>4.6</v>
      </c>
      <c r="K753" s="13">
        <f t="shared" si="38"/>
        <v>206.7</v>
      </c>
      <c r="L753" s="13">
        <v>83</v>
      </c>
      <c r="M753" s="13">
        <v>59.7</v>
      </c>
      <c r="N753" s="13">
        <f t="shared" si="39"/>
        <v>123.7</v>
      </c>
      <c r="O753" s="8" t="s">
        <v>10566</v>
      </c>
      <c r="P753" s="8" t="s">
        <v>10562</v>
      </c>
      <c r="Q753" s="8" t="s">
        <v>12575</v>
      </c>
      <c r="R753" s="8" t="s">
        <v>10559</v>
      </c>
      <c r="U753" s="13">
        <v>148</v>
      </c>
    </row>
    <row r="754" ht="30" customHeight="1" outlineLevel="3" spans="1:21">
      <c r="A754" s="8" t="s">
        <v>99</v>
      </c>
      <c r="B754" s="8" t="s">
        <v>120</v>
      </c>
      <c r="C754" s="8" t="s">
        <v>12681</v>
      </c>
      <c r="D754" s="13">
        <v>4.831</v>
      </c>
      <c r="E754" s="8" t="s">
        <v>12682</v>
      </c>
      <c r="F754" s="8" t="s">
        <v>12683</v>
      </c>
      <c r="G754" s="8" t="s">
        <v>11838</v>
      </c>
      <c r="H754" s="8" t="s">
        <v>11839</v>
      </c>
      <c r="I754" s="8" t="s">
        <v>10560</v>
      </c>
      <c r="J754" s="13">
        <v>4.8</v>
      </c>
      <c r="K754" s="13">
        <f t="shared" si="38"/>
        <v>216.5</v>
      </c>
      <c r="L754" s="13">
        <v>87</v>
      </c>
      <c r="M754" s="13">
        <v>62.8</v>
      </c>
      <c r="N754" s="13">
        <f t="shared" si="39"/>
        <v>129.5</v>
      </c>
      <c r="O754" s="8" t="s">
        <v>10566</v>
      </c>
      <c r="P754" s="8" t="s">
        <v>10562</v>
      </c>
      <c r="Q754" s="8" t="s">
        <v>12575</v>
      </c>
      <c r="R754" s="8" t="s">
        <v>10559</v>
      </c>
      <c r="U754" s="13">
        <v>155</v>
      </c>
    </row>
    <row r="755" ht="30" customHeight="1" outlineLevel="3" spans="1:21">
      <c r="A755" s="8" t="s">
        <v>99</v>
      </c>
      <c r="B755" s="8" t="s">
        <v>120</v>
      </c>
      <c r="C755" s="8" t="s">
        <v>12684</v>
      </c>
      <c r="D755" s="13">
        <v>2.176</v>
      </c>
      <c r="E755" s="8" t="s">
        <v>12685</v>
      </c>
      <c r="F755" s="8" t="s">
        <v>12686</v>
      </c>
      <c r="G755" s="8" t="s">
        <v>11838</v>
      </c>
      <c r="H755" s="8" t="s">
        <v>11839</v>
      </c>
      <c r="I755" s="8" t="s">
        <v>10560</v>
      </c>
      <c r="J755" s="13">
        <v>2.2</v>
      </c>
      <c r="K755" s="13">
        <f t="shared" si="38"/>
        <v>97.8</v>
      </c>
      <c r="L755" s="13">
        <v>39</v>
      </c>
      <c r="M755" s="8" t="s">
        <v>10559</v>
      </c>
      <c r="N755" s="13">
        <f t="shared" si="39"/>
        <v>58.8</v>
      </c>
      <c r="O755" s="8" t="s">
        <v>10566</v>
      </c>
      <c r="P755" s="8" t="s">
        <v>10562</v>
      </c>
      <c r="Q755" s="8" t="s">
        <v>12575</v>
      </c>
      <c r="R755" s="8" t="s">
        <v>10559</v>
      </c>
      <c r="U755" s="13">
        <v>70</v>
      </c>
    </row>
    <row r="756" ht="30" customHeight="1" outlineLevel="3" spans="1:21">
      <c r="A756" s="8" t="s">
        <v>99</v>
      </c>
      <c r="B756" s="8" t="s">
        <v>120</v>
      </c>
      <c r="C756" s="8" t="s">
        <v>12687</v>
      </c>
      <c r="D756" s="13">
        <v>2.607</v>
      </c>
      <c r="E756" s="8" t="s">
        <v>12688</v>
      </c>
      <c r="F756" s="8" t="s">
        <v>12689</v>
      </c>
      <c r="G756" s="8" t="s">
        <v>11838</v>
      </c>
      <c r="H756" s="8" t="s">
        <v>11839</v>
      </c>
      <c r="I756" s="8" t="s">
        <v>10560</v>
      </c>
      <c r="J756" s="13">
        <v>2.6</v>
      </c>
      <c r="K756" s="13">
        <f t="shared" si="38"/>
        <v>117.3</v>
      </c>
      <c r="L756" s="13">
        <v>47</v>
      </c>
      <c r="M756" s="13">
        <v>33.9</v>
      </c>
      <c r="N756" s="13">
        <f t="shared" si="39"/>
        <v>70.3</v>
      </c>
      <c r="O756" s="8" t="s">
        <v>10566</v>
      </c>
      <c r="P756" s="8" t="s">
        <v>10562</v>
      </c>
      <c r="Q756" s="8" t="s">
        <v>12575</v>
      </c>
      <c r="R756" s="8" t="s">
        <v>10559</v>
      </c>
      <c r="U756" s="13">
        <v>84</v>
      </c>
    </row>
    <row r="757" ht="30" customHeight="1" outlineLevel="3" spans="1:21">
      <c r="A757" s="8" t="s">
        <v>99</v>
      </c>
      <c r="B757" s="8" t="s">
        <v>120</v>
      </c>
      <c r="C757" s="8" t="s">
        <v>12690</v>
      </c>
      <c r="D757" s="13">
        <v>4.801</v>
      </c>
      <c r="E757" s="8" t="s">
        <v>12691</v>
      </c>
      <c r="F757" s="8" t="s">
        <v>12692</v>
      </c>
      <c r="G757" s="8" t="s">
        <v>11838</v>
      </c>
      <c r="H757" s="8" t="s">
        <v>11839</v>
      </c>
      <c r="I757" s="8" t="s">
        <v>10560</v>
      </c>
      <c r="J757" s="13">
        <v>4.8</v>
      </c>
      <c r="K757" s="13">
        <f t="shared" si="38"/>
        <v>215.1</v>
      </c>
      <c r="L757" s="13">
        <v>86</v>
      </c>
      <c r="M757" s="13">
        <v>62.4</v>
      </c>
      <c r="N757" s="13">
        <f t="shared" si="39"/>
        <v>129.1</v>
      </c>
      <c r="O757" s="8" t="s">
        <v>10566</v>
      </c>
      <c r="P757" s="8" t="s">
        <v>10562</v>
      </c>
      <c r="Q757" s="8" t="s">
        <v>12575</v>
      </c>
      <c r="R757" s="8" t="s">
        <v>10559</v>
      </c>
      <c r="U757" s="13">
        <v>154</v>
      </c>
    </row>
    <row r="758" ht="30" customHeight="1" outlineLevel="3" spans="1:21">
      <c r="A758" s="8" t="s">
        <v>99</v>
      </c>
      <c r="B758" s="8" t="s">
        <v>120</v>
      </c>
      <c r="C758" s="8" t="s">
        <v>12693</v>
      </c>
      <c r="D758" s="13">
        <v>5.567</v>
      </c>
      <c r="E758" s="8" t="s">
        <v>12694</v>
      </c>
      <c r="F758" s="8" t="s">
        <v>12695</v>
      </c>
      <c r="G758" s="8" t="s">
        <v>11838</v>
      </c>
      <c r="H758" s="8" t="s">
        <v>11839</v>
      </c>
      <c r="I758" s="8" t="s">
        <v>10560</v>
      </c>
      <c r="J758" s="13">
        <v>5.6</v>
      </c>
      <c r="K758" s="13">
        <f t="shared" si="38"/>
        <v>250</v>
      </c>
      <c r="L758" s="13">
        <v>100</v>
      </c>
      <c r="M758" s="13">
        <v>72.4</v>
      </c>
      <c r="N758" s="13">
        <f t="shared" si="39"/>
        <v>150</v>
      </c>
      <c r="O758" s="8" t="s">
        <v>10566</v>
      </c>
      <c r="P758" s="8" t="s">
        <v>10562</v>
      </c>
      <c r="Q758" s="8" t="s">
        <v>12575</v>
      </c>
      <c r="R758" s="8" t="s">
        <v>10559</v>
      </c>
      <c r="U758" s="13">
        <v>179</v>
      </c>
    </row>
    <row r="759" ht="30" customHeight="1" outlineLevel="3" spans="1:21">
      <c r="A759" s="8" t="s">
        <v>99</v>
      </c>
      <c r="B759" s="8" t="s">
        <v>120</v>
      </c>
      <c r="C759" s="8" t="s">
        <v>12696</v>
      </c>
      <c r="D759" s="13">
        <v>4.29</v>
      </c>
      <c r="E759" s="8" t="s">
        <v>12697</v>
      </c>
      <c r="F759" s="8" t="s">
        <v>12698</v>
      </c>
      <c r="G759" s="8" t="s">
        <v>11838</v>
      </c>
      <c r="H759" s="8" t="s">
        <v>11839</v>
      </c>
      <c r="I759" s="8" t="s">
        <v>10560</v>
      </c>
      <c r="J759" s="13">
        <v>4.3</v>
      </c>
      <c r="K759" s="13">
        <f t="shared" si="38"/>
        <v>192.7</v>
      </c>
      <c r="L759" s="13">
        <v>77</v>
      </c>
      <c r="M759" s="13">
        <v>55.8</v>
      </c>
      <c r="N759" s="13">
        <f t="shared" si="39"/>
        <v>115.7</v>
      </c>
      <c r="O759" s="8" t="s">
        <v>10566</v>
      </c>
      <c r="P759" s="8" t="s">
        <v>10562</v>
      </c>
      <c r="Q759" s="8" t="s">
        <v>12575</v>
      </c>
      <c r="R759" s="8" t="s">
        <v>10559</v>
      </c>
      <c r="U759" s="13">
        <v>138</v>
      </c>
    </row>
    <row r="760" ht="30" customHeight="1" outlineLevel="3" spans="1:21">
      <c r="A760" s="8" t="s">
        <v>99</v>
      </c>
      <c r="B760" s="8" t="s">
        <v>120</v>
      </c>
      <c r="C760" s="8" t="s">
        <v>12699</v>
      </c>
      <c r="D760" s="13">
        <v>3.431</v>
      </c>
      <c r="E760" s="8" t="s">
        <v>12700</v>
      </c>
      <c r="F760" s="8" t="s">
        <v>12701</v>
      </c>
      <c r="G760" s="8" t="s">
        <v>11838</v>
      </c>
      <c r="H760" s="8" t="s">
        <v>11839</v>
      </c>
      <c r="I760" s="8" t="s">
        <v>10560</v>
      </c>
      <c r="J760" s="13">
        <v>3.4</v>
      </c>
      <c r="K760" s="13">
        <f t="shared" si="38"/>
        <v>153.6</v>
      </c>
      <c r="L760" s="13">
        <v>62</v>
      </c>
      <c r="M760" s="13">
        <v>44.6</v>
      </c>
      <c r="N760" s="13">
        <f t="shared" si="39"/>
        <v>91.6</v>
      </c>
      <c r="O760" s="8" t="s">
        <v>10566</v>
      </c>
      <c r="P760" s="8" t="s">
        <v>10562</v>
      </c>
      <c r="Q760" s="8" t="s">
        <v>12575</v>
      </c>
      <c r="R760" s="8" t="s">
        <v>10559</v>
      </c>
      <c r="U760" s="13">
        <v>110</v>
      </c>
    </row>
    <row r="761" ht="30" customHeight="1" outlineLevel="3" spans="1:21">
      <c r="A761" s="8" t="s">
        <v>99</v>
      </c>
      <c r="B761" s="8" t="s">
        <v>120</v>
      </c>
      <c r="C761" s="8" t="s">
        <v>12702</v>
      </c>
      <c r="D761" s="13">
        <v>4.077</v>
      </c>
      <c r="E761" s="8" t="s">
        <v>12703</v>
      </c>
      <c r="F761" s="8" t="s">
        <v>12704</v>
      </c>
      <c r="G761" s="8" t="s">
        <v>11838</v>
      </c>
      <c r="H761" s="8" t="s">
        <v>11839</v>
      </c>
      <c r="I761" s="8" t="s">
        <v>10560</v>
      </c>
      <c r="J761" s="13">
        <v>4.1</v>
      </c>
      <c r="K761" s="13">
        <f t="shared" si="38"/>
        <v>182.9</v>
      </c>
      <c r="L761" s="13">
        <v>73</v>
      </c>
      <c r="M761" s="13">
        <v>53</v>
      </c>
      <c r="N761" s="13">
        <f t="shared" si="39"/>
        <v>109.9</v>
      </c>
      <c r="O761" s="8" t="s">
        <v>10566</v>
      </c>
      <c r="P761" s="8" t="s">
        <v>10562</v>
      </c>
      <c r="Q761" s="8" t="s">
        <v>12575</v>
      </c>
      <c r="R761" s="8" t="s">
        <v>10559</v>
      </c>
      <c r="U761" s="13">
        <v>131</v>
      </c>
    </row>
    <row r="762" ht="30" customHeight="1" outlineLevel="3" spans="1:21">
      <c r="A762" s="8" t="s">
        <v>99</v>
      </c>
      <c r="B762" s="8" t="s">
        <v>120</v>
      </c>
      <c r="C762" s="8" t="s">
        <v>12705</v>
      </c>
      <c r="D762" s="13">
        <v>2.002</v>
      </c>
      <c r="E762" s="8" t="s">
        <v>12706</v>
      </c>
      <c r="F762" s="8" t="s">
        <v>12707</v>
      </c>
      <c r="G762" s="8" t="s">
        <v>11838</v>
      </c>
      <c r="H762" s="8" t="s">
        <v>11839</v>
      </c>
      <c r="I762" s="8" t="s">
        <v>10560</v>
      </c>
      <c r="J762" s="13">
        <v>2</v>
      </c>
      <c r="K762" s="13">
        <f t="shared" si="38"/>
        <v>89.4</v>
      </c>
      <c r="L762" s="13">
        <v>36</v>
      </c>
      <c r="M762" s="13">
        <v>26</v>
      </c>
      <c r="N762" s="13">
        <f t="shared" si="39"/>
        <v>53.4</v>
      </c>
      <c r="O762" s="8" t="s">
        <v>10566</v>
      </c>
      <c r="P762" s="8" t="s">
        <v>10562</v>
      </c>
      <c r="Q762" s="8" t="s">
        <v>12575</v>
      </c>
      <c r="R762" s="8" t="s">
        <v>10559</v>
      </c>
      <c r="U762" s="13">
        <v>64</v>
      </c>
    </row>
    <row r="763" ht="30" customHeight="1" outlineLevel="3" spans="1:21">
      <c r="A763" s="8" t="s">
        <v>99</v>
      </c>
      <c r="B763" s="8" t="s">
        <v>120</v>
      </c>
      <c r="C763" s="8" t="s">
        <v>12708</v>
      </c>
      <c r="D763" s="13">
        <v>2.021</v>
      </c>
      <c r="E763" s="8" t="s">
        <v>12709</v>
      </c>
      <c r="F763" s="8" t="s">
        <v>12710</v>
      </c>
      <c r="G763" s="8" t="s">
        <v>11838</v>
      </c>
      <c r="H763" s="8" t="s">
        <v>11839</v>
      </c>
      <c r="I763" s="8" t="s">
        <v>10560</v>
      </c>
      <c r="J763" s="13">
        <v>2</v>
      </c>
      <c r="K763" s="13">
        <f t="shared" si="38"/>
        <v>90.8</v>
      </c>
      <c r="L763" s="13">
        <v>36</v>
      </c>
      <c r="M763" s="13">
        <v>26.3</v>
      </c>
      <c r="N763" s="13">
        <f t="shared" si="39"/>
        <v>54.8</v>
      </c>
      <c r="O763" s="8" t="s">
        <v>10566</v>
      </c>
      <c r="P763" s="8" t="s">
        <v>10562</v>
      </c>
      <c r="Q763" s="8" t="s">
        <v>12575</v>
      </c>
      <c r="R763" s="8" t="s">
        <v>10559</v>
      </c>
      <c r="U763" s="13">
        <v>65</v>
      </c>
    </row>
    <row r="764" ht="30" customHeight="1" outlineLevel="2" spans="1:21">
      <c r="A764" s="8"/>
      <c r="B764" s="7" t="s">
        <v>109</v>
      </c>
      <c r="C764" s="8"/>
      <c r="D764" s="13">
        <f>SUBTOTAL(9,D765:D823)</f>
        <v>169.663</v>
      </c>
      <c r="E764" s="8"/>
      <c r="F764" s="8"/>
      <c r="G764" s="8"/>
      <c r="H764" s="8"/>
      <c r="I764" s="8"/>
      <c r="J764" s="13"/>
      <c r="K764" s="13">
        <f>SUBTOTAL(9,K765:K823)</f>
        <v>7602.5</v>
      </c>
      <c r="L764" s="13">
        <f>SUBTOTAL(9,L765:L823)</f>
        <v>3061</v>
      </c>
      <c r="M764" s="13">
        <f>SUBTOTAL(9,M765:M823)</f>
        <v>2225</v>
      </c>
      <c r="N764" s="13">
        <f>SUBTOTAL(9,N765:N823)</f>
        <v>4541.5</v>
      </c>
      <c r="O764" s="8"/>
      <c r="P764" s="8"/>
      <c r="Q764" s="8"/>
      <c r="R764" s="8"/>
      <c r="U764" s="13">
        <f>SUBTOTAL(9,U765:U823)</f>
        <v>5444</v>
      </c>
    </row>
    <row r="765" ht="30" customHeight="1" outlineLevel="3" spans="1:21">
      <c r="A765" s="8" t="s">
        <v>99</v>
      </c>
      <c r="B765" s="8" t="s">
        <v>108</v>
      </c>
      <c r="C765" s="8" t="s">
        <v>12711</v>
      </c>
      <c r="D765" s="13">
        <v>1.481</v>
      </c>
      <c r="E765" s="8" t="s">
        <v>12712</v>
      </c>
      <c r="F765" s="8" t="s">
        <v>12713</v>
      </c>
      <c r="G765" s="8" t="s">
        <v>11838</v>
      </c>
      <c r="H765" s="8" t="s">
        <v>11839</v>
      </c>
      <c r="I765" s="8" t="s">
        <v>10560</v>
      </c>
      <c r="J765" s="13">
        <v>1.5</v>
      </c>
      <c r="K765" s="13">
        <f t="shared" ref="K765:K823" si="40">ROUND(U765/167662*234138,1)</f>
        <v>67</v>
      </c>
      <c r="L765" s="13">
        <v>27</v>
      </c>
      <c r="M765" s="13">
        <v>19.3</v>
      </c>
      <c r="N765" s="13">
        <f t="shared" ref="N765:N823" si="41">K765-L765</f>
        <v>40</v>
      </c>
      <c r="O765" s="8" t="s">
        <v>10566</v>
      </c>
      <c r="P765" s="8" t="s">
        <v>10562</v>
      </c>
      <c r="Q765" s="8" t="s">
        <v>12714</v>
      </c>
      <c r="R765" s="8" t="s">
        <v>10559</v>
      </c>
      <c r="S765" s="1" t="s">
        <v>12715</v>
      </c>
      <c r="T765" s="1" t="s">
        <v>12715</v>
      </c>
      <c r="U765" s="13">
        <v>48</v>
      </c>
    </row>
    <row r="766" ht="30" customHeight="1" outlineLevel="3" spans="1:21">
      <c r="A766" s="8" t="s">
        <v>99</v>
      </c>
      <c r="B766" s="8" t="s">
        <v>108</v>
      </c>
      <c r="C766" s="8" t="s">
        <v>12716</v>
      </c>
      <c r="D766" s="13">
        <v>3.336</v>
      </c>
      <c r="E766" s="8" t="s">
        <v>12717</v>
      </c>
      <c r="F766" s="8" t="s">
        <v>12718</v>
      </c>
      <c r="G766" s="8" t="s">
        <v>11838</v>
      </c>
      <c r="H766" s="8" t="s">
        <v>11839</v>
      </c>
      <c r="I766" s="8" t="s">
        <v>10560</v>
      </c>
      <c r="J766" s="13">
        <v>3.3</v>
      </c>
      <c r="K766" s="13">
        <f t="shared" si="40"/>
        <v>149.4</v>
      </c>
      <c r="L766" s="13">
        <v>60</v>
      </c>
      <c r="M766" s="13">
        <v>43.4</v>
      </c>
      <c r="N766" s="13">
        <f t="shared" si="41"/>
        <v>89.4</v>
      </c>
      <c r="O766" s="8" t="s">
        <v>10566</v>
      </c>
      <c r="P766" s="8" t="s">
        <v>10562</v>
      </c>
      <c r="Q766" s="8" t="s">
        <v>12714</v>
      </c>
      <c r="R766" s="8" t="s">
        <v>10559</v>
      </c>
      <c r="S766" s="1" t="s">
        <v>12715</v>
      </c>
      <c r="T766" s="1" t="s">
        <v>12715</v>
      </c>
      <c r="U766" s="13">
        <v>107</v>
      </c>
    </row>
    <row r="767" ht="30" customHeight="1" outlineLevel="3" spans="1:21">
      <c r="A767" s="8" t="s">
        <v>99</v>
      </c>
      <c r="B767" s="8" t="s">
        <v>108</v>
      </c>
      <c r="C767" s="8" t="s">
        <v>12719</v>
      </c>
      <c r="D767" s="13">
        <v>1.542</v>
      </c>
      <c r="E767" s="8" t="s">
        <v>12720</v>
      </c>
      <c r="F767" s="8" t="s">
        <v>12721</v>
      </c>
      <c r="G767" s="8" t="s">
        <v>11838</v>
      </c>
      <c r="H767" s="8" t="s">
        <v>11839</v>
      </c>
      <c r="I767" s="8" t="s">
        <v>10560</v>
      </c>
      <c r="J767" s="13">
        <v>1.5</v>
      </c>
      <c r="K767" s="13">
        <f t="shared" si="40"/>
        <v>69.8</v>
      </c>
      <c r="L767" s="13">
        <v>28</v>
      </c>
      <c r="M767" s="13">
        <v>20</v>
      </c>
      <c r="N767" s="13">
        <f t="shared" si="41"/>
        <v>41.8</v>
      </c>
      <c r="O767" s="8" t="s">
        <v>10566</v>
      </c>
      <c r="P767" s="8" t="s">
        <v>10562</v>
      </c>
      <c r="Q767" s="8" t="s">
        <v>12714</v>
      </c>
      <c r="R767" s="8" t="s">
        <v>10559</v>
      </c>
      <c r="S767" s="1" t="s">
        <v>12715</v>
      </c>
      <c r="T767" s="1" t="s">
        <v>12715</v>
      </c>
      <c r="U767" s="13">
        <v>50</v>
      </c>
    </row>
    <row r="768" ht="30" customHeight="1" outlineLevel="3" spans="1:21">
      <c r="A768" s="8" t="s">
        <v>99</v>
      </c>
      <c r="B768" s="8" t="s">
        <v>108</v>
      </c>
      <c r="C768" s="8" t="s">
        <v>12722</v>
      </c>
      <c r="D768" s="13">
        <v>16.955</v>
      </c>
      <c r="E768" s="8" t="s">
        <v>12723</v>
      </c>
      <c r="F768" s="8" t="s">
        <v>12724</v>
      </c>
      <c r="G768" s="8" t="s">
        <v>11838</v>
      </c>
      <c r="H768" s="8" t="s">
        <v>11839</v>
      </c>
      <c r="I768" s="8" t="s">
        <v>10560</v>
      </c>
      <c r="J768" s="13">
        <v>17</v>
      </c>
      <c r="K768" s="13">
        <f t="shared" si="40"/>
        <v>761.1</v>
      </c>
      <c r="L768" s="13">
        <v>305</v>
      </c>
      <c r="M768" s="13">
        <v>220.4</v>
      </c>
      <c r="N768" s="13">
        <f t="shared" si="41"/>
        <v>456.1</v>
      </c>
      <c r="O768" s="8" t="s">
        <v>10566</v>
      </c>
      <c r="P768" s="8" t="s">
        <v>10562</v>
      </c>
      <c r="Q768" s="8" t="s">
        <v>12714</v>
      </c>
      <c r="R768" s="8" t="s">
        <v>10559</v>
      </c>
      <c r="S768" s="1" t="s">
        <v>12715</v>
      </c>
      <c r="T768" s="1" t="s">
        <v>12715</v>
      </c>
      <c r="U768" s="13">
        <v>545</v>
      </c>
    </row>
    <row r="769" ht="30" customHeight="1" outlineLevel="3" spans="1:21">
      <c r="A769" s="8" t="s">
        <v>99</v>
      </c>
      <c r="B769" s="8" t="s">
        <v>108</v>
      </c>
      <c r="C769" s="8" t="s">
        <v>12725</v>
      </c>
      <c r="D769" s="13">
        <v>3.749</v>
      </c>
      <c r="E769" s="8" t="s">
        <v>12726</v>
      </c>
      <c r="F769" s="8" t="s">
        <v>12727</v>
      </c>
      <c r="G769" s="8" t="s">
        <v>11838</v>
      </c>
      <c r="H769" s="8" t="s">
        <v>11839</v>
      </c>
      <c r="I769" s="8" t="s">
        <v>10560</v>
      </c>
      <c r="J769" s="13">
        <v>3.7</v>
      </c>
      <c r="K769" s="13">
        <f t="shared" si="40"/>
        <v>169</v>
      </c>
      <c r="L769" s="13">
        <v>67</v>
      </c>
      <c r="M769" s="13">
        <v>48.7</v>
      </c>
      <c r="N769" s="13">
        <f t="shared" si="41"/>
        <v>102</v>
      </c>
      <c r="O769" s="8" t="s">
        <v>10566</v>
      </c>
      <c r="P769" s="8" t="s">
        <v>10562</v>
      </c>
      <c r="Q769" s="8" t="s">
        <v>12714</v>
      </c>
      <c r="R769" s="8" t="s">
        <v>10559</v>
      </c>
      <c r="S769" s="1" t="s">
        <v>12715</v>
      </c>
      <c r="T769" s="1" t="s">
        <v>12715</v>
      </c>
      <c r="U769" s="13">
        <v>121</v>
      </c>
    </row>
    <row r="770" ht="30" customHeight="1" outlineLevel="3" spans="1:21">
      <c r="A770" s="8" t="s">
        <v>99</v>
      </c>
      <c r="B770" s="8" t="s">
        <v>108</v>
      </c>
      <c r="C770" s="8" t="s">
        <v>12728</v>
      </c>
      <c r="D770" s="13">
        <v>0.259</v>
      </c>
      <c r="E770" s="8" t="s">
        <v>12729</v>
      </c>
      <c r="F770" s="8" t="s">
        <v>12730</v>
      </c>
      <c r="G770" s="8" t="s">
        <v>11838</v>
      </c>
      <c r="H770" s="8" t="s">
        <v>11839</v>
      </c>
      <c r="I770" s="8" t="s">
        <v>10560</v>
      </c>
      <c r="J770" s="13">
        <v>0.3</v>
      </c>
      <c r="K770" s="13">
        <f t="shared" si="40"/>
        <v>11.2</v>
      </c>
      <c r="L770" s="13">
        <v>5</v>
      </c>
      <c r="M770" s="13">
        <v>3.4</v>
      </c>
      <c r="N770" s="13">
        <f t="shared" si="41"/>
        <v>6.2</v>
      </c>
      <c r="O770" s="8" t="s">
        <v>10566</v>
      </c>
      <c r="P770" s="8" t="s">
        <v>10562</v>
      </c>
      <c r="Q770" s="8" t="s">
        <v>12714</v>
      </c>
      <c r="R770" s="8" t="s">
        <v>10559</v>
      </c>
      <c r="S770" s="1" t="s">
        <v>12715</v>
      </c>
      <c r="T770" s="1" t="s">
        <v>12715</v>
      </c>
      <c r="U770" s="13">
        <v>8</v>
      </c>
    </row>
    <row r="771" ht="30" customHeight="1" outlineLevel="3" spans="1:21">
      <c r="A771" s="8" t="s">
        <v>99</v>
      </c>
      <c r="B771" s="8" t="s">
        <v>108</v>
      </c>
      <c r="C771" s="8" t="s">
        <v>12731</v>
      </c>
      <c r="D771" s="13">
        <v>1.917</v>
      </c>
      <c r="E771" s="8" t="s">
        <v>12732</v>
      </c>
      <c r="F771" s="8" t="s">
        <v>12733</v>
      </c>
      <c r="G771" s="8" t="s">
        <v>11838</v>
      </c>
      <c r="H771" s="8" t="s">
        <v>11839</v>
      </c>
      <c r="I771" s="8" t="s">
        <v>10560</v>
      </c>
      <c r="J771" s="13">
        <v>1.9</v>
      </c>
      <c r="K771" s="13">
        <f t="shared" si="40"/>
        <v>86.6</v>
      </c>
      <c r="L771" s="13">
        <v>35</v>
      </c>
      <c r="M771" s="13">
        <v>24.9</v>
      </c>
      <c r="N771" s="13">
        <f t="shared" si="41"/>
        <v>51.6</v>
      </c>
      <c r="O771" s="8" t="s">
        <v>10566</v>
      </c>
      <c r="P771" s="8" t="s">
        <v>10562</v>
      </c>
      <c r="Q771" s="8" t="s">
        <v>12714</v>
      </c>
      <c r="R771" s="8" t="s">
        <v>10559</v>
      </c>
      <c r="S771" s="1" t="s">
        <v>12715</v>
      </c>
      <c r="T771" s="1" t="s">
        <v>12715</v>
      </c>
      <c r="U771" s="13">
        <v>62</v>
      </c>
    </row>
    <row r="772" ht="30" customHeight="1" outlineLevel="3" spans="1:21">
      <c r="A772" s="8" t="s">
        <v>99</v>
      </c>
      <c r="B772" s="8" t="s">
        <v>108</v>
      </c>
      <c r="C772" s="8" t="s">
        <v>12734</v>
      </c>
      <c r="D772" s="13">
        <v>8.736</v>
      </c>
      <c r="E772" s="8" t="s">
        <v>12735</v>
      </c>
      <c r="F772" s="8" t="s">
        <v>12736</v>
      </c>
      <c r="G772" s="8" t="s">
        <v>11838</v>
      </c>
      <c r="H772" s="8" t="s">
        <v>11839</v>
      </c>
      <c r="I772" s="8" t="s">
        <v>10560</v>
      </c>
      <c r="J772" s="13">
        <v>8.7</v>
      </c>
      <c r="K772" s="13">
        <f t="shared" si="40"/>
        <v>392.4</v>
      </c>
      <c r="L772" s="13">
        <v>157</v>
      </c>
      <c r="M772" s="13">
        <v>113.6</v>
      </c>
      <c r="N772" s="13">
        <f t="shared" si="41"/>
        <v>235.4</v>
      </c>
      <c r="O772" s="8" t="s">
        <v>10566</v>
      </c>
      <c r="P772" s="8" t="s">
        <v>10562</v>
      </c>
      <c r="Q772" s="8" t="s">
        <v>12714</v>
      </c>
      <c r="R772" s="8" t="s">
        <v>10559</v>
      </c>
      <c r="S772" s="1" t="s">
        <v>12715</v>
      </c>
      <c r="T772" s="1" t="s">
        <v>12715</v>
      </c>
      <c r="U772" s="13">
        <v>281</v>
      </c>
    </row>
    <row r="773" ht="30" customHeight="1" outlineLevel="3" spans="1:21">
      <c r="A773" s="8" t="s">
        <v>99</v>
      </c>
      <c r="B773" s="8" t="s">
        <v>108</v>
      </c>
      <c r="C773" s="8" t="s">
        <v>12737</v>
      </c>
      <c r="D773" s="13">
        <v>2.118</v>
      </c>
      <c r="E773" s="8" t="s">
        <v>12738</v>
      </c>
      <c r="F773" s="8" t="s">
        <v>12739</v>
      </c>
      <c r="G773" s="8" t="s">
        <v>11838</v>
      </c>
      <c r="H773" s="8" t="s">
        <v>11839</v>
      </c>
      <c r="I773" s="8" t="s">
        <v>10560</v>
      </c>
      <c r="J773" s="13">
        <v>2.1</v>
      </c>
      <c r="K773" s="13">
        <f t="shared" si="40"/>
        <v>95</v>
      </c>
      <c r="L773" s="13">
        <v>38</v>
      </c>
      <c r="M773" s="13">
        <v>27.5</v>
      </c>
      <c r="N773" s="13">
        <f t="shared" si="41"/>
        <v>57</v>
      </c>
      <c r="O773" s="8" t="s">
        <v>10566</v>
      </c>
      <c r="P773" s="8" t="s">
        <v>10562</v>
      </c>
      <c r="Q773" s="8" t="s">
        <v>12714</v>
      </c>
      <c r="R773" s="8" t="s">
        <v>10559</v>
      </c>
      <c r="S773" s="1" t="s">
        <v>12715</v>
      </c>
      <c r="T773" s="1" t="s">
        <v>12715</v>
      </c>
      <c r="U773" s="13">
        <v>68</v>
      </c>
    </row>
    <row r="774" ht="30" customHeight="1" outlineLevel="3" spans="1:21">
      <c r="A774" s="8" t="s">
        <v>99</v>
      </c>
      <c r="B774" s="8" t="s">
        <v>108</v>
      </c>
      <c r="C774" s="8" t="s">
        <v>12740</v>
      </c>
      <c r="D774" s="13">
        <v>1.529</v>
      </c>
      <c r="E774" s="8" t="s">
        <v>12741</v>
      </c>
      <c r="F774" s="8" t="s">
        <v>12742</v>
      </c>
      <c r="G774" s="8" t="s">
        <v>11838</v>
      </c>
      <c r="H774" s="8" t="s">
        <v>11839</v>
      </c>
      <c r="I774" s="8" t="s">
        <v>10560</v>
      </c>
      <c r="J774" s="13">
        <v>1.5</v>
      </c>
      <c r="K774" s="13">
        <f t="shared" si="40"/>
        <v>68.4</v>
      </c>
      <c r="L774" s="13">
        <v>28</v>
      </c>
      <c r="M774" s="13">
        <v>19.9</v>
      </c>
      <c r="N774" s="13">
        <f t="shared" si="41"/>
        <v>40.4</v>
      </c>
      <c r="O774" s="8" t="s">
        <v>10566</v>
      </c>
      <c r="P774" s="8" t="s">
        <v>10562</v>
      </c>
      <c r="Q774" s="8" t="s">
        <v>12714</v>
      </c>
      <c r="R774" s="8" t="s">
        <v>10559</v>
      </c>
      <c r="S774" s="1" t="s">
        <v>12715</v>
      </c>
      <c r="T774" s="1" t="s">
        <v>12715</v>
      </c>
      <c r="U774" s="13">
        <v>49</v>
      </c>
    </row>
    <row r="775" ht="30" customHeight="1" outlineLevel="3" spans="1:21">
      <c r="A775" s="8" t="s">
        <v>99</v>
      </c>
      <c r="B775" s="8" t="s">
        <v>108</v>
      </c>
      <c r="C775" s="8" t="s">
        <v>12743</v>
      </c>
      <c r="D775" s="13">
        <v>0.647</v>
      </c>
      <c r="E775" s="8" t="s">
        <v>12744</v>
      </c>
      <c r="F775" s="8" t="s">
        <v>12745</v>
      </c>
      <c r="G775" s="8" t="s">
        <v>11838</v>
      </c>
      <c r="H775" s="8" t="s">
        <v>11839</v>
      </c>
      <c r="I775" s="8" t="s">
        <v>10560</v>
      </c>
      <c r="J775" s="13">
        <v>0.6</v>
      </c>
      <c r="K775" s="13">
        <f t="shared" si="40"/>
        <v>29.3</v>
      </c>
      <c r="L775" s="13">
        <v>12</v>
      </c>
      <c r="M775" s="13">
        <v>8.4</v>
      </c>
      <c r="N775" s="13">
        <f t="shared" si="41"/>
        <v>17.3</v>
      </c>
      <c r="O775" s="8" t="s">
        <v>10566</v>
      </c>
      <c r="P775" s="8" t="s">
        <v>10562</v>
      </c>
      <c r="Q775" s="8" t="s">
        <v>12714</v>
      </c>
      <c r="R775" s="8" t="s">
        <v>10559</v>
      </c>
      <c r="S775" s="1" t="s">
        <v>12715</v>
      </c>
      <c r="T775" s="1" t="s">
        <v>12715</v>
      </c>
      <c r="U775" s="13">
        <v>21</v>
      </c>
    </row>
    <row r="776" ht="30" customHeight="1" outlineLevel="3" spans="1:21">
      <c r="A776" s="8" t="s">
        <v>99</v>
      </c>
      <c r="B776" s="8" t="s">
        <v>108</v>
      </c>
      <c r="C776" s="8" t="s">
        <v>12746</v>
      </c>
      <c r="D776" s="13">
        <v>1.536</v>
      </c>
      <c r="E776" s="8" t="s">
        <v>12747</v>
      </c>
      <c r="F776" s="8" t="s">
        <v>12748</v>
      </c>
      <c r="G776" s="8" t="s">
        <v>11838</v>
      </c>
      <c r="H776" s="8" t="s">
        <v>11839</v>
      </c>
      <c r="I776" s="8" t="s">
        <v>10560</v>
      </c>
      <c r="J776" s="13">
        <v>1.5</v>
      </c>
      <c r="K776" s="13">
        <f t="shared" si="40"/>
        <v>68.4</v>
      </c>
      <c r="L776" s="13">
        <v>28</v>
      </c>
      <c r="M776" s="13">
        <v>20</v>
      </c>
      <c r="N776" s="13">
        <f t="shared" si="41"/>
        <v>40.4</v>
      </c>
      <c r="O776" s="8" t="s">
        <v>10566</v>
      </c>
      <c r="P776" s="8" t="s">
        <v>10562</v>
      </c>
      <c r="Q776" s="8" t="s">
        <v>12714</v>
      </c>
      <c r="R776" s="8" t="s">
        <v>10559</v>
      </c>
      <c r="S776" s="1" t="s">
        <v>12715</v>
      </c>
      <c r="T776" s="1" t="s">
        <v>12715</v>
      </c>
      <c r="U776" s="13">
        <v>49</v>
      </c>
    </row>
    <row r="777" ht="30" customHeight="1" outlineLevel="3" spans="1:21">
      <c r="A777" s="8" t="s">
        <v>99</v>
      </c>
      <c r="B777" s="8" t="s">
        <v>108</v>
      </c>
      <c r="C777" s="8" t="s">
        <v>10559</v>
      </c>
      <c r="D777" s="13">
        <v>0.96</v>
      </c>
      <c r="E777" s="8" t="s">
        <v>12749</v>
      </c>
      <c r="F777" s="8" t="s">
        <v>12750</v>
      </c>
      <c r="G777" s="8" t="s">
        <v>11838</v>
      </c>
      <c r="H777" s="8" t="s">
        <v>11839</v>
      </c>
      <c r="I777" s="8" t="s">
        <v>10560</v>
      </c>
      <c r="J777" s="13">
        <v>1</v>
      </c>
      <c r="K777" s="13">
        <f t="shared" si="40"/>
        <v>43.3</v>
      </c>
      <c r="L777" s="13">
        <v>17</v>
      </c>
      <c r="M777" s="13">
        <v>12.5</v>
      </c>
      <c r="N777" s="13">
        <f t="shared" si="41"/>
        <v>26.3</v>
      </c>
      <c r="O777" s="8" t="s">
        <v>10566</v>
      </c>
      <c r="P777" s="8" t="s">
        <v>10562</v>
      </c>
      <c r="Q777" s="8" t="s">
        <v>12714</v>
      </c>
      <c r="R777" s="8" t="s">
        <v>10559</v>
      </c>
      <c r="S777" s="1" t="s">
        <v>12715</v>
      </c>
      <c r="T777" s="1" t="s">
        <v>12715</v>
      </c>
      <c r="U777" s="13">
        <v>31</v>
      </c>
    </row>
    <row r="778" ht="30" customHeight="1" outlineLevel="3" spans="1:21">
      <c r="A778" s="8" t="s">
        <v>99</v>
      </c>
      <c r="B778" s="8" t="s">
        <v>108</v>
      </c>
      <c r="C778" s="8" t="s">
        <v>12751</v>
      </c>
      <c r="D778" s="13">
        <v>1.992</v>
      </c>
      <c r="E778" s="8" t="s">
        <v>12752</v>
      </c>
      <c r="F778" s="8" t="s">
        <v>12753</v>
      </c>
      <c r="G778" s="8" t="s">
        <v>11838</v>
      </c>
      <c r="H778" s="8" t="s">
        <v>11839</v>
      </c>
      <c r="I778" s="8" t="s">
        <v>10560</v>
      </c>
      <c r="J778" s="13">
        <v>2</v>
      </c>
      <c r="K778" s="13">
        <f t="shared" si="40"/>
        <v>89.4</v>
      </c>
      <c r="L778" s="13">
        <v>36</v>
      </c>
      <c r="M778" s="13">
        <v>25.9</v>
      </c>
      <c r="N778" s="13">
        <f t="shared" si="41"/>
        <v>53.4</v>
      </c>
      <c r="O778" s="8" t="s">
        <v>10566</v>
      </c>
      <c r="P778" s="8" t="s">
        <v>10562</v>
      </c>
      <c r="Q778" s="8" t="s">
        <v>12714</v>
      </c>
      <c r="R778" s="8" t="s">
        <v>10559</v>
      </c>
      <c r="S778" s="1" t="s">
        <v>12715</v>
      </c>
      <c r="T778" s="1" t="s">
        <v>12715</v>
      </c>
      <c r="U778" s="13">
        <v>64</v>
      </c>
    </row>
    <row r="779" ht="30" customHeight="1" outlineLevel="3" spans="1:21">
      <c r="A779" s="8" t="s">
        <v>99</v>
      </c>
      <c r="B779" s="8" t="s">
        <v>108</v>
      </c>
      <c r="C779" s="8" t="s">
        <v>12754</v>
      </c>
      <c r="D779" s="13">
        <v>0.378</v>
      </c>
      <c r="E779" s="8" t="s">
        <v>12755</v>
      </c>
      <c r="F779" s="8" t="s">
        <v>12756</v>
      </c>
      <c r="G779" s="8" t="s">
        <v>11838</v>
      </c>
      <c r="H779" s="8" t="s">
        <v>11839</v>
      </c>
      <c r="I779" s="8" t="s">
        <v>10560</v>
      </c>
      <c r="J779" s="13">
        <v>0.4</v>
      </c>
      <c r="K779" s="13">
        <f t="shared" si="40"/>
        <v>16.8</v>
      </c>
      <c r="L779" s="13">
        <v>7</v>
      </c>
      <c r="M779" s="13">
        <v>4.9</v>
      </c>
      <c r="N779" s="13">
        <f t="shared" si="41"/>
        <v>9.8</v>
      </c>
      <c r="O779" s="8" t="s">
        <v>10566</v>
      </c>
      <c r="P779" s="8" t="s">
        <v>10562</v>
      </c>
      <c r="Q779" s="8" t="s">
        <v>12714</v>
      </c>
      <c r="R779" s="8" t="s">
        <v>10559</v>
      </c>
      <c r="S779" s="1" t="s">
        <v>12715</v>
      </c>
      <c r="T779" s="1" t="s">
        <v>12715</v>
      </c>
      <c r="U779" s="13">
        <v>12</v>
      </c>
    </row>
    <row r="780" ht="30" customHeight="1" outlineLevel="3" spans="1:21">
      <c r="A780" s="8" t="s">
        <v>99</v>
      </c>
      <c r="B780" s="8" t="s">
        <v>108</v>
      </c>
      <c r="C780" s="8" t="s">
        <v>12757</v>
      </c>
      <c r="D780" s="13">
        <v>1.338</v>
      </c>
      <c r="E780" s="8" t="s">
        <v>12758</v>
      </c>
      <c r="F780" s="8" t="s">
        <v>12759</v>
      </c>
      <c r="G780" s="8" t="s">
        <v>11838</v>
      </c>
      <c r="H780" s="8" t="s">
        <v>11839</v>
      </c>
      <c r="I780" s="8" t="s">
        <v>10560</v>
      </c>
      <c r="J780" s="13">
        <v>2.8</v>
      </c>
      <c r="K780" s="13">
        <f t="shared" si="40"/>
        <v>43.3</v>
      </c>
      <c r="L780" s="13">
        <v>24</v>
      </c>
      <c r="M780" s="13">
        <v>36.9</v>
      </c>
      <c r="N780" s="13">
        <f t="shared" si="41"/>
        <v>19.3</v>
      </c>
      <c r="O780" s="8" t="s">
        <v>10566</v>
      </c>
      <c r="P780" s="8" t="s">
        <v>10562</v>
      </c>
      <c r="Q780" s="8" t="s">
        <v>12714</v>
      </c>
      <c r="R780" s="8" t="s">
        <v>10559</v>
      </c>
      <c r="S780" s="1" t="s">
        <v>12715</v>
      </c>
      <c r="T780" s="1" t="s">
        <v>12715</v>
      </c>
      <c r="U780" s="13">
        <v>31</v>
      </c>
    </row>
    <row r="781" ht="30" customHeight="1" outlineLevel="3" spans="1:21">
      <c r="A781" s="8" t="s">
        <v>99</v>
      </c>
      <c r="B781" s="8" t="s">
        <v>108</v>
      </c>
      <c r="C781" s="8" t="s">
        <v>12760</v>
      </c>
      <c r="D781" s="13">
        <v>1.44</v>
      </c>
      <c r="E781" s="8" t="s">
        <v>12761</v>
      </c>
      <c r="F781" s="8" t="s">
        <v>12762</v>
      </c>
      <c r="G781" s="8" t="s">
        <v>11838</v>
      </c>
      <c r="H781" s="8" t="s">
        <v>11839</v>
      </c>
      <c r="I781" s="8" t="s">
        <v>10560</v>
      </c>
      <c r="J781" s="13">
        <v>1.4</v>
      </c>
      <c r="K781" s="13">
        <f t="shared" si="40"/>
        <v>64.2</v>
      </c>
      <c r="L781" s="13">
        <v>26</v>
      </c>
      <c r="M781" s="13">
        <v>18.7</v>
      </c>
      <c r="N781" s="13">
        <f t="shared" si="41"/>
        <v>38.2</v>
      </c>
      <c r="O781" s="8" t="s">
        <v>10566</v>
      </c>
      <c r="P781" s="8" t="s">
        <v>10562</v>
      </c>
      <c r="Q781" s="8" t="s">
        <v>12714</v>
      </c>
      <c r="R781" s="8" t="s">
        <v>10559</v>
      </c>
      <c r="S781" s="1" t="s">
        <v>12715</v>
      </c>
      <c r="T781" s="1" t="s">
        <v>12715</v>
      </c>
      <c r="U781" s="13">
        <v>46</v>
      </c>
    </row>
    <row r="782" ht="30" customHeight="1" outlineLevel="3" spans="1:21">
      <c r="A782" s="8" t="s">
        <v>99</v>
      </c>
      <c r="B782" s="8" t="s">
        <v>108</v>
      </c>
      <c r="C782" s="8" t="s">
        <v>12763</v>
      </c>
      <c r="D782" s="13">
        <v>0.919</v>
      </c>
      <c r="E782" s="8" t="s">
        <v>12764</v>
      </c>
      <c r="F782" s="8" t="s">
        <v>12765</v>
      </c>
      <c r="G782" s="8" t="s">
        <v>11838</v>
      </c>
      <c r="H782" s="8" t="s">
        <v>11839</v>
      </c>
      <c r="I782" s="8" t="s">
        <v>10560</v>
      </c>
      <c r="J782" s="13">
        <v>0.9</v>
      </c>
      <c r="K782" s="13">
        <f t="shared" si="40"/>
        <v>41.9</v>
      </c>
      <c r="L782" s="13">
        <v>17</v>
      </c>
      <c r="M782" s="13">
        <v>11.9</v>
      </c>
      <c r="N782" s="13">
        <f t="shared" si="41"/>
        <v>24.9</v>
      </c>
      <c r="O782" s="8" t="s">
        <v>10566</v>
      </c>
      <c r="P782" s="8" t="s">
        <v>10562</v>
      </c>
      <c r="Q782" s="8" t="s">
        <v>12714</v>
      </c>
      <c r="R782" s="8" t="s">
        <v>10559</v>
      </c>
      <c r="S782" s="1" t="s">
        <v>12715</v>
      </c>
      <c r="T782" s="1" t="s">
        <v>12715</v>
      </c>
      <c r="U782" s="13">
        <v>30</v>
      </c>
    </row>
    <row r="783" ht="30" customHeight="1" outlineLevel="3" spans="1:21">
      <c r="A783" s="8" t="s">
        <v>99</v>
      </c>
      <c r="B783" s="8" t="s">
        <v>108</v>
      </c>
      <c r="C783" s="8" t="s">
        <v>12766</v>
      </c>
      <c r="D783" s="13">
        <v>1.762</v>
      </c>
      <c r="E783" s="8" t="s">
        <v>12767</v>
      </c>
      <c r="F783" s="8" t="s">
        <v>12768</v>
      </c>
      <c r="G783" s="8" t="s">
        <v>11838</v>
      </c>
      <c r="H783" s="8" t="s">
        <v>11839</v>
      </c>
      <c r="I783" s="8" t="s">
        <v>10560</v>
      </c>
      <c r="J783" s="13">
        <v>1.8</v>
      </c>
      <c r="K783" s="13">
        <f t="shared" si="40"/>
        <v>79.6</v>
      </c>
      <c r="L783" s="13">
        <v>32</v>
      </c>
      <c r="M783" s="13">
        <v>22.9</v>
      </c>
      <c r="N783" s="13">
        <f t="shared" si="41"/>
        <v>47.6</v>
      </c>
      <c r="O783" s="8" t="s">
        <v>10566</v>
      </c>
      <c r="P783" s="8" t="s">
        <v>10562</v>
      </c>
      <c r="Q783" s="8" t="s">
        <v>12714</v>
      </c>
      <c r="R783" s="8" t="s">
        <v>10559</v>
      </c>
      <c r="S783" s="1" t="s">
        <v>12715</v>
      </c>
      <c r="T783" s="1" t="s">
        <v>12715</v>
      </c>
      <c r="U783" s="13">
        <v>57</v>
      </c>
    </row>
    <row r="784" ht="30" customHeight="1" outlineLevel="3" spans="1:21">
      <c r="A784" s="8" t="s">
        <v>99</v>
      </c>
      <c r="B784" s="8" t="s">
        <v>108</v>
      </c>
      <c r="C784" s="8" t="s">
        <v>12769</v>
      </c>
      <c r="D784" s="13">
        <v>5.403</v>
      </c>
      <c r="E784" s="8" t="s">
        <v>12770</v>
      </c>
      <c r="F784" s="8" t="s">
        <v>12771</v>
      </c>
      <c r="G784" s="8" t="s">
        <v>11838</v>
      </c>
      <c r="H784" s="8" t="s">
        <v>11839</v>
      </c>
      <c r="I784" s="8" t="s">
        <v>10560</v>
      </c>
      <c r="J784" s="13">
        <v>5.4</v>
      </c>
      <c r="K784" s="13">
        <f t="shared" si="40"/>
        <v>243</v>
      </c>
      <c r="L784" s="13">
        <v>97</v>
      </c>
      <c r="M784" s="13">
        <v>70.2</v>
      </c>
      <c r="N784" s="13">
        <f t="shared" si="41"/>
        <v>146</v>
      </c>
      <c r="O784" s="8" t="s">
        <v>10566</v>
      </c>
      <c r="P784" s="8" t="s">
        <v>10562</v>
      </c>
      <c r="Q784" s="8" t="s">
        <v>12714</v>
      </c>
      <c r="R784" s="8" t="s">
        <v>10559</v>
      </c>
      <c r="S784" s="1" t="s">
        <v>12715</v>
      </c>
      <c r="T784" s="1" t="s">
        <v>12715</v>
      </c>
      <c r="U784" s="13">
        <v>174</v>
      </c>
    </row>
    <row r="785" ht="30" customHeight="1" outlineLevel="3" spans="1:21">
      <c r="A785" s="8" t="s">
        <v>99</v>
      </c>
      <c r="B785" s="8" t="s">
        <v>108</v>
      </c>
      <c r="C785" s="8" t="s">
        <v>10559</v>
      </c>
      <c r="D785" s="13">
        <v>4.38</v>
      </c>
      <c r="E785" s="8" t="s">
        <v>12135</v>
      </c>
      <c r="F785" s="8" t="s">
        <v>12136</v>
      </c>
      <c r="G785" s="8" t="s">
        <v>11838</v>
      </c>
      <c r="H785" s="8" t="s">
        <v>11839</v>
      </c>
      <c r="I785" s="8" t="s">
        <v>10560</v>
      </c>
      <c r="J785" s="13">
        <v>4.4</v>
      </c>
      <c r="K785" s="13">
        <f t="shared" si="40"/>
        <v>196.9</v>
      </c>
      <c r="L785" s="13">
        <v>79</v>
      </c>
      <c r="M785" s="13">
        <v>56.9</v>
      </c>
      <c r="N785" s="13">
        <f t="shared" si="41"/>
        <v>117.9</v>
      </c>
      <c r="O785" s="8" t="s">
        <v>10566</v>
      </c>
      <c r="P785" s="8" t="s">
        <v>10562</v>
      </c>
      <c r="Q785" s="8" t="s">
        <v>12714</v>
      </c>
      <c r="R785" s="8" t="s">
        <v>10559</v>
      </c>
      <c r="S785" s="1" t="s">
        <v>12715</v>
      </c>
      <c r="T785" s="1" t="s">
        <v>12715</v>
      </c>
      <c r="U785" s="13">
        <v>141</v>
      </c>
    </row>
    <row r="786" ht="30" customHeight="1" outlineLevel="3" spans="1:21">
      <c r="A786" s="8" t="s">
        <v>99</v>
      </c>
      <c r="B786" s="8" t="s">
        <v>108</v>
      </c>
      <c r="C786" s="8" t="s">
        <v>12772</v>
      </c>
      <c r="D786" s="13">
        <v>3.718</v>
      </c>
      <c r="E786" s="8" t="s">
        <v>12773</v>
      </c>
      <c r="F786" s="8" t="s">
        <v>12774</v>
      </c>
      <c r="G786" s="8" t="s">
        <v>11838</v>
      </c>
      <c r="H786" s="8" t="s">
        <v>11839</v>
      </c>
      <c r="I786" s="8" t="s">
        <v>10560</v>
      </c>
      <c r="J786" s="13">
        <v>3.7</v>
      </c>
      <c r="K786" s="13">
        <f t="shared" si="40"/>
        <v>167.6</v>
      </c>
      <c r="L786" s="13">
        <v>67</v>
      </c>
      <c r="M786" s="13">
        <v>48.3</v>
      </c>
      <c r="N786" s="13">
        <f t="shared" si="41"/>
        <v>100.6</v>
      </c>
      <c r="O786" s="8" t="s">
        <v>10566</v>
      </c>
      <c r="P786" s="8" t="s">
        <v>10562</v>
      </c>
      <c r="Q786" s="8" t="s">
        <v>12714</v>
      </c>
      <c r="R786" s="8" t="s">
        <v>10559</v>
      </c>
      <c r="S786" s="1" t="s">
        <v>12715</v>
      </c>
      <c r="T786" s="1" t="s">
        <v>12715</v>
      </c>
      <c r="U786" s="13">
        <v>120</v>
      </c>
    </row>
    <row r="787" ht="30" customHeight="1" outlineLevel="3" spans="1:21">
      <c r="A787" s="8" t="s">
        <v>99</v>
      </c>
      <c r="B787" s="8" t="s">
        <v>108</v>
      </c>
      <c r="C787" s="8" t="s">
        <v>12775</v>
      </c>
      <c r="D787" s="13">
        <v>1.367</v>
      </c>
      <c r="E787" s="8" t="s">
        <v>12776</v>
      </c>
      <c r="F787" s="8" t="s">
        <v>12777</v>
      </c>
      <c r="G787" s="8" t="s">
        <v>11838</v>
      </c>
      <c r="H787" s="8" t="s">
        <v>11839</v>
      </c>
      <c r="I787" s="8" t="s">
        <v>10560</v>
      </c>
      <c r="J787" s="13">
        <v>1.4</v>
      </c>
      <c r="K787" s="13">
        <f t="shared" si="40"/>
        <v>61.4</v>
      </c>
      <c r="L787" s="13">
        <v>25</v>
      </c>
      <c r="M787" s="13">
        <v>17.8</v>
      </c>
      <c r="N787" s="13">
        <f t="shared" si="41"/>
        <v>36.4</v>
      </c>
      <c r="O787" s="8" t="s">
        <v>10566</v>
      </c>
      <c r="P787" s="8" t="s">
        <v>10562</v>
      </c>
      <c r="Q787" s="8" t="s">
        <v>12714</v>
      </c>
      <c r="R787" s="8" t="s">
        <v>10559</v>
      </c>
      <c r="S787" s="1" t="s">
        <v>12715</v>
      </c>
      <c r="T787" s="1" t="s">
        <v>12715</v>
      </c>
      <c r="U787" s="13">
        <v>44</v>
      </c>
    </row>
    <row r="788" ht="30" customHeight="1" outlineLevel="3" spans="1:21">
      <c r="A788" s="8" t="s">
        <v>99</v>
      </c>
      <c r="B788" s="8" t="s">
        <v>108</v>
      </c>
      <c r="C788" s="8" t="s">
        <v>12778</v>
      </c>
      <c r="D788" s="13">
        <v>3.182</v>
      </c>
      <c r="E788" s="8" t="s">
        <v>12779</v>
      </c>
      <c r="F788" s="8" t="s">
        <v>12780</v>
      </c>
      <c r="G788" s="8" t="s">
        <v>11838</v>
      </c>
      <c r="H788" s="8" t="s">
        <v>11839</v>
      </c>
      <c r="I788" s="8" t="s">
        <v>10560</v>
      </c>
      <c r="J788" s="13">
        <v>3.2</v>
      </c>
      <c r="K788" s="13">
        <f t="shared" si="40"/>
        <v>142.4</v>
      </c>
      <c r="L788" s="13">
        <v>57</v>
      </c>
      <c r="M788" s="13">
        <v>41.4</v>
      </c>
      <c r="N788" s="13">
        <f t="shared" si="41"/>
        <v>85.4</v>
      </c>
      <c r="O788" s="8" t="s">
        <v>10566</v>
      </c>
      <c r="P788" s="8" t="s">
        <v>10562</v>
      </c>
      <c r="Q788" s="8" t="s">
        <v>12714</v>
      </c>
      <c r="R788" s="8" t="s">
        <v>10559</v>
      </c>
      <c r="S788" s="1" t="s">
        <v>12715</v>
      </c>
      <c r="T788" s="1" t="s">
        <v>12715</v>
      </c>
      <c r="U788" s="13">
        <v>102</v>
      </c>
    </row>
    <row r="789" ht="30" customHeight="1" outlineLevel="3" spans="1:21">
      <c r="A789" s="8" t="s">
        <v>99</v>
      </c>
      <c r="B789" s="8" t="s">
        <v>108</v>
      </c>
      <c r="C789" s="8" t="s">
        <v>10559</v>
      </c>
      <c r="D789" s="13">
        <v>3.731</v>
      </c>
      <c r="E789" s="8" t="s">
        <v>12304</v>
      </c>
      <c r="F789" s="8" t="s">
        <v>12305</v>
      </c>
      <c r="G789" s="8" t="s">
        <v>11838</v>
      </c>
      <c r="H789" s="8" t="s">
        <v>11839</v>
      </c>
      <c r="I789" s="8" t="s">
        <v>10560</v>
      </c>
      <c r="J789" s="13">
        <v>3.7</v>
      </c>
      <c r="K789" s="13">
        <f t="shared" si="40"/>
        <v>167.6</v>
      </c>
      <c r="L789" s="13">
        <v>67</v>
      </c>
      <c r="M789" s="13">
        <v>48.5</v>
      </c>
      <c r="N789" s="13">
        <f t="shared" si="41"/>
        <v>100.6</v>
      </c>
      <c r="O789" s="8" t="s">
        <v>10566</v>
      </c>
      <c r="P789" s="8" t="s">
        <v>10562</v>
      </c>
      <c r="Q789" s="8" t="s">
        <v>12714</v>
      </c>
      <c r="R789" s="8" t="s">
        <v>10559</v>
      </c>
      <c r="S789" s="1" t="s">
        <v>12715</v>
      </c>
      <c r="T789" s="1" t="s">
        <v>12715</v>
      </c>
      <c r="U789" s="13">
        <v>120</v>
      </c>
    </row>
    <row r="790" ht="30" customHeight="1" outlineLevel="3" spans="1:21">
      <c r="A790" s="8" t="s">
        <v>99</v>
      </c>
      <c r="B790" s="8" t="s">
        <v>108</v>
      </c>
      <c r="C790" s="8" t="s">
        <v>12781</v>
      </c>
      <c r="D790" s="13">
        <v>3.471</v>
      </c>
      <c r="E790" s="8" t="s">
        <v>12782</v>
      </c>
      <c r="F790" s="8" t="s">
        <v>12783</v>
      </c>
      <c r="G790" s="8" t="s">
        <v>11838</v>
      </c>
      <c r="H790" s="8" t="s">
        <v>11839</v>
      </c>
      <c r="I790" s="8" t="s">
        <v>10560</v>
      </c>
      <c r="J790" s="13">
        <v>3.5</v>
      </c>
      <c r="K790" s="13">
        <f t="shared" si="40"/>
        <v>156.4</v>
      </c>
      <c r="L790" s="13">
        <v>62</v>
      </c>
      <c r="M790" s="13">
        <v>45.1</v>
      </c>
      <c r="N790" s="13">
        <f t="shared" si="41"/>
        <v>94.4</v>
      </c>
      <c r="O790" s="8" t="s">
        <v>10566</v>
      </c>
      <c r="P790" s="8" t="s">
        <v>10562</v>
      </c>
      <c r="Q790" s="8" t="s">
        <v>12714</v>
      </c>
      <c r="R790" s="8" t="s">
        <v>10559</v>
      </c>
      <c r="S790" s="1" t="s">
        <v>12715</v>
      </c>
      <c r="T790" s="1" t="s">
        <v>12715</v>
      </c>
      <c r="U790" s="13">
        <v>112</v>
      </c>
    </row>
    <row r="791" ht="30" customHeight="1" outlineLevel="3" spans="1:21">
      <c r="A791" s="8" t="s">
        <v>99</v>
      </c>
      <c r="B791" s="8" t="s">
        <v>108</v>
      </c>
      <c r="C791" s="8" t="s">
        <v>12784</v>
      </c>
      <c r="D791" s="13">
        <v>0.319</v>
      </c>
      <c r="E791" s="8" t="s">
        <v>12785</v>
      </c>
      <c r="F791" s="8" t="s">
        <v>12786</v>
      </c>
      <c r="G791" s="8" t="s">
        <v>11838</v>
      </c>
      <c r="H791" s="8" t="s">
        <v>11839</v>
      </c>
      <c r="I791" s="8" t="s">
        <v>10560</v>
      </c>
      <c r="J791" s="13">
        <v>0.3</v>
      </c>
      <c r="K791" s="13">
        <f t="shared" si="40"/>
        <v>14</v>
      </c>
      <c r="L791" s="13">
        <v>6</v>
      </c>
      <c r="M791" s="13">
        <v>4.1</v>
      </c>
      <c r="N791" s="13">
        <f t="shared" si="41"/>
        <v>8</v>
      </c>
      <c r="O791" s="8" t="s">
        <v>10566</v>
      </c>
      <c r="P791" s="8" t="s">
        <v>10562</v>
      </c>
      <c r="Q791" s="8" t="s">
        <v>12714</v>
      </c>
      <c r="R791" s="8" t="s">
        <v>10559</v>
      </c>
      <c r="S791" s="1" t="s">
        <v>12715</v>
      </c>
      <c r="T791" s="1" t="s">
        <v>12715</v>
      </c>
      <c r="U791" s="13">
        <v>10</v>
      </c>
    </row>
    <row r="792" ht="30" customHeight="1" outlineLevel="3" spans="1:21">
      <c r="A792" s="8" t="s">
        <v>99</v>
      </c>
      <c r="B792" s="8" t="s">
        <v>108</v>
      </c>
      <c r="C792" s="8" t="s">
        <v>12787</v>
      </c>
      <c r="D792" s="13">
        <v>1.356</v>
      </c>
      <c r="E792" s="8" t="s">
        <v>12788</v>
      </c>
      <c r="F792" s="8" t="s">
        <v>12789</v>
      </c>
      <c r="G792" s="8" t="s">
        <v>11838</v>
      </c>
      <c r="H792" s="8" t="s">
        <v>11839</v>
      </c>
      <c r="I792" s="8" t="s">
        <v>10560</v>
      </c>
      <c r="J792" s="13">
        <v>1.4</v>
      </c>
      <c r="K792" s="13">
        <f t="shared" si="40"/>
        <v>61.4</v>
      </c>
      <c r="L792" s="13">
        <v>24</v>
      </c>
      <c r="M792" s="13">
        <v>17.6</v>
      </c>
      <c r="N792" s="13">
        <f t="shared" si="41"/>
        <v>37.4</v>
      </c>
      <c r="O792" s="8" t="s">
        <v>10566</v>
      </c>
      <c r="P792" s="8" t="s">
        <v>10562</v>
      </c>
      <c r="Q792" s="8" t="s">
        <v>12714</v>
      </c>
      <c r="R792" s="8" t="s">
        <v>10559</v>
      </c>
      <c r="S792" s="1" t="s">
        <v>12715</v>
      </c>
      <c r="T792" s="1" t="s">
        <v>12715</v>
      </c>
      <c r="U792" s="13">
        <v>44</v>
      </c>
    </row>
    <row r="793" ht="30" customHeight="1" outlineLevel="3" spans="1:21">
      <c r="A793" s="8" t="s">
        <v>99</v>
      </c>
      <c r="B793" s="8" t="s">
        <v>108</v>
      </c>
      <c r="C793" s="8" t="s">
        <v>12790</v>
      </c>
      <c r="D793" s="13">
        <v>10.195</v>
      </c>
      <c r="E793" s="8" t="s">
        <v>12791</v>
      </c>
      <c r="F793" s="8" t="s">
        <v>12792</v>
      </c>
      <c r="G793" s="8" t="s">
        <v>11838</v>
      </c>
      <c r="H793" s="8" t="s">
        <v>11839</v>
      </c>
      <c r="I793" s="8" t="s">
        <v>10560</v>
      </c>
      <c r="J793" s="13">
        <v>10.2</v>
      </c>
      <c r="K793" s="13">
        <f t="shared" si="40"/>
        <v>458</v>
      </c>
      <c r="L793" s="13">
        <v>184</v>
      </c>
      <c r="M793" s="13">
        <v>132.5</v>
      </c>
      <c r="N793" s="13">
        <f t="shared" si="41"/>
        <v>274</v>
      </c>
      <c r="O793" s="8" t="s">
        <v>10566</v>
      </c>
      <c r="P793" s="8" t="s">
        <v>10562</v>
      </c>
      <c r="Q793" s="8" t="s">
        <v>12714</v>
      </c>
      <c r="R793" s="8" t="s">
        <v>10559</v>
      </c>
      <c r="S793" s="1" t="s">
        <v>12715</v>
      </c>
      <c r="T793" s="1" t="s">
        <v>12715</v>
      </c>
      <c r="U793" s="13">
        <v>328</v>
      </c>
    </row>
    <row r="794" ht="30" customHeight="1" outlineLevel="3" spans="1:21">
      <c r="A794" s="8" t="s">
        <v>99</v>
      </c>
      <c r="B794" s="8" t="s">
        <v>108</v>
      </c>
      <c r="C794" s="8" t="s">
        <v>12793</v>
      </c>
      <c r="D794" s="13">
        <v>2.167</v>
      </c>
      <c r="E794" s="8" t="s">
        <v>12794</v>
      </c>
      <c r="F794" s="8" t="s">
        <v>12795</v>
      </c>
      <c r="G794" s="8" t="s">
        <v>11838</v>
      </c>
      <c r="H794" s="8" t="s">
        <v>11839</v>
      </c>
      <c r="I794" s="8" t="s">
        <v>10560</v>
      </c>
      <c r="J794" s="13">
        <v>2.2</v>
      </c>
      <c r="K794" s="13">
        <f t="shared" si="40"/>
        <v>97.8</v>
      </c>
      <c r="L794" s="13">
        <v>39</v>
      </c>
      <c r="M794" s="13">
        <v>28.2</v>
      </c>
      <c r="N794" s="13">
        <f t="shared" si="41"/>
        <v>58.8</v>
      </c>
      <c r="O794" s="8" t="s">
        <v>10566</v>
      </c>
      <c r="P794" s="8" t="s">
        <v>10562</v>
      </c>
      <c r="Q794" s="8" t="s">
        <v>12714</v>
      </c>
      <c r="R794" s="8" t="s">
        <v>10559</v>
      </c>
      <c r="S794" s="1" t="s">
        <v>12715</v>
      </c>
      <c r="T794" s="1" t="s">
        <v>12715</v>
      </c>
      <c r="U794" s="13">
        <v>70</v>
      </c>
    </row>
    <row r="795" ht="30" customHeight="1" outlineLevel="3" spans="1:21">
      <c r="A795" s="8" t="s">
        <v>99</v>
      </c>
      <c r="B795" s="8" t="s">
        <v>108</v>
      </c>
      <c r="C795" s="8" t="s">
        <v>12796</v>
      </c>
      <c r="D795" s="13">
        <v>2.453</v>
      </c>
      <c r="E795" s="8" t="s">
        <v>12797</v>
      </c>
      <c r="F795" s="8" t="s">
        <v>12798</v>
      </c>
      <c r="G795" s="8" t="s">
        <v>11838</v>
      </c>
      <c r="H795" s="8" t="s">
        <v>11839</v>
      </c>
      <c r="I795" s="8" t="s">
        <v>10560</v>
      </c>
      <c r="J795" s="13">
        <v>2.5</v>
      </c>
      <c r="K795" s="13">
        <f t="shared" si="40"/>
        <v>110.3</v>
      </c>
      <c r="L795" s="13">
        <v>44</v>
      </c>
      <c r="M795" s="13">
        <v>31.9</v>
      </c>
      <c r="N795" s="13">
        <f t="shared" si="41"/>
        <v>66.3</v>
      </c>
      <c r="O795" s="8" t="s">
        <v>10566</v>
      </c>
      <c r="P795" s="8" t="s">
        <v>10562</v>
      </c>
      <c r="Q795" s="8" t="s">
        <v>12714</v>
      </c>
      <c r="R795" s="8" t="s">
        <v>10559</v>
      </c>
      <c r="S795" s="1" t="s">
        <v>12715</v>
      </c>
      <c r="T795" s="1" t="s">
        <v>12715</v>
      </c>
      <c r="U795" s="13">
        <v>79</v>
      </c>
    </row>
    <row r="796" ht="30" customHeight="1" outlineLevel="3" spans="1:21">
      <c r="A796" s="8" t="s">
        <v>99</v>
      </c>
      <c r="B796" s="8" t="s">
        <v>108</v>
      </c>
      <c r="C796" s="8" t="s">
        <v>12799</v>
      </c>
      <c r="D796" s="13">
        <v>4.139</v>
      </c>
      <c r="E796" s="8" t="s">
        <v>12800</v>
      </c>
      <c r="F796" s="8" t="s">
        <v>12801</v>
      </c>
      <c r="G796" s="8" t="s">
        <v>11838</v>
      </c>
      <c r="H796" s="8" t="s">
        <v>11839</v>
      </c>
      <c r="I796" s="8" t="s">
        <v>10560</v>
      </c>
      <c r="J796" s="13">
        <v>4.1</v>
      </c>
      <c r="K796" s="13">
        <f t="shared" si="40"/>
        <v>185.7</v>
      </c>
      <c r="L796" s="13">
        <v>75</v>
      </c>
      <c r="M796" s="13">
        <v>53.8</v>
      </c>
      <c r="N796" s="13">
        <f t="shared" si="41"/>
        <v>110.7</v>
      </c>
      <c r="O796" s="8" t="s">
        <v>10566</v>
      </c>
      <c r="P796" s="8" t="s">
        <v>10562</v>
      </c>
      <c r="Q796" s="8" t="s">
        <v>12714</v>
      </c>
      <c r="R796" s="8" t="s">
        <v>10559</v>
      </c>
      <c r="S796" s="1" t="s">
        <v>12715</v>
      </c>
      <c r="T796" s="1" t="s">
        <v>12715</v>
      </c>
      <c r="U796" s="13">
        <v>133</v>
      </c>
    </row>
    <row r="797" ht="30" customHeight="1" outlineLevel="3" spans="1:21">
      <c r="A797" s="8" t="s">
        <v>99</v>
      </c>
      <c r="B797" s="8" t="s">
        <v>108</v>
      </c>
      <c r="C797" s="8" t="s">
        <v>12802</v>
      </c>
      <c r="D797" s="13">
        <v>3.35</v>
      </c>
      <c r="E797" s="8" t="s">
        <v>12803</v>
      </c>
      <c r="F797" s="8" t="s">
        <v>12804</v>
      </c>
      <c r="G797" s="8" t="s">
        <v>11838</v>
      </c>
      <c r="H797" s="8" t="s">
        <v>11839</v>
      </c>
      <c r="I797" s="8" t="s">
        <v>10560</v>
      </c>
      <c r="J797" s="13">
        <v>3.4</v>
      </c>
      <c r="K797" s="13">
        <f t="shared" si="40"/>
        <v>150.8</v>
      </c>
      <c r="L797" s="13">
        <v>60</v>
      </c>
      <c r="M797" s="13">
        <v>43.5</v>
      </c>
      <c r="N797" s="13">
        <f t="shared" si="41"/>
        <v>90.8</v>
      </c>
      <c r="O797" s="8" t="s">
        <v>10566</v>
      </c>
      <c r="P797" s="8" t="s">
        <v>10562</v>
      </c>
      <c r="Q797" s="8" t="s">
        <v>12714</v>
      </c>
      <c r="R797" s="8" t="s">
        <v>10559</v>
      </c>
      <c r="S797" s="1" t="s">
        <v>12715</v>
      </c>
      <c r="T797" s="1" t="s">
        <v>12715</v>
      </c>
      <c r="U797" s="13">
        <v>108</v>
      </c>
    </row>
    <row r="798" ht="30" customHeight="1" outlineLevel="3" spans="1:21">
      <c r="A798" s="8" t="s">
        <v>99</v>
      </c>
      <c r="B798" s="8" t="s">
        <v>108</v>
      </c>
      <c r="C798" s="8" t="s">
        <v>12805</v>
      </c>
      <c r="D798" s="13">
        <v>0.999</v>
      </c>
      <c r="E798" s="8" t="s">
        <v>12806</v>
      </c>
      <c r="F798" s="8" t="s">
        <v>12807</v>
      </c>
      <c r="G798" s="8" t="s">
        <v>11838</v>
      </c>
      <c r="H798" s="8" t="s">
        <v>11839</v>
      </c>
      <c r="I798" s="8" t="s">
        <v>10560</v>
      </c>
      <c r="J798" s="13">
        <v>1</v>
      </c>
      <c r="K798" s="13">
        <f t="shared" si="40"/>
        <v>44.7</v>
      </c>
      <c r="L798" s="13">
        <v>18</v>
      </c>
      <c r="M798" s="13">
        <v>13</v>
      </c>
      <c r="N798" s="13">
        <f t="shared" si="41"/>
        <v>26.7</v>
      </c>
      <c r="O798" s="8" t="s">
        <v>10566</v>
      </c>
      <c r="P798" s="8" t="s">
        <v>10562</v>
      </c>
      <c r="Q798" s="8" t="s">
        <v>12714</v>
      </c>
      <c r="R798" s="8" t="s">
        <v>10559</v>
      </c>
      <c r="S798" s="1" t="s">
        <v>12715</v>
      </c>
      <c r="T798" s="1" t="s">
        <v>12715</v>
      </c>
      <c r="U798" s="13">
        <v>32</v>
      </c>
    </row>
    <row r="799" ht="30" customHeight="1" outlineLevel="3" spans="1:21">
      <c r="A799" s="8" t="s">
        <v>99</v>
      </c>
      <c r="B799" s="8" t="s">
        <v>108</v>
      </c>
      <c r="C799" s="8" t="s">
        <v>12808</v>
      </c>
      <c r="D799" s="13">
        <v>2.489</v>
      </c>
      <c r="E799" s="8" t="s">
        <v>12809</v>
      </c>
      <c r="F799" s="8" t="s">
        <v>12810</v>
      </c>
      <c r="G799" s="8" t="s">
        <v>11838</v>
      </c>
      <c r="H799" s="8" t="s">
        <v>11839</v>
      </c>
      <c r="I799" s="8" t="s">
        <v>10560</v>
      </c>
      <c r="J799" s="13">
        <v>2.5</v>
      </c>
      <c r="K799" s="13">
        <f t="shared" si="40"/>
        <v>111.7</v>
      </c>
      <c r="L799" s="13">
        <v>45</v>
      </c>
      <c r="M799" s="13">
        <v>32.4</v>
      </c>
      <c r="N799" s="13">
        <f t="shared" si="41"/>
        <v>66.7</v>
      </c>
      <c r="O799" s="8" t="s">
        <v>10566</v>
      </c>
      <c r="P799" s="8" t="s">
        <v>10562</v>
      </c>
      <c r="Q799" s="8" t="s">
        <v>12714</v>
      </c>
      <c r="R799" s="8" t="s">
        <v>10559</v>
      </c>
      <c r="S799" s="1" t="s">
        <v>12715</v>
      </c>
      <c r="T799" s="1" t="s">
        <v>12715</v>
      </c>
      <c r="U799" s="13">
        <v>80</v>
      </c>
    </row>
    <row r="800" ht="30" customHeight="1" outlineLevel="3" spans="1:21">
      <c r="A800" s="8" t="s">
        <v>99</v>
      </c>
      <c r="B800" s="8" t="s">
        <v>108</v>
      </c>
      <c r="C800" s="8" t="s">
        <v>12811</v>
      </c>
      <c r="D800" s="13">
        <v>4.431</v>
      </c>
      <c r="E800" s="8" t="s">
        <v>12812</v>
      </c>
      <c r="F800" s="8" t="s">
        <v>12813</v>
      </c>
      <c r="G800" s="8" t="s">
        <v>11838</v>
      </c>
      <c r="H800" s="8" t="s">
        <v>11839</v>
      </c>
      <c r="I800" s="8" t="s">
        <v>10560</v>
      </c>
      <c r="J800" s="13">
        <v>4.4</v>
      </c>
      <c r="K800" s="13">
        <f t="shared" si="40"/>
        <v>198.3</v>
      </c>
      <c r="L800" s="13">
        <v>80</v>
      </c>
      <c r="M800" s="13">
        <v>57.6</v>
      </c>
      <c r="N800" s="13">
        <f t="shared" si="41"/>
        <v>118.3</v>
      </c>
      <c r="O800" s="8" t="s">
        <v>10566</v>
      </c>
      <c r="P800" s="8" t="s">
        <v>10562</v>
      </c>
      <c r="Q800" s="8" t="s">
        <v>12714</v>
      </c>
      <c r="R800" s="8" t="s">
        <v>10559</v>
      </c>
      <c r="S800" s="1" t="s">
        <v>12715</v>
      </c>
      <c r="T800" s="1" t="s">
        <v>12715</v>
      </c>
      <c r="U800" s="13">
        <v>142</v>
      </c>
    </row>
    <row r="801" ht="30" customHeight="1" outlineLevel="3" spans="1:21">
      <c r="A801" s="8" t="s">
        <v>99</v>
      </c>
      <c r="B801" s="8" t="s">
        <v>108</v>
      </c>
      <c r="C801" s="8" t="s">
        <v>10559</v>
      </c>
      <c r="D801" s="13">
        <v>0.58</v>
      </c>
      <c r="E801" s="8" t="s">
        <v>7681</v>
      </c>
      <c r="F801" s="8" t="s">
        <v>12814</v>
      </c>
      <c r="G801" s="8" t="s">
        <v>11838</v>
      </c>
      <c r="H801" s="8" t="s">
        <v>11839</v>
      </c>
      <c r="I801" s="8" t="s">
        <v>10560</v>
      </c>
      <c r="J801" s="13">
        <v>0.6</v>
      </c>
      <c r="K801" s="13">
        <f t="shared" si="40"/>
        <v>26.5</v>
      </c>
      <c r="L801" s="13">
        <v>10</v>
      </c>
      <c r="M801" s="13">
        <v>7.5</v>
      </c>
      <c r="N801" s="13">
        <f t="shared" si="41"/>
        <v>16.5</v>
      </c>
      <c r="O801" s="8" t="s">
        <v>10566</v>
      </c>
      <c r="P801" s="8" t="s">
        <v>10562</v>
      </c>
      <c r="Q801" s="8" t="s">
        <v>12714</v>
      </c>
      <c r="R801" s="8" t="s">
        <v>10559</v>
      </c>
      <c r="S801" s="1" t="s">
        <v>12715</v>
      </c>
      <c r="T801" s="1" t="s">
        <v>12715</v>
      </c>
      <c r="U801" s="13">
        <v>19</v>
      </c>
    </row>
    <row r="802" ht="30" customHeight="1" outlineLevel="3" spans="1:21">
      <c r="A802" s="8" t="s">
        <v>99</v>
      </c>
      <c r="B802" s="8" t="s">
        <v>108</v>
      </c>
      <c r="C802" s="8" t="s">
        <v>12815</v>
      </c>
      <c r="D802" s="13">
        <v>2.798</v>
      </c>
      <c r="E802" s="8" t="s">
        <v>12816</v>
      </c>
      <c r="F802" s="8" t="s">
        <v>12817</v>
      </c>
      <c r="G802" s="8" t="s">
        <v>11838</v>
      </c>
      <c r="H802" s="8" t="s">
        <v>11839</v>
      </c>
      <c r="I802" s="8" t="s">
        <v>10560</v>
      </c>
      <c r="J802" s="13">
        <v>2.8</v>
      </c>
      <c r="K802" s="13">
        <f t="shared" si="40"/>
        <v>125.7</v>
      </c>
      <c r="L802" s="13">
        <v>50</v>
      </c>
      <c r="M802" s="13">
        <v>36.4</v>
      </c>
      <c r="N802" s="13">
        <f t="shared" si="41"/>
        <v>75.7</v>
      </c>
      <c r="O802" s="8" t="s">
        <v>10566</v>
      </c>
      <c r="P802" s="8" t="s">
        <v>10562</v>
      </c>
      <c r="Q802" s="8" t="s">
        <v>12714</v>
      </c>
      <c r="R802" s="8" t="s">
        <v>10559</v>
      </c>
      <c r="S802" s="1" t="s">
        <v>12715</v>
      </c>
      <c r="T802" s="1" t="s">
        <v>12715</v>
      </c>
      <c r="U802" s="13">
        <v>90</v>
      </c>
    </row>
    <row r="803" ht="30" customHeight="1" outlineLevel="3" spans="1:21">
      <c r="A803" s="8" t="s">
        <v>99</v>
      </c>
      <c r="B803" s="8" t="s">
        <v>108</v>
      </c>
      <c r="C803" s="8" t="s">
        <v>12818</v>
      </c>
      <c r="D803" s="13">
        <v>1.038</v>
      </c>
      <c r="E803" s="8" t="s">
        <v>12819</v>
      </c>
      <c r="F803" s="8" t="s">
        <v>12820</v>
      </c>
      <c r="G803" s="8" t="s">
        <v>11838</v>
      </c>
      <c r="H803" s="8" t="s">
        <v>11839</v>
      </c>
      <c r="I803" s="8" t="s">
        <v>10560</v>
      </c>
      <c r="J803" s="13">
        <v>1</v>
      </c>
      <c r="K803" s="13">
        <f t="shared" si="40"/>
        <v>46.1</v>
      </c>
      <c r="L803" s="13">
        <v>19</v>
      </c>
      <c r="M803" s="13">
        <v>13.5</v>
      </c>
      <c r="N803" s="13">
        <f t="shared" si="41"/>
        <v>27.1</v>
      </c>
      <c r="O803" s="8" t="s">
        <v>10566</v>
      </c>
      <c r="P803" s="8" t="s">
        <v>10562</v>
      </c>
      <c r="Q803" s="8" t="s">
        <v>12714</v>
      </c>
      <c r="R803" s="8" t="s">
        <v>10559</v>
      </c>
      <c r="S803" s="1" t="s">
        <v>12715</v>
      </c>
      <c r="T803" s="1" t="s">
        <v>12715</v>
      </c>
      <c r="U803" s="13">
        <v>33</v>
      </c>
    </row>
    <row r="804" ht="30" customHeight="1" outlineLevel="3" spans="1:21">
      <c r="A804" s="8" t="s">
        <v>99</v>
      </c>
      <c r="B804" s="8" t="s">
        <v>108</v>
      </c>
      <c r="C804" s="8" t="s">
        <v>12821</v>
      </c>
      <c r="D804" s="13">
        <v>0.644</v>
      </c>
      <c r="E804" s="8" t="s">
        <v>12822</v>
      </c>
      <c r="F804" s="8" t="s">
        <v>12823</v>
      </c>
      <c r="G804" s="8" t="s">
        <v>11838</v>
      </c>
      <c r="H804" s="8" t="s">
        <v>11839</v>
      </c>
      <c r="I804" s="8" t="s">
        <v>10560</v>
      </c>
      <c r="J804" s="13">
        <v>0.6</v>
      </c>
      <c r="K804" s="13">
        <f t="shared" si="40"/>
        <v>29.3</v>
      </c>
      <c r="L804" s="13">
        <v>12</v>
      </c>
      <c r="M804" s="13">
        <v>8.4</v>
      </c>
      <c r="N804" s="13">
        <f t="shared" si="41"/>
        <v>17.3</v>
      </c>
      <c r="O804" s="8" t="s">
        <v>10566</v>
      </c>
      <c r="P804" s="8" t="s">
        <v>10562</v>
      </c>
      <c r="Q804" s="8" t="s">
        <v>12714</v>
      </c>
      <c r="R804" s="8" t="s">
        <v>10559</v>
      </c>
      <c r="S804" s="1" t="s">
        <v>12715</v>
      </c>
      <c r="T804" s="1" t="s">
        <v>12715</v>
      </c>
      <c r="U804" s="13">
        <v>21</v>
      </c>
    </row>
    <row r="805" ht="30" customHeight="1" outlineLevel="3" spans="1:21">
      <c r="A805" s="8" t="s">
        <v>99</v>
      </c>
      <c r="B805" s="8" t="s">
        <v>108</v>
      </c>
      <c r="C805" s="8" t="s">
        <v>12824</v>
      </c>
      <c r="D805" s="13">
        <v>4.433</v>
      </c>
      <c r="E805" s="8" t="s">
        <v>12825</v>
      </c>
      <c r="F805" s="8" t="s">
        <v>12826</v>
      </c>
      <c r="G805" s="8" t="s">
        <v>11838</v>
      </c>
      <c r="H805" s="8" t="s">
        <v>11839</v>
      </c>
      <c r="I805" s="8" t="s">
        <v>10560</v>
      </c>
      <c r="J805" s="13">
        <v>4.4</v>
      </c>
      <c r="K805" s="13">
        <f t="shared" si="40"/>
        <v>198.3</v>
      </c>
      <c r="L805" s="13">
        <v>80</v>
      </c>
      <c r="M805" s="13">
        <v>57.6</v>
      </c>
      <c r="N805" s="13">
        <f t="shared" si="41"/>
        <v>118.3</v>
      </c>
      <c r="O805" s="8" t="s">
        <v>10566</v>
      </c>
      <c r="P805" s="8" t="s">
        <v>10562</v>
      </c>
      <c r="Q805" s="8" t="s">
        <v>12714</v>
      </c>
      <c r="R805" s="8" t="s">
        <v>10559</v>
      </c>
      <c r="S805" s="1" t="s">
        <v>12715</v>
      </c>
      <c r="T805" s="1" t="s">
        <v>12715</v>
      </c>
      <c r="U805" s="13">
        <v>142</v>
      </c>
    </row>
    <row r="806" ht="30" customHeight="1" outlineLevel="3" spans="1:21">
      <c r="A806" s="8" t="s">
        <v>99</v>
      </c>
      <c r="B806" s="8" t="s">
        <v>108</v>
      </c>
      <c r="C806" s="8" t="s">
        <v>12827</v>
      </c>
      <c r="D806" s="13">
        <v>9.587</v>
      </c>
      <c r="E806" s="8" t="s">
        <v>12828</v>
      </c>
      <c r="F806" s="8" t="s">
        <v>12829</v>
      </c>
      <c r="G806" s="8" t="s">
        <v>11838</v>
      </c>
      <c r="H806" s="8" t="s">
        <v>11839</v>
      </c>
      <c r="I806" s="8" t="s">
        <v>10560</v>
      </c>
      <c r="J806" s="13">
        <v>9.6</v>
      </c>
      <c r="K806" s="13">
        <f t="shared" si="40"/>
        <v>430.1</v>
      </c>
      <c r="L806" s="13">
        <v>173</v>
      </c>
      <c r="M806" s="13">
        <v>124.6</v>
      </c>
      <c r="N806" s="13">
        <f t="shared" si="41"/>
        <v>257.1</v>
      </c>
      <c r="O806" s="8" t="s">
        <v>10566</v>
      </c>
      <c r="P806" s="8" t="s">
        <v>10562</v>
      </c>
      <c r="Q806" s="8" t="s">
        <v>12714</v>
      </c>
      <c r="R806" s="8" t="s">
        <v>10559</v>
      </c>
      <c r="S806" s="1" t="s">
        <v>12715</v>
      </c>
      <c r="T806" s="1" t="s">
        <v>12715</v>
      </c>
      <c r="U806" s="13">
        <v>308</v>
      </c>
    </row>
    <row r="807" ht="30" customHeight="1" outlineLevel="3" spans="1:21">
      <c r="A807" s="8" t="s">
        <v>99</v>
      </c>
      <c r="B807" s="8" t="s">
        <v>108</v>
      </c>
      <c r="C807" s="8" t="s">
        <v>12830</v>
      </c>
      <c r="D807" s="13">
        <v>1.82</v>
      </c>
      <c r="E807" s="8" t="s">
        <v>12831</v>
      </c>
      <c r="F807" s="8" t="s">
        <v>12832</v>
      </c>
      <c r="G807" s="8" t="s">
        <v>11838</v>
      </c>
      <c r="H807" s="8" t="s">
        <v>11839</v>
      </c>
      <c r="I807" s="8" t="s">
        <v>10560</v>
      </c>
      <c r="J807" s="13">
        <v>1.8</v>
      </c>
      <c r="K807" s="13">
        <f t="shared" si="40"/>
        <v>82.4</v>
      </c>
      <c r="L807" s="13">
        <v>33</v>
      </c>
      <c r="M807" s="13">
        <v>23.7</v>
      </c>
      <c r="N807" s="13">
        <f t="shared" si="41"/>
        <v>49.4</v>
      </c>
      <c r="O807" s="8" t="s">
        <v>10566</v>
      </c>
      <c r="P807" s="8" t="s">
        <v>10562</v>
      </c>
      <c r="Q807" s="8" t="s">
        <v>12714</v>
      </c>
      <c r="R807" s="8" t="s">
        <v>10559</v>
      </c>
      <c r="S807" s="1" t="s">
        <v>12715</v>
      </c>
      <c r="T807" s="1" t="s">
        <v>12715</v>
      </c>
      <c r="U807" s="13">
        <v>59</v>
      </c>
    </row>
    <row r="808" ht="30" customHeight="1" outlineLevel="3" spans="1:21">
      <c r="A808" s="8" t="s">
        <v>99</v>
      </c>
      <c r="B808" s="8" t="s">
        <v>108</v>
      </c>
      <c r="C808" s="8" t="s">
        <v>12833</v>
      </c>
      <c r="D808" s="13">
        <v>1.483</v>
      </c>
      <c r="E808" s="8" t="s">
        <v>12834</v>
      </c>
      <c r="F808" s="8" t="s">
        <v>12835</v>
      </c>
      <c r="G808" s="8" t="s">
        <v>11838</v>
      </c>
      <c r="H808" s="8" t="s">
        <v>11839</v>
      </c>
      <c r="I808" s="8" t="s">
        <v>10560</v>
      </c>
      <c r="J808" s="13">
        <v>1.5</v>
      </c>
      <c r="K808" s="13">
        <f t="shared" si="40"/>
        <v>67</v>
      </c>
      <c r="L808" s="13">
        <v>27</v>
      </c>
      <c r="M808" s="13">
        <v>19.3</v>
      </c>
      <c r="N808" s="13">
        <f t="shared" si="41"/>
        <v>40</v>
      </c>
      <c r="O808" s="8" t="s">
        <v>10566</v>
      </c>
      <c r="P808" s="8" t="s">
        <v>10562</v>
      </c>
      <c r="Q808" s="8" t="s">
        <v>12714</v>
      </c>
      <c r="R808" s="8" t="s">
        <v>10559</v>
      </c>
      <c r="S808" s="1" t="s">
        <v>12715</v>
      </c>
      <c r="T808" s="1" t="s">
        <v>12715</v>
      </c>
      <c r="U808" s="13">
        <v>48</v>
      </c>
    </row>
    <row r="809" ht="30" customHeight="1" outlineLevel="3" spans="1:21">
      <c r="A809" s="8" t="s">
        <v>99</v>
      </c>
      <c r="B809" s="8" t="s">
        <v>108</v>
      </c>
      <c r="C809" s="8" t="s">
        <v>12836</v>
      </c>
      <c r="D809" s="13">
        <v>0.308</v>
      </c>
      <c r="E809" s="8" t="s">
        <v>12837</v>
      </c>
      <c r="F809" s="8" t="s">
        <v>12838</v>
      </c>
      <c r="G809" s="8" t="s">
        <v>11838</v>
      </c>
      <c r="H809" s="8" t="s">
        <v>11839</v>
      </c>
      <c r="I809" s="8" t="s">
        <v>10560</v>
      </c>
      <c r="J809" s="13">
        <v>0.3</v>
      </c>
      <c r="K809" s="13">
        <f t="shared" si="40"/>
        <v>14</v>
      </c>
      <c r="L809" s="13">
        <v>6</v>
      </c>
      <c r="M809" s="13">
        <v>4</v>
      </c>
      <c r="N809" s="13">
        <f t="shared" si="41"/>
        <v>8</v>
      </c>
      <c r="O809" s="8" t="s">
        <v>10566</v>
      </c>
      <c r="P809" s="8" t="s">
        <v>10562</v>
      </c>
      <c r="Q809" s="8" t="s">
        <v>12714</v>
      </c>
      <c r="R809" s="8" t="s">
        <v>10559</v>
      </c>
      <c r="S809" s="1" t="s">
        <v>12715</v>
      </c>
      <c r="T809" s="1" t="s">
        <v>12715</v>
      </c>
      <c r="U809" s="13">
        <v>10</v>
      </c>
    </row>
    <row r="810" ht="30" customHeight="1" outlineLevel="3" spans="1:21">
      <c r="A810" s="8" t="s">
        <v>99</v>
      </c>
      <c r="B810" s="8" t="s">
        <v>108</v>
      </c>
      <c r="C810" s="8" t="s">
        <v>12839</v>
      </c>
      <c r="D810" s="13">
        <v>2.221</v>
      </c>
      <c r="E810" s="8" t="s">
        <v>12840</v>
      </c>
      <c r="F810" s="8" t="s">
        <v>12841</v>
      </c>
      <c r="G810" s="8" t="s">
        <v>11838</v>
      </c>
      <c r="H810" s="8" t="s">
        <v>11839</v>
      </c>
      <c r="I810" s="8" t="s">
        <v>10560</v>
      </c>
      <c r="J810" s="13">
        <v>2.2</v>
      </c>
      <c r="K810" s="13">
        <f t="shared" si="40"/>
        <v>99.2</v>
      </c>
      <c r="L810" s="13">
        <v>40</v>
      </c>
      <c r="M810" s="13">
        <v>28.9</v>
      </c>
      <c r="N810" s="13">
        <f t="shared" si="41"/>
        <v>59.2</v>
      </c>
      <c r="O810" s="8" t="s">
        <v>10566</v>
      </c>
      <c r="P810" s="8" t="s">
        <v>10562</v>
      </c>
      <c r="Q810" s="8" t="s">
        <v>12714</v>
      </c>
      <c r="R810" s="8" t="s">
        <v>10559</v>
      </c>
      <c r="S810" s="1" t="s">
        <v>12715</v>
      </c>
      <c r="T810" s="1" t="s">
        <v>12715</v>
      </c>
      <c r="U810" s="13">
        <v>71</v>
      </c>
    </row>
    <row r="811" ht="30" customHeight="1" outlineLevel="3" spans="1:21">
      <c r="A811" s="8" t="s">
        <v>99</v>
      </c>
      <c r="B811" s="8" t="s">
        <v>108</v>
      </c>
      <c r="C811" s="8" t="s">
        <v>12842</v>
      </c>
      <c r="D811" s="13">
        <v>1.306</v>
      </c>
      <c r="E811" s="8" t="s">
        <v>12843</v>
      </c>
      <c r="F811" s="8" t="s">
        <v>12844</v>
      </c>
      <c r="G811" s="8" t="s">
        <v>11838</v>
      </c>
      <c r="H811" s="8" t="s">
        <v>11839</v>
      </c>
      <c r="I811" s="8" t="s">
        <v>10560</v>
      </c>
      <c r="J811" s="13">
        <v>1.3</v>
      </c>
      <c r="K811" s="13">
        <f t="shared" si="40"/>
        <v>58.7</v>
      </c>
      <c r="L811" s="13">
        <v>24</v>
      </c>
      <c r="M811" s="13">
        <v>17</v>
      </c>
      <c r="N811" s="13">
        <f t="shared" si="41"/>
        <v>34.7</v>
      </c>
      <c r="O811" s="8" t="s">
        <v>10566</v>
      </c>
      <c r="P811" s="8" t="s">
        <v>10562</v>
      </c>
      <c r="Q811" s="8" t="s">
        <v>12714</v>
      </c>
      <c r="R811" s="8" t="s">
        <v>10559</v>
      </c>
      <c r="S811" s="1" t="s">
        <v>12715</v>
      </c>
      <c r="T811" s="1" t="s">
        <v>12715</v>
      </c>
      <c r="U811" s="13">
        <v>42</v>
      </c>
    </row>
    <row r="812" ht="30" customHeight="1" outlineLevel="3" spans="1:21">
      <c r="A812" s="8" t="s">
        <v>99</v>
      </c>
      <c r="B812" s="8" t="s">
        <v>108</v>
      </c>
      <c r="C812" s="8" t="s">
        <v>12845</v>
      </c>
      <c r="D812" s="13">
        <v>1.102</v>
      </c>
      <c r="E812" s="8" t="s">
        <v>12846</v>
      </c>
      <c r="F812" s="8" t="s">
        <v>12847</v>
      </c>
      <c r="G812" s="8" t="s">
        <v>11838</v>
      </c>
      <c r="H812" s="8" t="s">
        <v>11839</v>
      </c>
      <c r="I812" s="8" t="s">
        <v>10560</v>
      </c>
      <c r="J812" s="13">
        <v>1.1</v>
      </c>
      <c r="K812" s="13">
        <f t="shared" si="40"/>
        <v>48.9</v>
      </c>
      <c r="L812" s="13">
        <v>20</v>
      </c>
      <c r="M812" s="13">
        <v>14.3</v>
      </c>
      <c r="N812" s="13">
        <f t="shared" si="41"/>
        <v>28.9</v>
      </c>
      <c r="O812" s="8" t="s">
        <v>10566</v>
      </c>
      <c r="P812" s="8" t="s">
        <v>10562</v>
      </c>
      <c r="Q812" s="8" t="s">
        <v>12714</v>
      </c>
      <c r="R812" s="8" t="s">
        <v>10559</v>
      </c>
      <c r="S812" s="1" t="s">
        <v>12715</v>
      </c>
      <c r="T812" s="1" t="s">
        <v>12715</v>
      </c>
      <c r="U812" s="13">
        <v>35</v>
      </c>
    </row>
    <row r="813" ht="30" customHeight="1" outlineLevel="3" spans="1:21">
      <c r="A813" s="8" t="s">
        <v>99</v>
      </c>
      <c r="B813" s="8" t="s">
        <v>108</v>
      </c>
      <c r="C813" s="8" t="s">
        <v>12848</v>
      </c>
      <c r="D813" s="13">
        <v>3.622</v>
      </c>
      <c r="E813" s="8" t="s">
        <v>12849</v>
      </c>
      <c r="F813" s="8" t="s">
        <v>12850</v>
      </c>
      <c r="G813" s="8" t="s">
        <v>11838</v>
      </c>
      <c r="H813" s="8" t="s">
        <v>11839</v>
      </c>
      <c r="I813" s="8" t="s">
        <v>10560</v>
      </c>
      <c r="J813" s="13">
        <v>3.6</v>
      </c>
      <c r="K813" s="13">
        <f t="shared" si="40"/>
        <v>162</v>
      </c>
      <c r="L813" s="13">
        <v>65</v>
      </c>
      <c r="M813" s="13">
        <v>47.1</v>
      </c>
      <c r="N813" s="13">
        <f t="shared" si="41"/>
        <v>97</v>
      </c>
      <c r="O813" s="8" t="s">
        <v>10566</v>
      </c>
      <c r="P813" s="8" t="s">
        <v>10562</v>
      </c>
      <c r="Q813" s="8" t="s">
        <v>12714</v>
      </c>
      <c r="R813" s="8" t="s">
        <v>10559</v>
      </c>
      <c r="S813" s="1" t="s">
        <v>12715</v>
      </c>
      <c r="T813" s="1" t="s">
        <v>12715</v>
      </c>
      <c r="U813" s="13">
        <v>116</v>
      </c>
    </row>
    <row r="814" ht="30" customHeight="1" outlineLevel="3" spans="1:21">
      <c r="A814" s="8" t="s">
        <v>99</v>
      </c>
      <c r="B814" s="8" t="s">
        <v>108</v>
      </c>
      <c r="C814" s="8" t="s">
        <v>12851</v>
      </c>
      <c r="D814" s="13">
        <v>3.639</v>
      </c>
      <c r="E814" s="8" t="s">
        <v>12852</v>
      </c>
      <c r="F814" s="8" t="s">
        <v>12853</v>
      </c>
      <c r="G814" s="8" t="s">
        <v>11838</v>
      </c>
      <c r="H814" s="8" t="s">
        <v>11839</v>
      </c>
      <c r="I814" s="8" t="s">
        <v>10560</v>
      </c>
      <c r="J814" s="13">
        <v>3.6</v>
      </c>
      <c r="K814" s="13">
        <f t="shared" si="40"/>
        <v>163.4</v>
      </c>
      <c r="L814" s="13">
        <v>66</v>
      </c>
      <c r="M814" s="13">
        <v>47.3</v>
      </c>
      <c r="N814" s="13">
        <f t="shared" si="41"/>
        <v>97.4</v>
      </c>
      <c r="O814" s="8" t="s">
        <v>10566</v>
      </c>
      <c r="P814" s="8" t="s">
        <v>10562</v>
      </c>
      <c r="Q814" s="8" t="s">
        <v>12714</v>
      </c>
      <c r="R814" s="8" t="s">
        <v>10559</v>
      </c>
      <c r="S814" s="1" t="s">
        <v>12715</v>
      </c>
      <c r="T814" s="1" t="s">
        <v>12715</v>
      </c>
      <c r="U814" s="13">
        <v>117</v>
      </c>
    </row>
    <row r="815" ht="30" customHeight="1" outlineLevel="3" spans="1:21">
      <c r="A815" s="8" t="s">
        <v>99</v>
      </c>
      <c r="B815" s="8" t="s">
        <v>108</v>
      </c>
      <c r="C815" s="8" t="s">
        <v>12854</v>
      </c>
      <c r="D815" s="13">
        <v>3.945</v>
      </c>
      <c r="E815" s="8" t="s">
        <v>12855</v>
      </c>
      <c r="F815" s="8" t="s">
        <v>12856</v>
      </c>
      <c r="G815" s="8" t="s">
        <v>11838</v>
      </c>
      <c r="H815" s="8" t="s">
        <v>11839</v>
      </c>
      <c r="I815" s="8" t="s">
        <v>10560</v>
      </c>
      <c r="J815" s="13">
        <v>3.9</v>
      </c>
      <c r="K815" s="13">
        <f t="shared" si="40"/>
        <v>177.4</v>
      </c>
      <c r="L815" s="13">
        <v>71</v>
      </c>
      <c r="M815" s="13">
        <v>51.3</v>
      </c>
      <c r="N815" s="13">
        <f t="shared" si="41"/>
        <v>106.4</v>
      </c>
      <c r="O815" s="8" t="s">
        <v>10566</v>
      </c>
      <c r="P815" s="8" t="s">
        <v>10562</v>
      </c>
      <c r="Q815" s="8" t="s">
        <v>12714</v>
      </c>
      <c r="R815" s="8" t="s">
        <v>10559</v>
      </c>
      <c r="S815" s="1" t="s">
        <v>12715</v>
      </c>
      <c r="T815" s="1" t="s">
        <v>12715</v>
      </c>
      <c r="U815" s="13">
        <v>127</v>
      </c>
    </row>
    <row r="816" ht="30" customHeight="1" outlineLevel="3" spans="1:21">
      <c r="A816" s="8" t="s">
        <v>99</v>
      </c>
      <c r="B816" s="8" t="s">
        <v>108</v>
      </c>
      <c r="C816" s="8" t="s">
        <v>12857</v>
      </c>
      <c r="D816" s="13">
        <v>3.761</v>
      </c>
      <c r="E816" s="8" t="s">
        <v>12858</v>
      </c>
      <c r="F816" s="8" t="s">
        <v>12859</v>
      </c>
      <c r="G816" s="8" t="s">
        <v>11838</v>
      </c>
      <c r="H816" s="8" t="s">
        <v>11839</v>
      </c>
      <c r="I816" s="8" t="s">
        <v>10560</v>
      </c>
      <c r="J816" s="13">
        <v>3.8</v>
      </c>
      <c r="K816" s="13">
        <f t="shared" si="40"/>
        <v>169</v>
      </c>
      <c r="L816" s="13">
        <v>68</v>
      </c>
      <c r="M816" s="13">
        <v>48.9</v>
      </c>
      <c r="N816" s="13">
        <f t="shared" si="41"/>
        <v>101</v>
      </c>
      <c r="O816" s="8" t="s">
        <v>10566</v>
      </c>
      <c r="P816" s="8" t="s">
        <v>10562</v>
      </c>
      <c r="Q816" s="8" t="s">
        <v>12714</v>
      </c>
      <c r="R816" s="8" t="s">
        <v>10559</v>
      </c>
      <c r="S816" s="1" t="s">
        <v>12715</v>
      </c>
      <c r="T816" s="1" t="s">
        <v>12715</v>
      </c>
      <c r="U816" s="13">
        <v>121</v>
      </c>
    </row>
    <row r="817" ht="30" customHeight="1" outlineLevel="3" spans="1:21">
      <c r="A817" s="8" t="s">
        <v>99</v>
      </c>
      <c r="B817" s="8" t="s">
        <v>108</v>
      </c>
      <c r="C817" s="8" t="s">
        <v>12860</v>
      </c>
      <c r="D817" s="13">
        <v>6.531</v>
      </c>
      <c r="E817" s="8" t="s">
        <v>12861</v>
      </c>
      <c r="F817" s="8" t="s">
        <v>12862</v>
      </c>
      <c r="G817" s="8" t="s">
        <v>11838</v>
      </c>
      <c r="H817" s="8" t="s">
        <v>11839</v>
      </c>
      <c r="I817" s="8" t="s">
        <v>10560</v>
      </c>
      <c r="J817" s="13">
        <v>6.5</v>
      </c>
      <c r="K817" s="13">
        <f t="shared" si="40"/>
        <v>293.3</v>
      </c>
      <c r="L817" s="13">
        <v>118</v>
      </c>
      <c r="M817" s="13">
        <v>84.9</v>
      </c>
      <c r="N817" s="13">
        <f t="shared" si="41"/>
        <v>175.3</v>
      </c>
      <c r="O817" s="8" t="s">
        <v>10566</v>
      </c>
      <c r="P817" s="8" t="s">
        <v>10562</v>
      </c>
      <c r="Q817" s="8" t="s">
        <v>12714</v>
      </c>
      <c r="R817" s="8" t="s">
        <v>10559</v>
      </c>
      <c r="S817" s="1" t="s">
        <v>12715</v>
      </c>
      <c r="T817" s="1" t="s">
        <v>12715</v>
      </c>
      <c r="U817" s="13">
        <v>210</v>
      </c>
    </row>
    <row r="818" ht="30" customHeight="1" outlineLevel="3" spans="1:21">
      <c r="A818" s="8" t="s">
        <v>99</v>
      </c>
      <c r="B818" s="8" t="s">
        <v>108</v>
      </c>
      <c r="C818" s="8" t="s">
        <v>12863</v>
      </c>
      <c r="D818" s="13">
        <v>0.108</v>
      </c>
      <c r="E818" s="8" t="s">
        <v>12864</v>
      </c>
      <c r="F818" s="8" t="s">
        <v>12865</v>
      </c>
      <c r="G818" s="8" t="s">
        <v>11838</v>
      </c>
      <c r="H818" s="8" t="s">
        <v>11839</v>
      </c>
      <c r="I818" s="8" t="s">
        <v>10560</v>
      </c>
      <c r="J818" s="13">
        <v>0.1</v>
      </c>
      <c r="K818" s="13">
        <f t="shared" si="40"/>
        <v>4.2</v>
      </c>
      <c r="L818" s="13">
        <v>2</v>
      </c>
      <c r="M818" s="13">
        <v>1.4</v>
      </c>
      <c r="N818" s="13">
        <f t="shared" si="41"/>
        <v>2.2</v>
      </c>
      <c r="O818" s="8" t="s">
        <v>10566</v>
      </c>
      <c r="P818" s="8" t="s">
        <v>10562</v>
      </c>
      <c r="Q818" s="8" t="s">
        <v>12714</v>
      </c>
      <c r="R818" s="8" t="s">
        <v>10559</v>
      </c>
      <c r="S818" s="1" t="s">
        <v>12715</v>
      </c>
      <c r="T818" s="1" t="s">
        <v>12715</v>
      </c>
      <c r="U818" s="13">
        <v>3</v>
      </c>
    </row>
    <row r="819" ht="30" customHeight="1" outlineLevel="3" spans="1:21">
      <c r="A819" s="8" t="s">
        <v>99</v>
      </c>
      <c r="B819" s="8" t="s">
        <v>108</v>
      </c>
      <c r="C819" s="8" t="s">
        <v>12866</v>
      </c>
      <c r="D819" s="13">
        <v>4.086</v>
      </c>
      <c r="E819" s="8" t="s">
        <v>12867</v>
      </c>
      <c r="F819" s="8" t="s">
        <v>12868</v>
      </c>
      <c r="G819" s="8" t="s">
        <v>11838</v>
      </c>
      <c r="H819" s="8" t="s">
        <v>11839</v>
      </c>
      <c r="I819" s="8" t="s">
        <v>10560</v>
      </c>
      <c r="J819" s="13">
        <v>4.1</v>
      </c>
      <c r="K819" s="13">
        <f t="shared" si="40"/>
        <v>182.9</v>
      </c>
      <c r="L819" s="13">
        <v>74</v>
      </c>
      <c r="M819" s="13">
        <v>53.1</v>
      </c>
      <c r="N819" s="13">
        <f t="shared" si="41"/>
        <v>108.9</v>
      </c>
      <c r="O819" s="8" t="s">
        <v>10566</v>
      </c>
      <c r="P819" s="8" t="s">
        <v>10562</v>
      </c>
      <c r="Q819" s="8" t="s">
        <v>12714</v>
      </c>
      <c r="R819" s="8" t="s">
        <v>10559</v>
      </c>
      <c r="S819" s="1" t="s">
        <v>12715</v>
      </c>
      <c r="T819" s="1" t="s">
        <v>12715</v>
      </c>
      <c r="U819" s="13">
        <v>131</v>
      </c>
    </row>
    <row r="820" ht="30" customHeight="1" outlineLevel="3" spans="1:21">
      <c r="A820" s="8" t="s">
        <v>99</v>
      </c>
      <c r="B820" s="8" t="s">
        <v>108</v>
      </c>
      <c r="C820" s="8" t="s">
        <v>12869</v>
      </c>
      <c r="D820" s="13">
        <v>1.087</v>
      </c>
      <c r="E820" s="8" t="s">
        <v>12870</v>
      </c>
      <c r="F820" s="8" t="s">
        <v>12871</v>
      </c>
      <c r="G820" s="8" t="s">
        <v>11838</v>
      </c>
      <c r="H820" s="8" t="s">
        <v>11839</v>
      </c>
      <c r="I820" s="8" t="s">
        <v>10560</v>
      </c>
      <c r="J820" s="13">
        <v>1.1</v>
      </c>
      <c r="K820" s="13">
        <f t="shared" si="40"/>
        <v>48.9</v>
      </c>
      <c r="L820" s="13">
        <v>20</v>
      </c>
      <c r="M820" s="13">
        <v>14.1</v>
      </c>
      <c r="N820" s="13">
        <f t="shared" si="41"/>
        <v>28.9</v>
      </c>
      <c r="O820" s="8" t="s">
        <v>10566</v>
      </c>
      <c r="P820" s="8" t="s">
        <v>10562</v>
      </c>
      <c r="Q820" s="8" t="s">
        <v>12714</v>
      </c>
      <c r="R820" s="8" t="s">
        <v>10559</v>
      </c>
      <c r="S820" s="1" t="s">
        <v>12715</v>
      </c>
      <c r="T820" s="1" t="s">
        <v>12715</v>
      </c>
      <c r="U820" s="13">
        <v>35</v>
      </c>
    </row>
    <row r="821" ht="30" customHeight="1" outlineLevel="3" spans="1:21">
      <c r="A821" s="8" t="s">
        <v>99</v>
      </c>
      <c r="B821" s="8" t="s">
        <v>108</v>
      </c>
      <c r="C821" s="8" t="s">
        <v>12872</v>
      </c>
      <c r="D821" s="13">
        <v>2.373</v>
      </c>
      <c r="E821" s="8" t="s">
        <v>12873</v>
      </c>
      <c r="F821" s="8" t="s">
        <v>12874</v>
      </c>
      <c r="G821" s="8" t="s">
        <v>11838</v>
      </c>
      <c r="H821" s="8" t="s">
        <v>11839</v>
      </c>
      <c r="I821" s="8" t="s">
        <v>10560</v>
      </c>
      <c r="J821" s="13">
        <v>2.4</v>
      </c>
      <c r="K821" s="13">
        <f t="shared" si="40"/>
        <v>106.1</v>
      </c>
      <c r="L821" s="13">
        <v>43</v>
      </c>
      <c r="M821" s="13">
        <v>30.8</v>
      </c>
      <c r="N821" s="13">
        <f t="shared" si="41"/>
        <v>63.1</v>
      </c>
      <c r="O821" s="8" t="s">
        <v>10566</v>
      </c>
      <c r="P821" s="8" t="s">
        <v>10562</v>
      </c>
      <c r="Q821" s="8" t="s">
        <v>12714</v>
      </c>
      <c r="R821" s="8" t="s">
        <v>10559</v>
      </c>
      <c r="S821" s="1" t="s">
        <v>12715</v>
      </c>
      <c r="T821" s="1" t="s">
        <v>12715</v>
      </c>
      <c r="U821" s="13">
        <v>76</v>
      </c>
    </row>
    <row r="822" ht="30" customHeight="1" outlineLevel="3" spans="1:21">
      <c r="A822" s="8" t="s">
        <v>99</v>
      </c>
      <c r="B822" s="8" t="s">
        <v>108</v>
      </c>
      <c r="C822" s="8" t="s">
        <v>12875</v>
      </c>
      <c r="D822" s="13">
        <v>2.881</v>
      </c>
      <c r="E822" s="8" t="s">
        <v>12876</v>
      </c>
      <c r="F822" s="8" t="s">
        <v>12877</v>
      </c>
      <c r="G822" s="8" t="s">
        <v>11838</v>
      </c>
      <c r="H822" s="8" t="s">
        <v>11839</v>
      </c>
      <c r="I822" s="8" t="s">
        <v>10560</v>
      </c>
      <c r="J822" s="13">
        <v>2.9</v>
      </c>
      <c r="K822" s="13">
        <f t="shared" si="40"/>
        <v>129.9</v>
      </c>
      <c r="L822" s="13">
        <v>52</v>
      </c>
      <c r="M822" s="13">
        <v>37.5</v>
      </c>
      <c r="N822" s="13">
        <f t="shared" si="41"/>
        <v>77.9</v>
      </c>
      <c r="O822" s="8" t="s">
        <v>10566</v>
      </c>
      <c r="P822" s="8" t="s">
        <v>10562</v>
      </c>
      <c r="Q822" s="8" t="s">
        <v>12714</v>
      </c>
      <c r="R822" s="8" t="s">
        <v>10559</v>
      </c>
      <c r="S822" s="1" t="s">
        <v>12715</v>
      </c>
      <c r="T822" s="1" t="s">
        <v>12715</v>
      </c>
      <c r="U822" s="13">
        <v>93</v>
      </c>
    </row>
    <row r="823" ht="30" customHeight="1" outlineLevel="3" spans="1:21">
      <c r="A823" s="8" t="s">
        <v>99</v>
      </c>
      <c r="B823" s="8" t="s">
        <v>108</v>
      </c>
      <c r="C823" s="8" t="s">
        <v>12878</v>
      </c>
      <c r="D823" s="13">
        <v>0.566</v>
      </c>
      <c r="E823" s="8" t="s">
        <v>12879</v>
      </c>
      <c r="F823" s="8" t="s">
        <v>12880</v>
      </c>
      <c r="G823" s="8" t="s">
        <v>11838</v>
      </c>
      <c r="H823" s="8" t="s">
        <v>11839</v>
      </c>
      <c r="I823" s="8" t="s">
        <v>10560</v>
      </c>
      <c r="J823" s="13">
        <v>0.6</v>
      </c>
      <c r="K823" s="13">
        <f t="shared" si="40"/>
        <v>25.1</v>
      </c>
      <c r="L823" s="13">
        <v>10</v>
      </c>
      <c r="M823" s="13">
        <v>7.4</v>
      </c>
      <c r="N823" s="13">
        <f t="shared" si="41"/>
        <v>15.1</v>
      </c>
      <c r="O823" s="8" t="s">
        <v>10566</v>
      </c>
      <c r="P823" s="8" t="s">
        <v>10562</v>
      </c>
      <c r="Q823" s="8" t="s">
        <v>12714</v>
      </c>
      <c r="R823" s="8" t="s">
        <v>10559</v>
      </c>
      <c r="S823" s="1" t="s">
        <v>12715</v>
      </c>
      <c r="T823" s="1" t="s">
        <v>12715</v>
      </c>
      <c r="U823" s="13">
        <v>18</v>
      </c>
    </row>
    <row r="824" ht="30" customHeight="1" outlineLevel="1" spans="1:21">
      <c r="A824" s="7" t="s">
        <v>127</v>
      </c>
      <c r="B824" s="8"/>
      <c r="C824" s="8"/>
      <c r="D824" s="13">
        <f>SUBTOTAL(9,D826:D889)</f>
        <v>171.24</v>
      </c>
      <c r="E824" s="8"/>
      <c r="F824" s="8"/>
      <c r="G824" s="8"/>
      <c r="H824" s="8"/>
      <c r="I824" s="8"/>
      <c r="J824" s="13"/>
      <c r="K824" s="13">
        <f>SUBTOTAL(9,K826:K889)</f>
        <v>6401</v>
      </c>
      <c r="L824" s="13">
        <f>SUBTOTAL(9,L826:L889)</f>
        <v>2568</v>
      </c>
      <c r="M824" s="8">
        <f>SUBTOTAL(9,M826:M889)</f>
        <v>562</v>
      </c>
      <c r="N824" s="13">
        <f>SUBTOTAL(9,N826:N889)</f>
        <v>3833</v>
      </c>
      <c r="O824" s="8"/>
      <c r="P824" s="8"/>
      <c r="Q824" s="8"/>
      <c r="R824" s="8"/>
      <c r="U824" s="13">
        <f>SUBTOTAL(9,U826:U889)</f>
        <v>4584</v>
      </c>
    </row>
    <row r="825" ht="30" customHeight="1" outlineLevel="2" spans="1:21">
      <c r="A825" s="8"/>
      <c r="B825" s="7" t="s">
        <v>142</v>
      </c>
      <c r="C825" s="8"/>
      <c r="D825" s="13">
        <f>SUBTOTAL(9,D826:D828)</f>
        <v>24.684</v>
      </c>
      <c r="E825" s="8"/>
      <c r="F825" s="8"/>
      <c r="G825" s="8"/>
      <c r="H825" s="8"/>
      <c r="I825" s="8"/>
      <c r="J825" s="13"/>
      <c r="K825" s="13">
        <f>SUBTOTAL(9,K826:K828)</f>
        <v>924.4</v>
      </c>
      <c r="L825" s="13">
        <f>SUBTOTAL(9,L826:L828)</f>
        <v>370</v>
      </c>
      <c r="M825" s="8">
        <f>SUBTOTAL(9,M826:M828)</f>
        <v>154</v>
      </c>
      <c r="N825" s="13">
        <f>SUBTOTAL(9,N826:N828)</f>
        <v>554.4</v>
      </c>
      <c r="O825" s="8"/>
      <c r="P825" s="8"/>
      <c r="Q825" s="8"/>
      <c r="R825" s="8"/>
      <c r="U825" s="13">
        <f>SUBTOTAL(9,U826:U828)</f>
        <v>662</v>
      </c>
    </row>
    <row r="826" ht="30" customHeight="1" outlineLevel="3" spans="1:21">
      <c r="A826" s="8" t="s">
        <v>128</v>
      </c>
      <c r="B826" s="8" t="s">
        <v>141</v>
      </c>
      <c r="C826" s="8" t="s">
        <v>12881</v>
      </c>
      <c r="D826" s="13">
        <v>9.283</v>
      </c>
      <c r="E826" s="8" t="s">
        <v>12882</v>
      </c>
      <c r="F826" s="8" t="s">
        <v>12883</v>
      </c>
      <c r="G826" s="8" t="s">
        <v>10558</v>
      </c>
      <c r="H826" s="8" t="s">
        <v>10559</v>
      </c>
      <c r="I826" s="8" t="s">
        <v>10560</v>
      </c>
      <c r="J826" s="13">
        <v>9.3</v>
      </c>
      <c r="K826" s="13">
        <f t="shared" ref="K826:K828" si="42">ROUND(U826/167662*234138,1)</f>
        <v>347.7</v>
      </c>
      <c r="L826" s="13">
        <v>139</v>
      </c>
      <c r="M826" s="8" t="s">
        <v>10559</v>
      </c>
      <c r="N826" s="13">
        <f>K826-L826</f>
        <v>208.7</v>
      </c>
      <c r="O826" s="8" t="s">
        <v>10566</v>
      </c>
      <c r="P826" s="8" t="s">
        <v>10562</v>
      </c>
      <c r="Q826" s="8" t="s">
        <v>12884</v>
      </c>
      <c r="R826" s="8" t="s">
        <v>10559</v>
      </c>
      <c r="U826" s="13">
        <v>249</v>
      </c>
    </row>
    <row r="827" ht="30" customHeight="1" outlineLevel="3" spans="1:21">
      <c r="A827" s="8" t="s">
        <v>128</v>
      </c>
      <c r="B827" s="8" t="s">
        <v>141</v>
      </c>
      <c r="C827" s="8" t="s">
        <v>12885</v>
      </c>
      <c r="D827" s="13">
        <v>2.112</v>
      </c>
      <c r="E827" s="8" t="s">
        <v>12886</v>
      </c>
      <c r="F827" s="8" t="s">
        <v>12887</v>
      </c>
      <c r="G827" s="8" t="s">
        <v>10558</v>
      </c>
      <c r="H827" s="8" t="s">
        <v>10559</v>
      </c>
      <c r="I827" s="8" t="s">
        <v>10560</v>
      </c>
      <c r="J827" s="13">
        <v>2.1</v>
      </c>
      <c r="K827" s="13">
        <f t="shared" si="42"/>
        <v>79.6</v>
      </c>
      <c r="L827" s="13">
        <v>32</v>
      </c>
      <c r="M827" s="13">
        <v>21.1</v>
      </c>
      <c r="N827" s="13">
        <f>K827-L827</f>
        <v>47.6</v>
      </c>
      <c r="O827" s="8" t="s">
        <v>10566</v>
      </c>
      <c r="P827" s="8" t="s">
        <v>10562</v>
      </c>
      <c r="Q827" s="8" t="s">
        <v>12884</v>
      </c>
      <c r="R827" s="8" t="s">
        <v>10559</v>
      </c>
      <c r="U827" s="13">
        <v>57</v>
      </c>
    </row>
    <row r="828" ht="30" customHeight="1" outlineLevel="3" spans="1:21">
      <c r="A828" s="8" t="s">
        <v>128</v>
      </c>
      <c r="B828" s="8" t="s">
        <v>141</v>
      </c>
      <c r="C828" s="8" t="s">
        <v>12888</v>
      </c>
      <c r="D828" s="13">
        <v>13.289</v>
      </c>
      <c r="E828" s="8" t="s">
        <v>12889</v>
      </c>
      <c r="F828" s="8" t="s">
        <v>12890</v>
      </c>
      <c r="G828" s="8" t="s">
        <v>10558</v>
      </c>
      <c r="H828" s="8" t="s">
        <v>10559</v>
      </c>
      <c r="I828" s="8" t="s">
        <v>10560</v>
      </c>
      <c r="J828" s="13">
        <v>13.3</v>
      </c>
      <c r="K828" s="13">
        <f t="shared" si="42"/>
        <v>497.1</v>
      </c>
      <c r="L828" s="13">
        <v>199</v>
      </c>
      <c r="M828" s="13">
        <v>132.9</v>
      </c>
      <c r="N828" s="13">
        <f>K828-L828</f>
        <v>298.1</v>
      </c>
      <c r="O828" s="8" t="s">
        <v>10566</v>
      </c>
      <c r="P828" s="8" t="s">
        <v>10562</v>
      </c>
      <c r="Q828" s="8" t="s">
        <v>12884</v>
      </c>
      <c r="R828" s="8" t="s">
        <v>10559</v>
      </c>
      <c r="U828" s="13">
        <v>356</v>
      </c>
    </row>
    <row r="829" ht="30" customHeight="1" outlineLevel="2" spans="1:21">
      <c r="A829" s="8"/>
      <c r="B829" s="7" t="s">
        <v>152</v>
      </c>
      <c r="C829" s="8"/>
      <c r="D829" s="13">
        <f>SUBTOTAL(9,D830:D841)</f>
        <v>40.802</v>
      </c>
      <c r="E829" s="8"/>
      <c r="F829" s="8"/>
      <c r="G829" s="8"/>
      <c r="H829" s="8"/>
      <c r="I829" s="8"/>
      <c r="J829" s="13"/>
      <c r="K829" s="13">
        <f>SUBTOTAL(9,K830:K841)</f>
        <v>1527.5</v>
      </c>
      <c r="L829" s="13">
        <f>SUBTOTAL(9,L830:L841)</f>
        <v>613</v>
      </c>
      <c r="M829" s="13">
        <f>SUBTOTAL(9,M830:M841)</f>
        <v>408</v>
      </c>
      <c r="N829" s="13">
        <f>SUBTOTAL(9,N830:N841)</f>
        <v>914.5</v>
      </c>
      <c r="O829" s="8"/>
      <c r="P829" s="8"/>
      <c r="Q829" s="8"/>
      <c r="R829" s="8"/>
      <c r="U829" s="13">
        <f>SUBTOTAL(9,U830:U841)</f>
        <v>1094</v>
      </c>
    </row>
    <row r="830" ht="30" customHeight="1" outlineLevel="3" spans="1:21">
      <c r="A830" s="8" t="s">
        <v>128</v>
      </c>
      <c r="B830" s="8" t="s">
        <v>151</v>
      </c>
      <c r="C830" s="8" t="s">
        <v>12891</v>
      </c>
      <c r="D830" s="13">
        <v>2.444</v>
      </c>
      <c r="E830" s="8" t="s">
        <v>12892</v>
      </c>
      <c r="F830" s="8" t="s">
        <v>12893</v>
      </c>
      <c r="G830" s="8" t="s">
        <v>10558</v>
      </c>
      <c r="H830" s="8" t="s">
        <v>10559</v>
      </c>
      <c r="I830" s="8" t="s">
        <v>10560</v>
      </c>
      <c r="J830" s="13">
        <v>2.4</v>
      </c>
      <c r="K830" s="13">
        <f t="shared" ref="K830:K841" si="43">ROUND(U830/167662*234138,1)</f>
        <v>90.8</v>
      </c>
      <c r="L830" s="13">
        <v>37</v>
      </c>
      <c r="M830" s="13">
        <v>24.4</v>
      </c>
      <c r="N830" s="13">
        <f t="shared" ref="N830:N841" si="44">K830-L830</f>
        <v>53.8</v>
      </c>
      <c r="O830" s="8" t="s">
        <v>10566</v>
      </c>
      <c r="P830" s="8" t="s">
        <v>10562</v>
      </c>
      <c r="Q830" s="8" t="s">
        <v>12894</v>
      </c>
      <c r="R830" s="8" t="s">
        <v>10559</v>
      </c>
      <c r="U830" s="13">
        <v>65</v>
      </c>
    </row>
    <row r="831" ht="30" customHeight="1" outlineLevel="3" spans="1:21">
      <c r="A831" s="8" t="s">
        <v>128</v>
      </c>
      <c r="B831" s="8" t="s">
        <v>151</v>
      </c>
      <c r="C831" s="8" t="s">
        <v>10559</v>
      </c>
      <c r="D831" s="13">
        <v>4.099</v>
      </c>
      <c r="E831" s="8" t="s">
        <v>12895</v>
      </c>
      <c r="F831" s="8" t="s">
        <v>12896</v>
      </c>
      <c r="G831" s="8" t="s">
        <v>10558</v>
      </c>
      <c r="H831" s="8" t="s">
        <v>10559</v>
      </c>
      <c r="I831" s="8" t="s">
        <v>10560</v>
      </c>
      <c r="J831" s="13">
        <v>4.1</v>
      </c>
      <c r="K831" s="13">
        <f t="shared" si="43"/>
        <v>153.6</v>
      </c>
      <c r="L831" s="13">
        <v>61</v>
      </c>
      <c r="M831" s="13">
        <v>41</v>
      </c>
      <c r="N831" s="13">
        <f t="shared" si="44"/>
        <v>92.6</v>
      </c>
      <c r="O831" s="8" t="s">
        <v>10566</v>
      </c>
      <c r="P831" s="8" t="s">
        <v>10562</v>
      </c>
      <c r="Q831" s="8" t="s">
        <v>12894</v>
      </c>
      <c r="R831" s="8"/>
      <c r="U831" s="13">
        <v>110</v>
      </c>
    </row>
    <row r="832" ht="30" customHeight="1" outlineLevel="3" spans="1:21">
      <c r="A832" s="8" t="s">
        <v>128</v>
      </c>
      <c r="B832" s="8" t="s">
        <v>151</v>
      </c>
      <c r="C832" s="8" t="s">
        <v>12897</v>
      </c>
      <c r="D832" s="13">
        <v>4.855</v>
      </c>
      <c r="E832" s="8" t="s">
        <v>12898</v>
      </c>
      <c r="F832" s="8" t="s">
        <v>12899</v>
      </c>
      <c r="G832" s="8" t="s">
        <v>10558</v>
      </c>
      <c r="H832" s="8" t="s">
        <v>10559</v>
      </c>
      <c r="I832" s="8" t="s">
        <v>10560</v>
      </c>
      <c r="J832" s="13">
        <v>4.9</v>
      </c>
      <c r="K832" s="13">
        <f t="shared" si="43"/>
        <v>181.5</v>
      </c>
      <c r="L832" s="13">
        <v>73</v>
      </c>
      <c r="M832" s="13">
        <v>48.5</v>
      </c>
      <c r="N832" s="13">
        <f t="shared" si="44"/>
        <v>108.5</v>
      </c>
      <c r="O832" s="8" t="s">
        <v>10566</v>
      </c>
      <c r="P832" s="8" t="s">
        <v>10562</v>
      </c>
      <c r="Q832" s="8" t="s">
        <v>12894</v>
      </c>
      <c r="R832" s="8" t="s">
        <v>10559</v>
      </c>
      <c r="U832" s="13">
        <v>130</v>
      </c>
    </row>
    <row r="833" ht="30" customHeight="1" outlineLevel="3" spans="1:21">
      <c r="A833" s="8" t="s">
        <v>128</v>
      </c>
      <c r="B833" s="8" t="s">
        <v>151</v>
      </c>
      <c r="C833" s="8" t="s">
        <v>10559</v>
      </c>
      <c r="D833" s="13">
        <v>4.855</v>
      </c>
      <c r="E833" s="8" t="s">
        <v>653</v>
      </c>
      <c r="F833" s="8" t="s">
        <v>12900</v>
      </c>
      <c r="G833" s="8" t="s">
        <v>10558</v>
      </c>
      <c r="H833" s="8" t="s">
        <v>10559</v>
      </c>
      <c r="I833" s="8" t="s">
        <v>10560</v>
      </c>
      <c r="J833" s="13">
        <v>4.9</v>
      </c>
      <c r="K833" s="13">
        <f t="shared" si="43"/>
        <v>181.5</v>
      </c>
      <c r="L833" s="13">
        <v>73</v>
      </c>
      <c r="M833" s="13">
        <v>48.5</v>
      </c>
      <c r="N833" s="13">
        <f t="shared" si="44"/>
        <v>108.5</v>
      </c>
      <c r="O833" s="8" t="s">
        <v>10566</v>
      </c>
      <c r="P833" s="8" t="s">
        <v>10562</v>
      </c>
      <c r="Q833" s="8" t="s">
        <v>12894</v>
      </c>
      <c r="R833" s="8"/>
      <c r="U833" s="13">
        <v>130</v>
      </c>
    </row>
    <row r="834" ht="30" customHeight="1" outlineLevel="3" spans="1:21">
      <c r="A834" s="8" t="s">
        <v>128</v>
      </c>
      <c r="B834" s="8" t="s">
        <v>151</v>
      </c>
      <c r="C834" s="8" t="s">
        <v>12901</v>
      </c>
      <c r="D834" s="13">
        <v>1.035</v>
      </c>
      <c r="E834" s="8" t="s">
        <v>12902</v>
      </c>
      <c r="F834" s="8" t="s">
        <v>12903</v>
      </c>
      <c r="G834" s="8" t="s">
        <v>10558</v>
      </c>
      <c r="H834" s="8" t="s">
        <v>10559</v>
      </c>
      <c r="I834" s="8" t="s">
        <v>10560</v>
      </c>
      <c r="J834" s="13">
        <v>1</v>
      </c>
      <c r="K834" s="13">
        <f t="shared" si="43"/>
        <v>39.1</v>
      </c>
      <c r="L834" s="13">
        <v>16</v>
      </c>
      <c r="M834" s="13">
        <v>10.3</v>
      </c>
      <c r="N834" s="13">
        <f t="shared" si="44"/>
        <v>23.1</v>
      </c>
      <c r="O834" s="8" t="s">
        <v>10566</v>
      </c>
      <c r="P834" s="8" t="s">
        <v>10562</v>
      </c>
      <c r="Q834" s="8" t="s">
        <v>12894</v>
      </c>
      <c r="R834" s="8" t="s">
        <v>10559</v>
      </c>
      <c r="U834" s="13">
        <v>28</v>
      </c>
    </row>
    <row r="835" ht="30" customHeight="1" outlineLevel="3" spans="1:21">
      <c r="A835" s="8" t="s">
        <v>128</v>
      </c>
      <c r="B835" s="8" t="s">
        <v>151</v>
      </c>
      <c r="C835" s="8" t="s">
        <v>12904</v>
      </c>
      <c r="D835" s="13">
        <v>1.717</v>
      </c>
      <c r="E835" s="8" t="s">
        <v>12905</v>
      </c>
      <c r="F835" s="8" t="s">
        <v>12906</v>
      </c>
      <c r="G835" s="8" t="s">
        <v>10558</v>
      </c>
      <c r="H835" s="8" t="s">
        <v>10559</v>
      </c>
      <c r="I835" s="8" t="s">
        <v>10560</v>
      </c>
      <c r="J835" s="13">
        <v>1.7</v>
      </c>
      <c r="K835" s="13">
        <f t="shared" si="43"/>
        <v>64.2</v>
      </c>
      <c r="L835" s="13">
        <v>26</v>
      </c>
      <c r="M835" s="13">
        <v>17.2</v>
      </c>
      <c r="N835" s="13">
        <f t="shared" si="44"/>
        <v>38.2</v>
      </c>
      <c r="O835" s="8" t="s">
        <v>10566</v>
      </c>
      <c r="P835" s="8" t="s">
        <v>10562</v>
      </c>
      <c r="Q835" s="8" t="s">
        <v>12894</v>
      </c>
      <c r="R835" s="8" t="s">
        <v>10559</v>
      </c>
      <c r="U835" s="13">
        <v>46</v>
      </c>
    </row>
    <row r="836" ht="30" customHeight="1" outlineLevel="3" spans="1:21">
      <c r="A836" s="8" t="s">
        <v>128</v>
      </c>
      <c r="B836" s="8" t="s">
        <v>151</v>
      </c>
      <c r="C836" s="8" t="s">
        <v>12907</v>
      </c>
      <c r="D836" s="13">
        <v>2.036</v>
      </c>
      <c r="E836" s="8" t="s">
        <v>12908</v>
      </c>
      <c r="F836" s="8" t="s">
        <v>12909</v>
      </c>
      <c r="G836" s="8" t="s">
        <v>10558</v>
      </c>
      <c r="H836" s="8" t="s">
        <v>10559</v>
      </c>
      <c r="I836" s="8" t="s">
        <v>10560</v>
      </c>
      <c r="J836" s="13">
        <v>2</v>
      </c>
      <c r="K836" s="13">
        <f t="shared" si="43"/>
        <v>76.8</v>
      </c>
      <c r="L836" s="13">
        <v>31</v>
      </c>
      <c r="M836" s="13">
        <v>20.4</v>
      </c>
      <c r="N836" s="13">
        <f t="shared" si="44"/>
        <v>45.8</v>
      </c>
      <c r="O836" s="8" t="s">
        <v>10566</v>
      </c>
      <c r="P836" s="8" t="s">
        <v>10562</v>
      </c>
      <c r="Q836" s="8" t="s">
        <v>12894</v>
      </c>
      <c r="R836" s="8" t="s">
        <v>10559</v>
      </c>
      <c r="U836" s="13">
        <v>55</v>
      </c>
    </row>
    <row r="837" ht="30" customHeight="1" outlineLevel="3" spans="1:21">
      <c r="A837" s="8" t="s">
        <v>128</v>
      </c>
      <c r="B837" s="8" t="s">
        <v>151</v>
      </c>
      <c r="C837" s="8" t="s">
        <v>12910</v>
      </c>
      <c r="D837" s="13">
        <v>3.719</v>
      </c>
      <c r="E837" s="8" t="s">
        <v>12911</v>
      </c>
      <c r="F837" s="8" t="s">
        <v>12912</v>
      </c>
      <c r="G837" s="8" t="s">
        <v>10558</v>
      </c>
      <c r="H837" s="8" t="s">
        <v>10559</v>
      </c>
      <c r="I837" s="8" t="s">
        <v>10560</v>
      </c>
      <c r="J837" s="13">
        <v>3.7</v>
      </c>
      <c r="K837" s="13">
        <f t="shared" si="43"/>
        <v>139.6</v>
      </c>
      <c r="L837" s="13">
        <v>56</v>
      </c>
      <c r="M837" s="13">
        <v>37.2</v>
      </c>
      <c r="N837" s="13">
        <f t="shared" si="44"/>
        <v>83.6</v>
      </c>
      <c r="O837" s="8" t="s">
        <v>10566</v>
      </c>
      <c r="P837" s="8" t="s">
        <v>10562</v>
      </c>
      <c r="Q837" s="8" t="s">
        <v>12894</v>
      </c>
      <c r="R837" s="8" t="s">
        <v>10559</v>
      </c>
      <c r="U837" s="13">
        <v>100</v>
      </c>
    </row>
    <row r="838" ht="30" customHeight="1" outlineLevel="3" spans="1:21">
      <c r="A838" s="8" t="s">
        <v>128</v>
      </c>
      <c r="B838" s="8" t="s">
        <v>151</v>
      </c>
      <c r="C838" s="8" t="s">
        <v>12913</v>
      </c>
      <c r="D838" s="13">
        <v>0.811</v>
      </c>
      <c r="E838" s="8" t="s">
        <v>12914</v>
      </c>
      <c r="F838" s="8" t="s">
        <v>12915</v>
      </c>
      <c r="G838" s="8" t="s">
        <v>10558</v>
      </c>
      <c r="H838" s="8" t="s">
        <v>10559</v>
      </c>
      <c r="I838" s="8" t="s">
        <v>10560</v>
      </c>
      <c r="J838" s="13">
        <v>0.8</v>
      </c>
      <c r="K838" s="13">
        <f t="shared" si="43"/>
        <v>30.7</v>
      </c>
      <c r="L838" s="13">
        <v>12</v>
      </c>
      <c r="M838" s="13">
        <v>8.1</v>
      </c>
      <c r="N838" s="13">
        <f t="shared" si="44"/>
        <v>18.7</v>
      </c>
      <c r="O838" s="8" t="s">
        <v>10566</v>
      </c>
      <c r="P838" s="8" t="s">
        <v>10562</v>
      </c>
      <c r="Q838" s="8" t="s">
        <v>12894</v>
      </c>
      <c r="R838" s="8"/>
      <c r="U838" s="13">
        <v>22</v>
      </c>
    </row>
    <row r="839" ht="30" customHeight="1" outlineLevel="3" spans="1:21">
      <c r="A839" s="8" t="s">
        <v>128</v>
      </c>
      <c r="B839" s="8" t="s">
        <v>151</v>
      </c>
      <c r="C839" s="8" t="s">
        <v>12916</v>
      </c>
      <c r="D839" s="13">
        <v>2.027</v>
      </c>
      <c r="E839" s="8" t="s">
        <v>12917</v>
      </c>
      <c r="F839" s="8" t="s">
        <v>12918</v>
      </c>
      <c r="G839" s="8" t="s">
        <v>10558</v>
      </c>
      <c r="H839" s="8" t="s">
        <v>10559</v>
      </c>
      <c r="I839" s="8" t="s">
        <v>10560</v>
      </c>
      <c r="J839" s="13">
        <v>2</v>
      </c>
      <c r="K839" s="13">
        <f t="shared" si="43"/>
        <v>75.4</v>
      </c>
      <c r="L839" s="13">
        <v>30</v>
      </c>
      <c r="M839" s="13">
        <v>20.3</v>
      </c>
      <c r="N839" s="13">
        <f t="shared" si="44"/>
        <v>45.4</v>
      </c>
      <c r="O839" s="8" t="s">
        <v>10566</v>
      </c>
      <c r="P839" s="8" t="s">
        <v>10562</v>
      </c>
      <c r="Q839" s="8" t="s">
        <v>12894</v>
      </c>
      <c r="R839" s="8" t="s">
        <v>10559</v>
      </c>
      <c r="U839" s="13">
        <v>54</v>
      </c>
    </row>
    <row r="840" ht="30" customHeight="1" outlineLevel="3" spans="1:21">
      <c r="A840" s="8" t="s">
        <v>128</v>
      </c>
      <c r="B840" s="8" t="s">
        <v>151</v>
      </c>
      <c r="C840" s="8" t="s">
        <v>12919</v>
      </c>
      <c r="D840" s="13">
        <v>9.445</v>
      </c>
      <c r="E840" s="8" t="s">
        <v>12920</v>
      </c>
      <c r="F840" s="8" t="s">
        <v>12921</v>
      </c>
      <c r="G840" s="8" t="s">
        <v>10558</v>
      </c>
      <c r="H840" s="8" t="s">
        <v>10559</v>
      </c>
      <c r="I840" s="8" t="s">
        <v>10560</v>
      </c>
      <c r="J840" s="13">
        <v>9.4</v>
      </c>
      <c r="K840" s="13">
        <f t="shared" si="43"/>
        <v>353.3</v>
      </c>
      <c r="L840" s="13">
        <v>142</v>
      </c>
      <c r="M840" s="13">
        <v>94.5</v>
      </c>
      <c r="N840" s="13">
        <f t="shared" si="44"/>
        <v>211.3</v>
      </c>
      <c r="O840" s="8" t="s">
        <v>10566</v>
      </c>
      <c r="P840" s="8" t="s">
        <v>10562</v>
      </c>
      <c r="Q840" s="8" t="s">
        <v>12894</v>
      </c>
      <c r="R840" s="8" t="s">
        <v>10559</v>
      </c>
      <c r="U840" s="13">
        <v>253</v>
      </c>
    </row>
    <row r="841" ht="30" customHeight="1" outlineLevel="3" spans="1:21">
      <c r="A841" s="8" t="s">
        <v>128</v>
      </c>
      <c r="B841" s="8" t="s">
        <v>151</v>
      </c>
      <c r="C841" s="8" t="s">
        <v>12922</v>
      </c>
      <c r="D841" s="13">
        <v>3.759</v>
      </c>
      <c r="E841" s="8" t="s">
        <v>12923</v>
      </c>
      <c r="F841" s="8" t="s">
        <v>12924</v>
      </c>
      <c r="G841" s="8" t="s">
        <v>10558</v>
      </c>
      <c r="H841" s="8" t="s">
        <v>10559</v>
      </c>
      <c r="I841" s="8" t="s">
        <v>10560</v>
      </c>
      <c r="J841" s="13">
        <v>3.8</v>
      </c>
      <c r="K841" s="13">
        <f t="shared" si="43"/>
        <v>141</v>
      </c>
      <c r="L841" s="13">
        <v>56</v>
      </c>
      <c r="M841" s="13">
        <v>37.6</v>
      </c>
      <c r="N841" s="13">
        <f t="shared" si="44"/>
        <v>85</v>
      </c>
      <c r="O841" s="8" t="s">
        <v>10566</v>
      </c>
      <c r="P841" s="8" t="s">
        <v>10562</v>
      </c>
      <c r="Q841" s="8" t="s">
        <v>12894</v>
      </c>
      <c r="R841" s="8" t="s">
        <v>10559</v>
      </c>
      <c r="U841" s="13">
        <v>101</v>
      </c>
    </row>
    <row r="842" ht="30" customHeight="1" outlineLevel="2" spans="1:21">
      <c r="A842" s="8"/>
      <c r="B842" s="7" t="s">
        <v>148</v>
      </c>
      <c r="C842" s="8"/>
      <c r="D842" s="13">
        <f>SUBTOTAL(9,D843:D866)</f>
        <v>63.565</v>
      </c>
      <c r="E842" s="8"/>
      <c r="F842" s="8"/>
      <c r="G842" s="8"/>
      <c r="H842" s="8"/>
      <c r="I842" s="8"/>
      <c r="J842" s="13"/>
      <c r="K842" s="13">
        <f>SUBTOTAL(9,K843:K866)</f>
        <v>2379.6</v>
      </c>
      <c r="L842" s="13">
        <f>SUBTOTAL(9,L843:L866)</f>
        <v>953</v>
      </c>
      <c r="M842" s="8">
        <f>SUBTOTAL(9,M843:M866)</f>
        <v>0</v>
      </c>
      <c r="N842" s="13">
        <f>SUBTOTAL(9,N843:N866)</f>
        <v>1426.6</v>
      </c>
      <c r="O842" s="8"/>
      <c r="P842" s="8"/>
      <c r="Q842" s="8"/>
      <c r="R842" s="8"/>
      <c r="U842" s="13">
        <f>SUBTOTAL(9,U843:U866)</f>
        <v>1704</v>
      </c>
    </row>
    <row r="843" ht="30" customHeight="1" outlineLevel="3" spans="1:21">
      <c r="A843" s="8" t="s">
        <v>128</v>
      </c>
      <c r="B843" s="8" t="s">
        <v>147</v>
      </c>
      <c r="C843" s="8" t="s">
        <v>12925</v>
      </c>
      <c r="D843" s="13">
        <v>0.58</v>
      </c>
      <c r="E843" s="8" t="s">
        <v>12926</v>
      </c>
      <c r="F843" s="8" t="s">
        <v>12927</v>
      </c>
      <c r="G843" s="8" t="s">
        <v>10558</v>
      </c>
      <c r="H843" s="8" t="s">
        <v>10559</v>
      </c>
      <c r="I843" s="8" t="s">
        <v>10560</v>
      </c>
      <c r="J843" s="13">
        <v>0.6</v>
      </c>
      <c r="K843" s="13">
        <f t="shared" ref="K843:K866" si="45">ROUND(U843/167662*234138,1)</f>
        <v>22.3</v>
      </c>
      <c r="L843" s="13">
        <v>9</v>
      </c>
      <c r="M843" s="8" t="s">
        <v>10559</v>
      </c>
      <c r="N843" s="13">
        <f t="shared" ref="N843:N866" si="46">K843-L843</f>
        <v>13.3</v>
      </c>
      <c r="O843" s="8" t="s">
        <v>10566</v>
      </c>
      <c r="P843" s="8" t="s">
        <v>10562</v>
      </c>
      <c r="Q843" s="8" t="s">
        <v>12928</v>
      </c>
      <c r="R843" s="8"/>
      <c r="U843" s="13">
        <v>16</v>
      </c>
    </row>
    <row r="844" ht="30" customHeight="1" outlineLevel="3" spans="1:21">
      <c r="A844" s="8" t="s">
        <v>128</v>
      </c>
      <c r="B844" s="8" t="s">
        <v>147</v>
      </c>
      <c r="C844" s="8" t="s">
        <v>12929</v>
      </c>
      <c r="D844" s="13">
        <v>0.201</v>
      </c>
      <c r="E844" s="8" t="s">
        <v>12930</v>
      </c>
      <c r="F844" s="8" t="s">
        <v>12931</v>
      </c>
      <c r="G844" s="8" t="s">
        <v>10558</v>
      </c>
      <c r="H844" s="8" t="s">
        <v>10559</v>
      </c>
      <c r="I844" s="8" t="s">
        <v>10560</v>
      </c>
      <c r="J844" s="13">
        <v>0.2</v>
      </c>
      <c r="K844" s="13">
        <f t="shared" si="45"/>
        <v>7</v>
      </c>
      <c r="L844" s="13">
        <v>3</v>
      </c>
      <c r="M844" s="8" t="s">
        <v>10559</v>
      </c>
      <c r="N844" s="13">
        <f t="shared" si="46"/>
        <v>4</v>
      </c>
      <c r="O844" s="8" t="s">
        <v>10566</v>
      </c>
      <c r="P844" s="8" t="s">
        <v>10562</v>
      </c>
      <c r="Q844" s="8" t="s">
        <v>12928</v>
      </c>
      <c r="R844" s="8"/>
      <c r="U844" s="13">
        <v>5</v>
      </c>
    </row>
    <row r="845" ht="30" customHeight="1" outlineLevel="3" spans="1:21">
      <c r="A845" s="8" t="s">
        <v>128</v>
      </c>
      <c r="B845" s="8" t="s">
        <v>147</v>
      </c>
      <c r="C845" s="8" t="s">
        <v>12932</v>
      </c>
      <c r="D845" s="13">
        <v>0.448</v>
      </c>
      <c r="E845" s="8" t="s">
        <v>12933</v>
      </c>
      <c r="F845" s="8" t="s">
        <v>12934</v>
      </c>
      <c r="G845" s="8" t="s">
        <v>10558</v>
      </c>
      <c r="H845" s="8" t="s">
        <v>10559</v>
      </c>
      <c r="I845" s="8" t="s">
        <v>10560</v>
      </c>
      <c r="J845" s="13">
        <v>0.4</v>
      </c>
      <c r="K845" s="13">
        <f t="shared" si="45"/>
        <v>16.8</v>
      </c>
      <c r="L845" s="13">
        <v>7</v>
      </c>
      <c r="M845" s="8" t="s">
        <v>10559</v>
      </c>
      <c r="N845" s="13">
        <f t="shared" si="46"/>
        <v>9.8</v>
      </c>
      <c r="O845" s="8" t="s">
        <v>10566</v>
      </c>
      <c r="P845" s="8" t="s">
        <v>10562</v>
      </c>
      <c r="Q845" s="8" t="s">
        <v>12928</v>
      </c>
      <c r="R845" s="8"/>
      <c r="U845" s="13">
        <v>12</v>
      </c>
    </row>
    <row r="846" ht="30" customHeight="1" outlineLevel="3" spans="1:21">
      <c r="A846" s="8" t="s">
        <v>128</v>
      </c>
      <c r="B846" s="8" t="s">
        <v>147</v>
      </c>
      <c r="C846" s="8" t="s">
        <v>12935</v>
      </c>
      <c r="D846" s="13">
        <v>1.641</v>
      </c>
      <c r="E846" s="8" t="s">
        <v>12936</v>
      </c>
      <c r="F846" s="8" t="s">
        <v>12937</v>
      </c>
      <c r="G846" s="8" t="s">
        <v>10558</v>
      </c>
      <c r="H846" s="8" t="s">
        <v>10559</v>
      </c>
      <c r="I846" s="8" t="s">
        <v>10560</v>
      </c>
      <c r="J846" s="13">
        <v>1.6</v>
      </c>
      <c r="K846" s="13">
        <f t="shared" si="45"/>
        <v>61.4</v>
      </c>
      <c r="L846" s="13">
        <v>25</v>
      </c>
      <c r="M846" s="8" t="s">
        <v>10559</v>
      </c>
      <c r="N846" s="13">
        <f t="shared" si="46"/>
        <v>36.4</v>
      </c>
      <c r="O846" s="8" t="s">
        <v>10566</v>
      </c>
      <c r="P846" s="8" t="s">
        <v>10562</v>
      </c>
      <c r="Q846" s="8" t="s">
        <v>12928</v>
      </c>
      <c r="R846" s="8"/>
      <c r="U846" s="13">
        <v>44</v>
      </c>
    </row>
    <row r="847" ht="30" customHeight="1" outlineLevel="3" spans="1:21">
      <c r="A847" s="8" t="s">
        <v>128</v>
      </c>
      <c r="B847" s="8" t="s">
        <v>147</v>
      </c>
      <c r="C847" s="8" t="s">
        <v>12938</v>
      </c>
      <c r="D847" s="13">
        <v>1.412</v>
      </c>
      <c r="E847" s="8" t="s">
        <v>12939</v>
      </c>
      <c r="F847" s="8" t="s">
        <v>12940</v>
      </c>
      <c r="G847" s="8" t="s">
        <v>10558</v>
      </c>
      <c r="H847" s="8" t="s">
        <v>10559</v>
      </c>
      <c r="I847" s="8" t="s">
        <v>10560</v>
      </c>
      <c r="J847" s="13">
        <v>1.4</v>
      </c>
      <c r="K847" s="13">
        <f t="shared" si="45"/>
        <v>53.1</v>
      </c>
      <c r="L847" s="13">
        <v>21</v>
      </c>
      <c r="M847" s="8" t="s">
        <v>10559</v>
      </c>
      <c r="N847" s="13">
        <f t="shared" si="46"/>
        <v>32.1</v>
      </c>
      <c r="O847" s="8" t="s">
        <v>10566</v>
      </c>
      <c r="P847" s="8" t="s">
        <v>10562</v>
      </c>
      <c r="Q847" s="8" t="s">
        <v>12928</v>
      </c>
      <c r="R847" s="8"/>
      <c r="U847" s="13">
        <v>38</v>
      </c>
    </row>
    <row r="848" ht="30" customHeight="1" outlineLevel="3" spans="1:21">
      <c r="A848" s="8" t="s">
        <v>128</v>
      </c>
      <c r="B848" s="8" t="s">
        <v>147</v>
      </c>
      <c r="C848" s="8" t="s">
        <v>12941</v>
      </c>
      <c r="D848" s="13">
        <v>3.114</v>
      </c>
      <c r="E848" s="8" t="s">
        <v>12942</v>
      </c>
      <c r="F848" s="8" t="s">
        <v>12943</v>
      </c>
      <c r="G848" s="8" t="s">
        <v>10558</v>
      </c>
      <c r="H848" s="8" t="s">
        <v>10559</v>
      </c>
      <c r="I848" s="8" t="s">
        <v>10560</v>
      </c>
      <c r="J848" s="13">
        <v>3.1</v>
      </c>
      <c r="K848" s="13">
        <f t="shared" si="45"/>
        <v>115.9</v>
      </c>
      <c r="L848" s="13">
        <v>47</v>
      </c>
      <c r="M848" s="8" t="s">
        <v>10559</v>
      </c>
      <c r="N848" s="13">
        <f t="shared" si="46"/>
        <v>68.9</v>
      </c>
      <c r="O848" s="8" t="s">
        <v>10566</v>
      </c>
      <c r="P848" s="8" t="s">
        <v>10562</v>
      </c>
      <c r="Q848" s="8" t="s">
        <v>12928</v>
      </c>
      <c r="R848" s="8"/>
      <c r="U848" s="13">
        <v>83</v>
      </c>
    </row>
    <row r="849" ht="30" customHeight="1" outlineLevel="3" spans="1:21">
      <c r="A849" s="8" t="s">
        <v>128</v>
      </c>
      <c r="B849" s="8" t="s">
        <v>147</v>
      </c>
      <c r="C849" s="8" t="s">
        <v>12944</v>
      </c>
      <c r="D849" s="13">
        <v>3.684</v>
      </c>
      <c r="E849" s="8" t="s">
        <v>12945</v>
      </c>
      <c r="F849" s="8" t="s">
        <v>12946</v>
      </c>
      <c r="G849" s="8" t="s">
        <v>10558</v>
      </c>
      <c r="H849" s="8" t="s">
        <v>10559</v>
      </c>
      <c r="I849" s="8" t="s">
        <v>10560</v>
      </c>
      <c r="J849" s="13">
        <v>3.7</v>
      </c>
      <c r="K849" s="13">
        <f t="shared" si="45"/>
        <v>138.3</v>
      </c>
      <c r="L849" s="13">
        <v>55</v>
      </c>
      <c r="M849" s="8" t="s">
        <v>10559</v>
      </c>
      <c r="N849" s="13">
        <f t="shared" si="46"/>
        <v>83.3</v>
      </c>
      <c r="O849" s="8" t="s">
        <v>10566</v>
      </c>
      <c r="P849" s="8" t="s">
        <v>10562</v>
      </c>
      <c r="Q849" s="8" t="s">
        <v>12928</v>
      </c>
      <c r="R849" s="8"/>
      <c r="U849" s="13">
        <v>99</v>
      </c>
    </row>
    <row r="850" ht="30" customHeight="1" outlineLevel="3" spans="1:21">
      <c r="A850" s="8" t="s">
        <v>128</v>
      </c>
      <c r="B850" s="8" t="s">
        <v>147</v>
      </c>
      <c r="C850" s="8" t="s">
        <v>12947</v>
      </c>
      <c r="D850" s="13">
        <v>7.529</v>
      </c>
      <c r="E850" s="8" t="s">
        <v>12948</v>
      </c>
      <c r="F850" s="8" t="s">
        <v>12949</v>
      </c>
      <c r="G850" s="8" t="s">
        <v>10558</v>
      </c>
      <c r="H850" s="8" t="s">
        <v>10559</v>
      </c>
      <c r="I850" s="8" t="s">
        <v>10560</v>
      </c>
      <c r="J850" s="13">
        <v>7.5</v>
      </c>
      <c r="K850" s="13">
        <f t="shared" si="45"/>
        <v>282.1</v>
      </c>
      <c r="L850" s="13">
        <v>113</v>
      </c>
      <c r="M850" s="8" t="s">
        <v>10559</v>
      </c>
      <c r="N850" s="13">
        <f t="shared" si="46"/>
        <v>169.1</v>
      </c>
      <c r="O850" s="8" t="s">
        <v>10566</v>
      </c>
      <c r="P850" s="8" t="s">
        <v>10562</v>
      </c>
      <c r="Q850" s="8" t="s">
        <v>12928</v>
      </c>
      <c r="R850" s="8"/>
      <c r="U850" s="13">
        <v>202</v>
      </c>
    </row>
    <row r="851" ht="30" customHeight="1" outlineLevel="3" spans="1:21">
      <c r="A851" s="8" t="s">
        <v>128</v>
      </c>
      <c r="B851" s="8" t="s">
        <v>147</v>
      </c>
      <c r="C851" s="8" t="s">
        <v>12950</v>
      </c>
      <c r="D851" s="13">
        <v>1.085</v>
      </c>
      <c r="E851" s="8" t="s">
        <v>12951</v>
      </c>
      <c r="F851" s="8" t="s">
        <v>12952</v>
      </c>
      <c r="G851" s="8" t="s">
        <v>10558</v>
      </c>
      <c r="H851" s="8" t="s">
        <v>10559</v>
      </c>
      <c r="I851" s="8" t="s">
        <v>10560</v>
      </c>
      <c r="J851" s="13">
        <v>1.1</v>
      </c>
      <c r="K851" s="13">
        <f t="shared" si="45"/>
        <v>40.5</v>
      </c>
      <c r="L851" s="13">
        <v>16</v>
      </c>
      <c r="M851" s="8" t="s">
        <v>10559</v>
      </c>
      <c r="N851" s="13">
        <f t="shared" si="46"/>
        <v>24.5</v>
      </c>
      <c r="O851" s="8" t="s">
        <v>10566</v>
      </c>
      <c r="P851" s="8" t="s">
        <v>10562</v>
      </c>
      <c r="Q851" s="8" t="s">
        <v>12928</v>
      </c>
      <c r="R851" s="8"/>
      <c r="U851" s="13">
        <v>29</v>
      </c>
    </row>
    <row r="852" ht="30" customHeight="1" outlineLevel="3" spans="1:21">
      <c r="A852" s="8" t="s">
        <v>128</v>
      </c>
      <c r="B852" s="8" t="s">
        <v>147</v>
      </c>
      <c r="C852" s="8" t="s">
        <v>12953</v>
      </c>
      <c r="D852" s="13">
        <v>1.899</v>
      </c>
      <c r="E852" s="8" t="s">
        <v>12954</v>
      </c>
      <c r="F852" s="8" t="s">
        <v>12955</v>
      </c>
      <c r="G852" s="8" t="s">
        <v>10558</v>
      </c>
      <c r="H852" s="8" t="s">
        <v>10559</v>
      </c>
      <c r="I852" s="8" t="s">
        <v>10560</v>
      </c>
      <c r="J852" s="13">
        <v>1.9</v>
      </c>
      <c r="K852" s="13">
        <f t="shared" si="45"/>
        <v>71.2</v>
      </c>
      <c r="L852" s="13">
        <v>28</v>
      </c>
      <c r="M852" s="8" t="s">
        <v>10559</v>
      </c>
      <c r="N852" s="13">
        <f t="shared" si="46"/>
        <v>43.2</v>
      </c>
      <c r="O852" s="8" t="s">
        <v>10566</v>
      </c>
      <c r="P852" s="8" t="s">
        <v>10562</v>
      </c>
      <c r="Q852" s="8" t="s">
        <v>12928</v>
      </c>
      <c r="R852" s="8"/>
      <c r="U852" s="13">
        <v>51</v>
      </c>
    </row>
    <row r="853" ht="30" customHeight="1" outlineLevel="3" spans="1:21">
      <c r="A853" s="8" t="s">
        <v>128</v>
      </c>
      <c r="B853" s="8" t="s">
        <v>147</v>
      </c>
      <c r="C853" s="8" t="s">
        <v>12956</v>
      </c>
      <c r="D853" s="13">
        <v>3.356</v>
      </c>
      <c r="E853" s="8" t="s">
        <v>12957</v>
      </c>
      <c r="F853" s="8" t="s">
        <v>12958</v>
      </c>
      <c r="G853" s="8" t="s">
        <v>10558</v>
      </c>
      <c r="H853" s="8" t="s">
        <v>10559</v>
      </c>
      <c r="I853" s="8" t="s">
        <v>10560</v>
      </c>
      <c r="J853" s="13">
        <v>3.4</v>
      </c>
      <c r="K853" s="13">
        <f t="shared" si="45"/>
        <v>125.7</v>
      </c>
      <c r="L853" s="13">
        <v>50</v>
      </c>
      <c r="M853" s="8" t="s">
        <v>10559</v>
      </c>
      <c r="N853" s="13">
        <f t="shared" si="46"/>
        <v>75.7</v>
      </c>
      <c r="O853" s="8" t="s">
        <v>10566</v>
      </c>
      <c r="P853" s="8" t="s">
        <v>10562</v>
      </c>
      <c r="Q853" s="8" t="s">
        <v>12928</v>
      </c>
      <c r="R853" s="8"/>
      <c r="U853" s="13">
        <v>90</v>
      </c>
    </row>
    <row r="854" ht="30" customHeight="1" outlineLevel="3" spans="1:21">
      <c r="A854" s="8" t="s">
        <v>128</v>
      </c>
      <c r="B854" s="8" t="s">
        <v>147</v>
      </c>
      <c r="C854" s="8" t="s">
        <v>12959</v>
      </c>
      <c r="D854" s="13">
        <v>2.424</v>
      </c>
      <c r="E854" s="8" t="s">
        <v>12960</v>
      </c>
      <c r="F854" s="8" t="s">
        <v>12961</v>
      </c>
      <c r="G854" s="8" t="s">
        <v>10558</v>
      </c>
      <c r="H854" s="8" t="s">
        <v>10559</v>
      </c>
      <c r="I854" s="8" t="s">
        <v>10560</v>
      </c>
      <c r="J854" s="13">
        <v>2.4</v>
      </c>
      <c r="K854" s="13">
        <f t="shared" si="45"/>
        <v>90.8</v>
      </c>
      <c r="L854" s="13">
        <v>36</v>
      </c>
      <c r="M854" s="8" t="s">
        <v>10559</v>
      </c>
      <c r="N854" s="13">
        <f t="shared" si="46"/>
        <v>54.8</v>
      </c>
      <c r="O854" s="8" t="s">
        <v>10566</v>
      </c>
      <c r="P854" s="8" t="s">
        <v>10562</v>
      </c>
      <c r="Q854" s="8" t="s">
        <v>12928</v>
      </c>
      <c r="R854" s="8"/>
      <c r="U854" s="13">
        <v>65</v>
      </c>
    </row>
    <row r="855" ht="30" customHeight="1" outlineLevel="3" spans="1:21">
      <c r="A855" s="8" t="s">
        <v>128</v>
      </c>
      <c r="B855" s="8" t="s">
        <v>147</v>
      </c>
      <c r="C855" s="8" t="s">
        <v>12962</v>
      </c>
      <c r="D855" s="13">
        <v>4.708</v>
      </c>
      <c r="E855" s="8" t="s">
        <v>12963</v>
      </c>
      <c r="F855" s="8" t="s">
        <v>12964</v>
      </c>
      <c r="G855" s="8" t="s">
        <v>10558</v>
      </c>
      <c r="H855" s="8" t="s">
        <v>10559</v>
      </c>
      <c r="I855" s="8" t="s">
        <v>10560</v>
      </c>
      <c r="J855" s="13">
        <v>4.7</v>
      </c>
      <c r="K855" s="13">
        <f t="shared" si="45"/>
        <v>176</v>
      </c>
      <c r="L855" s="13">
        <v>71</v>
      </c>
      <c r="M855" s="8" t="s">
        <v>10559</v>
      </c>
      <c r="N855" s="13">
        <f t="shared" si="46"/>
        <v>105</v>
      </c>
      <c r="O855" s="8" t="s">
        <v>10566</v>
      </c>
      <c r="P855" s="8" t="s">
        <v>10562</v>
      </c>
      <c r="Q855" s="8" t="s">
        <v>12928</v>
      </c>
      <c r="R855" s="8"/>
      <c r="U855" s="13">
        <v>126</v>
      </c>
    </row>
    <row r="856" ht="30" customHeight="1" outlineLevel="3" spans="1:21">
      <c r="A856" s="8" t="s">
        <v>128</v>
      </c>
      <c r="B856" s="8" t="s">
        <v>147</v>
      </c>
      <c r="C856" s="8" t="s">
        <v>12965</v>
      </c>
      <c r="D856" s="13">
        <v>3.468</v>
      </c>
      <c r="E856" s="8" t="s">
        <v>12966</v>
      </c>
      <c r="F856" s="8" t="s">
        <v>12967</v>
      </c>
      <c r="G856" s="8" t="s">
        <v>10558</v>
      </c>
      <c r="H856" s="8" t="s">
        <v>10559</v>
      </c>
      <c r="I856" s="8" t="s">
        <v>10560</v>
      </c>
      <c r="J856" s="13">
        <v>3.5</v>
      </c>
      <c r="K856" s="13">
        <f t="shared" si="45"/>
        <v>129.9</v>
      </c>
      <c r="L856" s="13">
        <v>52</v>
      </c>
      <c r="M856" s="8" t="s">
        <v>10559</v>
      </c>
      <c r="N856" s="13">
        <f t="shared" si="46"/>
        <v>77.9</v>
      </c>
      <c r="O856" s="8" t="s">
        <v>10566</v>
      </c>
      <c r="P856" s="8" t="s">
        <v>10562</v>
      </c>
      <c r="Q856" s="8" t="s">
        <v>12928</v>
      </c>
      <c r="R856" s="8"/>
      <c r="U856" s="13">
        <v>93</v>
      </c>
    </row>
    <row r="857" ht="30" customHeight="1" outlineLevel="3" spans="1:21">
      <c r="A857" s="8" t="s">
        <v>128</v>
      </c>
      <c r="B857" s="8" t="s">
        <v>147</v>
      </c>
      <c r="C857" s="8" t="s">
        <v>12968</v>
      </c>
      <c r="D857" s="13">
        <v>0.684</v>
      </c>
      <c r="E857" s="8" t="s">
        <v>12969</v>
      </c>
      <c r="F857" s="8" t="s">
        <v>12970</v>
      </c>
      <c r="G857" s="8" t="s">
        <v>10558</v>
      </c>
      <c r="H857" s="8" t="s">
        <v>10559</v>
      </c>
      <c r="I857" s="8" t="s">
        <v>10560</v>
      </c>
      <c r="J857" s="13">
        <v>0.7</v>
      </c>
      <c r="K857" s="13">
        <f t="shared" si="45"/>
        <v>25.1</v>
      </c>
      <c r="L857" s="13">
        <v>10</v>
      </c>
      <c r="M857" s="8" t="s">
        <v>10559</v>
      </c>
      <c r="N857" s="13">
        <f t="shared" si="46"/>
        <v>15.1</v>
      </c>
      <c r="O857" s="8" t="s">
        <v>10566</v>
      </c>
      <c r="P857" s="8" t="s">
        <v>10562</v>
      </c>
      <c r="Q857" s="8" t="s">
        <v>12928</v>
      </c>
      <c r="R857" s="8"/>
      <c r="U857" s="13">
        <v>18</v>
      </c>
    </row>
    <row r="858" ht="30" customHeight="1" outlineLevel="3" spans="1:21">
      <c r="A858" s="8" t="s">
        <v>128</v>
      </c>
      <c r="B858" s="8" t="s">
        <v>147</v>
      </c>
      <c r="C858" s="8" t="s">
        <v>12971</v>
      </c>
      <c r="D858" s="13">
        <v>5.995</v>
      </c>
      <c r="E858" s="8" t="s">
        <v>12972</v>
      </c>
      <c r="F858" s="8" t="s">
        <v>12973</v>
      </c>
      <c r="G858" s="8" t="s">
        <v>10558</v>
      </c>
      <c r="H858" s="8" t="s">
        <v>10559</v>
      </c>
      <c r="I858" s="8" t="s">
        <v>10560</v>
      </c>
      <c r="J858" s="13">
        <v>6</v>
      </c>
      <c r="K858" s="13">
        <f t="shared" si="45"/>
        <v>224.8</v>
      </c>
      <c r="L858" s="13">
        <v>90</v>
      </c>
      <c r="M858" s="8" t="s">
        <v>10559</v>
      </c>
      <c r="N858" s="13">
        <f t="shared" si="46"/>
        <v>134.8</v>
      </c>
      <c r="O858" s="8" t="s">
        <v>10566</v>
      </c>
      <c r="P858" s="8" t="s">
        <v>10562</v>
      </c>
      <c r="Q858" s="8" t="s">
        <v>12928</v>
      </c>
      <c r="R858" s="8"/>
      <c r="U858" s="13">
        <v>161</v>
      </c>
    </row>
    <row r="859" ht="30" customHeight="1" outlineLevel="3" spans="1:21">
      <c r="A859" s="8" t="s">
        <v>128</v>
      </c>
      <c r="B859" s="8" t="s">
        <v>147</v>
      </c>
      <c r="C859" s="8" t="s">
        <v>12974</v>
      </c>
      <c r="D859" s="13">
        <v>5.224</v>
      </c>
      <c r="E859" s="8" t="s">
        <v>12975</v>
      </c>
      <c r="F859" s="8" t="s">
        <v>12976</v>
      </c>
      <c r="G859" s="8" t="s">
        <v>10558</v>
      </c>
      <c r="H859" s="8" t="s">
        <v>10559</v>
      </c>
      <c r="I859" s="8" t="s">
        <v>10560</v>
      </c>
      <c r="J859" s="13">
        <v>5.2</v>
      </c>
      <c r="K859" s="13">
        <f t="shared" si="45"/>
        <v>195.5</v>
      </c>
      <c r="L859" s="13">
        <v>78</v>
      </c>
      <c r="M859" s="8" t="s">
        <v>10559</v>
      </c>
      <c r="N859" s="13">
        <f t="shared" si="46"/>
        <v>117.5</v>
      </c>
      <c r="O859" s="8" t="s">
        <v>10566</v>
      </c>
      <c r="P859" s="8" t="s">
        <v>10562</v>
      </c>
      <c r="Q859" s="8" t="s">
        <v>12928</v>
      </c>
      <c r="R859" s="8"/>
      <c r="U859" s="13">
        <v>140</v>
      </c>
    </row>
    <row r="860" ht="30" customHeight="1" outlineLevel="3" spans="1:21">
      <c r="A860" s="8" t="s">
        <v>128</v>
      </c>
      <c r="B860" s="8" t="s">
        <v>147</v>
      </c>
      <c r="C860" s="8" t="s">
        <v>12977</v>
      </c>
      <c r="D860" s="13">
        <v>3.852</v>
      </c>
      <c r="E860" s="8" t="s">
        <v>12978</v>
      </c>
      <c r="F860" s="8" t="s">
        <v>12979</v>
      </c>
      <c r="G860" s="8" t="s">
        <v>10558</v>
      </c>
      <c r="H860" s="8" t="s">
        <v>10559</v>
      </c>
      <c r="I860" s="8" t="s">
        <v>10560</v>
      </c>
      <c r="J860" s="13">
        <v>3.9</v>
      </c>
      <c r="K860" s="13">
        <f t="shared" si="45"/>
        <v>143.8</v>
      </c>
      <c r="L860" s="13">
        <v>58</v>
      </c>
      <c r="M860" s="8" t="s">
        <v>10559</v>
      </c>
      <c r="N860" s="13">
        <f t="shared" si="46"/>
        <v>85.8</v>
      </c>
      <c r="O860" s="8" t="s">
        <v>10566</v>
      </c>
      <c r="P860" s="8" t="s">
        <v>10562</v>
      </c>
      <c r="Q860" s="8" t="s">
        <v>12928</v>
      </c>
      <c r="R860" s="8"/>
      <c r="U860" s="13">
        <v>103</v>
      </c>
    </row>
    <row r="861" ht="30" customHeight="1" outlineLevel="3" spans="1:21">
      <c r="A861" s="8" t="s">
        <v>128</v>
      </c>
      <c r="B861" s="8" t="s">
        <v>147</v>
      </c>
      <c r="C861" s="8" t="s">
        <v>12980</v>
      </c>
      <c r="D861" s="13">
        <v>0.066</v>
      </c>
      <c r="E861" s="8" t="s">
        <v>12981</v>
      </c>
      <c r="F861" s="8" t="s">
        <v>12982</v>
      </c>
      <c r="G861" s="8" t="s">
        <v>10558</v>
      </c>
      <c r="H861" s="8" t="s">
        <v>10559</v>
      </c>
      <c r="I861" s="8" t="s">
        <v>10560</v>
      </c>
      <c r="J861" s="13">
        <v>0.1</v>
      </c>
      <c r="K861" s="13">
        <f t="shared" si="45"/>
        <v>2.8</v>
      </c>
      <c r="L861" s="13">
        <v>1</v>
      </c>
      <c r="M861" s="8" t="s">
        <v>10559</v>
      </c>
      <c r="N861" s="13">
        <f t="shared" si="46"/>
        <v>1.8</v>
      </c>
      <c r="O861" s="8" t="s">
        <v>10566</v>
      </c>
      <c r="P861" s="8" t="s">
        <v>10562</v>
      </c>
      <c r="Q861" s="8" t="s">
        <v>12928</v>
      </c>
      <c r="R861" s="8"/>
      <c r="U861" s="13">
        <v>2</v>
      </c>
    </row>
    <row r="862" ht="30" customHeight="1" outlineLevel="3" spans="1:21">
      <c r="A862" s="8" t="s">
        <v>128</v>
      </c>
      <c r="B862" s="8" t="s">
        <v>147</v>
      </c>
      <c r="C862" s="8" t="s">
        <v>12983</v>
      </c>
      <c r="D862" s="13">
        <v>0.616</v>
      </c>
      <c r="E862" s="8" t="s">
        <v>12984</v>
      </c>
      <c r="F862" s="8" t="s">
        <v>12985</v>
      </c>
      <c r="G862" s="8" t="s">
        <v>10558</v>
      </c>
      <c r="H862" s="8" t="s">
        <v>10559</v>
      </c>
      <c r="I862" s="8" t="s">
        <v>10560</v>
      </c>
      <c r="J862" s="13">
        <v>0.6</v>
      </c>
      <c r="K862" s="13">
        <f t="shared" si="45"/>
        <v>23.7</v>
      </c>
      <c r="L862" s="13">
        <v>9</v>
      </c>
      <c r="M862" s="8" t="s">
        <v>10559</v>
      </c>
      <c r="N862" s="13">
        <f t="shared" si="46"/>
        <v>14.7</v>
      </c>
      <c r="O862" s="8" t="s">
        <v>10566</v>
      </c>
      <c r="P862" s="8" t="s">
        <v>10562</v>
      </c>
      <c r="Q862" s="8" t="s">
        <v>12928</v>
      </c>
      <c r="R862" s="8"/>
      <c r="U862" s="13">
        <v>17</v>
      </c>
    </row>
    <row r="863" ht="30" customHeight="1" outlineLevel="3" spans="1:21">
      <c r="A863" s="8" t="s">
        <v>128</v>
      </c>
      <c r="B863" s="8" t="s">
        <v>147</v>
      </c>
      <c r="C863" s="8" t="s">
        <v>12986</v>
      </c>
      <c r="D863" s="13">
        <v>2.194</v>
      </c>
      <c r="E863" s="8" t="s">
        <v>12987</v>
      </c>
      <c r="F863" s="8" t="s">
        <v>12988</v>
      </c>
      <c r="G863" s="8" t="s">
        <v>10558</v>
      </c>
      <c r="H863" s="8" t="s">
        <v>10559</v>
      </c>
      <c r="I863" s="8" t="s">
        <v>10560</v>
      </c>
      <c r="J863" s="13">
        <v>2.2</v>
      </c>
      <c r="K863" s="13">
        <f t="shared" si="45"/>
        <v>82.4</v>
      </c>
      <c r="L863" s="13">
        <v>33</v>
      </c>
      <c r="M863" s="8" t="s">
        <v>10559</v>
      </c>
      <c r="N863" s="13">
        <f t="shared" si="46"/>
        <v>49.4</v>
      </c>
      <c r="O863" s="8" t="s">
        <v>10566</v>
      </c>
      <c r="P863" s="8" t="s">
        <v>10562</v>
      </c>
      <c r="Q863" s="8" t="s">
        <v>12928</v>
      </c>
      <c r="R863" s="8"/>
      <c r="U863" s="13">
        <v>59</v>
      </c>
    </row>
    <row r="864" ht="30" customHeight="1" outlineLevel="3" spans="1:21">
      <c r="A864" s="8" t="s">
        <v>128</v>
      </c>
      <c r="B864" s="8" t="s">
        <v>147</v>
      </c>
      <c r="C864" s="8" t="s">
        <v>12989</v>
      </c>
      <c r="D864" s="13">
        <v>1.664</v>
      </c>
      <c r="E864" s="8" t="s">
        <v>12990</v>
      </c>
      <c r="F864" s="8" t="s">
        <v>12991</v>
      </c>
      <c r="G864" s="8" t="s">
        <v>10558</v>
      </c>
      <c r="H864" s="8" t="s">
        <v>10559</v>
      </c>
      <c r="I864" s="8" t="s">
        <v>10560</v>
      </c>
      <c r="J864" s="13">
        <v>1.7</v>
      </c>
      <c r="K864" s="13">
        <f t="shared" si="45"/>
        <v>62.8</v>
      </c>
      <c r="L864" s="13">
        <v>25</v>
      </c>
      <c r="M864" s="8" t="s">
        <v>10559</v>
      </c>
      <c r="N864" s="13">
        <f t="shared" si="46"/>
        <v>37.8</v>
      </c>
      <c r="O864" s="8" t="s">
        <v>10566</v>
      </c>
      <c r="P864" s="8" t="s">
        <v>10562</v>
      </c>
      <c r="Q864" s="8" t="s">
        <v>12928</v>
      </c>
      <c r="R864" s="8"/>
      <c r="U864" s="13">
        <v>45</v>
      </c>
    </row>
    <row r="865" ht="30" customHeight="1" outlineLevel="3" spans="1:21">
      <c r="A865" s="8" t="s">
        <v>128</v>
      </c>
      <c r="B865" s="8" t="s">
        <v>147</v>
      </c>
      <c r="C865" s="8" t="s">
        <v>12992</v>
      </c>
      <c r="D865" s="13">
        <v>4.008</v>
      </c>
      <c r="E865" s="8" t="s">
        <v>12993</v>
      </c>
      <c r="F865" s="8" t="s">
        <v>12994</v>
      </c>
      <c r="G865" s="8" t="s">
        <v>10558</v>
      </c>
      <c r="H865" s="8" t="s">
        <v>10559</v>
      </c>
      <c r="I865" s="8" t="s">
        <v>10560</v>
      </c>
      <c r="J865" s="13">
        <v>4</v>
      </c>
      <c r="K865" s="13">
        <f t="shared" si="45"/>
        <v>149.4</v>
      </c>
      <c r="L865" s="13">
        <v>60</v>
      </c>
      <c r="M865" s="8" t="s">
        <v>10559</v>
      </c>
      <c r="N865" s="13">
        <f t="shared" si="46"/>
        <v>89.4</v>
      </c>
      <c r="O865" s="8" t="s">
        <v>10566</v>
      </c>
      <c r="P865" s="8" t="s">
        <v>10562</v>
      </c>
      <c r="Q865" s="8" t="s">
        <v>12928</v>
      </c>
      <c r="R865" s="8"/>
      <c r="U865" s="13">
        <v>107</v>
      </c>
    </row>
    <row r="866" ht="30" customHeight="1" outlineLevel="3" spans="1:21">
      <c r="A866" s="8" t="s">
        <v>128</v>
      </c>
      <c r="B866" s="8" t="s">
        <v>147</v>
      </c>
      <c r="C866" s="8" t="s">
        <v>12995</v>
      </c>
      <c r="D866" s="13">
        <v>3.713</v>
      </c>
      <c r="E866" s="8" t="s">
        <v>12996</v>
      </c>
      <c r="F866" s="8" t="s">
        <v>12997</v>
      </c>
      <c r="G866" s="8" t="s">
        <v>10558</v>
      </c>
      <c r="H866" s="8" t="s">
        <v>10559</v>
      </c>
      <c r="I866" s="8" t="s">
        <v>10560</v>
      </c>
      <c r="J866" s="13">
        <v>3.7</v>
      </c>
      <c r="K866" s="13">
        <f t="shared" si="45"/>
        <v>138.3</v>
      </c>
      <c r="L866" s="13">
        <v>56</v>
      </c>
      <c r="M866" s="8" t="s">
        <v>10559</v>
      </c>
      <c r="N866" s="13">
        <f t="shared" si="46"/>
        <v>82.3</v>
      </c>
      <c r="O866" s="8" t="s">
        <v>10566</v>
      </c>
      <c r="P866" s="8" t="s">
        <v>10562</v>
      </c>
      <c r="Q866" s="8" t="s">
        <v>12928</v>
      </c>
      <c r="R866" s="8"/>
      <c r="U866" s="13">
        <v>99</v>
      </c>
    </row>
    <row r="867" ht="30" customHeight="1" outlineLevel="2" spans="1:21">
      <c r="A867" s="8"/>
      <c r="B867" s="12" t="s">
        <v>130</v>
      </c>
      <c r="C867" s="8"/>
      <c r="D867" s="13">
        <f>SUBTOTAL(9,D868:D868)</f>
        <v>0.899</v>
      </c>
      <c r="E867" s="8"/>
      <c r="F867" s="8"/>
      <c r="G867" s="8"/>
      <c r="H867" s="8"/>
      <c r="I867" s="8"/>
      <c r="J867" s="13"/>
      <c r="K867" s="13">
        <f>SUBTOTAL(9,K868:K868)</f>
        <v>25.1</v>
      </c>
      <c r="L867" s="13">
        <f>SUBTOTAL(9,L868:L868)</f>
        <v>13</v>
      </c>
      <c r="M867" s="8">
        <f>SUBTOTAL(9,M868:M868)</f>
        <v>0</v>
      </c>
      <c r="N867" s="13">
        <f>SUBTOTAL(9,N868:N868)</f>
        <v>12.1</v>
      </c>
      <c r="O867" s="8"/>
      <c r="P867" s="8"/>
      <c r="Q867" s="8"/>
      <c r="R867" s="8"/>
      <c r="U867" s="13">
        <f>SUBTOTAL(9,U868:U868)</f>
        <v>18</v>
      </c>
    </row>
    <row r="868" ht="30" customHeight="1" outlineLevel="3" spans="1:21">
      <c r="A868" s="8" t="s">
        <v>128</v>
      </c>
      <c r="B868" s="8" t="s">
        <v>129</v>
      </c>
      <c r="C868" s="8" t="s">
        <v>12998</v>
      </c>
      <c r="D868" s="13">
        <v>0.899</v>
      </c>
      <c r="E868" s="8" t="s">
        <v>3005</v>
      </c>
      <c r="F868" s="8" t="s">
        <v>3006</v>
      </c>
      <c r="G868" s="8" t="s">
        <v>10558</v>
      </c>
      <c r="H868" s="8" t="s">
        <v>10559</v>
      </c>
      <c r="I868" s="8" t="s">
        <v>10560</v>
      </c>
      <c r="J868" s="13">
        <v>2.9</v>
      </c>
      <c r="K868" s="13">
        <f>ROUND(U868/167662*234138,1)</f>
        <v>25.1</v>
      </c>
      <c r="L868" s="13">
        <v>13</v>
      </c>
      <c r="M868" s="8" t="s">
        <v>10559</v>
      </c>
      <c r="N868" s="13">
        <f>K868-L868</f>
        <v>12.1</v>
      </c>
      <c r="O868" s="8" t="s">
        <v>12999</v>
      </c>
      <c r="P868" s="8" t="s">
        <v>13000</v>
      </c>
      <c r="Q868" s="8" t="s">
        <v>13000</v>
      </c>
      <c r="R868" s="8"/>
      <c r="U868" s="13">
        <v>18</v>
      </c>
    </row>
    <row r="869" ht="30" customHeight="1" outlineLevel="2" spans="1:21">
      <c r="A869" s="8"/>
      <c r="B869" s="7" t="s">
        <v>140</v>
      </c>
      <c r="C869" s="8"/>
      <c r="D869" s="13">
        <f>SUBTOTAL(9,D870:D886)</f>
        <v>37.128</v>
      </c>
      <c r="E869" s="8"/>
      <c r="F869" s="8"/>
      <c r="G869" s="8"/>
      <c r="H869" s="8"/>
      <c r="I869" s="8"/>
      <c r="J869" s="13"/>
      <c r="K869" s="13">
        <f>SUBTOTAL(9,K870:K886)</f>
        <v>1389.4</v>
      </c>
      <c r="L869" s="13">
        <f>SUBTOTAL(9,L870:L886)</f>
        <v>557</v>
      </c>
      <c r="M869" s="8">
        <f>SUBTOTAL(9,M870:M886)</f>
        <v>0</v>
      </c>
      <c r="N869" s="13">
        <f>SUBTOTAL(9,N870:N886)</f>
        <v>832.4</v>
      </c>
      <c r="O869" s="8"/>
      <c r="P869" s="8"/>
      <c r="Q869" s="8"/>
      <c r="R869" s="8"/>
      <c r="U869" s="13">
        <f>SUBTOTAL(9,U870:U886)</f>
        <v>995</v>
      </c>
    </row>
    <row r="870" ht="30" customHeight="1" outlineLevel="3" spans="1:21">
      <c r="A870" s="8" t="s">
        <v>128</v>
      </c>
      <c r="B870" s="8" t="s">
        <v>139</v>
      </c>
      <c r="C870" s="8" t="s">
        <v>13001</v>
      </c>
      <c r="D870" s="13">
        <v>0.543</v>
      </c>
      <c r="E870" s="8" t="s">
        <v>13002</v>
      </c>
      <c r="F870" s="8" t="s">
        <v>13003</v>
      </c>
      <c r="G870" s="8" t="s">
        <v>10558</v>
      </c>
      <c r="H870" s="8" t="s">
        <v>10559</v>
      </c>
      <c r="I870" s="8" t="s">
        <v>10560</v>
      </c>
      <c r="J870" s="13">
        <v>0.5</v>
      </c>
      <c r="K870" s="13">
        <f t="shared" ref="K870:K886" si="47">ROUND(U870/167662*234138,1)</f>
        <v>20.9</v>
      </c>
      <c r="L870" s="13">
        <v>8</v>
      </c>
      <c r="M870" s="8" t="s">
        <v>10559</v>
      </c>
      <c r="N870" s="13">
        <f t="shared" ref="N870:N886" si="48">K870-L870</f>
        <v>12.9</v>
      </c>
      <c r="O870" s="8" t="s">
        <v>10566</v>
      </c>
      <c r="P870" s="8" t="s">
        <v>10562</v>
      </c>
      <c r="Q870" s="8" t="s">
        <v>13004</v>
      </c>
      <c r="R870" s="8" t="s">
        <v>10559</v>
      </c>
      <c r="U870" s="13">
        <v>15</v>
      </c>
    </row>
    <row r="871" ht="30" customHeight="1" outlineLevel="3" spans="1:21">
      <c r="A871" s="8" t="s">
        <v>128</v>
      </c>
      <c r="B871" s="8" t="s">
        <v>139</v>
      </c>
      <c r="C871" s="8" t="s">
        <v>13005</v>
      </c>
      <c r="D871" s="13">
        <v>4.589</v>
      </c>
      <c r="E871" s="8" t="s">
        <v>13006</v>
      </c>
      <c r="F871" s="8" t="s">
        <v>13007</v>
      </c>
      <c r="G871" s="8" t="s">
        <v>10558</v>
      </c>
      <c r="H871" s="8" t="s">
        <v>10559</v>
      </c>
      <c r="I871" s="8" t="s">
        <v>10560</v>
      </c>
      <c r="J871" s="13">
        <v>4.6</v>
      </c>
      <c r="K871" s="13">
        <f t="shared" si="47"/>
        <v>171.8</v>
      </c>
      <c r="L871" s="13">
        <v>69</v>
      </c>
      <c r="M871" s="8" t="s">
        <v>10559</v>
      </c>
      <c r="N871" s="13">
        <f t="shared" si="48"/>
        <v>102.8</v>
      </c>
      <c r="O871" s="8" t="s">
        <v>10566</v>
      </c>
      <c r="P871" s="8" t="s">
        <v>10562</v>
      </c>
      <c r="Q871" s="8" t="s">
        <v>13004</v>
      </c>
      <c r="R871" s="8" t="s">
        <v>10559</v>
      </c>
      <c r="U871" s="13">
        <v>123</v>
      </c>
    </row>
    <row r="872" ht="30" customHeight="1" outlineLevel="3" spans="1:21">
      <c r="A872" s="8" t="s">
        <v>128</v>
      </c>
      <c r="B872" s="8" t="s">
        <v>139</v>
      </c>
      <c r="C872" s="8" t="s">
        <v>13008</v>
      </c>
      <c r="D872" s="13">
        <v>1.797</v>
      </c>
      <c r="E872" s="8" t="s">
        <v>13009</v>
      </c>
      <c r="F872" s="8" t="s">
        <v>13010</v>
      </c>
      <c r="G872" s="8" t="s">
        <v>10558</v>
      </c>
      <c r="H872" s="8" t="s">
        <v>10559</v>
      </c>
      <c r="I872" s="8" t="s">
        <v>10560</v>
      </c>
      <c r="J872" s="13">
        <v>1.8</v>
      </c>
      <c r="K872" s="13">
        <f t="shared" si="47"/>
        <v>67</v>
      </c>
      <c r="L872" s="13">
        <v>27</v>
      </c>
      <c r="M872" s="8" t="s">
        <v>10559</v>
      </c>
      <c r="N872" s="13">
        <f t="shared" si="48"/>
        <v>40</v>
      </c>
      <c r="O872" s="8" t="s">
        <v>10566</v>
      </c>
      <c r="P872" s="8" t="s">
        <v>10562</v>
      </c>
      <c r="Q872" s="8" t="s">
        <v>13004</v>
      </c>
      <c r="R872" s="8" t="s">
        <v>10559</v>
      </c>
      <c r="U872" s="13">
        <v>48</v>
      </c>
    </row>
    <row r="873" ht="30" customHeight="1" outlineLevel="3" spans="1:21">
      <c r="A873" s="8" t="s">
        <v>128</v>
      </c>
      <c r="B873" s="8" t="s">
        <v>139</v>
      </c>
      <c r="C873" s="8" t="s">
        <v>13011</v>
      </c>
      <c r="D873" s="13">
        <v>1.222</v>
      </c>
      <c r="E873" s="8" t="s">
        <v>13012</v>
      </c>
      <c r="F873" s="8" t="s">
        <v>13013</v>
      </c>
      <c r="G873" s="8" t="s">
        <v>10558</v>
      </c>
      <c r="H873" s="8" t="s">
        <v>10559</v>
      </c>
      <c r="I873" s="8" t="s">
        <v>10560</v>
      </c>
      <c r="J873" s="13">
        <v>1.2</v>
      </c>
      <c r="K873" s="13">
        <f t="shared" si="47"/>
        <v>46.1</v>
      </c>
      <c r="L873" s="13">
        <v>18</v>
      </c>
      <c r="M873" s="8" t="s">
        <v>10559</v>
      </c>
      <c r="N873" s="13">
        <f t="shared" si="48"/>
        <v>28.1</v>
      </c>
      <c r="O873" s="8" t="s">
        <v>10566</v>
      </c>
      <c r="P873" s="8" t="s">
        <v>10562</v>
      </c>
      <c r="Q873" s="8" t="s">
        <v>13004</v>
      </c>
      <c r="R873" s="8" t="s">
        <v>10559</v>
      </c>
      <c r="U873" s="13">
        <v>33</v>
      </c>
    </row>
    <row r="874" ht="30" customHeight="1" outlineLevel="3" spans="1:21">
      <c r="A874" s="8" t="s">
        <v>128</v>
      </c>
      <c r="B874" s="8" t="s">
        <v>139</v>
      </c>
      <c r="C874" s="8" t="s">
        <v>13014</v>
      </c>
      <c r="D874" s="13">
        <v>0.721</v>
      </c>
      <c r="E874" s="8" t="s">
        <v>13015</v>
      </c>
      <c r="F874" s="8" t="s">
        <v>13016</v>
      </c>
      <c r="G874" s="8" t="s">
        <v>10558</v>
      </c>
      <c r="H874" s="8" t="s">
        <v>10559</v>
      </c>
      <c r="I874" s="8" t="s">
        <v>10560</v>
      </c>
      <c r="J874" s="13">
        <v>0.7</v>
      </c>
      <c r="K874" s="13">
        <f t="shared" si="47"/>
        <v>26.5</v>
      </c>
      <c r="L874" s="13">
        <v>11</v>
      </c>
      <c r="M874" s="8" t="s">
        <v>10559</v>
      </c>
      <c r="N874" s="13">
        <f t="shared" si="48"/>
        <v>15.5</v>
      </c>
      <c r="O874" s="8" t="s">
        <v>10566</v>
      </c>
      <c r="P874" s="8" t="s">
        <v>10562</v>
      </c>
      <c r="Q874" s="8" t="s">
        <v>13004</v>
      </c>
      <c r="R874" s="8" t="s">
        <v>10559</v>
      </c>
      <c r="U874" s="13">
        <v>19</v>
      </c>
    </row>
    <row r="875" ht="30" customHeight="1" outlineLevel="3" spans="1:21">
      <c r="A875" s="8" t="s">
        <v>128</v>
      </c>
      <c r="B875" s="8" t="s">
        <v>139</v>
      </c>
      <c r="C875" s="8" t="s">
        <v>13017</v>
      </c>
      <c r="D875" s="13">
        <v>1.266</v>
      </c>
      <c r="E875" s="8" t="s">
        <v>13018</v>
      </c>
      <c r="F875" s="8" t="s">
        <v>13019</v>
      </c>
      <c r="G875" s="8" t="s">
        <v>10558</v>
      </c>
      <c r="H875" s="8" t="s">
        <v>10559</v>
      </c>
      <c r="I875" s="8" t="s">
        <v>10560</v>
      </c>
      <c r="J875" s="13">
        <v>1.3</v>
      </c>
      <c r="K875" s="13">
        <f t="shared" si="47"/>
        <v>47.5</v>
      </c>
      <c r="L875" s="13">
        <v>19</v>
      </c>
      <c r="M875" s="8" t="s">
        <v>10559</v>
      </c>
      <c r="N875" s="13">
        <f t="shared" si="48"/>
        <v>28.5</v>
      </c>
      <c r="O875" s="8" t="s">
        <v>10566</v>
      </c>
      <c r="P875" s="8" t="s">
        <v>10562</v>
      </c>
      <c r="Q875" s="8" t="s">
        <v>13004</v>
      </c>
      <c r="R875" s="8" t="s">
        <v>10559</v>
      </c>
      <c r="U875" s="13">
        <v>34</v>
      </c>
    </row>
    <row r="876" ht="30" customHeight="1" outlineLevel="3" spans="1:21">
      <c r="A876" s="8" t="s">
        <v>128</v>
      </c>
      <c r="B876" s="8" t="s">
        <v>139</v>
      </c>
      <c r="C876" s="8" t="s">
        <v>13020</v>
      </c>
      <c r="D876" s="13">
        <v>0.541</v>
      </c>
      <c r="E876" s="8" t="s">
        <v>13021</v>
      </c>
      <c r="F876" s="8" t="s">
        <v>13022</v>
      </c>
      <c r="G876" s="8" t="s">
        <v>10558</v>
      </c>
      <c r="H876" s="8" t="s">
        <v>10559</v>
      </c>
      <c r="I876" s="8" t="s">
        <v>10560</v>
      </c>
      <c r="J876" s="13">
        <v>0.5</v>
      </c>
      <c r="K876" s="13">
        <f t="shared" si="47"/>
        <v>19.6</v>
      </c>
      <c r="L876" s="13">
        <v>8</v>
      </c>
      <c r="M876" s="8" t="s">
        <v>10559</v>
      </c>
      <c r="N876" s="13">
        <f t="shared" si="48"/>
        <v>11.6</v>
      </c>
      <c r="O876" s="8" t="s">
        <v>10566</v>
      </c>
      <c r="P876" s="8" t="s">
        <v>10562</v>
      </c>
      <c r="Q876" s="8" t="s">
        <v>13004</v>
      </c>
      <c r="R876" s="8" t="s">
        <v>10559</v>
      </c>
      <c r="U876" s="13">
        <v>14</v>
      </c>
    </row>
    <row r="877" ht="30" customHeight="1" outlineLevel="3" spans="1:21">
      <c r="A877" s="8" t="s">
        <v>128</v>
      </c>
      <c r="B877" s="8" t="s">
        <v>139</v>
      </c>
      <c r="C877" s="8" t="s">
        <v>13023</v>
      </c>
      <c r="D877" s="13">
        <v>3.758</v>
      </c>
      <c r="E877" s="8" t="s">
        <v>13021</v>
      </c>
      <c r="F877" s="8" t="s">
        <v>13024</v>
      </c>
      <c r="G877" s="8" t="s">
        <v>10558</v>
      </c>
      <c r="H877" s="8" t="s">
        <v>10559</v>
      </c>
      <c r="I877" s="8" t="s">
        <v>10560</v>
      </c>
      <c r="J877" s="13">
        <v>3.8</v>
      </c>
      <c r="K877" s="13">
        <f t="shared" si="47"/>
        <v>141</v>
      </c>
      <c r="L877" s="13">
        <v>56</v>
      </c>
      <c r="M877" s="8" t="s">
        <v>10559</v>
      </c>
      <c r="N877" s="13">
        <f t="shared" si="48"/>
        <v>85</v>
      </c>
      <c r="O877" s="8" t="s">
        <v>10566</v>
      </c>
      <c r="P877" s="8" t="s">
        <v>10562</v>
      </c>
      <c r="Q877" s="8" t="s">
        <v>13004</v>
      </c>
      <c r="R877" s="8" t="s">
        <v>10559</v>
      </c>
      <c r="U877" s="13">
        <v>101</v>
      </c>
    </row>
    <row r="878" ht="30" customHeight="1" outlineLevel="3" spans="1:21">
      <c r="A878" s="8" t="s">
        <v>128</v>
      </c>
      <c r="B878" s="8" t="s">
        <v>139</v>
      </c>
      <c r="C878" s="8" t="s">
        <v>13025</v>
      </c>
      <c r="D878" s="13">
        <v>3.055</v>
      </c>
      <c r="E878" s="8" t="s">
        <v>13026</v>
      </c>
      <c r="F878" s="8" t="s">
        <v>13027</v>
      </c>
      <c r="G878" s="8" t="s">
        <v>10558</v>
      </c>
      <c r="H878" s="8" t="s">
        <v>10559</v>
      </c>
      <c r="I878" s="8" t="s">
        <v>10560</v>
      </c>
      <c r="J878" s="13">
        <v>3.1</v>
      </c>
      <c r="K878" s="13">
        <f t="shared" si="47"/>
        <v>114.5</v>
      </c>
      <c r="L878" s="13">
        <v>46</v>
      </c>
      <c r="M878" s="8" t="s">
        <v>10559</v>
      </c>
      <c r="N878" s="13">
        <f t="shared" si="48"/>
        <v>68.5</v>
      </c>
      <c r="O878" s="8" t="s">
        <v>10566</v>
      </c>
      <c r="P878" s="8" t="s">
        <v>10562</v>
      </c>
      <c r="Q878" s="8" t="s">
        <v>13004</v>
      </c>
      <c r="R878" s="8" t="s">
        <v>10559</v>
      </c>
      <c r="U878" s="13">
        <v>82</v>
      </c>
    </row>
    <row r="879" ht="30" customHeight="1" outlineLevel="3" spans="1:21">
      <c r="A879" s="8" t="s">
        <v>128</v>
      </c>
      <c r="B879" s="8" t="s">
        <v>139</v>
      </c>
      <c r="C879" s="8" t="s">
        <v>13028</v>
      </c>
      <c r="D879" s="13">
        <v>1.132</v>
      </c>
      <c r="E879" s="8" t="s">
        <v>13029</v>
      </c>
      <c r="F879" s="8" t="s">
        <v>13030</v>
      </c>
      <c r="G879" s="8" t="s">
        <v>10558</v>
      </c>
      <c r="H879" s="8" t="s">
        <v>10559</v>
      </c>
      <c r="I879" s="8" t="s">
        <v>10560</v>
      </c>
      <c r="J879" s="13">
        <v>1.1</v>
      </c>
      <c r="K879" s="13">
        <f t="shared" si="47"/>
        <v>41.9</v>
      </c>
      <c r="L879" s="13">
        <v>17</v>
      </c>
      <c r="M879" s="8" t="s">
        <v>10559</v>
      </c>
      <c r="N879" s="13">
        <f t="shared" si="48"/>
        <v>24.9</v>
      </c>
      <c r="O879" s="8" t="s">
        <v>10566</v>
      </c>
      <c r="P879" s="8" t="s">
        <v>10562</v>
      </c>
      <c r="Q879" s="8" t="s">
        <v>13004</v>
      </c>
      <c r="R879" s="8"/>
      <c r="U879" s="13">
        <v>30</v>
      </c>
    </row>
    <row r="880" ht="30" customHeight="1" outlineLevel="3" spans="1:21">
      <c r="A880" s="8" t="s">
        <v>128</v>
      </c>
      <c r="B880" s="8" t="s">
        <v>139</v>
      </c>
      <c r="C880" s="8" t="s">
        <v>13031</v>
      </c>
      <c r="D880" s="13">
        <v>2.32</v>
      </c>
      <c r="E880" s="8" t="s">
        <v>13032</v>
      </c>
      <c r="F880" s="8" t="s">
        <v>13033</v>
      </c>
      <c r="G880" s="8" t="s">
        <v>10558</v>
      </c>
      <c r="H880" s="8" t="s">
        <v>10559</v>
      </c>
      <c r="I880" s="8" t="s">
        <v>10560</v>
      </c>
      <c r="J880" s="13">
        <v>2.3</v>
      </c>
      <c r="K880" s="13">
        <f t="shared" si="47"/>
        <v>86.6</v>
      </c>
      <c r="L880" s="13">
        <v>35</v>
      </c>
      <c r="M880" s="8" t="s">
        <v>10559</v>
      </c>
      <c r="N880" s="13">
        <f t="shared" si="48"/>
        <v>51.6</v>
      </c>
      <c r="O880" s="8" t="s">
        <v>10566</v>
      </c>
      <c r="P880" s="8" t="s">
        <v>10562</v>
      </c>
      <c r="Q880" s="8" t="s">
        <v>13004</v>
      </c>
      <c r="R880" s="8" t="s">
        <v>10559</v>
      </c>
      <c r="U880" s="13">
        <v>62</v>
      </c>
    </row>
    <row r="881" ht="30" customHeight="1" outlineLevel="3" spans="1:21">
      <c r="A881" s="8" t="s">
        <v>128</v>
      </c>
      <c r="B881" s="8" t="s">
        <v>139</v>
      </c>
      <c r="C881" s="8" t="s">
        <v>13034</v>
      </c>
      <c r="D881" s="13">
        <v>0.9</v>
      </c>
      <c r="E881" s="8" t="s">
        <v>13035</v>
      </c>
      <c r="F881" s="8" t="s">
        <v>13036</v>
      </c>
      <c r="G881" s="8" t="s">
        <v>10558</v>
      </c>
      <c r="H881" s="8" t="s">
        <v>10559</v>
      </c>
      <c r="I881" s="8" t="s">
        <v>10560</v>
      </c>
      <c r="J881" s="13">
        <v>0.9</v>
      </c>
      <c r="K881" s="13">
        <f t="shared" si="47"/>
        <v>33.5</v>
      </c>
      <c r="L881" s="13">
        <v>14</v>
      </c>
      <c r="M881" s="8" t="s">
        <v>10559</v>
      </c>
      <c r="N881" s="13">
        <f t="shared" si="48"/>
        <v>19.5</v>
      </c>
      <c r="O881" s="8" t="s">
        <v>10566</v>
      </c>
      <c r="P881" s="8" t="s">
        <v>10562</v>
      </c>
      <c r="Q881" s="8" t="s">
        <v>13037</v>
      </c>
      <c r="R881" s="8" t="s">
        <v>10559</v>
      </c>
      <c r="U881" s="13">
        <v>24</v>
      </c>
    </row>
    <row r="882" ht="30" customHeight="1" outlineLevel="3" spans="1:21">
      <c r="A882" s="8" t="s">
        <v>128</v>
      </c>
      <c r="B882" s="8" t="s">
        <v>139</v>
      </c>
      <c r="C882" s="8" t="s">
        <v>13038</v>
      </c>
      <c r="D882" s="13">
        <v>4.81</v>
      </c>
      <c r="E882" s="8" t="s">
        <v>13039</v>
      </c>
      <c r="F882" s="8" t="s">
        <v>13040</v>
      </c>
      <c r="G882" s="8" t="s">
        <v>10558</v>
      </c>
      <c r="H882" s="8" t="s">
        <v>10559</v>
      </c>
      <c r="I882" s="8" t="s">
        <v>10560</v>
      </c>
      <c r="J882" s="13">
        <v>4.8</v>
      </c>
      <c r="K882" s="13">
        <f t="shared" si="47"/>
        <v>180.1</v>
      </c>
      <c r="L882" s="13">
        <v>72</v>
      </c>
      <c r="M882" s="8" t="s">
        <v>10559</v>
      </c>
      <c r="N882" s="13">
        <f t="shared" si="48"/>
        <v>108.1</v>
      </c>
      <c r="O882" s="8" t="s">
        <v>10566</v>
      </c>
      <c r="P882" s="8" t="s">
        <v>10562</v>
      </c>
      <c r="Q882" s="8" t="s">
        <v>13004</v>
      </c>
      <c r="R882" s="8" t="s">
        <v>10559</v>
      </c>
      <c r="U882" s="13">
        <v>129</v>
      </c>
    </row>
    <row r="883" ht="30" customHeight="1" outlineLevel="3" spans="1:21">
      <c r="A883" s="8" t="s">
        <v>128</v>
      </c>
      <c r="B883" s="8" t="s">
        <v>139</v>
      </c>
      <c r="C883" s="8" t="s">
        <v>13041</v>
      </c>
      <c r="D883" s="13">
        <v>3.765</v>
      </c>
      <c r="E883" s="8" t="s">
        <v>13042</v>
      </c>
      <c r="F883" s="8" t="s">
        <v>13043</v>
      </c>
      <c r="G883" s="8" t="s">
        <v>10558</v>
      </c>
      <c r="H883" s="8" t="s">
        <v>10559</v>
      </c>
      <c r="I883" s="8" t="s">
        <v>10560</v>
      </c>
      <c r="J883" s="13">
        <v>3.8</v>
      </c>
      <c r="K883" s="13">
        <f t="shared" si="47"/>
        <v>141</v>
      </c>
      <c r="L883" s="13">
        <v>56</v>
      </c>
      <c r="M883" s="8" t="s">
        <v>10559</v>
      </c>
      <c r="N883" s="13">
        <f t="shared" si="48"/>
        <v>85</v>
      </c>
      <c r="O883" s="8" t="s">
        <v>10566</v>
      </c>
      <c r="P883" s="8" t="s">
        <v>10562</v>
      </c>
      <c r="Q883" s="8" t="s">
        <v>13004</v>
      </c>
      <c r="R883" s="8" t="s">
        <v>10559</v>
      </c>
      <c r="U883" s="13">
        <v>101</v>
      </c>
    </row>
    <row r="884" ht="30" customHeight="1" outlineLevel="3" spans="1:21">
      <c r="A884" s="8" t="s">
        <v>128</v>
      </c>
      <c r="B884" s="8" t="s">
        <v>139</v>
      </c>
      <c r="C884" s="8" t="s">
        <v>13044</v>
      </c>
      <c r="D884" s="13">
        <v>3.505</v>
      </c>
      <c r="E884" s="8" t="s">
        <v>13045</v>
      </c>
      <c r="F884" s="8" t="s">
        <v>13046</v>
      </c>
      <c r="G884" s="8" t="s">
        <v>10558</v>
      </c>
      <c r="H884" s="8" t="s">
        <v>10559</v>
      </c>
      <c r="I884" s="8" t="s">
        <v>10560</v>
      </c>
      <c r="J884" s="13">
        <v>3.5</v>
      </c>
      <c r="K884" s="13">
        <f t="shared" si="47"/>
        <v>131.3</v>
      </c>
      <c r="L884" s="13">
        <v>53</v>
      </c>
      <c r="M884" s="8" t="s">
        <v>10559</v>
      </c>
      <c r="N884" s="13">
        <f t="shared" si="48"/>
        <v>78.3</v>
      </c>
      <c r="O884" s="8" t="s">
        <v>10566</v>
      </c>
      <c r="P884" s="8" t="s">
        <v>10562</v>
      </c>
      <c r="Q884" s="8" t="s">
        <v>13004</v>
      </c>
      <c r="R884" s="8" t="s">
        <v>10559</v>
      </c>
      <c r="U884" s="13">
        <v>94</v>
      </c>
    </row>
    <row r="885" ht="30" customHeight="1" outlineLevel="3" spans="1:21">
      <c r="A885" s="8" t="s">
        <v>128</v>
      </c>
      <c r="B885" s="8" t="s">
        <v>139</v>
      </c>
      <c r="C885" s="8" t="s">
        <v>13047</v>
      </c>
      <c r="D885" s="13">
        <v>1.298</v>
      </c>
      <c r="E885" s="8" t="s">
        <v>13048</v>
      </c>
      <c r="F885" s="8" t="s">
        <v>13049</v>
      </c>
      <c r="G885" s="8" t="s">
        <v>10558</v>
      </c>
      <c r="H885" s="8" t="s">
        <v>10559</v>
      </c>
      <c r="I885" s="8" t="s">
        <v>10560</v>
      </c>
      <c r="J885" s="13">
        <v>1.3</v>
      </c>
      <c r="K885" s="13">
        <f t="shared" si="47"/>
        <v>48.9</v>
      </c>
      <c r="L885" s="13">
        <v>19</v>
      </c>
      <c r="M885" s="8" t="s">
        <v>10559</v>
      </c>
      <c r="N885" s="13">
        <f t="shared" si="48"/>
        <v>29.9</v>
      </c>
      <c r="O885" s="8" t="s">
        <v>10566</v>
      </c>
      <c r="P885" s="8" t="s">
        <v>10562</v>
      </c>
      <c r="Q885" s="8" t="s">
        <v>13004</v>
      </c>
      <c r="R885" s="8" t="s">
        <v>10559</v>
      </c>
      <c r="U885" s="13">
        <v>35</v>
      </c>
    </row>
    <row r="886" ht="30" customHeight="1" outlineLevel="3" spans="1:21">
      <c r="A886" s="8" t="s">
        <v>128</v>
      </c>
      <c r="B886" s="8" t="s">
        <v>139</v>
      </c>
      <c r="C886" s="8" t="s">
        <v>13050</v>
      </c>
      <c r="D886" s="13">
        <v>1.906</v>
      </c>
      <c r="E886" s="8" t="s">
        <v>13051</v>
      </c>
      <c r="F886" s="8" t="s">
        <v>13052</v>
      </c>
      <c r="G886" s="8" t="s">
        <v>10558</v>
      </c>
      <c r="H886" s="8" t="s">
        <v>10559</v>
      </c>
      <c r="I886" s="8" t="s">
        <v>10560</v>
      </c>
      <c r="J886" s="13">
        <v>1.9</v>
      </c>
      <c r="K886" s="13">
        <f t="shared" si="47"/>
        <v>71.2</v>
      </c>
      <c r="L886" s="13">
        <v>29</v>
      </c>
      <c r="M886" s="8" t="s">
        <v>10559</v>
      </c>
      <c r="N886" s="13">
        <f t="shared" si="48"/>
        <v>42.2</v>
      </c>
      <c r="O886" s="8" t="s">
        <v>10566</v>
      </c>
      <c r="P886" s="8" t="s">
        <v>10562</v>
      </c>
      <c r="Q886" s="8" t="s">
        <v>13004</v>
      </c>
      <c r="R886" s="8"/>
      <c r="U886" s="13">
        <v>51</v>
      </c>
    </row>
    <row r="887" ht="30" customHeight="1" outlineLevel="2" spans="1:21">
      <c r="A887" s="8"/>
      <c r="B887" s="7" t="s">
        <v>136</v>
      </c>
      <c r="C887" s="8"/>
      <c r="D887" s="13">
        <f>SUBTOTAL(9,D888:D889)</f>
        <v>4.162</v>
      </c>
      <c r="E887" s="8"/>
      <c r="F887" s="8"/>
      <c r="G887" s="8"/>
      <c r="H887" s="8"/>
      <c r="I887" s="8"/>
      <c r="J887" s="13"/>
      <c r="K887" s="13">
        <f>SUBTOTAL(9,K888:K889)</f>
        <v>155</v>
      </c>
      <c r="L887" s="13">
        <f>SUBTOTAL(9,L888:L889)</f>
        <v>62</v>
      </c>
      <c r="M887" s="8">
        <f>SUBTOTAL(9,M888:M889)</f>
        <v>0</v>
      </c>
      <c r="N887" s="13">
        <f>SUBTOTAL(9,N888:N889)</f>
        <v>93</v>
      </c>
      <c r="O887" s="8"/>
      <c r="P887" s="8"/>
      <c r="Q887" s="8"/>
      <c r="R887" s="8"/>
      <c r="U887" s="13">
        <f>SUBTOTAL(9,U888:U889)</f>
        <v>111</v>
      </c>
    </row>
    <row r="888" ht="30" customHeight="1" outlineLevel="3" spans="1:21">
      <c r="A888" s="8" t="s">
        <v>128</v>
      </c>
      <c r="B888" s="8" t="s">
        <v>135</v>
      </c>
      <c r="C888" s="8" t="s">
        <v>13053</v>
      </c>
      <c r="D888" s="13">
        <v>1.996</v>
      </c>
      <c r="E888" s="8" t="s">
        <v>13054</v>
      </c>
      <c r="F888" s="8" t="s">
        <v>13055</v>
      </c>
      <c r="G888" s="8" t="s">
        <v>10558</v>
      </c>
      <c r="H888" s="8" t="s">
        <v>10559</v>
      </c>
      <c r="I888" s="8" t="s">
        <v>10560</v>
      </c>
      <c r="J888" s="13">
        <v>2</v>
      </c>
      <c r="K888" s="13">
        <f t="shared" ref="K888:K889" si="49">ROUND(U888/167662*234138,1)</f>
        <v>74</v>
      </c>
      <c r="L888" s="13">
        <v>30</v>
      </c>
      <c r="M888" s="8" t="s">
        <v>10559</v>
      </c>
      <c r="N888" s="13">
        <f>K888-L888</f>
        <v>44</v>
      </c>
      <c r="O888" s="8" t="s">
        <v>10566</v>
      </c>
      <c r="P888" s="8" t="s">
        <v>10562</v>
      </c>
      <c r="Q888" s="8" t="s">
        <v>13056</v>
      </c>
      <c r="R888" s="8"/>
      <c r="U888" s="13">
        <v>53</v>
      </c>
    </row>
    <row r="889" ht="30" customHeight="1" outlineLevel="3" spans="1:21">
      <c r="A889" s="8" t="s">
        <v>128</v>
      </c>
      <c r="B889" s="8" t="s">
        <v>135</v>
      </c>
      <c r="C889" s="8" t="s">
        <v>13057</v>
      </c>
      <c r="D889" s="13">
        <v>2.166</v>
      </c>
      <c r="E889" s="8" t="s">
        <v>3010</v>
      </c>
      <c r="F889" s="8" t="s">
        <v>13058</v>
      </c>
      <c r="G889" s="8" t="s">
        <v>10558</v>
      </c>
      <c r="H889" s="8" t="s">
        <v>10559</v>
      </c>
      <c r="I889" s="8" t="s">
        <v>10560</v>
      </c>
      <c r="J889" s="13">
        <v>2.2</v>
      </c>
      <c r="K889" s="13">
        <f t="shared" si="49"/>
        <v>81</v>
      </c>
      <c r="L889" s="13">
        <v>32</v>
      </c>
      <c r="M889" s="8" t="s">
        <v>10559</v>
      </c>
      <c r="N889" s="13">
        <f>K889-L889</f>
        <v>49</v>
      </c>
      <c r="O889" s="8" t="s">
        <v>10566</v>
      </c>
      <c r="P889" s="8" t="s">
        <v>10562</v>
      </c>
      <c r="Q889" s="8" t="s">
        <v>13056</v>
      </c>
      <c r="R889" s="8"/>
      <c r="U889" s="13">
        <v>58</v>
      </c>
    </row>
    <row r="890" ht="30" customHeight="1" outlineLevel="1" spans="1:21">
      <c r="A890" s="7" t="s">
        <v>153</v>
      </c>
      <c r="B890" s="8"/>
      <c r="C890" s="8"/>
      <c r="D890" s="13">
        <f>SUBTOTAL(9,D892:D926)</f>
        <v>79.976</v>
      </c>
      <c r="E890" s="8"/>
      <c r="F890" s="8"/>
      <c r="G890" s="8"/>
      <c r="H890" s="8"/>
      <c r="I890" s="8"/>
      <c r="J890" s="13"/>
      <c r="K890" s="13">
        <f>SUBTOTAL(9,K892:K926)</f>
        <v>2630.9</v>
      </c>
      <c r="L890" s="13">
        <f>SUBTOTAL(9,L892:L926)</f>
        <v>1201.1</v>
      </c>
      <c r="M890" s="8">
        <f>SUBTOTAL(9,M892:M926)</f>
        <v>935.7</v>
      </c>
      <c r="N890" s="13">
        <f>SUBTOTAL(9,N892:N926)</f>
        <v>1429.8</v>
      </c>
      <c r="O890" s="8"/>
      <c r="P890" s="8"/>
      <c r="Q890" s="8"/>
      <c r="R890" s="8"/>
      <c r="U890" s="13">
        <f>SUBTOTAL(9,U892:U926)</f>
        <v>1883.7</v>
      </c>
    </row>
    <row r="891" ht="30" customHeight="1" outlineLevel="2" spans="1:21">
      <c r="A891" s="8"/>
      <c r="B891" s="7" t="s">
        <v>164</v>
      </c>
      <c r="C891" s="8"/>
      <c r="D891" s="13">
        <f>SUBTOTAL(9,D892:D892)</f>
        <v>9.356</v>
      </c>
      <c r="E891" s="8"/>
      <c r="F891" s="8"/>
      <c r="G891" s="8"/>
      <c r="H891" s="8"/>
      <c r="I891" s="8"/>
      <c r="J891" s="13"/>
      <c r="K891" s="13">
        <f>SUBTOTAL(9,K892:K892)</f>
        <v>0.1</v>
      </c>
      <c r="L891" s="13">
        <f>SUBTOTAL(9,L892:L892)</f>
        <v>140.5</v>
      </c>
      <c r="M891" s="8">
        <f>SUBTOTAL(9,M892:M892)</f>
        <v>0</v>
      </c>
      <c r="N891" s="13">
        <f>SUBTOTAL(9,N892:N892)</f>
        <v>-140.4</v>
      </c>
      <c r="O891" s="8"/>
      <c r="P891" s="8"/>
      <c r="Q891" s="8"/>
      <c r="R891" s="8"/>
      <c r="U891" s="13">
        <f>SUBTOTAL(9,U892:U892)</f>
        <v>0.1</v>
      </c>
    </row>
    <row r="892" ht="30" customHeight="1" outlineLevel="3" spans="1:21">
      <c r="A892" s="8" t="s">
        <v>154</v>
      </c>
      <c r="B892" s="8" t="s">
        <v>163</v>
      </c>
      <c r="C892" s="8" t="s">
        <v>13059</v>
      </c>
      <c r="D892" s="13">
        <v>9.356</v>
      </c>
      <c r="E892" s="8" t="s">
        <v>13060</v>
      </c>
      <c r="F892" s="8" t="s">
        <v>13061</v>
      </c>
      <c r="G892" s="8" t="s">
        <v>10558</v>
      </c>
      <c r="H892" s="8" t="s">
        <v>10559</v>
      </c>
      <c r="I892" s="8" t="s">
        <v>10560</v>
      </c>
      <c r="J892" s="13">
        <v>14.3</v>
      </c>
      <c r="K892" s="13">
        <f>ROUND(U892/167662*234138,1)</f>
        <v>0.1</v>
      </c>
      <c r="L892" s="13">
        <v>140.5</v>
      </c>
      <c r="M892" s="8" t="s">
        <v>10559</v>
      </c>
      <c r="N892" s="13">
        <f>K892-L892</f>
        <v>-140.4</v>
      </c>
      <c r="O892" s="8" t="s">
        <v>10566</v>
      </c>
      <c r="P892" s="8" t="s">
        <v>10562</v>
      </c>
      <c r="Q892" s="8" t="s">
        <v>13062</v>
      </c>
      <c r="R892" s="8"/>
      <c r="U892" s="13">
        <v>0.1</v>
      </c>
    </row>
    <row r="893" ht="30" customHeight="1" outlineLevel="2" spans="1:21">
      <c r="A893" s="8"/>
      <c r="B893" s="7" t="s">
        <v>162</v>
      </c>
      <c r="C893" s="8"/>
      <c r="D893" s="13">
        <f>SUBTOTAL(9,D894:D918)</f>
        <v>56.013</v>
      </c>
      <c r="E893" s="8"/>
      <c r="F893" s="8"/>
      <c r="G893" s="8"/>
      <c r="H893" s="8"/>
      <c r="I893" s="8"/>
      <c r="J893" s="13"/>
      <c r="K893" s="13">
        <f>SUBTOTAL(9,K894:K918)</f>
        <v>2084.6</v>
      </c>
      <c r="L893" s="13">
        <f>SUBTOTAL(9,L894:L918)</f>
        <v>838.6</v>
      </c>
      <c r="M893" s="13">
        <f>SUBTOTAL(9,M894:M918)</f>
        <v>813.6</v>
      </c>
      <c r="N893" s="13">
        <f>SUBTOTAL(9,N894:N918)</f>
        <v>1246</v>
      </c>
      <c r="O893" s="8"/>
      <c r="P893" s="8"/>
      <c r="Q893" s="8"/>
      <c r="R893" s="8"/>
      <c r="U893" s="13">
        <f>SUBTOTAL(9,U894:U918)</f>
        <v>1492.6</v>
      </c>
    </row>
    <row r="894" ht="30" customHeight="1" outlineLevel="3" spans="1:21">
      <c r="A894" s="8" t="s">
        <v>154</v>
      </c>
      <c r="B894" s="8" t="s">
        <v>161</v>
      </c>
      <c r="C894" s="8" t="s">
        <v>13063</v>
      </c>
      <c r="D894" s="13">
        <v>2.513</v>
      </c>
      <c r="E894" s="8" t="s">
        <v>13064</v>
      </c>
      <c r="F894" s="8" t="s">
        <v>13065</v>
      </c>
      <c r="G894" s="8" t="s">
        <v>10558</v>
      </c>
      <c r="H894" s="8" t="s">
        <v>10559</v>
      </c>
      <c r="I894" s="8" t="s">
        <v>10560</v>
      </c>
      <c r="J894" s="13">
        <v>2.5</v>
      </c>
      <c r="K894" s="13">
        <f t="shared" ref="K894:K918" si="50">ROUND(U894/167662*234138,1)</f>
        <v>93.6</v>
      </c>
      <c r="L894" s="13">
        <v>38</v>
      </c>
      <c r="M894" s="13">
        <v>25.1</v>
      </c>
      <c r="N894" s="13">
        <f t="shared" ref="N894:N918" si="51">K894-L894</f>
        <v>55.6</v>
      </c>
      <c r="O894" s="8" t="s">
        <v>10566</v>
      </c>
      <c r="P894" s="8" t="s">
        <v>10562</v>
      </c>
      <c r="Q894" s="8" t="s">
        <v>13066</v>
      </c>
      <c r="R894" s="8" t="s">
        <v>10559</v>
      </c>
      <c r="U894" s="13">
        <v>67</v>
      </c>
    </row>
    <row r="895" ht="30" customHeight="1" outlineLevel="3" spans="1:21">
      <c r="A895" s="8" t="s">
        <v>154</v>
      </c>
      <c r="B895" s="8" t="s">
        <v>161</v>
      </c>
      <c r="C895" s="8" t="s">
        <v>13067</v>
      </c>
      <c r="D895" s="13">
        <v>1.113</v>
      </c>
      <c r="E895" s="8" t="s">
        <v>13068</v>
      </c>
      <c r="F895" s="8" t="s">
        <v>13069</v>
      </c>
      <c r="G895" s="8" t="s">
        <v>10558</v>
      </c>
      <c r="H895" s="8" t="s">
        <v>10559</v>
      </c>
      <c r="I895" s="8" t="s">
        <v>10560</v>
      </c>
      <c r="J895" s="13">
        <v>1.1</v>
      </c>
      <c r="K895" s="13">
        <f t="shared" si="50"/>
        <v>41.9</v>
      </c>
      <c r="L895" s="13">
        <v>17</v>
      </c>
      <c r="M895" s="13">
        <v>11.1</v>
      </c>
      <c r="N895" s="13">
        <f t="shared" si="51"/>
        <v>24.9</v>
      </c>
      <c r="O895" s="8" t="s">
        <v>10566</v>
      </c>
      <c r="P895" s="8" t="s">
        <v>10562</v>
      </c>
      <c r="Q895" s="8" t="s">
        <v>13066</v>
      </c>
      <c r="R895" s="8" t="s">
        <v>10559</v>
      </c>
      <c r="U895" s="13">
        <v>30</v>
      </c>
    </row>
    <row r="896" ht="30" customHeight="1" outlineLevel="3" spans="1:21">
      <c r="A896" s="8" t="s">
        <v>154</v>
      </c>
      <c r="B896" s="8" t="s">
        <v>161</v>
      </c>
      <c r="C896" s="8" t="s">
        <v>13070</v>
      </c>
      <c r="D896" s="13">
        <v>1.914</v>
      </c>
      <c r="E896" s="8" t="s">
        <v>13071</v>
      </c>
      <c r="F896" s="8" t="s">
        <v>13072</v>
      </c>
      <c r="G896" s="8" t="s">
        <v>10558</v>
      </c>
      <c r="H896" s="8" t="s">
        <v>10559</v>
      </c>
      <c r="I896" s="8" t="s">
        <v>10560</v>
      </c>
      <c r="J896" s="13">
        <v>1.9</v>
      </c>
      <c r="K896" s="13">
        <f t="shared" si="50"/>
        <v>71.2</v>
      </c>
      <c r="L896" s="13">
        <v>29</v>
      </c>
      <c r="M896" s="8" t="s">
        <v>10559</v>
      </c>
      <c r="N896" s="13">
        <f t="shared" si="51"/>
        <v>42.2</v>
      </c>
      <c r="O896" s="8" t="s">
        <v>10566</v>
      </c>
      <c r="P896" s="8" t="s">
        <v>10562</v>
      </c>
      <c r="Q896" s="8" t="s">
        <v>13066</v>
      </c>
      <c r="R896" s="8" t="s">
        <v>10559</v>
      </c>
      <c r="U896" s="13">
        <v>51</v>
      </c>
    </row>
    <row r="897" ht="30" customHeight="1" outlineLevel="3" spans="1:21">
      <c r="A897" s="8" t="s">
        <v>154</v>
      </c>
      <c r="B897" s="8" t="s">
        <v>161</v>
      </c>
      <c r="C897" s="8" t="s">
        <v>13073</v>
      </c>
      <c r="D897" s="13">
        <v>2.76</v>
      </c>
      <c r="E897" s="8" t="s">
        <v>13074</v>
      </c>
      <c r="F897" s="8" t="s">
        <v>13075</v>
      </c>
      <c r="G897" s="8" t="s">
        <v>10558</v>
      </c>
      <c r="H897" s="8" t="s">
        <v>10559</v>
      </c>
      <c r="I897" s="8" t="s">
        <v>10560</v>
      </c>
      <c r="J897" s="13">
        <v>2.8</v>
      </c>
      <c r="K897" s="13">
        <f t="shared" si="50"/>
        <v>103.3</v>
      </c>
      <c r="L897" s="13">
        <v>41</v>
      </c>
      <c r="M897" s="13">
        <v>27.6</v>
      </c>
      <c r="N897" s="13">
        <f t="shared" si="51"/>
        <v>62.3</v>
      </c>
      <c r="O897" s="8" t="s">
        <v>10566</v>
      </c>
      <c r="P897" s="8" t="s">
        <v>10562</v>
      </c>
      <c r="Q897" s="8" t="s">
        <v>13066</v>
      </c>
      <c r="R897" s="8" t="s">
        <v>10559</v>
      </c>
      <c r="U897" s="13">
        <v>74</v>
      </c>
    </row>
    <row r="898" ht="30" customHeight="1" outlineLevel="3" spans="1:21">
      <c r="A898" s="8" t="s">
        <v>154</v>
      </c>
      <c r="B898" s="8" t="s">
        <v>161</v>
      </c>
      <c r="C898" s="8" t="s">
        <v>13076</v>
      </c>
      <c r="D898" s="13">
        <v>0.249</v>
      </c>
      <c r="E898" s="8" t="s">
        <v>13077</v>
      </c>
      <c r="F898" s="8" t="s">
        <v>13078</v>
      </c>
      <c r="G898" s="8" t="s">
        <v>10558</v>
      </c>
      <c r="H898" s="8" t="s">
        <v>10559</v>
      </c>
      <c r="I898" s="8" t="s">
        <v>10560</v>
      </c>
      <c r="J898" s="13">
        <v>5</v>
      </c>
      <c r="K898" s="13">
        <f t="shared" si="50"/>
        <v>8.7</v>
      </c>
      <c r="L898" s="13">
        <v>3.7</v>
      </c>
      <c r="M898" s="13">
        <v>49.7</v>
      </c>
      <c r="N898" s="13">
        <f t="shared" si="51"/>
        <v>5</v>
      </c>
      <c r="O898" s="8" t="s">
        <v>10566</v>
      </c>
      <c r="P898" s="8" t="s">
        <v>10562</v>
      </c>
      <c r="Q898" s="8" t="s">
        <v>13066</v>
      </c>
      <c r="R898" s="8" t="s">
        <v>10559</v>
      </c>
      <c r="U898" s="13">
        <v>6.2</v>
      </c>
    </row>
    <row r="899" ht="30" customHeight="1" outlineLevel="3" spans="1:21">
      <c r="A899" s="8" t="s">
        <v>154</v>
      </c>
      <c r="B899" s="8" t="s">
        <v>161</v>
      </c>
      <c r="C899" s="8" t="s">
        <v>10559</v>
      </c>
      <c r="D899" s="13">
        <v>0.292</v>
      </c>
      <c r="E899" s="8" t="s">
        <v>3810</v>
      </c>
      <c r="F899" s="8" t="s">
        <v>13079</v>
      </c>
      <c r="G899" s="8" t="s">
        <v>10558</v>
      </c>
      <c r="H899" s="8" t="s">
        <v>10559</v>
      </c>
      <c r="I899" s="8" t="s">
        <v>10560</v>
      </c>
      <c r="J899" s="13">
        <v>0.3</v>
      </c>
      <c r="K899" s="13">
        <f t="shared" si="50"/>
        <v>11.2</v>
      </c>
      <c r="L899" s="13">
        <v>4</v>
      </c>
      <c r="M899" s="13">
        <v>2.9</v>
      </c>
      <c r="N899" s="13">
        <f t="shared" si="51"/>
        <v>7.2</v>
      </c>
      <c r="O899" s="8" t="s">
        <v>10566</v>
      </c>
      <c r="P899" s="8" t="s">
        <v>10562</v>
      </c>
      <c r="Q899" s="8" t="s">
        <v>13066</v>
      </c>
      <c r="R899" s="8" t="s">
        <v>10559</v>
      </c>
      <c r="U899" s="13">
        <v>8</v>
      </c>
    </row>
    <row r="900" ht="30" customHeight="1" outlineLevel="3" spans="1:21">
      <c r="A900" s="8" t="s">
        <v>154</v>
      </c>
      <c r="B900" s="8" t="s">
        <v>161</v>
      </c>
      <c r="C900" s="8" t="s">
        <v>10559</v>
      </c>
      <c r="D900" s="13">
        <v>4.948</v>
      </c>
      <c r="E900" s="8" t="s">
        <v>3810</v>
      </c>
      <c r="F900" s="8" t="s">
        <v>13080</v>
      </c>
      <c r="G900" s="8" t="s">
        <v>10558</v>
      </c>
      <c r="H900" s="8" t="s">
        <v>10559</v>
      </c>
      <c r="I900" s="8" t="s">
        <v>10560</v>
      </c>
      <c r="J900" s="13">
        <v>4.9</v>
      </c>
      <c r="K900" s="13">
        <f t="shared" si="50"/>
        <v>185.7</v>
      </c>
      <c r="L900" s="13">
        <v>74</v>
      </c>
      <c r="M900" s="13">
        <v>49.5</v>
      </c>
      <c r="N900" s="13">
        <f t="shared" si="51"/>
        <v>111.7</v>
      </c>
      <c r="O900" s="8" t="s">
        <v>10566</v>
      </c>
      <c r="P900" s="8" t="s">
        <v>10562</v>
      </c>
      <c r="Q900" s="8" t="s">
        <v>13066</v>
      </c>
      <c r="R900" s="8" t="s">
        <v>10559</v>
      </c>
      <c r="U900" s="13">
        <v>133</v>
      </c>
    </row>
    <row r="901" ht="30" customHeight="1" outlineLevel="3" spans="1:21">
      <c r="A901" s="8" t="s">
        <v>154</v>
      </c>
      <c r="B901" s="8" t="s">
        <v>161</v>
      </c>
      <c r="C901" s="8" t="s">
        <v>13081</v>
      </c>
      <c r="D901" s="13">
        <v>0.526</v>
      </c>
      <c r="E901" s="8" t="s">
        <v>13082</v>
      </c>
      <c r="F901" s="8" t="s">
        <v>13083</v>
      </c>
      <c r="G901" s="8" t="s">
        <v>10558</v>
      </c>
      <c r="H901" s="8" t="s">
        <v>10559</v>
      </c>
      <c r="I901" s="8" t="s">
        <v>10560</v>
      </c>
      <c r="J901" s="13">
        <v>10.5</v>
      </c>
      <c r="K901" s="13">
        <f t="shared" si="50"/>
        <v>18.4</v>
      </c>
      <c r="L901" s="13">
        <v>7.9</v>
      </c>
      <c r="M901" s="13">
        <v>105.2</v>
      </c>
      <c r="N901" s="13">
        <f t="shared" si="51"/>
        <v>10.5</v>
      </c>
      <c r="O901" s="8" t="s">
        <v>10566</v>
      </c>
      <c r="P901" s="8" t="s">
        <v>10562</v>
      </c>
      <c r="Q901" s="8" t="s">
        <v>13066</v>
      </c>
      <c r="R901" s="8"/>
      <c r="U901" s="13">
        <v>13.2</v>
      </c>
    </row>
    <row r="902" ht="30" customHeight="1" outlineLevel="3" spans="1:21">
      <c r="A902" s="8" t="s">
        <v>154</v>
      </c>
      <c r="B902" s="8" t="s">
        <v>161</v>
      </c>
      <c r="C902" s="8" t="s">
        <v>13084</v>
      </c>
      <c r="D902" s="13">
        <v>6.053</v>
      </c>
      <c r="E902" s="8" t="s">
        <v>13085</v>
      </c>
      <c r="F902" s="8" t="s">
        <v>13086</v>
      </c>
      <c r="G902" s="8" t="s">
        <v>10558</v>
      </c>
      <c r="H902" s="8" t="s">
        <v>10559</v>
      </c>
      <c r="I902" s="8" t="s">
        <v>10560</v>
      </c>
      <c r="J902" s="13">
        <v>6.1</v>
      </c>
      <c r="K902" s="13">
        <f t="shared" si="50"/>
        <v>226.2</v>
      </c>
      <c r="L902" s="13">
        <v>91</v>
      </c>
      <c r="M902" s="13">
        <v>60.5</v>
      </c>
      <c r="N902" s="13">
        <f t="shared" si="51"/>
        <v>135.2</v>
      </c>
      <c r="O902" s="8" t="s">
        <v>10566</v>
      </c>
      <c r="P902" s="8" t="s">
        <v>10562</v>
      </c>
      <c r="Q902" s="8" t="s">
        <v>13066</v>
      </c>
      <c r="R902" s="8" t="s">
        <v>10559</v>
      </c>
      <c r="U902" s="13">
        <v>162</v>
      </c>
    </row>
    <row r="903" ht="30" customHeight="1" outlineLevel="3" spans="1:21">
      <c r="A903" s="8" t="s">
        <v>154</v>
      </c>
      <c r="B903" s="8" t="s">
        <v>161</v>
      </c>
      <c r="C903" s="8" t="s">
        <v>13087</v>
      </c>
      <c r="D903" s="13">
        <v>2.507</v>
      </c>
      <c r="E903" s="8" t="s">
        <v>13088</v>
      </c>
      <c r="F903" s="8" t="s">
        <v>13089</v>
      </c>
      <c r="G903" s="8" t="s">
        <v>10558</v>
      </c>
      <c r="H903" s="8" t="s">
        <v>10559</v>
      </c>
      <c r="I903" s="8" t="s">
        <v>10560</v>
      </c>
      <c r="J903" s="13">
        <v>2.5</v>
      </c>
      <c r="K903" s="13">
        <f t="shared" si="50"/>
        <v>93.6</v>
      </c>
      <c r="L903" s="13">
        <v>38</v>
      </c>
      <c r="M903" s="13">
        <v>25.1</v>
      </c>
      <c r="N903" s="13">
        <f t="shared" si="51"/>
        <v>55.6</v>
      </c>
      <c r="O903" s="8" t="s">
        <v>10566</v>
      </c>
      <c r="P903" s="8" t="s">
        <v>10562</v>
      </c>
      <c r="Q903" s="8" t="s">
        <v>13066</v>
      </c>
      <c r="R903" s="8" t="s">
        <v>10559</v>
      </c>
      <c r="U903" s="13">
        <v>67</v>
      </c>
    </row>
    <row r="904" ht="30" customHeight="1" outlineLevel="3" spans="1:21">
      <c r="A904" s="8" t="s">
        <v>154</v>
      </c>
      <c r="B904" s="8" t="s">
        <v>161</v>
      </c>
      <c r="C904" s="8" t="s">
        <v>13090</v>
      </c>
      <c r="D904" s="13">
        <v>2.987</v>
      </c>
      <c r="E904" s="8" t="s">
        <v>13091</v>
      </c>
      <c r="F904" s="8" t="s">
        <v>13092</v>
      </c>
      <c r="G904" s="8" t="s">
        <v>10558</v>
      </c>
      <c r="H904" s="8" t="s">
        <v>10559</v>
      </c>
      <c r="I904" s="8" t="s">
        <v>10560</v>
      </c>
      <c r="J904" s="13">
        <v>3</v>
      </c>
      <c r="K904" s="13">
        <f t="shared" si="50"/>
        <v>111.7</v>
      </c>
      <c r="L904" s="13">
        <v>45</v>
      </c>
      <c r="M904" s="13">
        <v>29.9</v>
      </c>
      <c r="N904" s="13">
        <f t="shared" si="51"/>
        <v>66.7</v>
      </c>
      <c r="O904" s="8" t="s">
        <v>10566</v>
      </c>
      <c r="P904" s="8" t="s">
        <v>10562</v>
      </c>
      <c r="Q904" s="8" t="s">
        <v>13066</v>
      </c>
      <c r="R904" s="8" t="s">
        <v>10559</v>
      </c>
      <c r="U904" s="13">
        <v>80</v>
      </c>
    </row>
    <row r="905" ht="30" customHeight="1" outlineLevel="3" spans="1:21">
      <c r="A905" s="8" t="s">
        <v>154</v>
      </c>
      <c r="B905" s="8" t="s">
        <v>161</v>
      </c>
      <c r="C905" s="8" t="s">
        <v>13093</v>
      </c>
      <c r="D905" s="13">
        <v>1.151</v>
      </c>
      <c r="E905" s="8" t="s">
        <v>13094</v>
      </c>
      <c r="F905" s="8" t="s">
        <v>13095</v>
      </c>
      <c r="G905" s="8" t="s">
        <v>10558</v>
      </c>
      <c r="H905" s="8" t="s">
        <v>10559</v>
      </c>
      <c r="I905" s="8" t="s">
        <v>10560</v>
      </c>
      <c r="J905" s="13">
        <v>1.2</v>
      </c>
      <c r="K905" s="13">
        <f t="shared" si="50"/>
        <v>43.3</v>
      </c>
      <c r="L905" s="13">
        <v>17</v>
      </c>
      <c r="M905" s="13">
        <v>11.5</v>
      </c>
      <c r="N905" s="13">
        <f t="shared" si="51"/>
        <v>26.3</v>
      </c>
      <c r="O905" s="8" t="s">
        <v>10566</v>
      </c>
      <c r="P905" s="8" t="s">
        <v>10562</v>
      </c>
      <c r="Q905" s="8" t="s">
        <v>13066</v>
      </c>
      <c r="R905" s="8" t="s">
        <v>10559</v>
      </c>
      <c r="U905" s="13">
        <v>31</v>
      </c>
    </row>
    <row r="906" ht="30" customHeight="1" outlineLevel="3" spans="1:21">
      <c r="A906" s="8" t="s">
        <v>154</v>
      </c>
      <c r="B906" s="8" t="s">
        <v>161</v>
      </c>
      <c r="C906" s="8" t="s">
        <v>13096</v>
      </c>
      <c r="D906" s="13">
        <v>4.771</v>
      </c>
      <c r="E906" s="8" t="s">
        <v>13097</v>
      </c>
      <c r="F906" s="8" t="s">
        <v>13098</v>
      </c>
      <c r="G906" s="8" t="s">
        <v>10558</v>
      </c>
      <c r="H906" s="8" t="s">
        <v>10559</v>
      </c>
      <c r="I906" s="8" t="s">
        <v>10560</v>
      </c>
      <c r="J906" s="13">
        <v>4.8</v>
      </c>
      <c r="K906" s="13">
        <f t="shared" si="50"/>
        <v>178.8</v>
      </c>
      <c r="L906" s="13">
        <v>72</v>
      </c>
      <c r="M906" s="13">
        <v>47.7</v>
      </c>
      <c r="N906" s="13">
        <f t="shared" si="51"/>
        <v>106.8</v>
      </c>
      <c r="O906" s="8" t="s">
        <v>10566</v>
      </c>
      <c r="P906" s="8" t="s">
        <v>10562</v>
      </c>
      <c r="Q906" s="8" t="s">
        <v>13066</v>
      </c>
      <c r="R906" s="8" t="s">
        <v>10559</v>
      </c>
      <c r="U906" s="13">
        <v>128</v>
      </c>
    </row>
    <row r="907" ht="30" customHeight="1" outlineLevel="3" spans="1:21">
      <c r="A907" s="8" t="s">
        <v>154</v>
      </c>
      <c r="B907" s="8" t="s">
        <v>161</v>
      </c>
      <c r="C907" s="8" t="s">
        <v>13099</v>
      </c>
      <c r="D907" s="13">
        <v>3.162</v>
      </c>
      <c r="E907" s="8" t="s">
        <v>13100</v>
      </c>
      <c r="F907" s="8" t="s">
        <v>13101</v>
      </c>
      <c r="G907" s="8" t="s">
        <v>10558</v>
      </c>
      <c r="H907" s="8" t="s">
        <v>10559</v>
      </c>
      <c r="I907" s="8" t="s">
        <v>10560</v>
      </c>
      <c r="J907" s="13">
        <v>3.2</v>
      </c>
      <c r="K907" s="13">
        <f t="shared" si="50"/>
        <v>118.7</v>
      </c>
      <c r="L907" s="13">
        <v>47</v>
      </c>
      <c r="M907" s="13">
        <v>31.6</v>
      </c>
      <c r="N907" s="13">
        <f t="shared" si="51"/>
        <v>71.7</v>
      </c>
      <c r="O907" s="8" t="s">
        <v>10566</v>
      </c>
      <c r="P907" s="8" t="s">
        <v>10562</v>
      </c>
      <c r="Q907" s="8" t="s">
        <v>13066</v>
      </c>
      <c r="R907" s="8" t="s">
        <v>10559</v>
      </c>
      <c r="U907" s="13">
        <v>85</v>
      </c>
    </row>
    <row r="908" ht="30" customHeight="1" outlineLevel="3" spans="1:21">
      <c r="A908" s="8" t="s">
        <v>154</v>
      </c>
      <c r="B908" s="8" t="s">
        <v>161</v>
      </c>
      <c r="C908" s="8" t="s">
        <v>13102</v>
      </c>
      <c r="D908" s="13">
        <v>0.504</v>
      </c>
      <c r="E908" s="8" t="s">
        <v>13103</v>
      </c>
      <c r="F908" s="8" t="s">
        <v>13104</v>
      </c>
      <c r="G908" s="8" t="s">
        <v>10558</v>
      </c>
      <c r="H908" s="8" t="s">
        <v>10559</v>
      </c>
      <c r="I908" s="8" t="s">
        <v>10560</v>
      </c>
      <c r="J908" s="13">
        <v>0.5</v>
      </c>
      <c r="K908" s="13">
        <f t="shared" si="50"/>
        <v>19.6</v>
      </c>
      <c r="L908" s="13">
        <v>8</v>
      </c>
      <c r="M908" s="13">
        <v>5</v>
      </c>
      <c r="N908" s="13">
        <f t="shared" si="51"/>
        <v>11.6</v>
      </c>
      <c r="O908" s="8" t="s">
        <v>10566</v>
      </c>
      <c r="P908" s="8" t="s">
        <v>10562</v>
      </c>
      <c r="Q908" s="8" t="s">
        <v>13066</v>
      </c>
      <c r="R908" s="8" t="s">
        <v>10559</v>
      </c>
      <c r="U908" s="13">
        <v>14</v>
      </c>
    </row>
    <row r="909" ht="30" customHeight="1" outlineLevel="3" spans="1:21">
      <c r="A909" s="8" t="s">
        <v>154</v>
      </c>
      <c r="B909" s="8" t="s">
        <v>161</v>
      </c>
      <c r="C909" s="8" t="s">
        <v>13105</v>
      </c>
      <c r="D909" s="13">
        <v>5.703</v>
      </c>
      <c r="E909" s="8" t="s">
        <v>13106</v>
      </c>
      <c r="F909" s="8" t="s">
        <v>13107</v>
      </c>
      <c r="G909" s="8" t="s">
        <v>10558</v>
      </c>
      <c r="H909" s="8" t="s">
        <v>10559</v>
      </c>
      <c r="I909" s="8" t="s">
        <v>10560</v>
      </c>
      <c r="J909" s="13">
        <v>5.7</v>
      </c>
      <c r="K909" s="13">
        <f t="shared" si="50"/>
        <v>213.7</v>
      </c>
      <c r="L909" s="13">
        <v>86</v>
      </c>
      <c r="M909" s="13">
        <v>57</v>
      </c>
      <c r="N909" s="13">
        <f t="shared" si="51"/>
        <v>127.7</v>
      </c>
      <c r="O909" s="8" t="s">
        <v>10566</v>
      </c>
      <c r="P909" s="8" t="s">
        <v>10562</v>
      </c>
      <c r="Q909" s="8" t="s">
        <v>13066</v>
      </c>
      <c r="R909" s="8" t="s">
        <v>10559</v>
      </c>
      <c r="U909" s="13">
        <v>153</v>
      </c>
    </row>
    <row r="910" ht="30" customHeight="1" outlineLevel="3" spans="1:21">
      <c r="A910" s="8" t="s">
        <v>154</v>
      </c>
      <c r="B910" s="8" t="s">
        <v>161</v>
      </c>
      <c r="C910" s="8" t="s">
        <v>13108</v>
      </c>
      <c r="D910" s="13">
        <v>0.142</v>
      </c>
      <c r="E910" s="8" t="s">
        <v>13109</v>
      </c>
      <c r="F910" s="8" t="s">
        <v>13110</v>
      </c>
      <c r="G910" s="8" t="s">
        <v>10558</v>
      </c>
      <c r="H910" s="8" t="s">
        <v>10559</v>
      </c>
      <c r="I910" s="8" t="s">
        <v>10560</v>
      </c>
      <c r="J910" s="13">
        <v>0.1</v>
      </c>
      <c r="K910" s="13">
        <f t="shared" si="50"/>
        <v>5.6</v>
      </c>
      <c r="L910" s="13">
        <v>2</v>
      </c>
      <c r="M910" s="13">
        <v>1.4</v>
      </c>
      <c r="N910" s="13">
        <f t="shared" si="51"/>
        <v>3.6</v>
      </c>
      <c r="O910" s="8" t="s">
        <v>10566</v>
      </c>
      <c r="P910" s="8" t="s">
        <v>10562</v>
      </c>
      <c r="Q910" s="8" t="s">
        <v>13066</v>
      </c>
      <c r="R910" s="8" t="s">
        <v>10559</v>
      </c>
      <c r="U910" s="13">
        <v>4</v>
      </c>
    </row>
    <row r="911" ht="30" customHeight="1" outlineLevel="3" spans="1:21">
      <c r="A911" s="8" t="s">
        <v>154</v>
      </c>
      <c r="B911" s="8" t="s">
        <v>161</v>
      </c>
      <c r="C911" s="8" t="s">
        <v>13111</v>
      </c>
      <c r="D911" s="13">
        <v>2.326</v>
      </c>
      <c r="E911" s="8" t="s">
        <v>13112</v>
      </c>
      <c r="F911" s="8" t="s">
        <v>13113</v>
      </c>
      <c r="G911" s="8" t="s">
        <v>10558</v>
      </c>
      <c r="H911" s="8" t="s">
        <v>10559</v>
      </c>
      <c r="I911" s="8" t="s">
        <v>10560</v>
      </c>
      <c r="J911" s="13">
        <v>2.3</v>
      </c>
      <c r="K911" s="13">
        <f t="shared" si="50"/>
        <v>86.6</v>
      </c>
      <c r="L911" s="13">
        <v>35</v>
      </c>
      <c r="M911" s="13">
        <v>23.3</v>
      </c>
      <c r="N911" s="13">
        <f t="shared" si="51"/>
        <v>51.6</v>
      </c>
      <c r="O911" s="8" t="s">
        <v>10566</v>
      </c>
      <c r="P911" s="8" t="s">
        <v>10562</v>
      </c>
      <c r="Q911" s="8" t="s">
        <v>13066</v>
      </c>
      <c r="R911" s="8" t="s">
        <v>10559</v>
      </c>
      <c r="U911" s="13">
        <v>62</v>
      </c>
    </row>
    <row r="912" ht="30" customHeight="1" outlineLevel="3" spans="1:21">
      <c r="A912" s="8" t="s">
        <v>154</v>
      </c>
      <c r="B912" s="8" t="s">
        <v>161</v>
      </c>
      <c r="C912" s="8" t="s">
        <v>13114</v>
      </c>
      <c r="D912" s="13">
        <v>2.121</v>
      </c>
      <c r="E912" s="8" t="s">
        <v>13115</v>
      </c>
      <c r="F912" s="8" t="s">
        <v>13116</v>
      </c>
      <c r="G912" s="8" t="s">
        <v>10558</v>
      </c>
      <c r="H912" s="8" t="s">
        <v>10559</v>
      </c>
      <c r="I912" s="8" t="s">
        <v>10560</v>
      </c>
      <c r="J912" s="13">
        <v>2.1</v>
      </c>
      <c r="K912" s="13">
        <f t="shared" si="50"/>
        <v>79.6</v>
      </c>
      <c r="L912" s="13">
        <v>32</v>
      </c>
      <c r="M912" s="13">
        <v>21.2</v>
      </c>
      <c r="N912" s="13">
        <f t="shared" si="51"/>
        <v>47.6</v>
      </c>
      <c r="O912" s="8" t="s">
        <v>10566</v>
      </c>
      <c r="P912" s="8" t="s">
        <v>10562</v>
      </c>
      <c r="Q912" s="8" t="s">
        <v>13066</v>
      </c>
      <c r="R912" s="8" t="s">
        <v>10559</v>
      </c>
      <c r="U912" s="13">
        <v>57</v>
      </c>
    </row>
    <row r="913" ht="30" customHeight="1" outlineLevel="3" spans="1:21">
      <c r="A913" s="8" t="s">
        <v>154</v>
      </c>
      <c r="B913" s="8" t="s">
        <v>161</v>
      </c>
      <c r="C913" s="8" t="s">
        <v>13117</v>
      </c>
      <c r="D913" s="13">
        <v>0.192</v>
      </c>
      <c r="E913" s="8" t="s">
        <v>13118</v>
      </c>
      <c r="F913" s="8" t="s">
        <v>13119</v>
      </c>
      <c r="G913" s="8" t="s">
        <v>10558</v>
      </c>
      <c r="H913" s="8" t="s">
        <v>10559</v>
      </c>
      <c r="I913" s="8" t="s">
        <v>10560</v>
      </c>
      <c r="J913" s="13">
        <v>3.8</v>
      </c>
      <c r="K913" s="13">
        <f t="shared" si="50"/>
        <v>6.7</v>
      </c>
      <c r="L913" s="13">
        <v>2</v>
      </c>
      <c r="M913" s="13">
        <v>38.3</v>
      </c>
      <c r="N913" s="13">
        <f t="shared" si="51"/>
        <v>4.7</v>
      </c>
      <c r="O913" s="8" t="s">
        <v>10566</v>
      </c>
      <c r="P913" s="8" t="s">
        <v>10562</v>
      </c>
      <c r="Q913" s="8" t="s">
        <v>13066</v>
      </c>
      <c r="R913" s="8" t="s">
        <v>10559</v>
      </c>
      <c r="U913" s="13">
        <v>4.8</v>
      </c>
    </row>
    <row r="914" ht="30" customHeight="1" outlineLevel="3" spans="1:21">
      <c r="A914" s="8" t="s">
        <v>154</v>
      </c>
      <c r="B914" s="8" t="s">
        <v>161</v>
      </c>
      <c r="C914" s="8" t="s">
        <v>13120</v>
      </c>
      <c r="D914" s="13">
        <v>0.688</v>
      </c>
      <c r="E914" s="8" t="s">
        <v>13121</v>
      </c>
      <c r="F914" s="8" t="s">
        <v>13122</v>
      </c>
      <c r="G914" s="8" t="s">
        <v>10558</v>
      </c>
      <c r="H914" s="8" t="s">
        <v>10559</v>
      </c>
      <c r="I914" s="8" t="s">
        <v>10560</v>
      </c>
      <c r="J914" s="13">
        <v>0.7</v>
      </c>
      <c r="K914" s="13">
        <f t="shared" si="50"/>
        <v>25.1</v>
      </c>
      <c r="L914" s="13">
        <v>10</v>
      </c>
      <c r="M914" s="13">
        <v>6.9</v>
      </c>
      <c r="N914" s="13">
        <f t="shared" si="51"/>
        <v>15.1</v>
      </c>
      <c r="O914" s="8" t="s">
        <v>10566</v>
      </c>
      <c r="P914" s="8" t="s">
        <v>10562</v>
      </c>
      <c r="Q914" s="8" t="s">
        <v>13066</v>
      </c>
      <c r="R914" s="8" t="s">
        <v>10559</v>
      </c>
      <c r="U914" s="13">
        <v>18</v>
      </c>
    </row>
    <row r="915" ht="30" customHeight="1" outlineLevel="3" spans="1:21">
      <c r="A915" s="8" t="s">
        <v>154</v>
      </c>
      <c r="B915" s="8" t="s">
        <v>161</v>
      </c>
      <c r="C915" s="8" t="s">
        <v>10559</v>
      </c>
      <c r="D915" s="13">
        <v>2.931</v>
      </c>
      <c r="E915" s="8" t="s">
        <v>13123</v>
      </c>
      <c r="F915" s="8" t="s">
        <v>13124</v>
      </c>
      <c r="G915" s="8" t="s">
        <v>10558</v>
      </c>
      <c r="H915" s="8" t="s">
        <v>10559</v>
      </c>
      <c r="I915" s="8" t="s">
        <v>10560</v>
      </c>
      <c r="J915" s="13">
        <v>10.7</v>
      </c>
      <c r="K915" s="13">
        <f t="shared" si="50"/>
        <v>102.4</v>
      </c>
      <c r="L915" s="13">
        <v>43</v>
      </c>
      <c r="M915" s="13">
        <v>107.5</v>
      </c>
      <c r="N915" s="13">
        <f t="shared" si="51"/>
        <v>59.4</v>
      </c>
      <c r="O915" s="8" t="s">
        <v>10566</v>
      </c>
      <c r="P915" s="8" t="s">
        <v>10562</v>
      </c>
      <c r="Q915" s="8" t="s">
        <v>13066</v>
      </c>
      <c r="R915" s="8" t="s">
        <v>10559</v>
      </c>
      <c r="U915" s="13">
        <v>73.3</v>
      </c>
    </row>
    <row r="916" ht="30" customHeight="1" outlineLevel="3" spans="1:21">
      <c r="A916" s="8" t="s">
        <v>154</v>
      </c>
      <c r="B916" s="8" t="s">
        <v>161</v>
      </c>
      <c r="C916" s="8" t="s">
        <v>13125</v>
      </c>
      <c r="D916" s="13">
        <v>5.412</v>
      </c>
      <c r="E916" s="8" t="s">
        <v>13126</v>
      </c>
      <c r="F916" s="8" t="s">
        <v>13127</v>
      </c>
      <c r="G916" s="8" t="s">
        <v>10558</v>
      </c>
      <c r="H916" s="8" t="s">
        <v>10559</v>
      </c>
      <c r="I916" s="8" t="s">
        <v>10560</v>
      </c>
      <c r="J916" s="13">
        <v>5.4</v>
      </c>
      <c r="K916" s="13">
        <f t="shared" si="50"/>
        <v>202.5</v>
      </c>
      <c r="L916" s="13">
        <v>81</v>
      </c>
      <c r="M916" s="13">
        <v>54.1</v>
      </c>
      <c r="N916" s="13">
        <f t="shared" si="51"/>
        <v>121.5</v>
      </c>
      <c r="O916" s="8" t="s">
        <v>10566</v>
      </c>
      <c r="P916" s="8" t="s">
        <v>10562</v>
      </c>
      <c r="Q916" s="8" t="s">
        <v>13066</v>
      </c>
      <c r="R916" s="8" t="s">
        <v>10559</v>
      </c>
      <c r="U916" s="13">
        <v>145</v>
      </c>
    </row>
    <row r="917" ht="30" customHeight="1" outlineLevel="3" spans="1:21">
      <c r="A917" s="8" t="s">
        <v>154</v>
      </c>
      <c r="B917" s="8" t="s">
        <v>161</v>
      </c>
      <c r="C917" s="8" t="s">
        <v>13128</v>
      </c>
      <c r="D917" s="13">
        <v>0.202</v>
      </c>
      <c r="E917" s="8" t="s">
        <v>13129</v>
      </c>
      <c r="F917" s="8" t="s">
        <v>13130</v>
      </c>
      <c r="G917" s="8" t="s">
        <v>10558</v>
      </c>
      <c r="H917" s="8" t="s">
        <v>10559</v>
      </c>
      <c r="I917" s="8" t="s">
        <v>10560</v>
      </c>
      <c r="J917" s="13">
        <v>0.2</v>
      </c>
      <c r="K917" s="13">
        <f t="shared" si="50"/>
        <v>7</v>
      </c>
      <c r="L917" s="13">
        <v>3</v>
      </c>
      <c r="M917" s="13">
        <v>2</v>
      </c>
      <c r="N917" s="13">
        <f t="shared" si="51"/>
        <v>4</v>
      </c>
      <c r="O917" s="8" t="s">
        <v>10566</v>
      </c>
      <c r="P917" s="8" t="s">
        <v>10562</v>
      </c>
      <c r="Q917" s="8" t="s">
        <v>13066</v>
      </c>
      <c r="R917" s="8" t="s">
        <v>10559</v>
      </c>
      <c r="U917" s="13">
        <v>5</v>
      </c>
    </row>
    <row r="918" ht="30" customHeight="1" outlineLevel="3" spans="1:21">
      <c r="A918" s="8" t="s">
        <v>154</v>
      </c>
      <c r="B918" s="8" t="s">
        <v>161</v>
      </c>
      <c r="C918" s="8" t="s">
        <v>10559</v>
      </c>
      <c r="D918" s="13">
        <v>0.846</v>
      </c>
      <c r="E918" s="8" t="s">
        <v>13131</v>
      </c>
      <c r="F918" s="8" t="s">
        <v>13132</v>
      </c>
      <c r="G918" s="8" t="s">
        <v>10558</v>
      </c>
      <c r="H918" s="8" t="s">
        <v>10559</v>
      </c>
      <c r="I918" s="8" t="s">
        <v>10560</v>
      </c>
      <c r="J918" s="13">
        <v>1.9</v>
      </c>
      <c r="K918" s="13">
        <f t="shared" si="50"/>
        <v>29.5</v>
      </c>
      <c r="L918" s="13">
        <v>12</v>
      </c>
      <c r="M918" s="13">
        <v>19.5</v>
      </c>
      <c r="N918" s="13">
        <f t="shared" si="51"/>
        <v>17.5</v>
      </c>
      <c r="O918" s="8" t="s">
        <v>10566</v>
      </c>
      <c r="P918" s="8" t="s">
        <v>10562</v>
      </c>
      <c r="Q918" s="8" t="s">
        <v>13066</v>
      </c>
      <c r="R918" s="8" t="s">
        <v>10559</v>
      </c>
      <c r="U918" s="13">
        <v>21.1</v>
      </c>
    </row>
    <row r="919" ht="30" customHeight="1" outlineLevel="2" spans="1:21">
      <c r="A919" s="8"/>
      <c r="B919" s="7" t="s">
        <v>176</v>
      </c>
      <c r="C919" s="8"/>
      <c r="D919" s="13">
        <f>SUBTOTAL(9,D920:D924)</f>
        <v>12.197</v>
      </c>
      <c r="E919" s="8"/>
      <c r="F919" s="8"/>
      <c r="G919" s="8"/>
      <c r="H919" s="8"/>
      <c r="I919" s="8"/>
      <c r="J919" s="13"/>
      <c r="K919" s="13">
        <f>SUBTOTAL(9,K920:K924)</f>
        <v>455.4</v>
      </c>
      <c r="L919" s="13">
        <f>SUBTOTAL(9,L920:L924)</f>
        <v>183</v>
      </c>
      <c r="M919" s="13">
        <f>SUBTOTAL(9,M920:M924)</f>
        <v>122.1</v>
      </c>
      <c r="N919" s="13">
        <f>SUBTOTAL(9,N920:N924)</f>
        <v>272.4</v>
      </c>
      <c r="O919" s="8"/>
      <c r="P919" s="8"/>
      <c r="Q919" s="8"/>
      <c r="R919" s="8"/>
      <c r="U919" s="13">
        <f>SUBTOTAL(9,U920:U924)</f>
        <v>326</v>
      </c>
    </row>
    <row r="920" ht="30" customHeight="1" outlineLevel="3" spans="1:21">
      <c r="A920" s="8" t="s">
        <v>154</v>
      </c>
      <c r="B920" s="8" t="s">
        <v>175</v>
      </c>
      <c r="C920" s="8" t="s">
        <v>13133</v>
      </c>
      <c r="D920" s="13">
        <v>1.275</v>
      </c>
      <c r="E920" s="8" t="s">
        <v>13134</v>
      </c>
      <c r="F920" s="8" t="s">
        <v>13135</v>
      </c>
      <c r="G920" s="8" t="s">
        <v>10558</v>
      </c>
      <c r="H920" s="8" t="s">
        <v>10559</v>
      </c>
      <c r="I920" s="8" t="s">
        <v>10560</v>
      </c>
      <c r="J920" s="13">
        <v>1.3</v>
      </c>
      <c r="K920" s="13">
        <f t="shared" ref="K920:K924" si="52">ROUND(U920/167662*234138,1)</f>
        <v>47.5</v>
      </c>
      <c r="L920" s="13">
        <v>19</v>
      </c>
      <c r="M920" s="13">
        <v>12.8</v>
      </c>
      <c r="N920" s="13">
        <f>K920-L920</f>
        <v>28.5</v>
      </c>
      <c r="O920" s="8" t="s">
        <v>10566</v>
      </c>
      <c r="P920" s="8" t="s">
        <v>10562</v>
      </c>
      <c r="Q920" s="8" t="s">
        <v>13136</v>
      </c>
      <c r="R920" s="8" t="s">
        <v>10559</v>
      </c>
      <c r="U920" s="13">
        <v>34</v>
      </c>
    </row>
    <row r="921" ht="30" customHeight="1" outlineLevel="3" spans="1:21">
      <c r="A921" s="8" t="s">
        <v>154</v>
      </c>
      <c r="B921" s="8" t="s">
        <v>175</v>
      </c>
      <c r="C921" s="8" t="s">
        <v>13137</v>
      </c>
      <c r="D921" s="13">
        <v>0.187</v>
      </c>
      <c r="E921" s="8" t="s">
        <v>13138</v>
      </c>
      <c r="F921" s="8" t="s">
        <v>13139</v>
      </c>
      <c r="G921" s="8" t="s">
        <v>10558</v>
      </c>
      <c r="H921" s="8" t="s">
        <v>10559</v>
      </c>
      <c r="I921" s="8" t="s">
        <v>10560</v>
      </c>
      <c r="J921" s="13">
        <v>0.2</v>
      </c>
      <c r="K921" s="13">
        <f t="shared" si="52"/>
        <v>7</v>
      </c>
      <c r="L921" s="13">
        <v>3</v>
      </c>
      <c r="M921" s="13">
        <v>1.9</v>
      </c>
      <c r="N921" s="13">
        <f>K921-L921</f>
        <v>4</v>
      </c>
      <c r="O921" s="8" t="s">
        <v>10566</v>
      </c>
      <c r="P921" s="8" t="s">
        <v>10562</v>
      </c>
      <c r="Q921" s="8" t="s">
        <v>13136</v>
      </c>
      <c r="R921" s="8" t="s">
        <v>10559</v>
      </c>
      <c r="U921" s="13">
        <v>5</v>
      </c>
    </row>
    <row r="922" ht="30" customHeight="1" outlineLevel="3" spans="1:21">
      <c r="A922" s="8" t="s">
        <v>154</v>
      </c>
      <c r="B922" s="8" t="s">
        <v>175</v>
      </c>
      <c r="C922" s="8" t="s">
        <v>13140</v>
      </c>
      <c r="D922" s="13">
        <v>2.618</v>
      </c>
      <c r="E922" s="8" t="s">
        <v>13141</v>
      </c>
      <c r="F922" s="8" t="s">
        <v>13142</v>
      </c>
      <c r="G922" s="8" t="s">
        <v>10558</v>
      </c>
      <c r="H922" s="8" t="s">
        <v>10559</v>
      </c>
      <c r="I922" s="8" t="s">
        <v>10560</v>
      </c>
      <c r="J922" s="13">
        <v>2.6</v>
      </c>
      <c r="K922" s="13">
        <f t="shared" si="52"/>
        <v>97.8</v>
      </c>
      <c r="L922" s="13">
        <v>39</v>
      </c>
      <c r="M922" s="13">
        <v>26.2</v>
      </c>
      <c r="N922" s="13">
        <f>K922-L922</f>
        <v>58.8</v>
      </c>
      <c r="O922" s="8" t="s">
        <v>10566</v>
      </c>
      <c r="P922" s="8" t="s">
        <v>10562</v>
      </c>
      <c r="Q922" s="8" t="s">
        <v>13136</v>
      </c>
      <c r="R922" s="8" t="s">
        <v>10559</v>
      </c>
      <c r="U922" s="13">
        <v>70</v>
      </c>
    </row>
    <row r="923" ht="30" customHeight="1" outlineLevel="3" spans="1:21">
      <c r="A923" s="8" t="s">
        <v>154</v>
      </c>
      <c r="B923" s="8" t="s">
        <v>175</v>
      </c>
      <c r="C923" s="8" t="s">
        <v>13143</v>
      </c>
      <c r="D923" s="13">
        <v>3.45</v>
      </c>
      <c r="E923" s="8" t="s">
        <v>13144</v>
      </c>
      <c r="F923" s="8" t="s">
        <v>13145</v>
      </c>
      <c r="G923" s="8" t="s">
        <v>10558</v>
      </c>
      <c r="H923" s="8" t="s">
        <v>10559</v>
      </c>
      <c r="I923" s="8" t="s">
        <v>10560</v>
      </c>
      <c r="J923" s="13">
        <v>3.5</v>
      </c>
      <c r="K923" s="13">
        <f t="shared" si="52"/>
        <v>128.5</v>
      </c>
      <c r="L923" s="13">
        <v>52</v>
      </c>
      <c r="M923" s="13">
        <v>34.5</v>
      </c>
      <c r="N923" s="13">
        <f>K923-L923</f>
        <v>76.5</v>
      </c>
      <c r="O923" s="8" t="s">
        <v>10566</v>
      </c>
      <c r="P923" s="8" t="s">
        <v>10562</v>
      </c>
      <c r="Q923" s="8" t="s">
        <v>13136</v>
      </c>
      <c r="R923" s="8" t="s">
        <v>10559</v>
      </c>
      <c r="U923" s="13">
        <v>92</v>
      </c>
    </row>
    <row r="924" ht="30" customHeight="1" outlineLevel="3" spans="1:21">
      <c r="A924" s="8" t="s">
        <v>154</v>
      </c>
      <c r="B924" s="8" t="s">
        <v>175</v>
      </c>
      <c r="C924" s="8" t="s">
        <v>13146</v>
      </c>
      <c r="D924" s="13">
        <v>4.667</v>
      </c>
      <c r="E924" s="8" t="s">
        <v>13147</v>
      </c>
      <c r="F924" s="8" t="s">
        <v>13148</v>
      </c>
      <c r="G924" s="8" t="s">
        <v>10558</v>
      </c>
      <c r="H924" s="8" t="s">
        <v>10559</v>
      </c>
      <c r="I924" s="8" t="s">
        <v>10560</v>
      </c>
      <c r="J924" s="13">
        <v>4.7</v>
      </c>
      <c r="K924" s="13">
        <f t="shared" si="52"/>
        <v>174.6</v>
      </c>
      <c r="L924" s="13">
        <v>70</v>
      </c>
      <c r="M924" s="13">
        <v>46.7</v>
      </c>
      <c r="N924" s="13">
        <f>K924-L924</f>
        <v>104.6</v>
      </c>
      <c r="O924" s="8" t="s">
        <v>10566</v>
      </c>
      <c r="P924" s="8" t="s">
        <v>10562</v>
      </c>
      <c r="Q924" s="8" t="s">
        <v>13136</v>
      </c>
      <c r="R924" s="8" t="s">
        <v>10559</v>
      </c>
      <c r="U924" s="13">
        <v>125</v>
      </c>
    </row>
    <row r="925" ht="30" customHeight="1" outlineLevel="2" spans="1:21">
      <c r="A925" s="8"/>
      <c r="B925" s="7" t="s">
        <v>172</v>
      </c>
      <c r="C925" s="8"/>
      <c r="D925" s="13">
        <f>SUBTOTAL(9,D926:D926)</f>
        <v>2.41</v>
      </c>
      <c r="E925" s="8"/>
      <c r="F925" s="8"/>
      <c r="G925" s="8"/>
      <c r="H925" s="8"/>
      <c r="I925" s="8"/>
      <c r="J925" s="13"/>
      <c r="K925" s="13">
        <f>SUBTOTAL(9,K926:K926)</f>
        <v>90.8</v>
      </c>
      <c r="L925" s="13">
        <f>SUBTOTAL(9,L926:L926)</f>
        <v>39</v>
      </c>
      <c r="M925" s="8">
        <f>SUBTOTAL(9,M926:M926)</f>
        <v>0</v>
      </c>
      <c r="N925" s="13">
        <f>SUBTOTAL(9,N926:N926)</f>
        <v>51.8</v>
      </c>
      <c r="O925" s="8"/>
      <c r="P925" s="8"/>
      <c r="Q925" s="8"/>
      <c r="R925" s="8"/>
      <c r="U925" s="13">
        <f>SUBTOTAL(9,U926:U926)</f>
        <v>65</v>
      </c>
    </row>
    <row r="926" ht="30" customHeight="1" outlineLevel="3" spans="1:21">
      <c r="A926" s="8" t="s">
        <v>154</v>
      </c>
      <c r="B926" s="8" t="s">
        <v>171</v>
      </c>
      <c r="C926" s="8" t="s">
        <v>13149</v>
      </c>
      <c r="D926" s="13">
        <v>2.41</v>
      </c>
      <c r="E926" s="8" t="s">
        <v>13150</v>
      </c>
      <c r="F926" s="8" t="s">
        <v>13151</v>
      </c>
      <c r="G926" s="8" t="s">
        <v>11883</v>
      </c>
      <c r="H926" s="8" t="s">
        <v>10559</v>
      </c>
      <c r="I926" s="8" t="s">
        <v>10560</v>
      </c>
      <c r="J926" s="13">
        <v>2.4</v>
      </c>
      <c r="K926" s="13">
        <f>ROUND(U926/167662*234138,1)</f>
        <v>90.8</v>
      </c>
      <c r="L926" s="13">
        <v>39</v>
      </c>
      <c r="M926" s="8" t="s">
        <v>10559</v>
      </c>
      <c r="N926" s="13">
        <f>K926-L926</f>
        <v>51.8</v>
      </c>
      <c r="O926" s="8" t="s">
        <v>10566</v>
      </c>
      <c r="P926" s="8" t="s">
        <v>10562</v>
      </c>
      <c r="Q926" s="8" t="s">
        <v>13152</v>
      </c>
      <c r="R926" s="8" t="s">
        <v>10559</v>
      </c>
      <c r="U926" s="13">
        <v>65</v>
      </c>
    </row>
    <row r="927" ht="30" customHeight="1" outlineLevel="1" spans="1:21">
      <c r="A927" s="7" t="s">
        <v>177</v>
      </c>
      <c r="B927" s="8"/>
      <c r="C927" s="8"/>
      <c r="D927" s="13">
        <f>SUBTOTAL(9,D929:D1008)</f>
        <v>300.781</v>
      </c>
      <c r="E927" s="8"/>
      <c r="F927" s="8"/>
      <c r="G927" s="8"/>
      <c r="H927" s="8"/>
      <c r="I927" s="8"/>
      <c r="J927" s="13"/>
      <c r="K927" s="13">
        <f>SUBTOTAL(9,K929:K1008)</f>
        <v>13494.7</v>
      </c>
      <c r="L927" s="13">
        <f>SUBTOTAL(9,L929:L1008)</f>
        <v>5416.8</v>
      </c>
      <c r="M927" s="8">
        <f>SUBTOTAL(9,M929:M1008)</f>
        <v>301.9</v>
      </c>
      <c r="N927" s="13">
        <f>SUBTOTAL(9,N929:N1008)</f>
        <v>8077.9</v>
      </c>
      <c r="O927" s="8"/>
      <c r="P927" s="8"/>
      <c r="Q927" s="8"/>
      <c r="R927" s="8"/>
      <c r="U927" s="13">
        <f>SUBTOTAL(9,U929:U1008)</f>
        <v>9663.3</v>
      </c>
    </row>
    <row r="928" ht="30" customHeight="1" outlineLevel="2" spans="1:21">
      <c r="A928" s="8"/>
      <c r="B928" s="7" t="s">
        <v>186</v>
      </c>
      <c r="C928" s="8"/>
      <c r="D928" s="13">
        <f>SUBTOTAL(9,D929:D929)</f>
        <v>0.386</v>
      </c>
      <c r="E928" s="8"/>
      <c r="F928" s="8"/>
      <c r="G928" s="8"/>
      <c r="H928" s="8"/>
      <c r="I928" s="8"/>
      <c r="J928" s="13"/>
      <c r="K928" s="13">
        <f>SUBTOTAL(9,K929:K929)</f>
        <v>9.8</v>
      </c>
      <c r="L928" s="13">
        <f>SUBTOTAL(9,L929:L929)</f>
        <v>7</v>
      </c>
      <c r="M928" s="8">
        <f>SUBTOTAL(9,M929:M929)</f>
        <v>0</v>
      </c>
      <c r="N928" s="13">
        <f>SUBTOTAL(9,N929:N929)</f>
        <v>2.8</v>
      </c>
      <c r="O928" s="8"/>
      <c r="P928" s="8"/>
      <c r="Q928" s="8"/>
      <c r="R928" s="8"/>
      <c r="U928" s="13">
        <f>SUBTOTAL(9,U929:U929)</f>
        <v>7</v>
      </c>
    </row>
    <row r="929" ht="30" customHeight="1" outlineLevel="3" spans="1:21">
      <c r="A929" s="8" t="s">
        <v>178</v>
      </c>
      <c r="B929" s="8" t="s">
        <v>185</v>
      </c>
      <c r="C929" s="8" t="s">
        <v>10559</v>
      </c>
      <c r="D929" s="13">
        <v>0.386</v>
      </c>
      <c r="E929" s="8" t="s">
        <v>5363</v>
      </c>
      <c r="F929" s="8" t="s">
        <v>5364</v>
      </c>
      <c r="G929" s="8" t="s">
        <v>11838</v>
      </c>
      <c r="H929" s="8" t="s">
        <v>11839</v>
      </c>
      <c r="I929" s="8" t="s">
        <v>10560</v>
      </c>
      <c r="J929" s="13">
        <v>4.7</v>
      </c>
      <c r="K929" s="13">
        <f>ROUND(U929/167662*234138,1)</f>
        <v>9.8</v>
      </c>
      <c r="L929" s="13">
        <v>7</v>
      </c>
      <c r="M929" s="8" t="s">
        <v>10559</v>
      </c>
      <c r="N929" s="13">
        <f>K929-L929</f>
        <v>2.8</v>
      </c>
      <c r="O929" s="8" t="s">
        <v>10561</v>
      </c>
      <c r="P929" s="8" t="s">
        <v>10562</v>
      </c>
      <c r="Q929" s="8" t="s">
        <v>13153</v>
      </c>
      <c r="R929" s="8"/>
      <c r="S929" s="1" t="s">
        <v>12715</v>
      </c>
      <c r="T929" s="1" t="s">
        <v>12715</v>
      </c>
      <c r="U929" s="13">
        <v>7</v>
      </c>
    </row>
    <row r="930" ht="30" customHeight="1" outlineLevel="2" spans="1:21">
      <c r="A930" s="8"/>
      <c r="B930" s="7" t="s">
        <v>188</v>
      </c>
      <c r="C930" s="8"/>
      <c r="D930" s="13">
        <f>SUBTOTAL(9,D931:D1005)</f>
        <v>299.538</v>
      </c>
      <c r="E930" s="8"/>
      <c r="F930" s="8"/>
      <c r="G930" s="8"/>
      <c r="H930" s="8"/>
      <c r="I930" s="8"/>
      <c r="J930" s="13"/>
      <c r="K930" s="13">
        <f>SUBTOTAL(9,K931:K1005)</f>
        <v>13448.1</v>
      </c>
      <c r="L930" s="13">
        <f>SUBTOTAL(9,L931:L1005)</f>
        <v>5393</v>
      </c>
      <c r="M930" s="8">
        <f>SUBTOTAL(9,M931:M1005)</f>
        <v>301.9</v>
      </c>
      <c r="N930" s="13">
        <f>SUBTOTAL(9,N931:N1005)</f>
        <v>8055.1</v>
      </c>
      <c r="O930" s="8"/>
      <c r="P930" s="8"/>
      <c r="Q930" s="8"/>
      <c r="R930" s="8"/>
      <c r="U930" s="13">
        <f>SUBTOTAL(9,U931:U1005)</f>
        <v>9630</v>
      </c>
    </row>
    <row r="931" ht="30" customHeight="1" outlineLevel="3" spans="1:21">
      <c r="A931" s="8" t="s">
        <v>178</v>
      </c>
      <c r="B931" s="8" t="s">
        <v>187</v>
      </c>
      <c r="C931" s="8" t="s">
        <v>13154</v>
      </c>
      <c r="D931" s="13">
        <v>4.41</v>
      </c>
      <c r="E931" s="8" t="s">
        <v>13155</v>
      </c>
      <c r="F931" s="8" t="s">
        <v>13156</v>
      </c>
      <c r="G931" s="8" t="s">
        <v>11838</v>
      </c>
      <c r="H931" s="8" t="s">
        <v>11839</v>
      </c>
      <c r="I931" s="8" t="s">
        <v>10560</v>
      </c>
      <c r="J931" s="13">
        <v>4.4</v>
      </c>
      <c r="K931" s="13">
        <f t="shared" ref="K931:K994" si="53">ROUND(U931/167662*234138,1)</f>
        <v>198.3</v>
      </c>
      <c r="L931" s="13">
        <v>79</v>
      </c>
      <c r="M931" s="8" t="s">
        <v>10559</v>
      </c>
      <c r="N931" s="13">
        <f t="shared" ref="N931:N994" si="54">K931-L931</f>
        <v>119.3</v>
      </c>
      <c r="O931" s="8" t="s">
        <v>10566</v>
      </c>
      <c r="P931" s="8" t="s">
        <v>10562</v>
      </c>
      <c r="Q931" s="8" t="s">
        <v>13157</v>
      </c>
      <c r="R931" s="8"/>
      <c r="U931" s="13">
        <v>142</v>
      </c>
    </row>
    <row r="932" ht="30" customHeight="1" outlineLevel="3" spans="1:21">
      <c r="A932" s="8" t="s">
        <v>178</v>
      </c>
      <c r="B932" s="8" t="s">
        <v>187</v>
      </c>
      <c r="C932" s="8" t="s">
        <v>13158</v>
      </c>
      <c r="D932" s="13">
        <v>6.496</v>
      </c>
      <c r="E932" s="8" t="s">
        <v>13159</v>
      </c>
      <c r="F932" s="8" t="s">
        <v>13160</v>
      </c>
      <c r="G932" s="8" t="s">
        <v>11838</v>
      </c>
      <c r="H932" s="8" t="s">
        <v>11839</v>
      </c>
      <c r="I932" s="8" t="s">
        <v>10560</v>
      </c>
      <c r="J932" s="13">
        <v>6.5</v>
      </c>
      <c r="K932" s="13">
        <f t="shared" si="53"/>
        <v>291.9</v>
      </c>
      <c r="L932" s="13">
        <v>117</v>
      </c>
      <c r="M932" s="8" t="s">
        <v>10559</v>
      </c>
      <c r="N932" s="13">
        <f t="shared" si="54"/>
        <v>174.9</v>
      </c>
      <c r="O932" s="8" t="s">
        <v>10566</v>
      </c>
      <c r="P932" s="8" t="s">
        <v>10562</v>
      </c>
      <c r="Q932" s="8" t="s">
        <v>13157</v>
      </c>
      <c r="R932" s="8"/>
      <c r="U932" s="13">
        <v>209</v>
      </c>
    </row>
    <row r="933" ht="30" customHeight="1" outlineLevel="3" spans="1:21">
      <c r="A933" s="8" t="s">
        <v>178</v>
      </c>
      <c r="B933" s="8" t="s">
        <v>187</v>
      </c>
      <c r="C933" s="8" t="s">
        <v>13161</v>
      </c>
      <c r="D933" s="13">
        <v>7.823</v>
      </c>
      <c r="E933" s="8" t="s">
        <v>13162</v>
      </c>
      <c r="F933" s="8" t="s">
        <v>13163</v>
      </c>
      <c r="G933" s="8" t="s">
        <v>11838</v>
      </c>
      <c r="H933" s="8" t="s">
        <v>11839</v>
      </c>
      <c r="I933" s="8" t="s">
        <v>10560</v>
      </c>
      <c r="J933" s="13">
        <v>7.8</v>
      </c>
      <c r="K933" s="13">
        <f t="shared" si="53"/>
        <v>350.5</v>
      </c>
      <c r="L933" s="13">
        <v>141</v>
      </c>
      <c r="M933" s="8" t="s">
        <v>10559</v>
      </c>
      <c r="N933" s="13">
        <f t="shared" si="54"/>
        <v>209.5</v>
      </c>
      <c r="O933" s="8" t="s">
        <v>10566</v>
      </c>
      <c r="P933" s="8" t="s">
        <v>10562</v>
      </c>
      <c r="Q933" s="8" t="s">
        <v>13157</v>
      </c>
      <c r="R933" s="8"/>
      <c r="U933" s="13">
        <v>251</v>
      </c>
    </row>
    <row r="934" ht="30" customHeight="1" outlineLevel="3" spans="1:21">
      <c r="A934" s="8" t="s">
        <v>178</v>
      </c>
      <c r="B934" s="8" t="s">
        <v>187</v>
      </c>
      <c r="C934" s="8" t="s">
        <v>13164</v>
      </c>
      <c r="D934" s="13">
        <v>7.56</v>
      </c>
      <c r="E934" s="8" t="s">
        <v>13165</v>
      </c>
      <c r="F934" s="8" t="s">
        <v>13166</v>
      </c>
      <c r="G934" s="8" t="s">
        <v>11838</v>
      </c>
      <c r="H934" s="8" t="s">
        <v>11839</v>
      </c>
      <c r="I934" s="8" t="s">
        <v>10560</v>
      </c>
      <c r="J934" s="13">
        <v>7.6</v>
      </c>
      <c r="K934" s="13">
        <f t="shared" si="53"/>
        <v>339.3</v>
      </c>
      <c r="L934" s="13">
        <v>136</v>
      </c>
      <c r="M934" s="8" t="s">
        <v>10559</v>
      </c>
      <c r="N934" s="13">
        <f t="shared" si="54"/>
        <v>203.3</v>
      </c>
      <c r="O934" s="8" t="s">
        <v>10566</v>
      </c>
      <c r="P934" s="8" t="s">
        <v>10562</v>
      </c>
      <c r="Q934" s="8" t="s">
        <v>13157</v>
      </c>
      <c r="R934" s="8"/>
      <c r="U934" s="13">
        <v>243</v>
      </c>
    </row>
    <row r="935" ht="30" customHeight="1" outlineLevel="3" spans="1:21">
      <c r="A935" s="8" t="s">
        <v>178</v>
      </c>
      <c r="B935" s="8" t="s">
        <v>187</v>
      </c>
      <c r="C935" s="8" t="s">
        <v>13167</v>
      </c>
      <c r="D935" s="13">
        <v>2.199</v>
      </c>
      <c r="E935" s="8" t="s">
        <v>13168</v>
      </c>
      <c r="F935" s="8" t="s">
        <v>13169</v>
      </c>
      <c r="G935" s="8" t="s">
        <v>11838</v>
      </c>
      <c r="H935" s="8" t="s">
        <v>11839</v>
      </c>
      <c r="I935" s="8" t="s">
        <v>10560</v>
      </c>
      <c r="J935" s="13">
        <v>2.2</v>
      </c>
      <c r="K935" s="13">
        <f t="shared" si="53"/>
        <v>99.2</v>
      </c>
      <c r="L935" s="13">
        <v>40</v>
      </c>
      <c r="M935" s="8" t="s">
        <v>10559</v>
      </c>
      <c r="N935" s="13">
        <f t="shared" si="54"/>
        <v>59.2</v>
      </c>
      <c r="O935" s="8" t="s">
        <v>10566</v>
      </c>
      <c r="P935" s="8" t="s">
        <v>10562</v>
      </c>
      <c r="Q935" s="8" t="s">
        <v>13157</v>
      </c>
      <c r="R935" s="8"/>
      <c r="U935" s="13">
        <v>71</v>
      </c>
    </row>
    <row r="936" ht="30" customHeight="1" outlineLevel="3" spans="1:21">
      <c r="A936" s="8" t="s">
        <v>178</v>
      </c>
      <c r="B936" s="8" t="s">
        <v>187</v>
      </c>
      <c r="C936" s="8" t="s">
        <v>13170</v>
      </c>
      <c r="D936" s="13">
        <v>1.895</v>
      </c>
      <c r="E936" s="8" t="s">
        <v>13171</v>
      </c>
      <c r="F936" s="8" t="s">
        <v>13172</v>
      </c>
      <c r="G936" s="8" t="s">
        <v>11838</v>
      </c>
      <c r="H936" s="8" t="s">
        <v>11839</v>
      </c>
      <c r="I936" s="8" t="s">
        <v>10560</v>
      </c>
      <c r="J936" s="13">
        <v>1.9</v>
      </c>
      <c r="K936" s="13">
        <f t="shared" si="53"/>
        <v>85.2</v>
      </c>
      <c r="L936" s="13">
        <v>34</v>
      </c>
      <c r="M936" s="8" t="s">
        <v>10559</v>
      </c>
      <c r="N936" s="13">
        <f t="shared" si="54"/>
        <v>51.2</v>
      </c>
      <c r="O936" s="8" t="s">
        <v>10566</v>
      </c>
      <c r="P936" s="8" t="s">
        <v>10562</v>
      </c>
      <c r="Q936" s="8" t="s">
        <v>13157</v>
      </c>
      <c r="R936" s="8"/>
      <c r="U936" s="13">
        <v>61</v>
      </c>
    </row>
    <row r="937" ht="30" customHeight="1" outlineLevel="3" spans="1:21">
      <c r="A937" s="8" t="s">
        <v>178</v>
      </c>
      <c r="B937" s="8" t="s">
        <v>187</v>
      </c>
      <c r="C937" s="8" t="s">
        <v>13173</v>
      </c>
      <c r="D937" s="13">
        <v>2.134</v>
      </c>
      <c r="E937" s="8" t="s">
        <v>13174</v>
      </c>
      <c r="F937" s="8" t="s">
        <v>13175</v>
      </c>
      <c r="G937" s="8" t="s">
        <v>11838</v>
      </c>
      <c r="H937" s="8" t="s">
        <v>11839</v>
      </c>
      <c r="I937" s="8" t="s">
        <v>10560</v>
      </c>
      <c r="J937" s="13">
        <v>2.1</v>
      </c>
      <c r="K937" s="13">
        <f t="shared" si="53"/>
        <v>96.4</v>
      </c>
      <c r="L937" s="13">
        <v>38</v>
      </c>
      <c r="M937" s="8" t="s">
        <v>10559</v>
      </c>
      <c r="N937" s="13">
        <f t="shared" si="54"/>
        <v>58.4</v>
      </c>
      <c r="O937" s="8" t="s">
        <v>10566</v>
      </c>
      <c r="P937" s="8" t="s">
        <v>10562</v>
      </c>
      <c r="Q937" s="8" t="s">
        <v>13157</v>
      </c>
      <c r="R937" s="8"/>
      <c r="U937" s="13">
        <v>69</v>
      </c>
    </row>
    <row r="938" ht="30" customHeight="1" outlineLevel="3" spans="1:21">
      <c r="A938" s="8" t="s">
        <v>178</v>
      </c>
      <c r="B938" s="8" t="s">
        <v>187</v>
      </c>
      <c r="C938" s="8" t="s">
        <v>13176</v>
      </c>
      <c r="D938" s="13">
        <v>3.758</v>
      </c>
      <c r="E938" s="8" t="s">
        <v>13177</v>
      </c>
      <c r="F938" s="8" t="s">
        <v>13178</v>
      </c>
      <c r="G938" s="8" t="s">
        <v>11838</v>
      </c>
      <c r="H938" s="8" t="s">
        <v>11839</v>
      </c>
      <c r="I938" s="8" t="s">
        <v>10560</v>
      </c>
      <c r="J938" s="13">
        <v>3.8</v>
      </c>
      <c r="K938" s="13">
        <f t="shared" si="53"/>
        <v>169</v>
      </c>
      <c r="L938" s="13">
        <v>68</v>
      </c>
      <c r="M938" s="8" t="s">
        <v>10559</v>
      </c>
      <c r="N938" s="13">
        <f t="shared" si="54"/>
        <v>101</v>
      </c>
      <c r="O938" s="8" t="s">
        <v>10566</v>
      </c>
      <c r="P938" s="8" t="s">
        <v>10562</v>
      </c>
      <c r="Q938" s="8" t="s">
        <v>13157</v>
      </c>
      <c r="R938" s="8"/>
      <c r="U938" s="13">
        <v>121</v>
      </c>
    </row>
    <row r="939" ht="30" customHeight="1" outlineLevel="3" spans="1:21">
      <c r="A939" s="8" t="s">
        <v>178</v>
      </c>
      <c r="B939" s="8" t="s">
        <v>187</v>
      </c>
      <c r="C939" s="8" t="s">
        <v>13179</v>
      </c>
      <c r="D939" s="13">
        <v>3.389</v>
      </c>
      <c r="E939" s="8" t="s">
        <v>13180</v>
      </c>
      <c r="F939" s="8" t="s">
        <v>13181</v>
      </c>
      <c r="G939" s="8" t="s">
        <v>11838</v>
      </c>
      <c r="H939" s="8" t="s">
        <v>11839</v>
      </c>
      <c r="I939" s="8" t="s">
        <v>10560</v>
      </c>
      <c r="J939" s="13">
        <v>3.4</v>
      </c>
      <c r="K939" s="13">
        <f t="shared" si="53"/>
        <v>152.2</v>
      </c>
      <c r="L939" s="13">
        <v>61</v>
      </c>
      <c r="M939" s="8" t="s">
        <v>10559</v>
      </c>
      <c r="N939" s="13">
        <f t="shared" si="54"/>
        <v>91.2</v>
      </c>
      <c r="O939" s="8" t="s">
        <v>10566</v>
      </c>
      <c r="P939" s="8" t="s">
        <v>10562</v>
      </c>
      <c r="Q939" s="8" t="s">
        <v>13157</v>
      </c>
      <c r="R939" s="8" t="s">
        <v>10559</v>
      </c>
      <c r="U939" s="13">
        <v>109</v>
      </c>
    </row>
    <row r="940" ht="30" customHeight="1" outlineLevel="3" spans="1:21">
      <c r="A940" s="8" t="s">
        <v>178</v>
      </c>
      <c r="B940" s="8" t="s">
        <v>187</v>
      </c>
      <c r="C940" s="8" t="s">
        <v>13182</v>
      </c>
      <c r="D940" s="13">
        <v>0.824</v>
      </c>
      <c r="E940" s="8" t="s">
        <v>13183</v>
      </c>
      <c r="F940" s="8" t="s">
        <v>13184</v>
      </c>
      <c r="G940" s="8" t="s">
        <v>11838</v>
      </c>
      <c r="H940" s="8" t="s">
        <v>11839</v>
      </c>
      <c r="I940" s="8" t="s">
        <v>10560</v>
      </c>
      <c r="J940" s="13">
        <v>0.8</v>
      </c>
      <c r="K940" s="13">
        <f t="shared" si="53"/>
        <v>36.3</v>
      </c>
      <c r="L940" s="13">
        <v>15</v>
      </c>
      <c r="M940" s="8" t="s">
        <v>10559</v>
      </c>
      <c r="N940" s="13">
        <f t="shared" si="54"/>
        <v>21.3</v>
      </c>
      <c r="O940" s="8" t="s">
        <v>10566</v>
      </c>
      <c r="P940" s="8" t="s">
        <v>10562</v>
      </c>
      <c r="Q940" s="8" t="s">
        <v>13157</v>
      </c>
      <c r="R940" s="8"/>
      <c r="U940" s="13">
        <v>26</v>
      </c>
    </row>
    <row r="941" ht="30" customHeight="1" outlineLevel="3" spans="1:21">
      <c r="A941" s="8" t="s">
        <v>178</v>
      </c>
      <c r="B941" s="8" t="s">
        <v>187</v>
      </c>
      <c r="C941" s="8" t="s">
        <v>13185</v>
      </c>
      <c r="D941" s="13">
        <v>3.938</v>
      </c>
      <c r="E941" s="8" t="s">
        <v>13186</v>
      </c>
      <c r="F941" s="8" t="s">
        <v>13187</v>
      </c>
      <c r="G941" s="8" t="s">
        <v>11838</v>
      </c>
      <c r="H941" s="8" t="s">
        <v>11839</v>
      </c>
      <c r="I941" s="8" t="s">
        <v>10560</v>
      </c>
      <c r="J941" s="13">
        <v>3.9</v>
      </c>
      <c r="K941" s="13">
        <f t="shared" si="53"/>
        <v>177.4</v>
      </c>
      <c r="L941" s="13">
        <v>71</v>
      </c>
      <c r="M941" s="8" t="s">
        <v>10559</v>
      </c>
      <c r="N941" s="13">
        <f t="shared" si="54"/>
        <v>106.4</v>
      </c>
      <c r="O941" s="8" t="s">
        <v>10566</v>
      </c>
      <c r="P941" s="8" t="s">
        <v>10562</v>
      </c>
      <c r="Q941" s="8" t="s">
        <v>13157</v>
      </c>
      <c r="R941" s="8"/>
      <c r="U941" s="13">
        <v>127</v>
      </c>
    </row>
    <row r="942" ht="30" customHeight="1" outlineLevel="3" spans="1:21">
      <c r="A942" s="8" t="s">
        <v>178</v>
      </c>
      <c r="B942" s="8" t="s">
        <v>187</v>
      </c>
      <c r="C942" s="8" t="s">
        <v>13188</v>
      </c>
      <c r="D942" s="13">
        <v>3.971</v>
      </c>
      <c r="E942" s="8" t="s">
        <v>13189</v>
      </c>
      <c r="F942" s="8" t="s">
        <v>13190</v>
      </c>
      <c r="G942" s="8" t="s">
        <v>11838</v>
      </c>
      <c r="H942" s="8" t="s">
        <v>11839</v>
      </c>
      <c r="I942" s="8" t="s">
        <v>10560</v>
      </c>
      <c r="J942" s="13">
        <v>4</v>
      </c>
      <c r="K942" s="13">
        <f t="shared" si="53"/>
        <v>178.8</v>
      </c>
      <c r="L942" s="13">
        <v>71</v>
      </c>
      <c r="M942" s="8" t="s">
        <v>10559</v>
      </c>
      <c r="N942" s="13">
        <f t="shared" si="54"/>
        <v>107.8</v>
      </c>
      <c r="O942" s="8" t="s">
        <v>10566</v>
      </c>
      <c r="P942" s="8" t="s">
        <v>10562</v>
      </c>
      <c r="Q942" s="8" t="s">
        <v>13157</v>
      </c>
      <c r="R942" s="8"/>
      <c r="U942" s="13">
        <v>128</v>
      </c>
    </row>
    <row r="943" ht="30" customHeight="1" outlineLevel="3" spans="1:21">
      <c r="A943" s="8" t="s">
        <v>178</v>
      </c>
      <c r="B943" s="8" t="s">
        <v>187</v>
      </c>
      <c r="C943" s="8" t="s">
        <v>13191</v>
      </c>
      <c r="D943" s="13">
        <v>3.298</v>
      </c>
      <c r="E943" s="8" t="s">
        <v>13192</v>
      </c>
      <c r="F943" s="8" t="s">
        <v>13193</v>
      </c>
      <c r="G943" s="8" t="s">
        <v>11838</v>
      </c>
      <c r="H943" s="8" t="s">
        <v>11839</v>
      </c>
      <c r="I943" s="8" t="s">
        <v>10560</v>
      </c>
      <c r="J943" s="13">
        <v>3.3</v>
      </c>
      <c r="K943" s="13">
        <f t="shared" si="53"/>
        <v>148</v>
      </c>
      <c r="L943" s="13">
        <v>59</v>
      </c>
      <c r="M943" s="8" t="s">
        <v>10559</v>
      </c>
      <c r="N943" s="13">
        <f t="shared" si="54"/>
        <v>89</v>
      </c>
      <c r="O943" s="8" t="s">
        <v>10566</v>
      </c>
      <c r="P943" s="8" t="s">
        <v>10562</v>
      </c>
      <c r="Q943" s="8" t="s">
        <v>13157</v>
      </c>
      <c r="R943" s="8"/>
      <c r="U943" s="13">
        <v>106</v>
      </c>
    </row>
    <row r="944" ht="30" customHeight="1" outlineLevel="3" spans="1:21">
      <c r="A944" s="8" t="s">
        <v>178</v>
      </c>
      <c r="B944" s="8" t="s">
        <v>187</v>
      </c>
      <c r="C944" s="8" t="s">
        <v>13194</v>
      </c>
      <c r="D944" s="13">
        <v>4.912</v>
      </c>
      <c r="E944" s="8" t="s">
        <v>13195</v>
      </c>
      <c r="F944" s="8" t="s">
        <v>13196</v>
      </c>
      <c r="G944" s="8" t="s">
        <v>11838</v>
      </c>
      <c r="H944" s="8" t="s">
        <v>11839</v>
      </c>
      <c r="I944" s="8" t="s">
        <v>10560</v>
      </c>
      <c r="J944" s="13">
        <v>4.9</v>
      </c>
      <c r="K944" s="13">
        <f t="shared" si="53"/>
        <v>220.6</v>
      </c>
      <c r="L944" s="13">
        <v>88</v>
      </c>
      <c r="M944" s="8" t="s">
        <v>10559</v>
      </c>
      <c r="N944" s="13">
        <f t="shared" si="54"/>
        <v>132.6</v>
      </c>
      <c r="O944" s="8" t="s">
        <v>10566</v>
      </c>
      <c r="P944" s="8" t="s">
        <v>10562</v>
      </c>
      <c r="Q944" s="8" t="s">
        <v>13157</v>
      </c>
      <c r="R944" s="8"/>
      <c r="U944" s="13">
        <v>158</v>
      </c>
    </row>
    <row r="945" ht="30" customHeight="1" outlineLevel="3" spans="1:21">
      <c r="A945" s="8" t="s">
        <v>178</v>
      </c>
      <c r="B945" s="8" t="s">
        <v>187</v>
      </c>
      <c r="C945" s="8" t="s">
        <v>13197</v>
      </c>
      <c r="D945" s="13">
        <v>2.33</v>
      </c>
      <c r="E945" s="8" t="s">
        <v>13198</v>
      </c>
      <c r="F945" s="8" t="s">
        <v>13199</v>
      </c>
      <c r="G945" s="8" t="s">
        <v>11838</v>
      </c>
      <c r="H945" s="8" t="s">
        <v>11839</v>
      </c>
      <c r="I945" s="8" t="s">
        <v>10560</v>
      </c>
      <c r="J945" s="13">
        <v>2.3</v>
      </c>
      <c r="K945" s="13">
        <f t="shared" si="53"/>
        <v>104.7</v>
      </c>
      <c r="L945" s="13">
        <v>42</v>
      </c>
      <c r="M945" s="8" t="s">
        <v>10559</v>
      </c>
      <c r="N945" s="13">
        <f t="shared" si="54"/>
        <v>62.7</v>
      </c>
      <c r="O945" s="8" t="s">
        <v>10566</v>
      </c>
      <c r="P945" s="8" t="s">
        <v>10562</v>
      </c>
      <c r="Q945" s="8" t="s">
        <v>13157</v>
      </c>
      <c r="R945" s="8"/>
      <c r="U945" s="13">
        <v>75</v>
      </c>
    </row>
    <row r="946" ht="30" customHeight="1" outlineLevel="3" spans="1:21">
      <c r="A946" s="8" t="s">
        <v>178</v>
      </c>
      <c r="B946" s="8" t="s">
        <v>187</v>
      </c>
      <c r="C946" s="8" t="s">
        <v>13200</v>
      </c>
      <c r="D946" s="13">
        <v>0.317</v>
      </c>
      <c r="E946" s="8" t="s">
        <v>13201</v>
      </c>
      <c r="F946" s="8" t="s">
        <v>13202</v>
      </c>
      <c r="G946" s="8" t="s">
        <v>11838</v>
      </c>
      <c r="H946" s="8" t="s">
        <v>11839</v>
      </c>
      <c r="I946" s="8" t="s">
        <v>10560</v>
      </c>
      <c r="J946" s="13">
        <v>0.3</v>
      </c>
      <c r="K946" s="13">
        <f t="shared" si="53"/>
        <v>14</v>
      </c>
      <c r="L946" s="13">
        <v>6</v>
      </c>
      <c r="M946" s="8" t="s">
        <v>10559</v>
      </c>
      <c r="N946" s="13">
        <f t="shared" si="54"/>
        <v>8</v>
      </c>
      <c r="O946" s="8" t="s">
        <v>10566</v>
      </c>
      <c r="P946" s="8" t="s">
        <v>10562</v>
      </c>
      <c r="Q946" s="8" t="s">
        <v>13157</v>
      </c>
      <c r="R946" s="8"/>
      <c r="U946" s="13">
        <v>10</v>
      </c>
    </row>
    <row r="947" ht="30" customHeight="1" outlineLevel="3" spans="1:21">
      <c r="A947" s="8" t="s">
        <v>178</v>
      </c>
      <c r="B947" s="8" t="s">
        <v>187</v>
      </c>
      <c r="C947" s="8" t="s">
        <v>13203</v>
      </c>
      <c r="D947" s="13">
        <v>2.274</v>
      </c>
      <c r="E947" s="8" t="s">
        <v>13204</v>
      </c>
      <c r="F947" s="8" t="s">
        <v>13205</v>
      </c>
      <c r="G947" s="8" t="s">
        <v>11838</v>
      </c>
      <c r="H947" s="8" t="s">
        <v>11839</v>
      </c>
      <c r="I947" s="8" t="s">
        <v>10560</v>
      </c>
      <c r="J947" s="13">
        <v>2.3</v>
      </c>
      <c r="K947" s="13">
        <f t="shared" si="53"/>
        <v>101.9</v>
      </c>
      <c r="L947" s="13">
        <v>41</v>
      </c>
      <c r="M947" s="8" t="s">
        <v>10559</v>
      </c>
      <c r="N947" s="13">
        <f t="shared" si="54"/>
        <v>60.9</v>
      </c>
      <c r="O947" s="8" t="s">
        <v>10566</v>
      </c>
      <c r="P947" s="8" t="s">
        <v>10562</v>
      </c>
      <c r="Q947" s="8" t="s">
        <v>13157</v>
      </c>
      <c r="R947" s="8"/>
      <c r="U947" s="13">
        <v>73</v>
      </c>
    </row>
    <row r="948" ht="30" customHeight="1" outlineLevel="3" spans="1:21">
      <c r="A948" s="8" t="s">
        <v>178</v>
      </c>
      <c r="B948" s="8" t="s">
        <v>187</v>
      </c>
      <c r="C948" s="8" t="s">
        <v>13206</v>
      </c>
      <c r="D948" s="13">
        <v>10.47</v>
      </c>
      <c r="E948" s="8" t="s">
        <v>13207</v>
      </c>
      <c r="F948" s="8" t="s">
        <v>13208</v>
      </c>
      <c r="G948" s="8" t="s">
        <v>11838</v>
      </c>
      <c r="H948" s="8" t="s">
        <v>11839</v>
      </c>
      <c r="I948" s="8" t="s">
        <v>10560</v>
      </c>
      <c r="J948" s="13">
        <v>10.5</v>
      </c>
      <c r="K948" s="13">
        <f t="shared" si="53"/>
        <v>470.6</v>
      </c>
      <c r="L948" s="13">
        <v>188</v>
      </c>
      <c r="M948" s="8" t="s">
        <v>10559</v>
      </c>
      <c r="N948" s="13">
        <f t="shared" si="54"/>
        <v>282.6</v>
      </c>
      <c r="O948" s="8" t="s">
        <v>10566</v>
      </c>
      <c r="P948" s="8" t="s">
        <v>10562</v>
      </c>
      <c r="Q948" s="8" t="s">
        <v>13157</v>
      </c>
      <c r="R948" s="8"/>
      <c r="U948" s="13">
        <v>337</v>
      </c>
    </row>
    <row r="949" ht="30" customHeight="1" outlineLevel="3" spans="1:21">
      <c r="A949" s="8" t="s">
        <v>178</v>
      </c>
      <c r="B949" s="8" t="s">
        <v>187</v>
      </c>
      <c r="C949" s="8" t="s">
        <v>13209</v>
      </c>
      <c r="D949" s="13">
        <v>10.371</v>
      </c>
      <c r="E949" s="8" t="s">
        <v>13210</v>
      </c>
      <c r="F949" s="8" t="s">
        <v>13211</v>
      </c>
      <c r="G949" s="8" t="s">
        <v>11838</v>
      </c>
      <c r="H949" s="8" t="s">
        <v>11839</v>
      </c>
      <c r="I949" s="8" t="s">
        <v>10560</v>
      </c>
      <c r="J949" s="13">
        <v>10.4</v>
      </c>
      <c r="K949" s="13">
        <f t="shared" si="53"/>
        <v>465</v>
      </c>
      <c r="L949" s="13">
        <v>187</v>
      </c>
      <c r="M949" s="8" t="s">
        <v>10559</v>
      </c>
      <c r="N949" s="13">
        <f t="shared" si="54"/>
        <v>278</v>
      </c>
      <c r="O949" s="8" t="s">
        <v>10566</v>
      </c>
      <c r="P949" s="8" t="s">
        <v>10562</v>
      </c>
      <c r="Q949" s="8" t="s">
        <v>13157</v>
      </c>
      <c r="R949" s="8"/>
      <c r="U949" s="13">
        <v>333</v>
      </c>
    </row>
    <row r="950" ht="30" customHeight="1" outlineLevel="3" spans="1:21">
      <c r="A950" s="8" t="s">
        <v>178</v>
      </c>
      <c r="B950" s="8" t="s">
        <v>187</v>
      </c>
      <c r="C950" s="8" t="s">
        <v>13212</v>
      </c>
      <c r="D950" s="13">
        <v>4.603</v>
      </c>
      <c r="E950" s="8" t="s">
        <v>13213</v>
      </c>
      <c r="F950" s="8" t="s">
        <v>13214</v>
      </c>
      <c r="G950" s="8" t="s">
        <v>11838</v>
      </c>
      <c r="H950" s="8" t="s">
        <v>11839</v>
      </c>
      <c r="I950" s="8" t="s">
        <v>10560</v>
      </c>
      <c r="J950" s="13">
        <v>4.6</v>
      </c>
      <c r="K950" s="13">
        <f t="shared" si="53"/>
        <v>206.7</v>
      </c>
      <c r="L950" s="13">
        <v>83</v>
      </c>
      <c r="M950" s="8" t="s">
        <v>10559</v>
      </c>
      <c r="N950" s="13">
        <f t="shared" si="54"/>
        <v>123.7</v>
      </c>
      <c r="O950" s="8" t="s">
        <v>10566</v>
      </c>
      <c r="P950" s="8" t="s">
        <v>10562</v>
      </c>
      <c r="Q950" s="8" t="s">
        <v>13157</v>
      </c>
      <c r="R950" s="8"/>
      <c r="U950" s="13">
        <v>148</v>
      </c>
    </row>
    <row r="951" ht="30" customHeight="1" outlineLevel="3" spans="1:21">
      <c r="A951" s="8" t="s">
        <v>178</v>
      </c>
      <c r="B951" s="8" t="s">
        <v>187</v>
      </c>
      <c r="C951" s="8" t="s">
        <v>13215</v>
      </c>
      <c r="D951" s="13">
        <v>3.851</v>
      </c>
      <c r="E951" s="8" t="s">
        <v>13216</v>
      </c>
      <c r="F951" s="8" t="s">
        <v>13217</v>
      </c>
      <c r="G951" s="8" t="s">
        <v>11838</v>
      </c>
      <c r="H951" s="8" t="s">
        <v>11839</v>
      </c>
      <c r="I951" s="8" t="s">
        <v>10560</v>
      </c>
      <c r="J951" s="13">
        <v>3.9</v>
      </c>
      <c r="K951" s="13">
        <f t="shared" si="53"/>
        <v>173.2</v>
      </c>
      <c r="L951" s="13">
        <v>69</v>
      </c>
      <c r="M951" s="8" t="s">
        <v>10559</v>
      </c>
      <c r="N951" s="13">
        <f t="shared" si="54"/>
        <v>104.2</v>
      </c>
      <c r="O951" s="8" t="s">
        <v>10566</v>
      </c>
      <c r="P951" s="8" t="s">
        <v>10562</v>
      </c>
      <c r="Q951" s="8" t="s">
        <v>13157</v>
      </c>
      <c r="R951" s="8"/>
      <c r="U951" s="13">
        <v>124</v>
      </c>
    </row>
    <row r="952" ht="30" customHeight="1" outlineLevel="3" spans="1:21">
      <c r="A952" s="8" t="s">
        <v>178</v>
      </c>
      <c r="B952" s="8" t="s">
        <v>187</v>
      </c>
      <c r="C952" s="8" t="s">
        <v>13218</v>
      </c>
      <c r="D952" s="13">
        <v>2.53</v>
      </c>
      <c r="E952" s="8" t="s">
        <v>13219</v>
      </c>
      <c r="F952" s="8" t="s">
        <v>13220</v>
      </c>
      <c r="G952" s="8" t="s">
        <v>11838</v>
      </c>
      <c r="H952" s="8" t="s">
        <v>11839</v>
      </c>
      <c r="I952" s="8" t="s">
        <v>10560</v>
      </c>
      <c r="J952" s="13">
        <v>2.5</v>
      </c>
      <c r="K952" s="13">
        <f t="shared" si="53"/>
        <v>113.1</v>
      </c>
      <c r="L952" s="13">
        <v>46</v>
      </c>
      <c r="M952" s="8" t="s">
        <v>10559</v>
      </c>
      <c r="N952" s="13">
        <f t="shared" si="54"/>
        <v>67.1</v>
      </c>
      <c r="O952" s="8" t="s">
        <v>10566</v>
      </c>
      <c r="P952" s="8" t="s">
        <v>10562</v>
      </c>
      <c r="Q952" s="8" t="s">
        <v>13157</v>
      </c>
      <c r="R952" s="8"/>
      <c r="U952" s="13">
        <v>81</v>
      </c>
    </row>
    <row r="953" ht="30" customHeight="1" outlineLevel="3" spans="1:21">
      <c r="A953" s="8" t="s">
        <v>178</v>
      </c>
      <c r="B953" s="8" t="s">
        <v>187</v>
      </c>
      <c r="C953" s="8" t="s">
        <v>13221</v>
      </c>
      <c r="D953" s="13">
        <v>6.506</v>
      </c>
      <c r="E953" s="8" t="s">
        <v>13222</v>
      </c>
      <c r="F953" s="8" t="s">
        <v>13223</v>
      </c>
      <c r="G953" s="8" t="s">
        <v>11838</v>
      </c>
      <c r="H953" s="8" t="s">
        <v>11839</v>
      </c>
      <c r="I953" s="8" t="s">
        <v>10560</v>
      </c>
      <c r="J953" s="13">
        <v>6.5</v>
      </c>
      <c r="K953" s="13">
        <f t="shared" si="53"/>
        <v>291.9</v>
      </c>
      <c r="L953" s="13">
        <v>117</v>
      </c>
      <c r="M953" s="8" t="s">
        <v>10559</v>
      </c>
      <c r="N953" s="13">
        <f t="shared" si="54"/>
        <v>174.9</v>
      </c>
      <c r="O953" s="8" t="s">
        <v>10566</v>
      </c>
      <c r="P953" s="8" t="s">
        <v>10562</v>
      </c>
      <c r="Q953" s="8" t="s">
        <v>13157</v>
      </c>
      <c r="R953" s="8" t="s">
        <v>10559</v>
      </c>
      <c r="U953" s="13">
        <v>209</v>
      </c>
    </row>
    <row r="954" ht="30" customHeight="1" outlineLevel="3" spans="1:21">
      <c r="A954" s="8" t="s">
        <v>178</v>
      </c>
      <c r="B954" s="8" t="s">
        <v>187</v>
      </c>
      <c r="C954" s="8" t="s">
        <v>13224</v>
      </c>
      <c r="D954" s="13">
        <v>6.593</v>
      </c>
      <c r="E954" s="8" t="s">
        <v>13225</v>
      </c>
      <c r="F954" s="8" t="s">
        <v>13226</v>
      </c>
      <c r="G954" s="8" t="s">
        <v>11838</v>
      </c>
      <c r="H954" s="8" t="s">
        <v>11839</v>
      </c>
      <c r="I954" s="8" t="s">
        <v>10560</v>
      </c>
      <c r="J954" s="13">
        <v>6.6</v>
      </c>
      <c r="K954" s="13">
        <f t="shared" si="53"/>
        <v>296.1</v>
      </c>
      <c r="L954" s="13">
        <v>119</v>
      </c>
      <c r="M954" s="8" t="s">
        <v>10559</v>
      </c>
      <c r="N954" s="13">
        <f t="shared" si="54"/>
        <v>177.1</v>
      </c>
      <c r="O954" s="8" t="s">
        <v>10566</v>
      </c>
      <c r="P954" s="8" t="s">
        <v>10562</v>
      </c>
      <c r="Q954" s="8" t="s">
        <v>13157</v>
      </c>
      <c r="R954" s="8"/>
      <c r="U954" s="13">
        <v>212</v>
      </c>
    </row>
    <row r="955" ht="30" customHeight="1" outlineLevel="3" spans="1:21">
      <c r="A955" s="8" t="s">
        <v>178</v>
      </c>
      <c r="B955" s="8" t="s">
        <v>187</v>
      </c>
      <c r="C955" s="8" t="s">
        <v>13227</v>
      </c>
      <c r="D955" s="13">
        <v>3.144</v>
      </c>
      <c r="E955" s="8" t="s">
        <v>13228</v>
      </c>
      <c r="F955" s="8" t="s">
        <v>13229</v>
      </c>
      <c r="G955" s="8" t="s">
        <v>11838</v>
      </c>
      <c r="H955" s="8" t="s">
        <v>11839</v>
      </c>
      <c r="I955" s="8" t="s">
        <v>10560</v>
      </c>
      <c r="J955" s="13">
        <v>3.1</v>
      </c>
      <c r="K955" s="13">
        <f t="shared" si="53"/>
        <v>141</v>
      </c>
      <c r="L955" s="13">
        <v>57</v>
      </c>
      <c r="M955" s="8" t="s">
        <v>10559</v>
      </c>
      <c r="N955" s="13">
        <f t="shared" si="54"/>
        <v>84</v>
      </c>
      <c r="O955" s="8" t="s">
        <v>10566</v>
      </c>
      <c r="P955" s="8" t="s">
        <v>10562</v>
      </c>
      <c r="Q955" s="8" t="s">
        <v>13157</v>
      </c>
      <c r="R955" s="8"/>
      <c r="U955" s="13">
        <v>101</v>
      </c>
    </row>
    <row r="956" ht="30" customHeight="1" outlineLevel="3" spans="1:21">
      <c r="A956" s="8" t="s">
        <v>178</v>
      </c>
      <c r="B956" s="8" t="s">
        <v>187</v>
      </c>
      <c r="C956" s="8" t="s">
        <v>13230</v>
      </c>
      <c r="D956" s="13">
        <v>4.511</v>
      </c>
      <c r="E956" s="8" t="s">
        <v>13231</v>
      </c>
      <c r="F956" s="8" t="s">
        <v>13232</v>
      </c>
      <c r="G956" s="8" t="s">
        <v>11838</v>
      </c>
      <c r="H956" s="8" t="s">
        <v>11839</v>
      </c>
      <c r="I956" s="8" t="s">
        <v>10560</v>
      </c>
      <c r="J956" s="13">
        <v>4.5</v>
      </c>
      <c r="K956" s="13">
        <f t="shared" si="53"/>
        <v>202.5</v>
      </c>
      <c r="L956" s="13">
        <v>81</v>
      </c>
      <c r="M956" s="8" t="s">
        <v>10559</v>
      </c>
      <c r="N956" s="13">
        <f t="shared" si="54"/>
        <v>121.5</v>
      </c>
      <c r="O956" s="8" t="s">
        <v>10566</v>
      </c>
      <c r="P956" s="8" t="s">
        <v>10562</v>
      </c>
      <c r="Q956" s="8" t="s">
        <v>13157</v>
      </c>
      <c r="R956" s="8" t="s">
        <v>10559</v>
      </c>
      <c r="U956" s="13">
        <v>145</v>
      </c>
    </row>
    <row r="957" ht="30" customHeight="1" outlineLevel="3" spans="1:21">
      <c r="A957" s="8" t="s">
        <v>178</v>
      </c>
      <c r="B957" s="8" t="s">
        <v>187</v>
      </c>
      <c r="C957" s="8" t="s">
        <v>13233</v>
      </c>
      <c r="D957" s="13">
        <v>0.816</v>
      </c>
      <c r="E957" s="8" t="s">
        <v>13234</v>
      </c>
      <c r="F957" s="8" t="s">
        <v>13235</v>
      </c>
      <c r="G957" s="8" t="s">
        <v>11838</v>
      </c>
      <c r="H957" s="8" t="s">
        <v>11839</v>
      </c>
      <c r="I957" s="8" t="s">
        <v>10560</v>
      </c>
      <c r="J957" s="13">
        <v>0.8</v>
      </c>
      <c r="K957" s="13">
        <f t="shared" si="53"/>
        <v>36.3</v>
      </c>
      <c r="L957" s="13">
        <v>15</v>
      </c>
      <c r="M957" s="8" t="s">
        <v>10559</v>
      </c>
      <c r="N957" s="13">
        <f t="shared" si="54"/>
        <v>21.3</v>
      </c>
      <c r="O957" s="8" t="s">
        <v>10566</v>
      </c>
      <c r="P957" s="8" t="s">
        <v>10562</v>
      </c>
      <c r="Q957" s="8" t="s">
        <v>13157</v>
      </c>
      <c r="R957" s="8"/>
      <c r="U957" s="13">
        <v>26</v>
      </c>
    </row>
    <row r="958" ht="30" customHeight="1" outlineLevel="3" spans="1:21">
      <c r="A958" s="8" t="s">
        <v>178</v>
      </c>
      <c r="B958" s="8" t="s">
        <v>187</v>
      </c>
      <c r="C958" s="8" t="s">
        <v>13236</v>
      </c>
      <c r="D958" s="13">
        <v>5.636</v>
      </c>
      <c r="E958" s="8" t="s">
        <v>13237</v>
      </c>
      <c r="F958" s="8" t="s">
        <v>13238</v>
      </c>
      <c r="G958" s="8" t="s">
        <v>11838</v>
      </c>
      <c r="H958" s="8" t="s">
        <v>11839</v>
      </c>
      <c r="I958" s="8" t="s">
        <v>10560</v>
      </c>
      <c r="J958" s="13">
        <v>5.6</v>
      </c>
      <c r="K958" s="13">
        <f t="shared" si="53"/>
        <v>252.8</v>
      </c>
      <c r="L958" s="13">
        <v>101</v>
      </c>
      <c r="M958" s="8" t="s">
        <v>10559</v>
      </c>
      <c r="N958" s="13">
        <f t="shared" si="54"/>
        <v>151.8</v>
      </c>
      <c r="O958" s="8" t="s">
        <v>10566</v>
      </c>
      <c r="P958" s="8" t="s">
        <v>10562</v>
      </c>
      <c r="Q958" s="8" t="s">
        <v>13157</v>
      </c>
      <c r="R958" s="8"/>
      <c r="U958" s="13">
        <v>181</v>
      </c>
    </row>
    <row r="959" ht="30" customHeight="1" outlineLevel="3" spans="1:21">
      <c r="A959" s="8" t="s">
        <v>178</v>
      </c>
      <c r="B959" s="8" t="s">
        <v>187</v>
      </c>
      <c r="C959" s="8" t="s">
        <v>13239</v>
      </c>
      <c r="D959" s="13">
        <v>8.433</v>
      </c>
      <c r="E959" s="8" t="s">
        <v>13240</v>
      </c>
      <c r="F959" s="8" t="s">
        <v>13241</v>
      </c>
      <c r="G959" s="8" t="s">
        <v>11838</v>
      </c>
      <c r="H959" s="8" t="s">
        <v>11839</v>
      </c>
      <c r="I959" s="8" t="s">
        <v>10560</v>
      </c>
      <c r="J959" s="13">
        <v>8.4</v>
      </c>
      <c r="K959" s="13">
        <f t="shared" si="53"/>
        <v>378.4</v>
      </c>
      <c r="L959" s="13">
        <v>152</v>
      </c>
      <c r="M959" s="8" t="s">
        <v>10559</v>
      </c>
      <c r="N959" s="13">
        <f t="shared" si="54"/>
        <v>226.4</v>
      </c>
      <c r="O959" s="8" t="s">
        <v>10566</v>
      </c>
      <c r="P959" s="8" t="s">
        <v>10562</v>
      </c>
      <c r="Q959" s="8" t="s">
        <v>13157</v>
      </c>
      <c r="R959" s="8"/>
      <c r="U959" s="13">
        <v>271</v>
      </c>
    </row>
    <row r="960" ht="30" customHeight="1" outlineLevel="3" spans="1:21">
      <c r="A960" s="8" t="s">
        <v>178</v>
      </c>
      <c r="B960" s="8" t="s">
        <v>187</v>
      </c>
      <c r="C960" s="8" t="s">
        <v>13242</v>
      </c>
      <c r="D960" s="13">
        <v>4.95</v>
      </c>
      <c r="E960" s="8" t="s">
        <v>13243</v>
      </c>
      <c r="F960" s="8" t="s">
        <v>13244</v>
      </c>
      <c r="G960" s="8" t="s">
        <v>11838</v>
      </c>
      <c r="H960" s="8" t="s">
        <v>11839</v>
      </c>
      <c r="I960" s="8" t="s">
        <v>10560</v>
      </c>
      <c r="J960" s="13">
        <v>5</v>
      </c>
      <c r="K960" s="13">
        <f t="shared" si="53"/>
        <v>222</v>
      </c>
      <c r="L960" s="13">
        <v>89</v>
      </c>
      <c r="M960" s="8" t="s">
        <v>10559</v>
      </c>
      <c r="N960" s="13">
        <f t="shared" si="54"/>
        <v>133</v>
      </c>
      <c r="O960" s="8" t="s">
        <v>10566</v>
      </c>
      <c r="P960" s="8" t="s">
        <v>10562</v>
      </c>
      <c r="Q960" s="8" t="s">
        <v>13157</v>
      </c>
      <c r="R960" s="8"/>
      <c r="U960" s="13">
        <v>159</v>
      </c>
    </row>
    <row r="961" ht="30" customHeight="1" outlineLevel="3" spans="1:21">
      <c r="A961" s="8" t="s">
        <v>178</v>
      </c>
      <c r="B961" s="8" t="s">
        <v>187</v>
      </c>
      <c r="C961" s="8" t="s">
        <v>13245</v>
      </c>
      <c r="D961" s="13">
        <v>5.096</v>
      </c>
      <c r="E961" s="8" t="s">
        <v>13246</v>
      </c>
      <c r="F961" s="8" t="s">
        <v>13247</v>
      </c>
      <c r="G961" s="8" t="s">
        <v>11838</v>
      </c>
      <c r="H961" s="8" t="s">
        <v>11839</v>
      </c>
      <c r="I961" s="8" t="s">
        <v>10560</v>
      </c>
      <c r="J961" s="13">
        <v>5.1</v>
      </c>
      <c r="K961" s="13">
        <f t="shared" si="53"/>
        <v>229</v>
      </c>
      <c r="L961" s="13">
        <v>92</v>
      </c>
      <c r="M961" s="8" t="s">
        <v>10559</v>
      </c>
      <c r="N961" s="13">
        <f t="shared" si="54"/>
        <v>137</v>
      </c>
      <c r="O961" s="8" t="s">
        <v>10566</v>
      </c>
      <c r="P961" s="8" t="s">
        <v>10562</v>
      </c>
      <c r="Q961" s="8" t="s">
        <v>13157</v>
      </c>
      <c r="R961" s="8"/>
      <c r="U961" s="13">
        <v>164</v>
      </c>
    </row>
    <row r="962" ht="30" customHeight="1" outlineLevel="3" spans="1:21">
      <c r="A962" s="8" t="s">
        <v>178</v>
      </c>
      <c r="B962" s="8" t="s">
        <v>187</v>
      </c>
      <c r="C962" s="8" t="s">
        <v>13248</v>
      </c>
      <c r="D962" s="13">
        <v>3.169</v>
      </c>
      <c r="E962" s="8" t="s">
        <v>13249</v>
      </c>
      <c r="F962" s="8" t="s">
        <v>13250</v>
      </c>
      <c r="G962" s="8" t="s">
        <v>11838</v>
      </c>
      <c r="H962" s="8" t="s">
        <v>11839</v>
      </c>
      <c r="I962" s="8" t="s">
        <v>10560</v>
      </c>
      <c r="J962" s="13">
        <v>3.2</v>
      </c>
      <c r="K962" s="13">
        <f t="shared" si="53"/>
        <v>142.4</v>
      </c>
      <c r="L962" s="13">
        <v>57</v>
      </c>
      <c r="M962" s="8" t="s">
        <v>10559</v>
      </c>
      <c r="N962" s="13">
        <f t="shared" si="54"/>
        <v>85.4</v>
      </c>
      <c r="O962" s="8" t="s">
        <v>10566</v>
      </c>
      <c r="P962" s="8" t="s">
        <v>10562</v>
      </c>
      <c r="Q962" s="8" t="s">
        <v>13157</v>
      </c>
      <c r="R962" s="8" t="s">
        <v>10559</v>
      </c>
      <c r="U962" s="13">
        <v>102</v>
      </c>
    </row>
    <row r="963" ht="30" customHeight="1" outlineLevel="3" spans="1:21">
      <c r="A963" s="8" t="s">
        <v>178</v>
      </c>
      <c r="B963" s="8" t="s">
        <v>187</v>
      </c>
      <c r="C963" s="8" t="s">
        <v>13251</v>
      </c>
      <c r="D963" s="13">
        <v>0.477</v>
      </c>
      <c r="E963" s="8" t="s">
        <v>13252</v>
      </c>
      <c r="F963" s="8" t="s">
        <v>13253</v>
      </c>
      <c r="G963" s="8" t="s">
        <v>11838</v>
      </c>
      <c r="H963" s="8" t="s">
        <v>11839</v>
      </c>
      <c r="I963" s="8" t="s">
        <v>10560</v>
      </c>
      <c r="J963" s="13">
        <v>0.5</v>
      </c>
      <c r="K963" s="13">
        <f t="shared" si="53"/>
        <v>20.9</v>
      </c>
      <c r="L963" s="13">
        <v>9</v>
      </c>
      <c r="M963" s="8" t="s">
        <v>10559</v>
      </c>
      <c r="N963" s="13">
        <f t="shared" si="54"/>
        <v>11.9</v>
      </c>
      <c r="O963" s="8" t="s">
        <v>10566</v>
      </c>
      <c r="P963" s="8" t="s">
        <v>10562</v>
      </c>
      <c r="Q963" s="8" t="s">
        <v>13157</v>
      </c>
      <c r="R963" s="8"/>
      <c r="U963" s="13">
        <v>15</v>
      </c>
    </row>
    <row r="964" ht="30" customHeight="1" outlineLevel="3" spans="1:21">
      <c r="A964" s="8" t="s">
        <v>178</v>
      </c>
      <c r="B964" s="8" t="s">
        <v>187</v>
      </c>
      <c r="C964" s="8" t="s">
        <v>13254</v>
      </c>
      <c r="D964" s="13">
        <v>3.408</v>
      </c>
      <c r="E964" s="8" t="s">
        <v>13255</v>
      </c>
      <c r="F964" s="8" t="s">
        <v>13256</v>
      </c>
      <c r="G964" s="8" t="s">
        <v>11838</v>
      </c>
      <c r="H964" s="8" t="s">
        <v>11839</v>
      </c>
      <c r="I964" s="8" t="s">
        <v>10560</v>
      </c>
      <c r="J964" s="13">
        <v>3.4</v>
      </c>
      <c r="K964" s="13">
        <f t="shared" si="53"/>
        <v>153.6</v>
      </c>
      <c r="L964" s="13">
        <v>61</v>
      </c>
      <c r="M964" s="8" t="s">
        <v>10559</v>
      </c>
      <c r="N964" s="13">
        <f t="shared" si="54"/>
        <v>92.6</v>
      </c>
      <c r="O964" s="8" t="s">
        <v>10566</v>
      </c>
      <c r="P964" s="8" t="s">
        <v>10562</v>
      </c>
      <c r="Q964" s="8" t="s">
        <v>13157</v>
      </c>
      <c r="R964" s="8"/>
      <c r="U964" s="13">
        <v>110</v>
      </c>
    </row>
    <row r="965" ht="30" customHeight="1" outlineLevel="3" spans="1:21">
      <c r="A965" s="8" t="s">
        <v>178</v>
      </c>
      <c r="B965" s="8" t="s">
        <v>187</v>
      </c>
      <c r="C965" s="8" t="s">
        <v>13257</v>
      </c>
      <c r="D965" s="13">
        <v>4.29</v>
      </c>
      <c r="E965" s="8" t="s">
        <v>13258</v>
      </c>
      <c r="F965" s="8" t="s">
        <v>13259</v>
      </c>
      <c r="G965" s="8" t="s">
        <v>11838</v>
      </c>
      <c r="H965" s="8" t="s">
        <v>11839</v>
      </c>
      <c r="I965" s="8" t="s">
        <v>10560</v>
      </c>
      <c r="J965" s="13">
        <v>4.3</v>
      </c>
      <c r="K965" s="13">
        <f t="shared" si="53"/>
        <v>192.7</v>
      </c>
      <c r="L965" s="13">
        <v>77</v>
      </c>
      <c r="M965" s="8" t="s">
        <v>10559</v>
      </c>
      <c r="N965" s="13">
        <f t="shared" si="54"/>
        <v>115.7</v>
      </c>
      <c r="O965" s="8" t="s">
        <v>10566</v>
      </c>
      <c r="P965" s="8" t="s">
        <v>10562</v>
      </c>
      <c r="Q965" s="8" t="s">
        <v>13157</v>
      </c>
      <c r="R965" s="8"/>
      <c r="U965" s="13">
        <v>138</v>
      </c>
    </row>
    <row r="966" ht="30" customHeight="1" outlineLevel="3" spans="1:21">
      <c r="A966" s="8" t="s">
        <v>178</v>
      </c>
      <c r="B966" s="8" t="s">
        <v>187</v>
      </c>
      <c r="C966" s="8" t="s">
        <v>13260</v>
      </c>
      <c r="D966" s="13">
        <v>5.149</v>
      </c>
      <c r="E966" s="8" t="s">
        <v>13261</v>
      </c>
      <c r="F966" s="8" t="s">
        <v>13262</v>
      </c>
      <c r="G966" s="8" t="s">
        <v>11838</v>
      </c>
      <c r="H966" s="8" t="s">
        <v>11839</v>
      </c>
      <c r="I966" s="8" t="s">
        <v>10560</v>
      </c>
      <c r="J966" s="13">
        <v>5.1</v>
      </c>
      <c r="K966" s="13">
        <f t="shared" si="53"/>
        <v>231.8</v>
      </c>
      <c r="L966" s="13">
        <v>93</v>
      </c>
      <c r="M966" s="8" t="s">
        <v>10559</v>
      </c>
      <c r="N966" s="13">
        <f t="shared" si="54"/>
        <v>138.8</v>
      </c>
      <c r="O966" s="8" t="s">
        <v>10566</v>
      </c>
      <c r="P966" s="8" t="s">
        <v>10562</v>
      </c>
      <c r="Q966" s="8" t="s">
        <v>13157</v>
      </c>
      <c r="R966" s="8"/>
      <c r="U966" s="13">
        <v>166</v>
      </c>
    </row>
    <row r="967" ht="30" customHeight="1" outlineLevel="3" spans="1:21">
      <c r="A967" s="8" t="s">
        <v>178</v>
      </c>
      <c r="B967" s="8" t="s">
        <v>187</v>
      </c>
      <c r="C967" s="8" t="s">
        <v>13263</v>
      </c>
      <c r="D967" s="13">
        <v>5.218</v>
      </c>
      <c r="E967" s="8" t="s">
        <v>13264</v>
      </c>
      <c r="F967" s="8" t="s">
        <v>13265</v>
      </c>
      <c r="G967" s="8" t="s">
        <v>11838</v>
      </c>
      <c r="H967" s="8" t="s">
        <v>11839</v>
      </c>
      <c r="I967" s="8" t="s">
        <v>10560</v>
      </c>
      <c r="J967" s="13">
        <v>5.2</v>
      </c>
      <c r="K967" s="13">
        <f t="shared" si="53"/>
        <v>234.6</v>
      </c>
      <c r="L967" s="13">
        <v>94</v>
      </c>
      <c r="M967" s="8" t="s">
        <v>10559</v>
      </c>
      <c r="N967" s="13">
        <f t="shared" si="54"/>
        <v>140.6</v>
      </c>
      <c r="O967" s="8" t="s">
        <v>10566</v>
      </c>
      <c r="P967" s="8" t="s">
        <v>10562</v>
      </c>
      <c r="Q967" s="8" t="s">
        <v>13157</v>
      </c>
      <c r="R967" s="8"/>
      <c r="U967" s="13">
        <v>168</v>
      </c>
    </row>
    <row r="968" ht="30" customHeight="1" outlineLevel="3" spans="1:21">
      <c r="A968" s="8" t="s">
        <v>178</v>
      </c>
      <c r="B968" s="8" t="s">
        <v>187</v>
      </c>
      <c r="C968" s="8" t="s">
        <v>13266</v>
      </c>
      <c r="D968" s="13">
        <v>4.395</v>
      </c>
      <c r="E968" s="8" t="s">
        <v>13267</v>
      </c>
      <c r="F968" s="8" t="s">
        <v>13268</v>
      </c>
      <c r="G968" s="8" t="s">
        <v>11838</v>
      </c>
      <c r="H968" s="8" t="s">
        <v>11839</v>
      </c>
      <c r="I968" s="8" t="s">
        <v>10560</v>
      </c>
      <c r="J968" s="13">
        <v>4.4</v>
      </c>
      <c r="K968" s="13">
        <f t="shared" si="53"/>
        <v>196.9</v>
      </c>
      <c r="L968" s="13">
        <v>79</v>
      </c>
      <c r="M968" s="8" t="s">
        <v>10559</v>
      </c>
      <c r="N968" s="13">
        <f t="shared" si="54"/>
        <v>117.9</v>
      </c>
      <c r="O968" s="8" t="s">
        <v>10566</v>
      </c>
      <c r="P968" s="8" t="s">
        <v>10562</v>
      </c>
      <c r="Q968" s="8" t="s">
        <v>13157</v>
      </c>
      <c r="R968" s="8"/>
      <c r="U968" s="13">
        <v>141</v>
      </c>
    </row>
    <row r="969" ht="30" customHeight="1" outlineLevel="3" spans="1:21">
      <c r="A969" s="8" t="s">
        <v>178</v>
      </c>
      <c r="B969" s="8" t="s">
        <v>187</v>
      </c>
      <c r="C969" s="8" t="s">
        <v>13269</v>
      </c>
      <c r="D969" s="13">
        <v>1.707</v>
      </c>
      <c r="E969" s="8" t="s">
        <v>13270</v>
      </c>
      <c r="F969" s="8" t="s">
        <v>13271</v>
      </c>
      <c r="G969" s="8" t="s">
        <v>11838</v>
      </c>
      <c r="H969" s="8" t="s">
        <v>11839</v>
      </c>
      <c r="I969" s="8" t="s">
        <v>10560</v>
      </c>
      <c r="J969" s="13">
        <v>1.7</v>
      </c>
      <c r="K969" s="13">
        <f t="shared" si="53"/>
        <v>76.8</v>
      </c>
      <c r="L969" s="13">
        <v>31</v>
      </c>
      <c r="M969" s="8" t="s">
        <v>10559</v>
      </c>
      <c r="N969" s="13">
        <f t="shared" si="54"/>
        <v>45.8</v>
      </c>
      <c r="O969" s="8" t="s">
        <v>10566</v>
      </c>
      <c r="P969" s="8" t="s">
        <v>10562</v>
      </c>
      <c r="Q969" s="8" t="s">
        <v>13157</v>
      </c>
      <c r="R969" s="8"/>
      <c r="U969" s="13">
        <v>55</v>
      </c>
    </row>
    <row r="970" ht="30" customHeight="1" outlineLevel="3" spans="1:21">
      <c r="A970" s="8" t="s">
        <v>178</v>
      </c>
      <c r="B970" s="8" t="s">
        <v>187</v>
      </c>
      <c r="C970" s="8" t="s">
        <v>13272</v>
      </c>
      <c r="D970" s="13">
        <v>2.599</v>
      </c>
      <c r="E970" s="8" t="s">
        <v>13273</v>
      </c>
      <c r="F970" s="8" t="s">
        <v>13274</v>
      </c>
      <c r="G970" s="8" t="s">
        <v>11838</v>
      </c>
      <c r="H970" s="8" t="s">
        <v>11839</v>
      </c>
      <c r="I970" s="8" t="s">
        <v>10560</v>
      </c>
      <c r="J970" s="13">
        <v>2.6</v>
      </c>
      <c r="K970" s="13">
        <f t="shared" si="53"/>
        <v>117.3</v>
      </c>
      <c r="L970" s="13">
        <v>47</v>
      </c>
      <c r="M970" s="8" t="s">
        <v>10559</v>
      </c>
      <c r="N970" s="13">
        <f t="shared" si="54"/>
        <v>70.3</v>
      </c>
      <c r="O970" s="8" t="s">
        <v>10566</v>
      </c>
      <c r="P970" s="8" t="s">
        <v>10562</v>
      </c>
      <c r="Q970" s="8" t="s">
        <v>13157</v>
      </c>
      <c r="R970" s="8"/>
      <c r="U970" s="13">
        <v>84</v>
      </c>
    </row>
    <row r="971" ht="30" customHeight="1" outlineLevel="3" spans="1:21">
      <c r="A971" s="8" t="s">
        <v>178</v>
      </c>
      <c r="B971" s="8" t="s">
        <v>187</v>
      </c>
      <c r="C971" s="8" t="s">
        <v>13275</v>
      </c>
      <c r="D971" s="13">
        <v>0.417</v>
      </c>
      <c r="E971" s="8" t="s">
        <v>13276</v>
      </c>
      <c r="F971" s="8" t="s">
        <v>13277</v>
      </c>
      <c r="G971" s="8" t="s">
        <v>11838</v>
      </c>
      <c r="H971" s="8" t="s">
        <v>11839</v>
      </c>
      <c r="I971" s="8" t="s">
        <v>10560</v>
      </c>
      <c r="J971" s="13">
        <v>0.4</v>
      </c>
      <c r="K971" s="13">
        <f t="shared" si="53"/>
        <v>18.2</v>
      </c>
      <c r="L971" s="13">
        <v>8</v>
      </c>
      <c r="M971" s="8" t="s">
        <v>10559</v>
      </c>
      <c r="N971" s="13">
        <f t="shared" si="54"/>
        <v>10.2</v>
      </c>
      <c r="O971" s="8" t="s">
        <v>10566</v>
      </c>
      <c r="P971" s="8" t="s">
        <v>10562</v>
      </c>
      <c r="Q971" s="8" t="s">
        <v>13157</v>
      </c>
      <c r="R971" s="8"/>
      <c r="U971" s="13">
        <v>13</v>
      </c>
    </row>
    <row r="972" ht="30" customHeight="1" outlineLevel="3" spans="1:21">
      <c r="A972" s="8" t="s">
        <v>178</v>
      </c>
      <c r="B972" s="8" t="s">
        <v>187</v>
      </c>
      <c r="C972" s="8" t="s">
        <v>13278</v>
      </c>
      <c r="D972" s="13">
        <v>3.733</v>
      </c>
      <c r="E972" s="8" t="s">
        <v>13279</v>
      </c>
      <c r="F972" s="8" t="s">
        <v>13280</v>
      </c>
      <c r="G972" s="8" t="s">
        <v>11838</v>
      </c>
      <c r="H972" s="8" t="s">
        <v>11839</v>
      </c>
      <c r="I972" s="8" t="s">
        <v>10560</v>
      </c>
      <c r="J972" s="13">
        <v>3.7</v>
      </c>
      <c r="K972" s="13">
        <f t="shared" si="53"/>
        <v>167.6</v>
      </c>
      <c r="L972" s="13">
        <v>67</v>
      </c>
      <c r="M972" s="8" t="s">
        <v>10559</v>
      </c>
      <c r="N972" s="13">
        <f t="shared" si="54"/>
        <v>100.6</v>
      </c>
      <c r="O972" s="8" t="s">
        <v>10566</v>
      </c>
      <c r="P972" s="8" t="s">
        <v>10562</v>
      </c>
      <c r="Q972" s="8" t="s">
        <v>13157</v>
      </c>
      <c r="R972" s="8"/>
      <c r="U972" s="13">
        <v>120</v>
      </c>
    </row>
    <row r="973" ht="30" customHeight="1" outlineLevel="3" spans="1:21">
      <c r="A973" s="8" t="s">
        <v>178</v>
      </c>
      <c r="B973" s="8" t="s">
        <v>187</v>
      </c>
      <c r="C973" s="8" t="s">
        <v>13281</v>
      </c>
      <c r="D973" s="13">
        <v>1.88</v>
      </c>
      <c r="E973" s="8" t="s">
        <v>13282</v>
      </c>
      <c r="F973" s="8" t="s">
        <v>13283</v>
      </c>
      <c r="G973" s="8" t="s">
        <v>11838</v>
      </c>
      <c r="H973" s="8" t="s">
        <v>11839</v>
      </c>
      <c r="I973" s="8" t="s">
        <v>10560</v>
      </c>
      <c r="J973" s="13">
        <v>1.9</v>
      </c>
      <c r="K973" s="13">
        <f t="shared" si="53"/>
        <v>83.8</v>
      </c>
      <c r="L973" s="13">
        <v>34</v>
      </c>
      <c r="M973" s="8" t="s">
        <v>10559</v>
      </c>
      <c r="N973" s="13">
        <f t="shared" si="54"/>
        <v>49.8</v>
      </c>
      <c r="O973" s="8" t="s">
        <v>10566</v>
      </c>
      <c r="P973" s="8" t="s">
        <v>10562</v>
      </c>
      <c r="Q973" s="8" t="s">
        <v>13157</v>
      </c>
      <c r="R973" s="8"/>
      <c r="U973" s="13">
        <v>60</v>
      </c>
    </row>
    <row r="974" ht="30" customHeight="1" outlineLevel="3" spans="1:21">
      <c r="A974" s="8" t="s">
        <v>178</v>
      </c>
      <c r="B974" s="8" t="s">
        <v>187</v>
      </c>
      <c r="C974" s="8" t="s">
        <v>13284</v>
      </c>
      <c r="D974" s="13">
        <v>4.479</v>
      </c>
      <c r="E974" s="8" t="s">
        <v>13285</v>
      </c>
      <c r="F974" s="8" t="s">
        <v>13286</v>
      </c>
      <c r="G974" s="8" t="s">
        <v>11838</v>
      </c>
      <c r="H974" s="8" t="s">
        <v>11839</v>
      </c>
      <c r="I974" s="8" t="s">
        <v>10560</v>
      </c>
      <c r="J974" s="13">
        <v>4.5</v>
      </c>
      <c r="K974" s="13">
        <f t="shared" si="53"/>
        <v>201.1</v>
      </c>
      <c r="L974" s="13">
        <v>81</v>
      </c>
      <c r="M974" s="8" t="s">
        <v>10559</v>
      </c>
      <c r="N974" s="13">
        <f t="shared" si="54"/>
        <v>120.1</v>
      </c>
      <c r="O974" s="8" t="s">
        <v>10566</v>
      </c>
      <c r="P974" s="8" t="s">
        <v>10562</v>
      </c>
      <c r="Q974" s="8" t="s">
        <v>13157</v>
      </c>
      <c r="R974" s="8"/>
      <c r="U974" s="13">
        <v>144</v>
      </c>
    </row>
    <row r="975" ht="30" customHeight="1" outlineLevel="3" spans="1:21">
      <c r="A975" s="8" t="s">
        <v>178</v>
      </c>
      <c r="B975" s="8" t="s">
        <v>187</v>
      </c>
      <c r="C975" s="8" t="s">
        <v>13287</v>
      </c>
      <c r="D975" s="13">
        <v>2.892</v>
      </c>
      <c r="E975" s="8" t="s">
        <v>13288</v>
      </c>
      <c r="F975" s="8" t="s">
        <v>13289</v>
      </c>
      <c r="G975" s="8" t="s">
        <v>11838</v>
      </c>
      <c r="H975" s="8" t="s">
        <v>11839</v>
      </c>
      <c r="I975" s="8" t="s">
        <v>10560</v>
      </c>
      <c r="J975" s="13">
        <v>2.9</v>
      </c>
      <c r="K975" s="13">
        <f t="shared" si="53"/>
        <v>129.9</v>
      </c>
      <c r="L975" s="13">
        <v>52</v>
      </c>
      <c r="M975" s="8" t="s">
        <v>10559</v>
      </c>
      <c r="N975" s="13">
        <f t="shared" si="54"/>
        <v>77.9</v>
      </c>
      <c r="O975" s="8" t="s">
        <v>10566</v>
      </c>
      <c r="P975" s="8" t="s">
        <v>10562</v>
      </c>
      <c r="Q975" s="8" t="s">
        <v>13157</v>
      </c>
      <c r="R975" s="8"/>
      <c r="U975" s="13">
        <v>93</v>
      </c>
    </row>
    <row r="976" ht="30" customHeight="1" outlineLevel="3" spans="1:21">
      <c r="A976" s="8" t="s">
        <v>178</v>
      </c>
      <c r="B976" s="8" t="s">
        <v>187</v>
      </c>
      <c r="C976" s="8" t="s">
        <v>13290</v>
      </c>
      <c r="D976" s="13">
        <v>3.693</v>
      </c>
      <c r="E976" s="8" t="s">
        <v>13291</v>
      </c>
      <c r="F976" s="8" t="s">
        <v>13292</v>
      </c>
      <c r="G976" s="8" t="s">
        <v>11838</v>
      </c>
      <c r="H976" s="8" t="s">
        <v>11839</v>
      </c>
      <c r="I976" s="8" t="s">
        <v>10560</v>
      </c>
      <c r="J976" s="13">
        <v>3.7</v>
      </c>
      <c r="K976" s="13">
        <f t="shared" si="53"/>
        <v>166.2</v>
      </c>
      <c r="L976" s="13">
        <v>66</v>
      </c>
      <c r="M976" s="8" t="s">
        <v>10559</v>
      </c>
      <c r="N976" s="13">
        <f t="shared" si="54"/>
        <v>100.2</v>
      </c>
      <c r="O976" s="8" t="s">
        <v>10566</v>
      </c>
      <c r="P976" s="8" t="s">
        <v>10562</v>
      </c>
      <c r="Q976" s="8" t="s">
        <v>13157</v>
      </c>
      <c r="R976" s="8"/>
      <c r="U976" s="13">
        <v>119</v>
      </c>
    </row>
    <row r="977" ht="30" customHeight="1" outlineLevel="3" spans="1:21">
      <c r="A977" s="8" t="s">
        <v>178</v>
      </c>
      <c r="B977" s="8" t="s">
        <v>187</v>
      </c>
      <c r="C977" s="8" t="s">
        <v>13293</v>
      </c>
      <c r="D977" s="13">
        <v>5.12</v>
      </c>
      <c r="E977" s="8" t="s">
        <v>13294</v>
      </c>
      <c r="F977" s="8" t="s">
        <v>13295</v>
      </c>
      <c r="G977" s="8" t="s">
        <v>11838</v>
      </c>
      <c r="H977" s="8" t="s">
        <v>11839</v>
      </c>
      <c r="I977" s="8" t="s">
        <v>10560</v>
      </c>
      <c r="J977" s="13">
        <v>5.1</v>
      </c>
      <c r="K977" s="13">
        <f t="shared" si="53"/>
        <v>230.4</v>
      </c>
      <c r="L977" s="13">
        <v>92</v>
      </c>
      <c r="M977" s="8" t="s">
        <v>10559</v>
      </c>
      <c r="N977" s="13">
        <f t="shared" si="54"/>
        <v>138.4</v>
      </c>
      <c r="O977" s="8" t="s">
        <v>10566</v>
      </c>
      <c r="P977" s="8" t="s">
        <v>10562</v>
      </c>
      <c r="Q977" s="8" t="s">
        <v>13157</v>
      </c>
      <c r="R977" s="8"/>
      <c r="U977" s="13">
        <v>165</v>
      </c>
    </row>
    <row r="978" ht="30" customHeight="1" outlineLevel="3" spans="1:21">
      <c r="A978" s="8" t="s">
        <v>178</v>
      </c>
      <c r="B978" s="8" t="s">
        <v>187</v>
      </c>
      <c r="C978" s="8" t="s">
        <v>13296</v>
      </c>
      <c r="D978" s="13">
        <v>4.726</v>
      </c>
      <c r="E978" s="8" t="s">
        <v>13297</v>
      </c>
      <c r="F978" s="8" t="s">
        <v>13298</v>
      </c>
      <c r="G978" s="8" t="s">
        <v>11838</v>
      </c>
      <c r="H978" s="8" t="s">
        <v>11839</v>
      </c>
      <c r="I978" s="8" t="s">
        <v>10560</v>
      </c>
      <c r="J978" s="13">
        <v>4.7</v>
      </c>
      <c r="K978" s="13">
        <f t="shared" si="53"/>
        <v>212.3</v>
      </c>
      <c r="L978" s="13">
        <v>85</v>
      </c>
      <c r="M978" s="8" t="s">
        <v>10559</v>
      </c>
      <c r="N978" s="13">
        <f t="shared" si="54"/>
        <v>127.3</v>
      </c>
      <c r="O978" s="8" t="s">
        <v>10566</v>
      </c>
      <c r="P978" s="8" t="s">
        <v>10562</v>
      </c>
      <c r="Q978" s="8" t="s">
        <v>13157</v>
      </c>
      <c r="R978" s="8"/>
      <c r="U978" s="13">
        <v>152</v>
      </c>
    </row>
    <row r="979" ht="30" customHeight="1" outlineLevel="3" spans="1:21">
      <c r="A979" s="8" t="s">
        <v>178</v>
      </c>
      <c r="B979" s="8" t="s">
        <v>187</v>
      </c>
      <c r="C979" s="8" t="s">
        <v>13299</v>
      </c>
      <c r="D979" s="13">
        <v>12.791</v>
      </c>
      <c r="E979" s="8" t="s">
        <v>13300</v>
      </c>
      <c r="F979" s="8" t="s">
        <v>13301</v>
      </c>
      <c r="G979" s="8" t="s">
        <v>11838</v>
      </c>
      <c r="H979" s="8" t="s">
        <v>11839</v>
      </c>
      <c r="I979" s="8" t="s">
        <v>10560</v>
      </c>
      <c r="J979" s="13">
        <v>12.8</v>
      </c>
      <c r="K979" s="13">
        <f t="shared" si="53"/>
        <v>574</v>
      </c>
      <c r="L979" s="13">
        <v>230</v>
      </c>
      <c r="M979" s="13">
        <v>166.3</v>
      </c>
      <c r="N979" s="13">
        <f t="shared" si="54"/>
        <v>344</v>
      </c>
      <c r="O979" s="8" t="s">
        <v>10566</v>
      </c>
      <c r="P979" s="8" t="s">
        <v>10562</v>
      </c>
      <c r="Q979" s="8" t="s">
        <v>13157</v>
      </c>
      <c r="R979" s="8"/>
      <c r="U979" s="13">
        <v>411</v>
      </c>
    </row>
    <row r="980" ht="30" customHeight="1" outlineLevel="3" spans="1:21">
      <c r="A980" s="8" t="s">
        <v>178</v>
      </c>
      <c r="B980" s="8" t="s">
        <v>187</v>
      </c>
      <c r="C980" s="8" t="s">
        <v>13302</v>
      </c>
      <c r="D980" s="13">
        <v>2.469</v>
      </c>
      <c r="E980" s="8" t="s">
        <v>13303</v>
      </c>
      <c r="F980" s="8" t="s">
        <v>13304</v>
      </c>
      <c r="G980" s="8" t="s">
        <v>11838</v>
      </c>
      <c r="H980" s="8" t="s">
        <v>11839</v>
      </c>
      <c r="I980" s="8" t="s">
        <v>10560</v>
      </c>
      <c r="J980" s="13">
        <v>2.5</v>
      </c>
      <c r="K980" s="13">
        <f t="shared" si="53"/>
        <v>110.3</v>
      </c>
      <c r="L980" s="13">
        <v>44</v>
      </c>
      <c r="M980" s="13">
        <v>32.1</v>
      </c>
      <c r="N980" s="13">
        <f t="shared" si="54"/>
        <v>66.3</v>
      </c>
      <c r="O980" s="8" t="s">
        <v>10566</v>
      </c>
      <c r="P980" s="8" t="s">
        <v>10562</v>
      </c>
      <c r="Q980" s="8" t="s">
        <v>13157</v>
      </c>
      <c r="R980" s="8"/>
      <c r="U980" s="13">
        <v>79</v>
      </c>
    </row>
    <row r="981" ht="30" customHeight="1" outlineLevel="3" spans="1:21">
      <c r="A981" s="8" t="s">
        <v>178</v>
      </c>
      <c r="B981" s="8" t="s">
        <v>187</v>
      </c>
      <c r="C981" s="8" t="s">
        <v>13305</v>
      </c>
      <c r="D981" s="13">
        <v>2.228</v>
      </c>
      <c r="E981" s="8" t="s">
        <v>13306</v>
      </c>
      <c r="F981" s="8" t="s">
        <v>13307</v>
      </c>
      <c r="G981" s="8" t="s">
        <v>11838</v>
      </c>
      <c r="H981" s="8" t="s">
        <v>11839</v>
      </c>
      <c r="I981" s="8" t="s">
        <v>10560</v>
      </c>
      <c r="J981" s="13">
        <v>2.2</v>
      </c>
      <c r="K981" s="13">
        <f t="shared" si="53"/>
        <v>100.5</v>
      </c>
      <c r="L981" s="13">
        <v>40</v>
      </c>
      <c r="M981" s="8" t="s">
        <v>10559</v>
      </c>
      <c r="N981" s="13">
        <f t="shared" si="54"/>
        <v>60.5</v>
      </c>
      <c r="O981" s="8" t="s">
        <v>10566</v>
      </c>
      <c r="P981" s="8" t="s">
        <v>10562</v>
      </c>
      <c r="Q981" s="8" t="s">
        <v>13157</v>
      </c>
      <c r="R981" s="8"/>
      <c r="U981" s="13">
        <v>72</v>
      </c>
    </row>
    <row r="982" ht="30" customHeight="1" outlineLevel="3" spans="1:21">
      <c r="A982" s="8" t="s">
        <v>178</v>
      </c>
      <c r="B982" s="8" t="s">
        <v>187</v>
      </c>
      <c r="C982" s="8" t="s">
        <v>13308</v>
      </c>
      <c r="D982" s="13">
        <v>2.655</v>
      </c>
      <c r="E982" s="8" t="s">
        <v>13309</v>
      </c>
      <c r="F982" s="8" t="s">
        <v>13310</v>
      </c>
      <c r="G982" s="8" t="s">
        <v>11838</v>
      </c>
      <c r="H982" s="8" t="s">
        <v>11839</v>
      </c>
      <c r="I982" s="8" t="s">
        <v>10560</v>
      </c>
      <c r="J982" s="13">
        <v>2.7</v>
      </c>
      <c r="K982" s="13">
        <f t="shared" si="53"/>
        <v>118.7</v>
      </c>
      <c r="L982" s="13">
        <v>48</v>
      </c>
      <c r="M982" s="8" t="s">
        <v>10559</v>
      </c>
      <c r="N982" s="13">
        <f t="shared" si="54"/>
        <v>70.7</v>
      </c>
      <c r="O982" s="8" t="s">
        <v>10566</v>
      </c>
      <c r="P982" s="8" t="s">
        <v>10562</v>
      </c>
      <c r="Q982" s="8" t="s">
        <v>13157</v>
      </c>
      <c r="R982" s="8"/>
      <c r="U982" s="13">
        <v>85</v>
      </c>
    </row>
    <row r="983" ht="30" customHeight="1" outlineLevel="3" spans="1:21">
      <c r="A983" s="8" t="s">
        <v>178</v>
      </c>
      <c r="B983" s="8" t="s">
        <v>187</v>
      </c>
      <c r="C983" s="8" t="s">
        <v>13311</v>
      </c>
      <c r="D983" s="13">
        <v>4.676</v>
      </c>
      <c r="E983" s="8" t="s">
        <v>13312</v>
      </c>
      <c r="F983" s="8" t="s">
        <v>13313</v>
      </c>
      <c r="G983" s="8" t="s">
        <v>11838</v>
      </c>
      <c r="H983" s="8" t="s">
        <v>11839</v>
      </c>
      <c r="I983" s="8" t="s">
        <v>10560</v>
      </c>
      <c r="J983" s="13">
        <v>4.7</v>
      </c>
      <c r="K983" s="13">
        <f t="shared" si="53"/>
        <v>209.5</v>
      </c>
      <c r="L983" s="13">
        <v>84</v>
      </c>
      <c r="M983" s="8" t="s">
        <v>10559</v>
      </c>
      <c r="N983" s="13">
        <f t="shared" si="54"/>
        <v>125.5</v>
      </c>
      <c r="O983" s="8" t="s">
        <v>10566</v>
      </c>
      <c r="P983" s="8" t="s">
        <v>10562</v>
      </c>
      <c r="Q983" s="8" t="s">
        <v>13157</v>
      </c>
      <c r="R983" s="8"/>
      <c r="U983" s="13">
        <v>150</v>
      </c>
    </row>
    <row r="984" ht="30" customHeight="1" outlineLevel="3" spans="1:21">
      <c r="A984" s="8" t="s">
        <v>178</v>
      </c>
      <c r="B984" s="8" t="s">
        <v>187</v>
      </c>
      <c r="C984" s="8" t="s">
        <v>13314</v>
      </c>
      <c r="D984" s="13">
        <v>4.327</v>
      </c>
      <c r="E984" s="8" t="s">
        <v>13315</v>
      </c>
      <c r="F984" s="8" t="s">
        <v>13316</v>
      </c>
      <c r="G984" s="8" t="s">
        <v>11838</v>
      </c>
      <c r="H984" s="8" t="s">
        <v>11839</v>
      </c>
      <c r="I984" s="8" t="s">
        <v>10560</v>
      </c>
      <c r="J984" s="13">
        <v>4.3</v>
      </c>
      <c r="K984" s="13">
        <f t="shared" si="53"/>
        <v>194.1</v>
      </c>
      <c r="L984" s="13">
        <v>78</v>
      </c>
      <c r="M984" s="8" t="s">
        <v>10559</v>
      </c>
      <c r="N984" s="13">
        <f t="shared" si="54"/>
        <v>116.1</v>
      </c>
      <c r="O984" s="8" t="s">
        <v>10566</v>
      </c>
      <c r="P984" s="8" t="s">
        <v>10562</v>
      </c>
      <c r="Q984" s="8" t="s">
        <v>13157</v>
      </c>
      <c r="R984" s="8"/>
      <c r="U984" s="13">
        <v>139</v>
      </c>
    </row>
    <row r="985" ht="30" customHeight="1" outlineLevel="3" spans="1:21">
      <c r="A985" s="8" t="s">
        <v>178</v>
      </c>
      <c r="B985" s="8" t="s">
        <v>187</v>
      </c>
      <c r="C985" s="8" t="s">
        <v>13317</v>
      </c>
      <c r="D985" s="13">
        <v>2.838</v>
      </c>
      <c r="E985" s="8" t="s">
        <v>13318</v>
      </c>
      <c r="F985" s="8" t="s">
        <v>13319</v>
      </c>
      <c r="G985" s="8" t="s">
        <v>11838</v>
      </c>
      <c r="H985" s="8" t="s">
        <v>11839</v>
      </c>
      <c r="I985" s="8" t="s">
        <v>10560</v>
      </c>
      <c r="J985" s="13">
        <v>2.8</v>
      </c>
      <c r="K985" s="13">
        <f t="shared" si="53"/>
        <v>127.1</v>
      </c>
      <c r="L985" s="13">
        <v>51</v>
      </c>
      <c r="M985" s="8" t="s">
        <v>10559</v>
      </c>
      <c r="N985" s="13">
        <f t="shared" si="54"/>
        <v>76.1</v>
      </c>
      <c r="O985" s="8" t="s">
        <v>10566</v>
      </c>
      <c r="P985" s="8" t="s">
        <v>10562</v>
      </c>
      <c r="Q985" s="8" t="s">
        <v>13157</v>
      </c>
      <c r="R985" s="8"/>
      <c r="U985" s="13">
        <v>91</v>
      </c>
    </row>
    <row r="986" ht="30" customHeight="1" outlineLevel="3" spans="1:21">
      <c r="A986" s="8" t="s">
        <v>178</v>
      </c>
      <c r="B986" s="8" t="s">
        <v>187</v>
      </c>
      <c r="C986" s="8" t="s">
        <v>13320</v>
      </c>
      <c r="D986" s="13">
        <v>4.75</v>
      </c>
      <c r="E986" s="8" t="s">
        <v>13321</v>
      </c>
      <c r="F986" s="8" t="s">
        <v>13322</v>
      </c>
      <c r="G986" s="8" t="s">
        <v>11838</v>
      </c>
      <c r="H986" s="8" t="s">
        <v>11839</v>
      </c>
      <c r="I986" s="8" t="s">
        <v>10560</v>
      </c>
      <c r="J986" s="13">
        <v>4.8</v>
      </c>
      <c r="K986" s="13">
        <f t="shared" si="53"/>
        <v>213.7</v>
      </c>
      <c r="L986" s="13">
        <v>86</v>
      </c>
      <c r="M986" s="8" t="s">
        <v>10559</v>
      </c>
      <c r="N986" s="13">
        <f t="shared" si="54"/>
        <v>127.7</v>
      </c>
      <c r="O986" s="8" t="s">
        <v>10566</v>
      </c>
      <c r="P986" s="8" t="s">
        <v>10562</v>
      </c>
      <c r="Q986" s="8" t="s">
        <v>13157</v>
      </c>
      <c r="R986" s="8"/>
      <c r="U986" s="13">
        <v>153</v>
      </c>
    </row>
    <row r="987" ht="30" customHeight="1" outlineLevel="3" spans="1:21">
      <c r="A987" s="8" t="s">
        <v>178</v>
      </c>
      <c r="B987" s="8" t="s">
        <v>187</v>
      </c>
      <c r="C987" s="8" t="s">
        <v>13323</v>
      </c>
      <c r="D987" s="13">
        <v>2.367</v>
      </c>
      <c r="E987" s="8" t="s">
        <v>13324</v>
      </c>
      <c r="F987" s="8" t="s">
        <v>13325</v>
      </c>
      <c r="G987" s="8" t="s">
        <v>11838</v>
      </c>
      <c r="H987" s="8" t="s">
        <v>11839</v>
      </c>
      <c r="I987" s="8" t="s">
        <v>10560</v>
      </c>
      <c r="J987" s="13">
        <v>2.4</v>
      </c>
      <c r="K987" s="13">
        <f t="shared" si="53"/>
        <v>106.1</v>
      </c>
      <c r="L987" s="13">
        <v>43</v>
      </c>
      <c r="M987" s="8" t="s">
        <v>10559</v>
      </c>
      <c r="N987" s="13">
        <f t="shared" si="54"/>
        <v>63.1</v>
      </c>
      <c r="O987" s="8" t="s">
        <v>10566</v>
      </c>
      <c r="P987" s="8" t="s">
        <v>10562</v>
      </c>
      <c r="Q987" s="8" t="s">
        <v>13157</v>
      </c>
      <c r="R987" s="8"/>
      <c r="U987" s="13">
        <v>76</v>
      </c>
    </row>
    <row r="988" ht="30" customHeight="1" outlineLevel="3" spans="1:21">
      <c r="A988" s="8" t="s">
        <v>178</v>
      </c>
      <c r="B988" s="8" t="s">
        <v>187</v>
      </c>
      <c r="C988" s="8" t="s">
        <v>13326</v>
      </c>
      <c r="D988" s="13">
        <v>2.309</v>
      </c>
      <c r="E988" s="8" t="s">
        <v>13327</v>
      </c>
      <c r="F988" s="8" t="s">
        <v>13328</v>
      </c>
      <c r="G988" s="8" t="s">
        <v>11838</v>
      </c>
      <c r="H988" s="8" t="s">
        <v>11839</v>
      </c>
      <c r="I988" s="8" t="s">
        <v>10560</v>
      </c>
      <c r="J988" s="13">
        <v>2.3</v>
      </c>
      <c r="K988" s="13">
        <f t="shared" si="53"/>
        <v>103.3</v>
      </c>
      <c r="L988" s="13">
        <v>42</v>
      </c>
      <c r="M988" s="8" t="s">
        <v>10559</v>
      </c>
      <c r="N988" s="13">
        <f t="shared" si="54"/>
        <v>61.3</v>
      </c>
      <c r="O988" s="8" t="s">
        <v>10566</v>
      </c>
      <c r="P988" s="8" t="s">
        <v>10562</v>
      </c>
      <c r="Q988" s="8" t="s">
        <v>13157</v>
      </c>
      <c r="R988" s="8"/>
      <c r="U988" s="13">
        <v>74</v>
      </c>
    </row>
    <row r="989" ht="30" customHeight="1" outlineLevel="3" spans="1:21">
      <c r="A989" s="8" t="s">
        <v>178</v>
      </c>
      <c r="B989" s="8" t="s">
        <v>187</v>
      </c>
      <c r="C989" s="8" t="s">
        <v>13329</v>
      </c>
      <c r="D989" s="13">
        <v>15.051</v>
      </c>
      <c r="E989" s="8" t="s">
        <v>13330</v>
      </c>
      <c r="F989" s="8" t="s">
        <v>13331</v>
      </c>
      <c r="G989" s="8" t="s">
        <v>11838</v>
      </c>
      <c r="H989" s="8" t="s">
        <v>11839</v>
      </c>
      <c r="I989" s="8" t="s">
        <v>10560</v>
      </c>
      <c r="J989" s="13">
        <v>15.1</v>
      </c>
      <c r="K989" s="13">
        <f t="shared" si="53"/>
        <v>675.9</v>
      </c>
      <c r="L989" s="13">
        <v>271</v>
      </c>
      <c r="M989" s="8" t="s">
        <v>10559</v>
      </c>
      <c r="N989" s="13">
        <f t="shared" si="54"/>
        <v>404.9</v>
      </c>
      <c r="O989" s="8" t="s">
        <v>10566</v>
      </c>
      <c r="P989" s="8" t="s">
        <v>10562</v>
      </c>
      <c r="Q989" s="8" t="s">
        <v>13157</v>
      </c>
      <c r="R989" s="8"/>
      <c r="U989" s="13">
        <v>484</v>
      </c>
    </row>
    <row r="990" ht="30" customHeight="1" outlineLevel="3" spans="1:21">
      <c r="A990" s="8" t="s">
        <v>178</v>
      </c>
      <c r="B990" s="8" t="s">
        <v>187</v>
      </c>
      <c r="C990" s="8" t="s">
        <v>13332</v>
      </c>
      <c r="D990" s="13">
        <v>0.719</v>
      </c>
      <c r="E990" s="8" t="s">
        <v>13333</v>
      </c>
      <c r="F990" s="8" t="s">
        <v>13334</v>
      </c>
      <c r="G990" s="8" t="s">
        <v>11838</v>
      </c>
      <c r="H990" s="8" t="s">
        <v>11839</v>
      </c>
      <c r="I990" s="8" t="s">
        <v>10560</v>
      </c>
      <c r="J990" s="13">
        <v>0.7</v>
      </c>
      <c r="K990" s="13">
        <f t="shared" si="53"/>
        <v>32.1</v>
      </c>
      <c r="L990" s="13">
        <v>13</v>
      </c>
      <c r="M990" s="8" t="s">
        <v>10559</v>
      </c>
      <c r="N990" s="13">
        <f t="shared" si="54"/>
        <v>19.1</v>
      </c>
      <c r="O990" s="8" t="s">
        <v>10566</v>
      </c>
      <c r="P990" s="8" t="s">
        <v>10562</v>
      </c>
      <c r="Q990" s="8" t="s">
        <v>13157</v>
      </c>
      <c r="R990" s="8"/>
      <c r="U990" s="13">
        <v>23</v>
      </c>
    </row>
    <row r="991" ht="30" customHeight="1" outlineLevel="3" spans="1:21">
      <c r="A991" s="8" t="s">
        <v>178</v>
      </c>
      <c r="B991" s="8" t="s">
        <v>187</v>
      </c>
      <c r="C991" s="8" t="s">
        <v>13335</v>
      </c>
      <c r="D991" s="13">
        <v>2.599</v>
      </c>
      <c r="E991" s="8" t="s">
        <v>13336</v>
      </c>
      <c r="F991" s="8" t="s">
        <v>13337</v>
      </c>
      <c r="G991" s="8" t="s">
        <v>11838</v>
      </c>
      <c r="H991" s="8" t="s">
        <v>11839</v>
      </c>
      <c r="I991" s="8" t="s">
        <v>10560</v>
      </c>
      <c r="J991" s="13">
        <v>2.6</v>
      </c>
      <c r="K991" s="13">
        <f t="shared" si="53"/>
        <v>117.3</v>
      </c>
      <c r="L991" s="13">
        <v>47</v>
      </c>
      <c r="M991" s="8" t="s">
        <v>10559</v>
      </c>
      <c r="N991" s="13">
        <f t="shared" si="54"/>
        <v>70.3</v>
      </c>
      <c r="O991" s="8" t="s">
        <v>10566</v>
      </c>
      <c r="P991" s="8" t="s">
        <v>10562</v>
      </c>
      <c r="Q991" s="8" t="s">
        <v>13157</v>
      </c>
      <c r="R991" s="8"/>
      <c r="U991" s="13">
        <v>84</v>
      </c>
    </row>
    <row r="992" ht="30" customHeight="1" outlineLevel="3" spans="1:21">
      <c r="A992" s="8" t="s">
        <v>178</v>
      </c>
      <c r="B992" s="8" t="s">
        <v>187</v>
      </c>
      <c r="C992" s="8" t="s">
        <v>13338</v>
      </c>
      <c r="D992" s="13">
        <v>0.998</v>
      </c>
      <c r="E992" s="8" t="s">
        <v>13339</v>
      </c>
      <c r="F992" s="8" t="s">
        <v>13340</v>
      </c>
      <c r="G992" s="8" t="s">
        <v>11838</v>
      </c>
      <c r="H992" s="8" t="s">
        <v>11839</v>
      </c>
      <c r="I992" s="8" t="s">
        <v>10560</v>
      </c>
      <c r="J992" s="13">
        <v>1</v>
      </c>
      <c r="K992" s="13">
        <f t="shared" si="53"/>
        <v>44.7</v>
      </c>
      <c r="L992" s="13">
        <v>18</v>
      </c>
      <c r="M992" s="8" t="s">
        <v>10559</v>
      </c>
      <c r="N992" s="13">
        <f t="shared" si="54"/>
        <v>26.7</v>
      </c>
      <c r="O992" s="8" t="s">
        <v>10566</v>
      </c>
      <c r="P992" s="8" t="s">
        <v>10562</v>
      </c>
      <c r="Q992" s="8" t="s">
        <v>13157</v>
      </c>
      <c r="R992" s="8"/>
      <c r="U992" s="13">
        <v>32</v>
      </c>
    </row>
    <row r="993" ht="30" customHeight="1" outlineLevel="3" spans="1:21">
      <c r="A993" s="8" t="s">
        <v>178</v>
      </c>
      <c r="B993" s="8" t="s">
        <v>187</v>
      </c>
      <c r="C993" s="8" t="s">
        <v>13341</v>
      </c>
      <c r="D993" s="13">
        <v>3.573</v>
      </c>
      <c r="E993" s="8" t="s">
        <v>13342</v>
      </c>
      <c r="F993" s="8" t="s">
        <v>13343</v>
      </c>
      <c r="G993" s="8" t="s">
        <v>11838</v>
      </c>
      <c r="H993" s="8" t="s">
        <v>11839</v>
      </c>
      <c r="I993" s="8" t="s">
        <v>10560</v>
      </c>
      <c r="J993" s="13">
        <v>3.6</v>
      </c>
      <c r="K993" s="13">
        <f t="shared" si="53"/>
        <v>160.6</v>
      </c>
      <c r="L993" s="13">
        <v>64</v>
      </c>
      <c r="M993" s="8" t="s">
        <v>10559</v>
      </c>
      <c r="N993" s="13">
        <f t="shared" si="54"/>
        <v>96.6</v>
      </c>
      <c r="O993" s="8" t="s">
        <v>10566</v>
      </c>
      <c r="P993" s="8" t="s">
        <v>10562</v>
      </c>
      <c r="Q993" s="8" t="s">
        <v>13157</v>
      </c>
      <c r="R993" s="8"/>
      <c r="U993" s="13">
        <v>115</v>
      </c>
    </row>
    <row r="994" ht="30" customHeight="1" outlineLevel="3" spans="1:21">
      <c r="A994" s="8" t="s">
        <v>178</v>
      </c>
      <c r="B994" s="8" t="s">
        <v>187</v>
      </c>
      <c r="C994" s="8" t="s">
        <v>13344</v>
      </c>
      <c r="D994" s="13">
        <v>4.352</v>
      </c>
      <c r="E994" s="8" t="s">
        <v>13345</v>
      </c>
      <c r="F994" s="8" t="s">
        <v>13346</v>
      </c>
      <c r="G994" s="8" t="s">
        <v>11838</v>
      </c>
      <c r="H994" s="8" t="s">
        <v>11839</v>
      </c>
      <c r="I994" s="8" t="s">
        <v>10560</v>
      </c>
      <c r="J994" s="13">
        <v>4.4</v>
      </c>
      <c r="K994" s="13">
        <f t="shared" si="53"/>
        <v>195.5</v>
      </c>
      <c r="L994" s="13">
        <v>78</v>
      </c>
      <c r="M994" s="8" t="s">
        <v>10559</v>
      </c>
      <c r="N994" s="13">
        <f t="shared" si="54"/>
        <v>117.5</v>
      </c>
      <c r="O994" s="8" t="s">
        <v>10566</v>
      </c>
      <c r="P994" s="8" t="s">
        <v>10562</v>
      </c>
      <c r="Q994" s="8" t="s">
        <v>13157</v>
      </c>
      <c r="R994" s="8"/>
      <c r="U994" s="13">
        <v>140</v>
      </c>
    </row>
    <row r="995" ht="30" customHeight="1" outlineLevel="3" spans="1:21">
      <c r="A995" s="8" t="s">
        <v>178</v>
      </c>
      <c r="B995" s="8" t="s">
        <v>187</v>
      </c>
      <c r="C995" s="8" t="s">
        <v>13347</v>
      </c>
      <c r="D995" s="13">
        <v>3.492</v>
      </c>
      <c r="E995" s="8" t="s">
        <v>13348</v>
      </c>
      <c r="F995" s="8" t="s">
        <v>13349</v>
      </c>
      <c r="G995" s="8" t="s">
        <v>11838</v>
      </c>
      <c r="H995" s="8" t="s">
        <v>11839</v>
      </c>
      <c r="I995" s="8" t="s">
        <v>10560</v>
      </c>
      <c r="J995" s="13">
        <v>3.5</v>
      </c>
      <c r="K995" s="13">
        <f t="shared" ref="K995:K1005" si="55">ROUND(U995/167662*234138,1)</f>
        <v>156.4</v>
      </c>
      <c r="L995" s="13">
        <v>63</v>
      </c>
      <c r="M995" s="8" t="s">
        <v>10559</v>
      </c>
      <c r="N995" s="13">
        <f t="shared" ref="N995:N1005" si="56">K995-L995</f>
        <v>93.4</v>
      </c>
      <c r="O995" s="8" t="s">
        <v>10566</v>
      </c>
      <c r="P995" s="8" t="s">
        <v>10562</v>
      </c>
      <c r="Q995" s="8" t="s">
        <v>13157</v>
      </c>
      <c r="R995" s="8"/>
      <c r="U995" s="13">
        <v>112</v>
      </c>
    </row>
    <row r="996" ht="30" customHeight="1" outlineLevel="3" spans="1:21">
      <c r="A996" s="8" t="s">
        <v>178</v>
      </c>
      <c r="B996" s="8" t="s">
        <v>187</v>
      </c>
      <c r="C996" s="8" t="s">
        <v>13350</v>
      </c>
      <c r="D996" s="13">
        <v>2.498</v>
      </c>
      <c r="E996" s="8" t="s">
        <v>13351</v>
      </c>
      <c r="F996" s="8" t="s">
        <v>13352</v>
      </c>
      <c r="G996" s="8" t="s">
        <v>11838</v>
      </c>
      <c r="H996" s="8" t="s">
        <v>11839</v>
      </c>
      <c r="I996" s="8" t="s">
        <v>10560</v>
      </c>
      <c r="J996" s="13">
        <v>2.5</v>
      </c>
      <c r="K996" s="13">
        <f t="shared" si="55"/>
        <v>111.7</v>
      </c>
      <c r="L996" s="13">
        <v>45</v>
      </c>
      <c r="M996" s="13">
        <v>32.5</v>
      </c>
      <c r="N996" s="13">
        <f t="shared" si="56"/>
        <v>66.7</v>
      </c>
      <c r="O996" s="8" t="s">
        <v>10566</v>
      </c>
      <c r="P996" s="8" t="s">
        <v>10562</v>
      </c>
      <c r="Q996" s="8" t="s">
        <v>13157</v>
      </c>
      <c r="R996" s="8"/>
      <c r="U996" s="13">
        <v>80</v>
      </c>
    </row>
    <row r="997" ht="30" customHeight="1" outlineLevel="3" spans="1:21">
      <c r="A997" s="8" t="s">
        <v>178</v>
      </c>
      <c r="B997" s="8" t="s">
        <v>187</v>
      </c>
      <c r="C997" s="8" t="s">
        <v>13353</v>
      </c>
      <c r="D997" s="13">
        <v>2.386</v>
      </c>
      <c r="E997" s="8" t="s">
        <v>13354</v>
      </c>
      <c r="F997" s="8" t="s">
        <v>13355</v>
      </c>
      <c r="G997" s="8" t="s">
        <v>11838</v>
      </c>
      <c r="H997" s="8" t="s">
        <v>11839</v>
      </c>
      <c r="I997" s="8" t="s">
        <v>10560</v>
      </c>
      <c r="J997" s="13">
        <v>2.4</v>
      </c>
      <c r="K997" s="13">
        <f t="shared" si="55"/>
        <v>107.5</v>
      </c>
      <c r="L997" s="13">
        <v>43</v>
      </c>
      <c r="M997" s="8" t="s">
        <v>10559</v>
      </c>
      <c r="N997" s="13">
        <f t="shared" si="56"/>
        <v>64.5</v>
      </c>
      <c r="O997" s="8" t="s">
        <v>10566</v>
      </c>
      <c r="P997" s="8" t="s">
        <v>10562</v>
      </c>
      <c r="Q997" s="8" t="s">
        <v>13157</v>
      </c>
      <c r="R997" s="8"/>
      <c r="U997" s="13">
        <v>77</v>
      </c>
    </row>
    <row r="998" ht="30" customHeight="1" outlineLevel="3" spans="1:21">
      <c r="A998" s="8" t="s">
        <v>178</v>
      </c>
      <c r="B998" s="8" t="s">
        <v>187</v>
      </c>
      <c r="C998" s="8" t="s">
        <v>13356</v>
      </c>
      <c r="D998" s="13">
        <v>4.801</v>
      </c>
      <c r="E998" s="8" t="s">
        <v>13357</v>
      </c>
      <c r="F998" s="8" t="s">
        <v>13358</v>
      </c>
      <c r="G998" s="8" t="s">
        <v>11838</v>
      </c>
      <c r="H998" s="8" t="s">
        <v>11839</v>
      </c>
      <c r="I998" s="8" t="s">
        <v>10560</v>
      </c>
      <c r="J998" s="13">
        <v>4.8</v>
      </c>
      <c r="K998" s="13">
        <f t="shared" si="55"/>
        <v>215.1</v>
      </c>
      <c r="L998" s="13">
        <v>86</v>
      </c>
      <c r="M998" s="8" t="s">
        <v>10559</v>
      </c>
      <c r="N998" s="13">
        <f t="shared" si="56"/>
        <v>129.1</v>
      </c>
      <c r="O998" s="8" t="s">
        <v>10566</v>
      </c>
      <c r="P998" s="8" t="s">
        <v>10562</v>
      </c>
      <c r="Q998" s="8" t="s">
        <v>13157</v>
      </c>
      <c r="R998" s="8"/>
      <c r="U998" s="13">
        <v>154</v>
      </c>
    </row>
    <row r="999" ht="30" customHeight="1" outlineLevel="3" spans="1:21">
      <c r="A999" s="8" t="s">
        <v>178</v>
      </c>
      <c r="B999" s="8" t="s">
        <v>187</v>
      </c>
      <c r="C999" s="8" t="s">
        <v>13359</v>
      </c>
      <c r="D999" s="13">
        <v>0.951</v>
      </c>
      <c r="E999" s="8" t="s">
        <v>13360</v>
      </c>
      <c r="F999" s="8" t="s">
        <v>13361</v>
      </c>
      <c r="G999" s="8" t="s">
        <v>11838</v>
      </c>
      <c r="H999" s="8" t="s">
        <v>11839</v>
      </c>
      <c r="I999" s="8" t="s">
        <v>10560</v>
      </c>
      <c r="J999" s="13">
        <v>1</v>
      </c>
      <c r="K999" s="13">
        <f t="shared" si="55"/>
        <v>43.3</v>
      </c>
      <c r="L999" s="13">
        <v>17</v>
      </c>
      <c r="M999" s="8" t="s">
        <v>10559</v>
      </c>
      <c r="N999" s="13">
        <f t="shared" si="56"/>
        <v>26.3</v>
      </c>
      <c r="O999" s="8" t="s">
        <v>10566</v>
      </c>
      <c r="P999" s="8" t="s">
        <v>10562</v>
      </c>
      <c r="Q999" s="8" t="s">
        <v>13157</v>
      </c>
      <c r="R999" s="8"/>
      <c r="U999" s="13">
        <v>31</v>
      </c>
    </row>
    <row r="1000" ht="30" customHeight="1" outlineLevel="3" spans="1:21">
      <c r="A1000" s="8" t="s">
        <v>178</v>
      </c>
      <c r="B1000" s="8" t="s">
        <v>187</v>
      </c>
      <c r="C1000" s="8" t="s">
        <v>13362</v>
      </c>
      <c r="D1000" s="13">
        <v>2.392</v>
      </c>
      <c r="E1000" s="8" t="s">
        <v>13363</v>
      </c>
      <c r="F1000" s="8" t="s">
        <v>13364</v>
      </c>
      <c r="G1000" s="8" t="s">
        <v>11838</v>
      </c>
      <c r="H1000" s="8" t="s">
        <v>11839</v>
      </c>
      <c r="I1000" s="8" t="s">
        <v>10560</v>
      </c>
      <c r="J1000" s="13">
        <v>2.4</v>
      </c>
      <c r="K1000" s="13">
        <f t="shared" si="55"/>
        <v>107.5</v>
      </c>
      <c r="L1000" s="13">
        <v>43</v>
      </c>
      <c r="M1000" s="8" t="s">
        <v>10559</v>
      </c>
      <c r="N1000" s="13">
        <f t="shared" si="56"/>
        <v>64.5</v>
      </c>
      <c r="O1000" s="8" t="s">
        <v>10566</v>
      </c>
      <c r="P1000" s="8" t="s">
        <v>10562</v>
      </c>
      <c r="Q1000" s="8" t="s">
        <v>13157</v>
      </c>
      <c r="R1000" s="8"/>
      <c r="U1000" s="13">
        <v>77</v>
      </c>
    </row>
    <row r="1001" ht="30" customHeight="1" outlineLevel="3" spans="1:21">
      <c r="A1001" s="8" t="s">
        <v>178</v>
      </c>
      <c r="B1001" s="8" t="s">
        <v>187</v>
      </c>
      <c r="C1001" s="8" t="s">
        <v>13365</v>
      </c>
      <c r="D1001" s="13">
        <v>1.996</v>
      </c>
      <c r="E1001" s="8" t="s">
        <v>13366</v>
      </c>
      <c r="F1001" s="8" t="s">
        <v>13367</v>
      </c>
      <c r="G1001" s="8" t="s">
        <v>11838</v>
      </c>
      <c r="H1001" s="8" t="s">
        <v>11839</v>
      </c>
      <c r="I1001" s="8" t="s">
        <v>10560</v>
      </c>
      <c r="J1001" s="13">
        <v>2</v>
      </c>
      <c r="K1001" s="13">
        <f t="shared" si="55"/>
        <v>89.4</v>
      </c>
      <c r="L1001" s="13">
        <v>36</v>
      </c>
      <c r="M1001" s="8" t="s">
        <v>10559</v>
      </c>
      <c r="N1001" s="13">
        <f t="shared" si="56"/>
        <v>53.4</v>
      </c>
      <c r="O1001" s="8" t="s">
        <v>10566</v>
      </c>
      <c r="P1001" s="8" t="s">
        <v>10562</v>
      </c>
      <c r="Q1001" s="8" t="s">
        <v>13157</v>
      </c>
      <c r="R1001" s="8"/>
      <c r="U1001" s="13">
        <v>64</v>
      </c>
    </row>
    <row r="1002" ht="30" customHeight="1" outlineLevel="3" spans="1:21">
      <c r="A1002" s="8" t="s">
        <v>178</v>
      </c>
      <c r="B1002" s="8" t="s">
        <v>187</v>
      </c>
      <c r="C1002" s="8" t="s">
        <v>13368</v>
      </c>
      <c r="D1002" s="13">
        <v>5.92</v>
      </c>
      <c r="E1002" s="8" t="s">
        <v>13369</v>
      </c>
      <c r="F1002" s="8" t="s">
        <v>13370</v>
      </c>
      <c r="G1002" s="8" t="s">
        <v>11838</v>
      </c>
      <c r="H1002" s="8" t="s">
        <v>11839</v>
      </c>
      <c r="I1002" s="8" t="s">
        <v>10560</v>
      </c>
      <c r="J1002" s="13">
        <v>5.9</v>
      </c>
      <c r="K1002" s="13">
        <f t="shared" si="55"/>
        <v>265.3</v>
      </c>
      <c r="L1002" s="13">
        <v>107</v>
      </c>
      <c r="M1002" s="8" t="s">
        <v>10559</v>
      </c>
      <c r="N1002" s="13">
        <f t="shared" si="56"/>
        <v>158.3</v>
      </c>
      <c r="O1002" s="8" t="s">
        <v>10566</v>
      </c>
      <c r="P1002" s="8" t="s">
        <v>10562</v>
      </c>
      <c r="Q1002" s="8" t="s">
        <v>13157</v>
      </c>
      <c r="R1002" s="8"/>
      <c r="U1002" s="13">
        <v>190</v>
      </c>
    </row>
    <row r="1003" ht="30" customHeight="1" outlineLevel="3" spans="1:21">
      <c r="A1003" s="8" t="s">
        <v>178</v>
      </c>
      <c r="B1003" s="8" t="s">
        <v>187</v>
      </c>
      <c r="C1003" s="8" t="s">
        <v>13371</v>
      </c>
      <c r="D1003" s="13">
        <v>3.753</v>
      </c>
      <c r="E1003" s="8" t="s">
        <v>13372</v>
      </c>
      <c r="F1003" s="8" t="s">
        <v>13373</v>
      </c>
      <c r="G1003" s="8" t="s">
        <v>11838</v>
      </c>
      <c r="H1003" s="8" t="s">
        <v>11839</v>
      </c>
      <c r="I1003" s="8" t="s">
        <v>10560</v>
      </c>
      <c r="J1003" s="13">
        <v>3.8</v>
      </c>
      <c r="K1003" s="13">
        <f t="shared" si="55"/>
        <v>169</v>
      </c>
      <c r="L1003" s="13">
        <v>68</v>
      </c>
      <c r="M1003" s="8" t="s">
        <v>10559</v>
      </c>
      <c r="N1003" s="13">
        <f t="shared" si="56"/>
        <v>101</v>
      </c>
      <c r="O1003" s="8" t="s">
        <v>10566</v>
      </c>
      <c r="P1003" s="8" t="s">
        <v>10562</v>
      </c>
      <c r="Q1003" s="8" t="s">
        <v>13157</v>
      </c>
      <c r="R1003" s="8"/>
      <c r="U1003" s="13">
        <v>121</v>
      </c>
    </row>
    <row r="1004" ht="30" customHeight="1" outlineLevel="3" spans="1:21">
      <c r="A1004" s="8" t="s">
        <v>178</v>
      </c>
      <c r="B1004" s="8" t="s">
        <v>187</v>
      </c>
      <c r="C1004" s="8" t="s">
        <v>13374</v>
      </c>
      <c r="D1004" s="13">
        <v>0.799</v>
      </c>
      <c r="E1004" s="8" t="s">
        <v>13375</v>
      </c>
      <c r="F1004" s="8" t="s">
        <v>13376</v>
      </c>
      <c r="G1004" s="8" t="s">
        <v>11838</v>
      </c>
      <c r="H1004" s="8" t="s">
        <v>11839</v>
      </c>
      <c r="I1004" s="8" t="s">
        <v>10560</v>
      </c>
      <c r="J1004" s="13">
        <v>0.8</v>
      </c>
      <c r="K1004" s="13">
        <f t="shared" si="55"/>
        <v>36.3</v>
      </c>
      <c r="L1004" s="13">
        <v>14</v>
      </c>
      <c r="M1004" s="8" t="s">
        <v>10559</v>
      </c>
      <c r="N1004" s="13">
        <f t="shared" si="56"/>
        <v>22.3</v>
      </c>
      <c r="O1004" s="8" t="s">
        <v>10566</v>
      </c>
      <c r="P1004" s="8" t="s">
        <v>10562</v>
      </c>
      <c r="Q1004" s="8" t="s">
        <v>13157</v>
      </c>
      <c r="R1004" s="8"/>
      <c r="U1004" s="13">
        <v>26</v>
      </c>
    </row>
    <row r="1005" ht="30" customHeight="1" outlineLevel="3" spans="1:21">
      <c r="A1005" s="8" t="s">
        <v>178</v>
      </c>
      <c r="B1005" s="8" t="s">
        <v>187</v>
      </c>
      <c r="C1005" s="8" t="s">
        <v>13377</v>
      </c>
      <c r="D1005" s="13">
        <v>5.458</v>
      </c>
      <c r="E1005" s="8" t="s">
        <v>13378</v>
      </c>
      <c r="F1005" s="8" t="s">
        <v>13379</v>
      </c>
      <c r="G1005" s="8" t="s">
        <v>11838</v>
      </c>
      <c r="H1005" s="8" t="s">
        <v>11839</v>
      </c>
      <c r="I1005" s="8" t="s">
        <v>10560</v>
      </c>
      <c r="J1005" s="13">
        <v>5.5</v>
      </c>
      <c r="K1005" s="13">
        <f t="shared" si="55"/>
        <v>244.4</v>
      </c>
      <c r="L1005" s="13">
        <v>98</v>
      </c>
      <c r="M1005" s="13">
        <v>71</v>
      </c>
      <c r="N1005" s="13">
        <f t="shared" si="56"/>
        <v>146.4</v>
      </c>
      <c r="O1005" s="8" t="s">
        <v>10566</v>
      </c>
      <c r="P1005" s="8" t="s">
        <v>10562</v>
      </c>
      <c r="Q1005" s="8" t="s">
        <v>13157</v>
      </c>
      <c r="R1005" s="8"/>
      <c r="U1005" s="13">
        <v>175</v>
      </c>
    </row>
    <row r="1006" ht="30" customHeight="1" outlineLevel="2" spans="1:21">
      <c r="A1006" s="8"/>
      <c r="B1006" s="7" t="s">
        <v>180</v>
      </c>
      <c r="C1006" s="8"/>
      <c r="D1006" s="13">
        <f>SUBTOTAL(9,D1007:D1008)</f>
        <v>0.857</v>
      </c>
      <c r="E1006" s="8"/>
      <c r="F1006" s="8"/>
      <c r="G1006" s="8"/>
      <c r="H1006" s="8"/>
      <c r="I1006" s="8"/>
      <c r="J1006" s="13"/>
      <c r="K1006" s="13">
        <f>SUBTOTAL(9,K1007:K1008)</f>
        <v>36.8</v>
      </c>
      <c r="L1006" s="13">
        <f>SUBTOTAL(9,L1007:L1008)</f>
        <v>16.8</v>
      </c>
      <c r="M1006" s="8">
        <f>SUBTOTAL(9,M1007:M1008)</f>
        <v>0</v>
      </c>
      <c r="N1006" s="13">
        <f>SUBTOTAL(9,N1007:N1008)</f>
        <v>20</v>
      </c>
      <c r="O1006" s="8"/>
      <c r="P1006" s="8"/>
      <c r="Q1006" s="8"/>
      <c r="R1006" s="8"/>
      <c r="U1006" s="13">
        <f>SUBTOTAL(9,U1007:U1008)</f>
        <v>26.3</v>
      </c>
    </row>
    <row r="1007" ht="30" customHeight="1" outlineLevel="3" spans="1:21">
      <c r="A1007" s="8" t="s">
        <v>178</v>
      </c>
      <c r="B1007" s="8" t="s">
        <v>179</v>
      </c>
      <c r="C1007" s="8" t="s">
        <v>10559</v>
      </c>
      <c r="D1007" s="13">
        <v>0.15</v>
      </c>
      <c r="E1007" s="8" t="s">
        <v>5000</v>
      </c>
      <c r="F1007" s="8" t="s">
        <v>5001</v>
      </c>
      <c r="G1007" s="8" t="s">
        <v>11838</v>
      </c>
      <c r="H1007" s="8" t="s">
        <v>13380</v>
      </c>
      <c r="I1007" s="8" t="s">
        <v>10560</v>
      </c>
      <c r="J1007" s="13">
        <v>7.2</v>
      </c>
      <c r="K1007" s="13">
        <f t="shared" ref="K1007:K1008" si="57">ROUND(U1007/167662*234138,1)</f>
        <v>3.8</v>
      </c>
      <c r="L1007" s="13">
        <v>3.6</v>
      </c>
      <c r="M1007" s="8" t="s">
        <v>10559</v>
      </c>
      <c r="N1007" s="13">
        <f>K1007-L1007</f>
        <v>0.2</v>
      </c>
      <c r="O1007" s="8" t="s">
        <v>10566</v>
      </c>
      <c r="P1007" s="8" t="s">
        <v>10562</v>
      </c>
      <c r="Q1007" s="8" t="s">
        <v>13381</v>
      </c>
      <c r="R1007" s="8"/>
      <c r="S1007" s="1" t="s">
        <v>12715</v>
      </c>
      <c r="T1007" s="1" t="s">
        <v>12715</v>
      </c>
      <c r="U1007" s="13">
        <v>2.7</v>
      </c>
    </row>
    <row r="1008" ht="30" customHeight="1" outlineLevel="3" spans="1:21">
      <c r="A1008" s="8" t="s">
        <v>178</v>
      </c>
      <c r="B1008" s="8" t="s">
        <v>179</v>
      </c>
      <c r="C1008" s="8" t="s">
        <v>10559</v>
      </c>
      <c r="D1008" s="13">
        <v>0.707</v>
      </c>
      <c r="E1008" s="8" t="s">
        <v>13382</v>
      </c>
      <c r="F1008" s="8" t="s">
        <v>13383</v>
      </c>
      <c r="G1008" s="8" t="s">
        <v>11838</v>
      </c>
      <c r="H1008" s="8" t="s">
        <v>13380</v>
      </c>
      <c r="I1008" s="8" t="s">
        <v>10560</v>
      </c>
      <c r="J1008" s="13">
        <v>3</v>
      </c>
      <c r="K1008" s="13">
        <f t="shared" si="57"/>
        <v>33</v>
      </c>
      <c r="L1008" s="13">
        <v>13.2</v>
      </c>
      <c r="M1008" s="8" t="s">
        <v>10559</v>
      </c>
      <c r="N1008" s="13">
        <f>K1008-L1008</f>
        <v>19.8</v>
      </c>
      <c r="O1008" s="8" t="s">
        <v>10566</v>
      </c>
      <c r="P1008" s="8" t="s">
        <v>10562</v>
      </c>
      <c r="Q1008" s="8" t="s">
        <v>13381</v>
      </c>
      <c r="R1008" s="8"/>
      <c r="S1008" s="1" t="s">
        <v>12715</v>
      </c>
      <c r="T1008" s="1" t="s">
        <v>12715</v>
      </c>
      <c r="U1008" s="13">
        <v>23.6</v>
      </c>
    </row>
    <row r="1009" ht="30" customHeight="1" outlineLevel="1" spans="1:21">
      <c r="A1009" s="7" t="s">
        <v>189</v>
      </c>
      <c r="B1009" s="8"/>
      <c r="C1009" s="8"/>
      <c r="D1009" s="13">
        <f>SUBTOTAL(9,D1011:D1111)</f>
        <v>242.765</v>
      </c>
      <c r="E1009" s="8"/>
      <c r="F1009" s="8"/>
      <c r="G1009" s="8"/>
      <c r="H1009" s="8"/>
      <c r="I1009" s="8"/>
      <c r="J1009" s="13"/>
      <c r="K1009" s="13">
        <f>SUBTOTAL(9,K1011:K1111)</f>
        <v>9175.1</v>
      </c>
      <c r="L1009" s="13">
        <f>SUBTOTAL(9,L1011:L1111)</f>
        <v>3701.4</v>
      </c>
      <c r="M1009" s="13">
        <f>SUBTOTAL(9,M1011:M1111)</f>
        <v>42.2</v>
      </c>
      <c r="N1009" s="13">
        <f>SUBTOTAL(9,N1011:N1111)</f>
        <v>5473.7</v>
      </c>
      <c r="O1009" s="8"/>
      <c r="P1009" s="8"/>
      <c r="Q1009" s="8"/>
      <c r="R1009" s="8"/>
      <c r="U1009" s="13">
        <f>SUBTOTAL(9,U1011:U1111)</f>
        <v>6569.8</v>
      </c>
    </row>
    <row r="1010" ht="30" customHeight="1" outlineLevel="2" spans="1:21">
      <c r="A1010" s="8"/>
      <c r="B1010" s="7" t="s">
        <v>202</v>
      </c>
      <c r="C1010" s="8"/>
      <c r="D1010" s="13">
        <f>SUBTOTAL(9,D1011:D1011)</f>
        <v>0.294</v>
      </c>
      <c r="E1010" s="8"/>
      <c r="F1010" s="8"/>
      <c r="G1010" s="8"/>
      <c r="H1010" s="8"/>
      <c r="I1010" s="8"/>
      <c r="J1010" s="13"/>
      <c r="K1010" s="13">
        <f>SUBTOTAL(9,K1011:K1011)</f>
        <v>11.2</v>
      </c>
      <c r="L1010" s="13">
        <f>SUBTOTAL(9,L1011:L1011)</f>
        <v>4</v>
      </c>
      <c r="M1010" s="13">
        <f>SUBTOTAL(9,M1011:M1011)</f>
        <v>3.8</v>
      </c>
      <c r="N1010" s="13">
        <f>SUBTOTAL(9,N1011:N1011)</f>
        <v>7.2</v>
      </c>
      <c r="O1010" s="8"/>
      <c r="P1010" s="8"/>
      <c r="Q1010" s="8"/>
      <c r="R1010" s="8"/>
      <c r="U1010" s="13">
        <f>SUBTOTAL(9,U1011:U1011)</f>
        <v>8</v>
      </c>
    </row>
    <row r="1011" ht="30" customHeight="1" outlineLevel="3" spans="1:21">
      <c r="A1011" s="8" t="s">
        <v>190</v>
      </c>
      <c r="B1011" s="8" t="s">
        <v>201</v>
      </c>
      <c r="C1011" s="8" t="s">
        <v>13384</v>
      </c>
      <c r="D1011" s="13">
        <v>0.294</v>
      </c>
      <c r="E1011" s="8" t="s">
        <v>13385</v>
      </c>
      <c r="F1011" s="8" t="s">
        <v>13386</v>
      </c>
      <c r="G1011" s="8" t="s">
        <v>11838</v>
      </c>
      <c r="H1011" s="8" t="s">
        <v>11839</v>
      </c>
      <c r="I1011" s="8" t="s">
        <v>10560</v>
      </c>
      <c r="J1011" s="13">
        <v>0.3</v>
      </c>
      <c r="K1011" s="13">
        <f>ROUND(U1011/167662*234138,1)</f>
        <v>11.2</v>
      </c>
      <c r="L1011" s="13">
        <v>4</v>
      </c>
      <c r="M1011" s="13">
        <v>3.8</v>
      </c>
      <c r="N1011" s="13">
        <f>K1011-L1011</f>
        <v>7.2</v>
      </c>
      <c r="O1011" s="8" t="s">
        <v>10566</v>
      </c>
      <c r="P1011" s="8" t="s">
        <v>10562</v>
      </c>
      <c r="Q1011" s="8" t="s">
        <v>13387</v>
      </c>
      <c r="R1011" s="8" t="s">
        <v>10559</v>
      </c>
      <c r="S1011" s="1" t="s">
        <v>12715</v>
      </c>
      <c r="T1011" s="1" t="s">
        <v>12715</v>
      </c>
      <c r="U1011" s="13">
        <v>8</v>
      </c>
    </row>
    <row r="1012" ht="30" customHeight="1" outlineLevel="2" spans="1:21">
      <c r="A1012" s="8"/>
      <c r="B1012" s="7" t="s">
        <v>194</v>
      </c>
      <c r="C1012" s="8"/>
      <c r="D1012" s="13">
        <f>SUBTOTAL(9,D1013:D1029)</f>
        <v>64.053</v>
      </c>
      <c r="E1012" s="8"/>
      <c r="F1012" s="8"/>
      <c r="G1012" s="8"/>
      <c r="H1012" s="8"/>
      <c r="I1012" s="8"/>
      <c r="J1012" s="13"/>
      <c r="K1012" s="13">
        <f>SUBTOTAL(9,K1013:K1029)</f>
        <v>2398</v>
      </c>
      <c r="L1012" s="13">
        <f>SUBTOTAL(9,L1013:L1029)</f>
        <v>961</v>
      </c>
      <c r="M1012" s="8">
        <f>SUBTOTAL(9,M1013:M1029)</f>
        <v>0</v>
      </c>
      <c r="N1012" s="13">
        <f>SUBTOTAL(9,N1013:N1029)</f>
        <v>1437</v>
      </c>
      <c r="O1012" s="8"/>
      <c r="P1012" s="8"/>
      <c r="Q1012" s="8"/>
      <c r="R1012" s="8"/>
      <c r="U1012" s="13">
        <f>SUBTOTAL(9,U1013:U1029)</f>
        <v>1717</v>
      </c>
    </row>
    <row r="1013" ht="30" customHeight="1" outlineLevel="3" spans="1:21">
      <c r="A1013" s="8" t="s">
        <v>190</v>
      </c>
      <c r="B1013" s="8" t="s">
        <v>193</v>
      </c>
      <c r="C1013" s="8" t="s">
        <v>13388</v>
      </c>
      <c r="D1013" s="13">
        <v>6.904</v>
      </c>
      <c r="E1013" s="8" t="s">
        <v>13389</v>
      </c>
      <c r="F1013" s="8" t="s">
        <v>13390</v>
      </c>
      <c r="G1013" s="8" t="s">
        <v>10558</v>
      </c>
      <c r="H1013" s="8" t="s">
        <v>10559</v>
      </c>
      <c r="I1013" s="8" t="s">
        <v>10560</v>
      </c>
      <c r="J1013" s="13">
        <v>6.9</v>
      </c>
      <c r="K1013" s="13">
        <f t="shared" ref="K1013:K1029" si="58">ROUND(U1013/167662*234138,1)</f>
        <v>258.4</v>
      </c>
      <c r="L1013" s="13">
        <v>104</v>
      </c>
      <c r="M1013" s="8" t="s">
        <v>10559</v>
      </c>
      <c r="N1013" s="13">
        <f t="shared" ref="N1013:N1029" si="59">K1013-L1013</f>
        <v>154.4</v>
      </c>
      <c r="O1013" s="8" t="s">
        <v>10566</v>
      </c>
      <c r="P1013" s="8" t="s">
        <v>10562</v>
      </c>
      <c r="Q1013" s="8" t="s">
        <v>13391</v>
      </c>
      <c r="R1013" s="8" t="s">
        <v>10559</v>
      </c>
      <c r="U1013" s="13">
        <v>185</v>
      </c>
    </row>
    <row r="1014" ht="30" customHeight="1" outlineLevel="3" spans="1:21">
      <c r="A1014" s="8" t="s">
        <v>190</v>
      </c>
      <c r="B1014" s="8" t="s">
        <v>193</v>
      </c>
      <c r="C1014" s="8" t="s">
        <v>13392</v>
      </c>
      <c r="D1014" s="13">
        <v>0.95</v>
      </c>
      <c r="E1014" s="8" t="s">
        <v>13393</v>
      </c>
      <c r="F1014" s="8" t="s">
        <v>13394</v>
      </c>
      <c r="G1014" s="8" t="s">
        <v>10558</v>
      </c>
      <c r="H1014" s="8" t="s">
        <v>10559</v>
      </c>
      <c r="I1014" s="8" t="s">
        <v>10560</v>
      </c>
      <c r="J1014" s="13">
        <v>0.9</v>
      </c>
      <c r="K1014" s="13">
        <f t="shared" si="58"/>
        <v>34.9</v>
      </c>
      <c r="L1014" s="13">
        <v>14</v>
      </c>
      <c r="M1014" s="8" t="s">
        <v>10559</v>
      </c>
      <c r="N1014" s="13">
        <f t="shared" si="59"/>
        <v>20.9</v>
      </c>
      <c r="O1014" s="8" t="s">
        <v>10566</v>
      </c>
      <c r="P1014" s="8" t="s">
        <v>10562</v>
      </c>
      <c r="Q1014" s="8" t="s">
        <v>13391</v>
      </c>
      <c r="R1014" s="8" t="s">
        <v>10559</v>
      </c>
      <c r="U1014" s="13">
        <v>25</v>
      </c>
    </row>
    <row r="1015" ht="30" customHeight="1" outlineLevel="3" spans="1:21">
      <c r="A1015" s="8" t="s">
        <v>190</v>
      </c>
      <c r="B1015" s="8" t="s">
        <v>193</v>
      </c>
      <c r="C1015" s="8" t="s">
        <v>13395</v>
      </c>
      <c r="D1015" s="13">
        <v>6.78</v>
      </c>
      <c r="E1015" s="8" t="s">
        <v>13396</v>
      </c>
      <c r="F1015" s="8" t="s">
        <v>13397</v>
      </c>
      <c r="G1015" s="8" t="s">
        <v>10558</v>
      </c>
      <c r="H1015" s="8" t="s">
        <v>10559</v>
      </c>
      <c r="I1015" s="8" t="s">
        <v>10560</v>
      </c>
      <c r="J1015" s="13">
        <v>6.8</v>
      </c>
      <c r="K1015" s="13">
        <f t="shared" si="58"/>
        <v>254.2</v>
      </c>
      <c r="L1015" s="13">
        <v>102</v>
      </c>
      <c r="M1015" s="8" t="s">
        <v>10559</v>
      </c>
      <c r="N1015" s="13">
        <f t="shared" si="59"/>
        <v>152.2</v>
      </c>
      <c r="O1015" s="8" t="s">
        <v>10566</v>
      </c>
      <c r="P1015" s="8" t="s">
        <v>10562</v>
      </c>
      <c r="Q1015" s="8" t="s">
        <v>13391</v>
      </c>
      <c r="R1015" s="8" t="s">
        <v>10559</v>
      </c>
      <c r="U1015" s="13">
        <v>182</v>
      </c>
    </row>
    <row r="1016" ht="30" customHeight="1" outlineLevel="3" spans="1:21">
      <c r="A1016" s="8" t="s">
        <v>190</v>
      </c>
      <c r="B1016" s="8" t="s">
        <v>193</v>
      </c>
      <c r="C1016" s="8" t="s">
        <v>13398</v>
      </c>
      <c r="D1016" s="13">
        <v>7.105</v>
      </c>
      <c r="E1016" s="8" t="s">
        <v>13399</v>
      </c>
      <c r="F1016" s="8" t="s">
        <v>13400</v>
      </c>
      <c r="G1016" s="8" t="s">
        <v>10558</v>
      </c>
      <c r="H1016" s="8" t="s">
        <v>10559</v>
      </c>
      <c r="I1016" s="8" t="s">
        <v>10560</v>
      </c>
      <c r="J1016" s="13">
        <v>7.1</v>
      </c>
      <c r="K1016" s="13">
        <f t="shared" si="58"/>
        <v>265.3</v>
      </c>
      <c r="L1016" s="13">
        <v>107</v>
      </c>
      <c r="M1016" s="8" t="s">
        <v>10559</v>
      </c>
      <c r="N1016" s="13">
        <f t="shared" si="59"/>
        <v>158.3</v>
      </c>
      <c r="O1016" s="8" t="s">
        <v>10566</v>
      </c>
      <c r="P1016" s="8" t="s">
        <v>10562</v>
      </c>
      <c r="Q1016" s="8" t="s">
        <v>13391</v>
      </c>
      <c r="R1016" s="8" t="s">
        <v>10559</v>
      </c>
      <c r="U1016" s="13">
        <v>190</v>
      </c>
    </row>
    <row r="1017" ht="30" customHeight="1" outlineLevel="3" spans="1:21">
      <c r="A1017" s="8" t="s">
        <v>190</v>
      </c>
      <c r="B1017" s="8" t="s">
        <v>193</v>
      </c>
      <c r="C1017" s="8" t="s">
        <v>13401</v>
      </c>
      <c r="D1017" s="13">
        <v>2.571</v>
      </c>
      <c r="E1017" s="8" t="s">
        <v>13402</v>
      </c>
      <c r="F1017" s="8" t="s">
        <v>13403</v>
      </c>
      <c r="G1017" s="8" t="s">
        <v>10558</v>
      </c>
      <c r="H1017" s="8" t="s">
        <v>10559</v>
      </c>
      <c r="I1017" s="8" t="s">
        <v>10560</v>
      </c>
      <c r="J1017" s="13">
        <v>2.6</v>
      </c>
      <c r="K1017" s="13">
        <f t="shared" si="58"/>
        <v>96.4</v>
      </c>
      <c r="L1017" s="13">
        <v>39</v>
      </c>
      <c r="M1017" s="8" t="s">
        <v>10559</v>
      </c>
      <c r="N1017" s="13">
        <f t="shared" si="59"/>
        <v>57.4</v>
      </c>
      <c r="O1017" s="8" t="s">
        <v>10566</v>
      </c>
      <c r="P1017" s="8" t="s">
        <v>10562</v>
      </c>
      <c r="Q1017" s="8" t="s">
        <v>13391</v>
      </c>
      <c r="R1017" s="8" t="s">
        <v>10559</v>
      </c>
      <c r="U1017" s="13">
        <v>69</v>
      </c>
    </row>
    <row r="1018" ht="30" customHeight="1" outlineLevel="3" spans="1:21">
      <c r="A1018" s="8" t="s">
        <v>190</v>
      </c>
      <c r="B1018" s="8" t="s">
        <v>193</v>
      </c>
      <c r="C1018" s="8" t="s">
        <v>13404</v>
      </c>
      <c r="D1018" s="13">
        <v>2.422</v>
      </c>
      <c r="E1018" s="8" t="s">
        <v>13405</v>
      </c>
      <c r="F1018" s="8" t="s">
        <v>13406</v>
      </c>
      <c r="G1018" s="8" t="s">
        <v>10558</v>
      </c>
      <c r="H1018" s="8" t="s">
        <v>10559</v>
      </c>
      <c r="I1018" s="8" t="s">
        <v>10560</v>
      </c>
      <c r="J1018" s="13">
        <v>2.4</v>
      </c>
      <c r="K1018" s="13">
        <f t="shared" si="58"/>
        <v>90.8</v>
      </c>
      <c r="L1018" s="13">
        <v>36</v>
      </c>
      <c r="M1018" s="8" t="s">
        <v>10559</v>
      </c>
      <c r="N1018" s="13">
        <f t="shared" si="59"/>
        <v>54.8</v>
      </c>
      <c r="O1018" s="8" t="s">
        <v>10566</v>
      </c>
      <c r="P1018" s="8" t="s">
        <v>10562</v>
      </c>
      <c r="Q1018" s="8" t="s">
        <v>13391</v>
      </c>
      <c r="R1018" s="8" t="s">
        <v>10559</v>
      </c>
      <c r="U1018" s="13">
        <v>65</v>
      </c>
    </row>
    <row r="1019" ht="30" customHeight="1" outlineLevel="3" spans="1:21">
      <c r="A1019" s="8" t="s">
        <v>190</v>
      </c>
      <c r="B1019" s="8" t="s">
        <v>193</v>
      </c>
      <c r="C1019" s="8" t="s">
        <v>13407</v>
      </c>
      <c r="D1019" s="13">
        <v>2.946</v>
      </c>
      <c r="E1019" s="8" t="s">
        <v>13408</v>
      </c>
      <c r="F1019" s="8" t="s">
        <v>13409</v>
      </c>
      <c r="G1019" s="8" t="s">
        <v>10558</v>
      </c>
      <c r="H1019" s="8" t="s">
        <v>10559</v>
      </c>
      <c r="I1019" s="8" t="s">
        <v>10560</v>
      </c>
      <c r="J1019" s="13">
        <v>2.9</v>
      </c>
      <c r="K1019" s="13">
        <f t="shared" si="58"/>
        <v>110.3</v>
      </c>
      <c r="L1019" s="13">
        <v>44</v>
      </c>
      <c r="M1019" s="8" t="s">
        <v>10559</v>
      </c>
      <c r="N1019" s="13">
        <f t="shared" si="59"/>
        <v>66.3</v>
      </c>
      <c r="O1019" s="8" t="s">
        <v>10566</v>
      </c>
      <c r="P1019" s="8" t="s">
        <v>10562</v>
      </c>
      <c r="Q1019" s="8" t="s">
        <v>13391</v>
      </c>
      <c r="R1019" s="8" t="s">
        <v>10559</v>
      </c>
      <c r="U1019" s="13">
        <v>79</v>
      </c>
    </row>
    <row r="1020" ht="30" customHeight="1" outlineLevel="3" spans="1:21">
      <c r="A1020" s="8" t="s">
        <v>190</v>
      </c>
      <c r="B1020" s="8" t="s">
        <v>193</v>
      </c>
      <c r="C1020" s="8" t="s">
        <v>13410</v>
      </c>
      <c r="D1020" s="13">
        <v>8.266</v>
      </c>
      <c r="E1020" s="8" t="s">
        <v>13411</v>
      </c>
      <c r="F1020" s="8" t="s">
        <v>13412</v>
      </c>
      <c r="G1020" s="8" t="s">
        <v>10558</v>
      </c>
      <c r="H1020" s="8" t="s">
        <v>10559</v>
      </c>
      <c r="I1020" s="8" t="s">
        <v>10560</v>
      </c>
      <c r="J1020" s="13">
        <v>8.3</v>
      </c>
      <c r="K1020" s="13">
        <f t="shared" si="58"/>
        <v>308.6</v>
      </c>
      <c r="L1020" s="13">
        <v>124</v>
      </c>
      <c r="M1020" s="8" t="s">
        <v>10559</v>
      </c>
      <c r="N1020" s="13">
        <f t="shared" si="59"/>
        <v>184.6</v>
      </c>
      <c r="O1020" s="8" t="s">
        <v>10566</v>
      </c>
      <c r="P1020" s="8" t="s">
        <v>10562</v>
      </c>
      <c r="Q1020" s="8" t="s">
        <v>13391</v>
      </c>
      <c r="R1020" s="8" t="s">
        <v>10559</v>
      </c>
      <c r="U1020" s="13">
        <v>221</v>
      </c>
    </row>
    <row r="1021" ht="30" customHeight="1" outlineLevel="3" spans="1:21">
      <c r="A1021" s="8" t="s">
        <v>190</v>
      </c>
      <c r="B1021" s="8" t="s">
        <v>193</v>
      </c>
      <c r="C1021" s="8" t="s">
        <v>13413</v>
      </c>
      <c r="D1021" s="13">
        <v>1.902</v>
      </c>
      <c r="E1021" s="8" t="s">
        <v>13414</v>
      </c>
      <c r="F1021" s="8" t="s">
        <v>13415</v>
      </c>
      <c r="G1021" s="8" t="s">
        <v>10558</v>
      </c>
      <c r="H1021" s="8" t="s">
        <v>10559</v>
      </c>
      <c r="I1021" s="8" t="s">
        <v>10560</v>
      </c>
      <c r="J1021" s="13">
        <v>1.9</v>
      </c>
      <c r="K1021" s="13">
        <f t="shared" si="58"/>
        <v>71.2</v>
      </c>
      <c r="L1021" s="13">
        <v>29</v>
      </c>
      <c r="M1021" s="8" t="s">
        <v>10559</v>
      </c>
      <c r="N1021" s="13">
        <f t="shared" si="59"/>
        <v>42.2</v>
      </c>
      <c r="O1021" s="8" t="s">
        <v>10566</v>
      </c>
      <c r="P1021" s="8" t="s">
        <v>10562</v>
      </c>
      <c r="Q1021" s="8" t="s">
        <v>13391</v>
      </c>
      <c r="R1021" s="8" t="s">
        <v>10559</v>
      </c>
      <c r="U1021" s="13">
        <v>51</v>
      </c>
    </row>
    <row r="1022" ht="30" customHeight="1" outlineLevel="3" spans="1:21">
      <c r="A1022" s="8" t="s">
        <v>190</v>
      </c>
      <c r="B1022" s="8" t="s">
        <v>193</v>
      </c>
      <c r="C1022" s="8" t="s">
        <v>13416</v>
      </c>
      <c r="D1022" s="13">
        <v>4.628</v>
      </c>
      <c r="E1022" s="8" t="s">
        <v>13417</v>
      </c>
      <c r="F1022" s="8" t="s">
        <v>13418</v>
      </c>
      <c r="G1022" s="8" t="s">
        <v>10558</v>
      </c>
      <c r="H1022" s="8" t="s">
        <v>10559</v>
      </c>
      <c r="I1022" s="8" t="s">
        <v>10560</v>
      </c>
      <c r="J1022" s="13">
        <v>4.6</v>
      </c>
      <c r="K1022" s="13">
        <f t="shared" si="58"/>
        <v>173.2</v>
      </c>
      <c r="L1022" s="13">
        <v>69</v>
      </c>
      <c r="M1022" s="8" t="s">
        <v>10559</v>
      </c>
      <c r="N1022" s="13">
        <f t="shared" si="59"/>
        <v>104.2</v>
      </c>
      <c r="O1022" s="8" t="s">
        <v>10566</v>
      </c>
      <c r="P1022" s="8" t="s">
        <v>10562</v>
      </c>
      <c r="Q1022" s="8" t="s">
        <v>13391</v>
      </c>
      <c r="R1022" s="8" t="s">
        <v>10559</v>
      </c>
      <c r="U1022" s="13">
        <v>124</v>
      </c>
    </row>
    <row r="1023" ht="30" customHeight="1" outlineLevel="3" spans="1:21">
      <c r="A1023" s="8" t="s">
        <v>190</v>
      </c>
      <c r="B1023" s="8" t="s">
        <v>193</v>
      </c>
      <c r="C1023" s="8" t="s">
        <v>13419</v>
      </c>
      <c r="D1023" s="13">
        <v>1.556</v>
      </c>
      <c r="E1023" s="8" t="s">
        <v>13420</v>
      </c>
      <c r="F1023" s="8" t="s">
        <v>13421</v>
      </c>
      <c r="G1023" s="8" t="s">
        <v>10558</v>
      </c>
      <c r="H1023" s="8" t="s">
        <v>10559</v>
      </c>
      <c r="I1023" s="8" t="s">
        <v>10560</v>
      </c>
      <c r="J1023" s="13">
        <v>1.6</v>
      </c>
      <c r="K1023" s="13">
        <f t="shared" si="58"/>
        <v>58.7</v>
      </c>
      <c r="L1023" s="13">
        <v>23</v>
      </c>
      <c r="M1023" s="8" t="s">
        <v>10559</v>
      </c>
      <c r="N1023" s="13">
        <f t="shared" si="59"/>
        <v>35.7</v>
      </c>
      <c r="O1023" s="8" t="s">
        <v>10566</v>
      </c>
      <c r="P1023" s="8" t="s">
        <v>10562</v>
      </c>
      <c r="Q1023" s="8" t="s">
        <v>13391</v>
      </c>
      <c r="R1023" s="8" t="s">
        <v>10559</v>
      </c>
      <c r="U1023" s="13">
        <v>42</v>
      </c>
    </row>
    <row r="1024" ht="30" customHeight="1" outlineLevel="3" spans="1:21">
      <c r="A1024" s="8" t="s">
        <v>190</v>
      </c>
      <c r="B1024" s="8" t="s">
        <v>193</v>
      </c>
      <c r="C1024" s="8" t="s">
        <v>13422</v>
      </c>
      <c r="D1024" s="13">
        <v>2.38</v>
      </c>
      <c r="E1024" s="8" t="s">
        <v>13423</v>
      </c>
      <c r="F1024" s="8" t="s">
        <v>13424</v>
      </c>
      <c r="G1024" s="8" t="s">
        <v>10558</v>
      </c>
      <c r="H1024" s="8" t="s">
        <v>10559</v>
      </c>
      <c r="I1024" s="8" t="s">
        <v>10560</v>
      </c>
      <c r="J1024" s="13">
        <v>2.4</v>
      </c>
      <c r="K1024" s="13">
        <f t="shared" si="58"/>
        <v>89.4</v>
      </c>
      <c r="L1024" s="13">
        <v>36</v>
      </c>
      <c r="M1024" s="8" t="s">
        <v>10559</v>
      </c>
      <c r="N1024" s="13">
        <f t="shared" si="59"/>
        <v>53.4</v>
      </c>
      <c r="O1024" s="8" t="s">
        <v>10566</v>
      </c>
      <c r="P1024" s="8" t="s">
        <v>10562</v>
      </c>
      <c r="Q1024" s="8" t="s">
        <v>13391</v>
      </c>
      <c r="R1024" s="8" t="s">
        <v>10559</v>
      </c>
      <c r="U1024" s="13">
        <v>64</v>
      </c>
    </row>
    <row r="1025" ht="30" customHeight="1" outlineLevel="3" spans="1:21">
      <c r="A1025" s="8" t="s">
        <v>190</v>
      </c>
      <c r="B1025" s="8" t="s">
        <v>193</v>
      </c>
      <c r="C1025" s="8" t="s">
        <v>13425</v>
      </c>
      <c r="D1025" s="13">
        <v>2.299</v>
      </c>
      <c r="E1025" s="8" t="s">
        <v>13426</v>
      </c>
      <c r="F1025" s="8" t="s">
        <v>13427</v>
      </c>
      <c r="G1025" s="8" t="s">
        <v>10558</v>
      </c>
      <c r="H1025" s="8" t="s">
        <v>10559</v>
      </c>
      <c r="I1025" s="8" t="s">
        <v>10560</v>
      </c>
      <c r="J1025" s="13">
        <v>2.3</v>
      </c>
      <c r="K1025" s="13">
        <f t="shared" si="58"/>
        <v>86.6</v>
      </c>
      <c r="L1025" s="13">
        <v>34</v>
      </c>
      <c r="M1025" s="8" t="s">
        <v>10559</v>
      </c>
      <c r="N1025" s="13">
        <f t="shared" si="59"/>
        <v>52.6</v>
      </c>
      <c r="O1025" s="8" t="s">
        <v>10566</v>
      </c>
      <c r="P1025" s="8" t="s">
        <v>10562</v>
      </c>
      <c r="Q1025" s="8" t="s">
        <v>13391</v>
      </c>
      <c r="R1025" s="8" t="s">
        <v>10559</v>
      </c>
      <c r="U1025" s="13">
        <v>62</v>
      </c>
    </row>
    <row r="1026" ht="30" customHeight="1" outlineLevel="3" spans="1:21">
      <c r="A1026" s="8" t="s">
        <v>190</v>
      </c>
      <c r="B1026" s="8" t="s">
        <v>193</v>
      </c>
      <c r="C1026" s="8" t="s">
        <v>13428</v>
      </c>
      <c r="D1026" s="13">
        <v>3.713</v>
      </c>
      <c r="E1026" s="8" t="s">
        <v>13429</v>
      </c>
      <c r="F1026" s="8" t="s">
        <v>13430</v>
      </c>
      <c r="G1026" s="8" t="s">
        <v>10558</v>
      </c>
      <c r="H1026" s="8" t="s">
        <v>10559</v>
      </c>
      <c r="I1026" s="8" t="s">
        <v>10560</v>
      </c>
      <c r="J1026" s="13">
        <v>3.7</v>
      </c>
      <c r="K1026" s="13">
        <f t="shared" si="58"/>
        <v>138.3</v>
      </c>
      <c r="L1026" s="13">
        <v>56</v>
      </c>
      <c r="M1026" s="8" t="s">
        <v>10559</v>
      </c>
      <c r="N1026" s="13">
        <f t="shared" si="59"/>
        <v>82.3</v>
      </c>
      <c r="O1026" s="8" t="s">
        <v>10566</v>
      </c>
      <c r="P1026" s="8" t="s">
        <v>10562</v>
      </c>
      <c r="Q1026" s="8" t="s">
        <v>13391</v>
      </c>
      <c r="R1026" s="8" t="s">
        <v>10559</v>
      </c>
      <c r="U1026" s="13">
        <v>99</v>
      </c>
    </row>
    <row r="1027" ht="30" customHeight="1" outlineLevel="3" spans="1:21">
      <c r="A1027" s="8" t="s">
        <v>190</v>
      </c>
      <c r="B1027" s="8" t="s">
        <v>193</v>
      </c>
      <c r="C1027" s="8" t="s">
        <v>13431</v>
      </c>
      <c r="D1027" s="13">
        <v>2.895</v>
      </c>
      <c r="E1027" s="8" t="s">
        <v>13432</v>
      </c>
      <c r="F1027" s="8" t="s">
        <v>13433</v>
      </c>
      <c r="G1027" s="8" t="s">
        <v>10558</v>
      </c>
      <c r="H1027" s="8" t="s">
        <v>10559</v>
      </c>
      <c r="I1027" s="8" t="s">
        <v>10560</v>
      </c>
      <c r="J1027" s="13">
        <v>2.9</v>
      </c>
      <c r="K1027" s="13">
        <f t="shared" si="58"/>
        <v>108.9</v>
      </c>
      <c r="L1027" s="13">
        <v>43</v>
      </c>
      <c r="M1027" s="8" t="s">
        <v>10559</v>
      </c>
      <c r="N1027" s="13">
        <f t="shared" si="59"/>
        <v>65.9</v>
      </c>
      <c r="O1027" s="8" t="s">
        <v>10566</v>
      </c>
      <c r="P1027" s="8" t="s">
        <v>10562</v>
      </c>
      <c r="Q1027" s="8" t="s">
        <v>13391</v>
      </c>
      <c r="R1027" s="8" t="s">
        <v>10559</v>
      </c>
      <c r="U1027" s="13">
        <v>78</v>
      </c>
    </row>
    <row r="1028" ht="30" customHeight="1" outlineLevel="3" spans="1:21">
      <c r="A1028" s="8" t="s">
        <v>190</v>
      </c>
      <c r="B1028" s="8" t="s">
        <v>193</v>
      </c>
      <c r="C1028" s="8" t="s">
        <v>13434</v>
      </c>
      <c r="D1028" s="13">
        <v>6.602</v>
      </c>
      <c r="E1028" s="8" t="s">
        <v>13435</v>
      </c>
      <c r="F1028" s="8" t="s">
        <v>13436</v>
      </c>
      <c r="G1028" s="8" t="s">
        <v>10558</v>
      </c>
      <c r="H1028" s="8" t="s">
        <v>10559</v>
      </c>
      <c r="I1028" s="8" t="s">
        <v>10560</v>
      </c>
      <c r="J1028" s="13">
        <v>6.6</v>
      </c>
      <c r="K1028" s="13">
        <f t="shared" si="58"/>
        <v>247.2</v>
      </c>
      <c r="L1028" s="13">
        <v>99</v>
      </c>
      <c r="M1028" s="8" t="s">
        <v>10559</v>
      </c>
      <c r="N1028" s="13">
        <f t="shared" si="59"/>
        <v>148.2</v>
      </c>
      <c r="O1028" s="8" t="s">
        <v>10566</v>
      </c>
      <c r="P1028" s="8" t="s">
        <v>10562</v>
      </c>
      <c r="Q1028" s="8" t="s">
        <v>13391</v>
      </c>
      <c r="R1028" s="8" t="s">
        <v>10559</v>
      </c>
      <c r="U1028" s="13">
        <v>177</v>
      </c>
    </row>
    <row r="1029" ht="30" customHeight="1" outlineLevel="3" spans="1:21">
      <c r="A1029" s="8" t="s">
        <v>190</v>
      </c>
      <c r="B1029" s="8" t="s">
        <v>193</v>
      </c>
      <c r="C1029" s="8" t="s">
        <v>13437</v>
      </c>
      <c r="D1029" s="13">
        <v>0.134</v>
      </c>
      <c r="E1029" s="8" t="s">
        <v>13438</v>
      </c>
      <c r="F1029" s="8" t="s">
        <v>13439</v>
      </c>
      <c r="G1029" s="8" t="s">
        <v>10558</v>
      </c>
      <c r="H1029" s="8" t="s">
        <v>10559</v>
      </c>
      <c r="I1029" s="8" t="s">
        <v>10560</v>
      </c>
      <c r="J1029" s="13">
        <v>0.1</v>
      </c>
      <c r="K1029" s="13">
        <f t="shared" si="58"/>
        <v>5.6</v>
      </c>
      <c r="L1029" s="13">
        <v>2</v>
      </c>
      <c r="M1029" s="8" t="s">
        <v>10559</v>
      </c>
      <c r="N1029" s="13">
        <f t="shared" si="59"/>
        <v>3.6</v>
      </c>
      <c r="O1029" s="8" t="s">
        <v>10566</v>
      </c>
      <c r="P1029" s="8" t="s">
        <v>10562</v>
      </c>
      <c r="Q1029" s="8" t="s">
        <v>13391</v>
      </c>
      <c r="R1029" s="8" t="s">
        <v>10559</v>
      </c>
      <c r="U1029" s="13">
        <v>4</v>
      </c>
    </row>
    <row r="1030" ht="30" customHeight="1" outlineLevel="2" spans="1:21">
      <c r="A1030" s="8"/>
      <c r="B1030" s="7" t="s">
        <v>196</v>
      </c>
      <c r="C1030" s="8"/>
      <c r="D1030" s="13">
        <f>SUBTOTAL(9,D1031:D1076)</f>
        <v>87.246</v>
      </c>
      <c r="E1030" s="8"/>
      <c r="F1030" s="8"/>
      <c r="G1030" s="8"/>
      <c r="H1030" s="8"/>
      <c r="I1030" s="8"/>
      <c r="J1030" s="13"/>
      <c r="K1030" s="13">
        <f>SUBTOTAL(9,K1031:K1076)</f>
        <v>3258.1</v>
      </c>
      <c r="L1030" s="13">
        <f>SUBTOTAL(9,L1031:L1076)</f>
        <v>1308.2</v>
      </c>
      <c r="M1030" s="8">
        <f>SUBTOTAL(9,M1031:M1076)</f>
        <v>0</v>
      </c>
      <c r="N1030" s="13">
        <f>SUBTOTAL(9,N1031:N1076)</f>
        <v>1949.9</v>
      </c>
      <c r="O1030" s="8"/>
      <c r="P1030" s="8"/>
      <c r="Q1030" s="8"/>
      <c r="R1030" s="8"/>
      <c r="U1030" s="13">
        <f>SUBTOTAL(9,U1031:U1076)</f>
        <v>2333.1</v>
      </c>
    </row>
    <row r="1031" ht="30" customHeight="1" outlineLevel="3" spans="1:21">
      <c r="A1031" s="8" t="s">
        <v>190</v>
      </c>
      <c r="B1031" s="8" t="s">
        <v>195</v>
      </c>
      <c r="C1031" s="8" t="s">
        <v>13440</v>
      </c>
      <c r="D1031" s="13">
        <v>1.021</v>
      </c>
      <c r="E1031" s="8" t="s">
        <v>13441</v>
      </c>
      <c r="F1031" s="8" t="s">
        <v>13442</v>
      </c>
      <c r="G1031" s="8" t="s">
        <v>10558</v>
      </c>
      <c r="H1031" s="8" t="s">
        <v>10559</v>
      </c>
      <c r="I1031" s="8" t="s">
        <v>10560</v>
      </c>
      <c r="J1031" s="13">
        <v>1</v>
      </c>
      <c r="K1031" s="13">
        <f t="shared" ref="K1031:K1076" si="60">ROUND(U1031/167662*234138,1)</f>
        <v>37.7</v>
      </c>
      <c r="L1031" s="13">
        <v>15</v>
      </c>
      <c r="M1031" s="8" t="s">
        <v>10559</v>
      </c>
      <c r="N1031" s="13">
        <f t="shared" ref="N1031:N1076" si="61">K1031-L1031</f>
        <v>22.7</v>
      </c>
      <c r="O1031" s="8" t="s">
        <v>10566</v>
      </c>
      <c r="P1031" s="8" t="s">
        <v>10562</v>
      </c>
      <c r="Q1031" s="8" t="s">
        <v>13443</v>
      </c>
      <c r="R1031" s="8" t="s">
        <v>10559</v>
      </c>
      <c r="U1031" s="13">
        <v>27</v>
      </c>
    </row>
    <row r="1032" ht="30" customHeight="1" outlineLevel="3" spans="1:21">
      <c r="A1032" s="8" t="s">
        <v>190</v>
      </c>
      <c r="B1032" s="8" t="s">
        <v>195</v>
      </c>
      <c r="C1032" s="8" t="s">
        <v>13444</v>
      </c>
      <c r="D1032" s="13">
        <v>1.203</v>
      </c>
      <c r="E1032" s="8" t="s">
        <v>13445</v>
      </c>
      <c r="F1032" s="8" t="s">
        <v>13446</v>
      </c>
      <c r="G1032" s="8" t="s">
        <v>10558</v>
      </c>
      <c r="H1032" s="8" t="s">
        <v>10559</v>
      </c>
      <c r="I1032" s="8" t="s">
        <v>10560</v>
      </c>
      <c r="J1032" s="13">
        <v>1.2</v>
      </c>
      <c r="K1032" s="13">
        <f t="shared" si="60"/>
        <v>44.7</v>
      </c>
      <c r="L1032" s="13">
        <v>18</v>
      </c>
      <c r="M1032" s="8" t="s">
        <v>10559</v>
      </c>
      <c r="N1032" s="13">
        <f t="shared" si="61"/>
        <v>26.7</v>
      </c>
      <c r="O1032" s="8" t="s">
        <v>10566</v>
      </c>
      <c r="P1032" s="8" t="s">
        <v>10562</v>
      </c>
      <c r="Q1032" s="8" t="s">
        <v>13443</v>
      </c>
      <c r="R1032" s="8" t="s">
        <v>10559</v>
      </c>
      <c r="U1032" s="13">
        <v>32</v>
      </c>
    </row>
    <row r="1033" ht="30" customHeight="1" outlineLevel="3" spans="1:21">
      <c r="A1033" s="8" t="s">
        <v>190</v>
      </c>
      <c r="B1033" s="8" t="s">
        <v>195</v>
      </c>
      <c r="C1033" s="8" t="s">
        <v>13447</v>
      </c>
      <c r="D1033" s="13">
        <v>3.731</v>
      </c>
      <c r="E1033" s="8" t="s">
        <v>13448</v>
      </c>
      <c r="F1033" s="8" t="s">
        <v>13449</v>
      </c>
      <c r="G1033" s="8" t="s">
        <v>10558</v>
      </c>
      <c r="H1033" s="8" t="s">
        <v>10559</v>
      </c>
      <c r="I1033" s="8" t="s">
        <v>10560</v>
      </c>
      <c r="J1033" s="13">
        <v>3.7</v>
      </c>
      <c r="K1033" s="13">
        <f t="shared" si="60"/>
        <v>139.6</v>
      </c>
      <c r="L1033" s="13">
        <v>56</v>
      </c>
      <c r="M1033" s="8" t="s">
        <v>10559</v>
      </c>
      <c r="N1033" s="13">
        <f t="shared" si="61"/>
        <v>83.6</v>
      </c>
      <c r="O1033" s="8" t="s">
        <v>10566</v>
      </c>
      <c r="P1033" s="8" t="s">
        <v>10562</v>
      </c>
      <c r="Q1033" s="8" t="s">
        <v>13443</v>
      </c>
      <c r="R1033" s="8" t="s">
        <v>10559</v>
      </c>
      <c r="U1033" s="13">
        <v>100</v>
      </c>
    </row>
    <row r="1034" ht="30" customHeight="1" outlineLevel="3" spans="1:21">
      <c r="A1034" s="8" t="s">
        <v>190</v>
      </c>
      <c r="B1034" s="8" t="s">
        <v>195</v>
      </c>
      <c r="C1034" s="8" t="s">
        <v>13450</v>
      </c>
      <c r="D1034" s="13">
        <v>1.711</v>
      </c>
      <c r="E1034" s="8" t="s">
        <v>13451</v>
      </c>
      <c r="F1034" s="8" t="s">
        <v>13452</v>
      </c>
      <c r="G1034" s="8" t="s">
        <v>10558</v>
      </c>
      <c r="H1034" s="8" t="s">
        <v>10559</v>
      </c>
      <c r="I1034" s="8" t="s">
        <v>10560</v>
      </c>
      <c r="J1034" s="13">
        <v>1.7</v>
      </c>
      <c r="K1034" s="13">
        <f t="shared" si="60"/>
        <v>64.2</v>
      </c>
      <c r="L1034" s="13">
        <v>26</v>
      </c>
      <c r="M1034" s="8" t="s">
        <v>10559</v>
      </c>
      <c r="N1034" s="13">
        <f t="shared" si="61"/>
        <v>38.2</v>
      </c>
      <c r="O1034" s="8" t="s">
        <v>10566</v>
      </c>
      <c r="P1034" s="8" t="s">
        <v>10562</v>
      </c>
      <c r="Q1034" s="8" t="s">
        <v>13443</v>
      </c>
      <c r="R1034" s="8" t="s">
        <v>10559</v>
      </c>
      <c r="U1034" s="13">
        <v>46</v>
      </c>
    </row>
    <row r="1035" ht="30" customHeight="1" outlineLevel="3" spans="1:21">
      <c r="A1035" s="8" t="s">
        <v>190</v>
      </c>
      <c r="B1035" s="8" t="s">
        <v>195</v>
      </c>
      <c r="C1035" s="8" t="s">
        <v>13453</v>
      </c>
      <c r="D1035" s="13">
        <v>0.626</v>
      </c>
      <c r="E1035" s="8" t="s">
        <v>13454</v>
      </c>
      <c r="F1035" s="8" t="s">
        <v>13455</v>
      </c>
      <c r="G1035" s="8" t="s">
        <v>10558</v>
      </c>
      <c r="H1035" s="8" t="s">
        <v>10559</v>
      </c>
      <c r="I1035" s="8" t="s">
        <v>10560</v>
      </c>
      <c r="J1035" s="13">
        <v>0.6</v>
      </c>
      <c r="K1035" s="13">
        <f t="shared" si="60"/>
        <v>23.7</v>
      </c>
      <c r="L1035" s="13">
        <v>9</v>
      </c>
      <c r="M1035" s="8" t="s">
        <v>10559</v>
      </c>
      <c r="N1035" s="13">
        <f t="shared" si="61"/>
        <v>14.7</v>
      </c>
      <c r="O1035" s="8" t="s">
        <v>10566</v>
      </c>
      <c r="P1035" s="8" t="s">
        <v>10562</v>
      </c>
      <c r="Q1035" s="8" t="s">
        <v>13443</v>
      </c>
      <c r="R1035" s="8" t="s">
        <v>10559</v>
      </c>
      <c r="U1035" s="13">
        <v>17</v>
      </c>
    </row>
    <row r="1036" ht="30" customHeight="1" outlineLevel="3" spans="1:21">
      <c r="A1036" s="8" t="s">
        <v>190</v>
      </c>
      <c r="B1036" s="8" t="s">
        <v>195</v>
      </c>
      <c r="C1036" s="8" t="s">
        <v>13456</v>
      </c>
      <c r="D1036" s="13">
        <v>1.501</v>
      </c>
      <c r="E1036" s="8" t="s">
        <v>13457</v>
      </c>
      <c r="F1036" s="8" t="s">
        <v>13458</v>
      </c>
      <c r="G1036" s="8" t="s">
        <v>10558</v>
      </c>
      <c r="H1036" s="8" t="s">
        <v>10559</v>
      </c>
      <c r="I1036" s="8" t="s">
        <v>10560</v>
      </c>
      <c r="J1036" s="13">
        <v>1.5</v>
      </c>
      <c r="K1036" s="13">
        <f t="shared" si="60"/>
        <v>55.9</v>
      </c>
      <c r="L1036" s="13">
        <v>23</v>
      </c>
      <c r="M1036" s="8" t="s">
        <v>10559</v>
      </c>
      <c r="N1036" s="13">
        <f t="shared" si="61"/>
        <v>32.9</v>
      </c>
      <c r="O1036" s="8" t="s">
        <v>10566</v>
      </c>
      <c r="P1036" s="8" t="s">
        <v>10562</v>
      </c>
      <c r="Q1036" s="8" t="s">
        <v>13443</v>
      </c>
      <c r="R1036" s="8" t="s">
        <v>10559</v>
      </c>
      <c r="U1036" s="13">
        <v>40</v>
      </c>
    </row>
    <row r="1037" ht="30" customHeight="1" outlineLevel="3" spans="1:21">
      <c r="A1037" s="8" t="s">
        <v>190</v>
      </c>
      <c r="B1037" s="8" t="s">
        <v>195</v>
      </c>
      <c r="C1037" s="8" t="s">
        <v>13459</v>
      </c>
      <c r="D1037" s="13">
        <v>2.187</v>
      </c>
      <c r="E1037" s="8" t="s">
        <v>13460</v>
      </c>
      <c r="F1037" s="8" t="s">
        <v>13461</v>
      </c>
      <c r="G1037" s="8" t="s">
        <v>10558</v>
      </c>
      <c r="H1037" s="8" t="s">
        <v>10559</v>
      </c>
      <c r="I1037" s="8" t="s">
        <v>10560</v>
      </c>
      <c r="J1037" s="13">
        <v>2.2</v>
      </c>
      <c r="K1037" s="13">
        <f t="shared" si="60"/>
        <v>82.4</v>
      </c>
      <c r="L1037" s="13">
        <v>33</v>
      </c>
      <c r="M1037" s="8" t="s">
        <v>10559</v>
      </c>
      <c r="N1037" s="13">
        <f t="shared" si="61"/>
        <v>49.4</v>
      </c>
      <c r="O1037" s="8" t="s">
        <v>10566</v>
      </c>
      <c r="P1037" s="8" t="s">
        <v>10562</v>
      </c>
      <c r="Q1037" s="8" t="s">
        <v>13443</v>
      </c>
      <c r="R1037" s="8" t="s">
        <v>10559</v>
      </c>
      <c r="U1037" s="13">
        <v>59</v>
      </c>
    </row>
    <row r="1038" ht="30" customHeight="1" outlineLevel="3" spans="1:21">
      <c r="A1038" s="8" t="s">
        <v>190</v>
      </c>
      <c r="B1038" s="8" t="s">
        <v>195</v>
      </c>
      <c r="C1038" s="8" t="s">
        <v>10559</v>
      </c>
      <c r="D1038" s="13">
        <v>1.641</v>
      </c>
      <c r="E1038" s="8" t="s">
        <v>13462</v>
      </c>
      <c r="F1038" s="8" t="s">
        <v>13463</v>
      </c>
      <c r="G1038" s="8" t="s">
        <v>10558</v>
      </c>
      <c r="H1038" s="8" t="s">
        <v>10559</v>
      </c>
      <c r="I1038" s="8" t="s">
        <v>10560</v>
      </c>
      <c r="J1038" s="13">
        <v>1.6</v>
      </c>
      <c r="K1038" s="13">
        <f t="shared" si="60"/>
        <v>61.4</v>
      </c>
      <c r="L1038" s="13">
        <v>25</v>
      </c>
      <c r="M1038" s="8" t="s">
        <v>10559</v>
      </c>
      <c r="N1038" s="13">
        <f t="shared" si="61"/>
        <v>36.4</v>
      </c>
      <c r="O1038" s="8" t="s">
        <v>10566</v>
      </c>
      <c r="P1038" s="8" t="s">
        <v>10562</v>
      </c>
      <c r="Q1038" s="8" t="s">
        <v>13464</v>
      </c>
      <c r="R1038" s="8"/>
      <c r="U1038" s="13">
        <v>44</v>
      </c>
    </row>
    <row r="1039" ht="30" customHeight="1" outlineLevel="3" spans="1:21">
      <c r="A1039" s="8" t="s">
        <v>190</v>
      </c>
      <c r="B1039" s="8" t="s">
        <v>195</v>
      </c>
      <c r="C1039" s="8" t="s">
        <v>13465</v>
      </c>
      <c r="D1039" s="13">
        <v>0.56</v>
      </c>
      <c r="E1039" s="8" t="s">
        <v>13466</v>
      </c>
      <c r="F1039" s="8" t="s">
        <v>13467</v>
      </c>
      <c r="G1039" s="8" t="s">
        <v>10558</v>
      </c>
      <c r="H1039" s="8" t="s">
        <v>10559</v>
      </c>
      <c r="I1039" s="8" t="s">
        <v>10560</v>
      </c>
      <c r="J1039" s="13">
        <v>0.6</v>
      </c>
      <c r="K1039" s="13">
        <f t="shared" si="60"/>
        <v>20.9</v>
      </c>
      <c r="L1039" s="13">
        <v>8</v>
      </c>
      <c r="M1039" s="8" t="s">
        <v>10559</v>
      </c>
      <c r="N1039" s="13">
        <f t="shared" si="61"/>
        <v>12.9</v>
      </c>
      <c r="O1039" s="8" t="s">
        <v>10566</v>
      </c>
      <c r="P1039" s="8" t="s">
        <v>10562</v>
      </c>
      <c r="Q1039" s="8" t="s">
        <v>13443</v>
      </c>
      <c r="R1039" s="8"/>
      <c r="U1039" s="13">
        <v>15</v>
      </c>
    </row>
    <row r="1040" ht="30" customHeight="1" outlineLevel="3" spans="1:21">
      <c r="A1040" s="8" t="s">
        <v>190</v>
      </c>
      <c r="B1040" s="8" t="s">
        <v>195</v>
      </c>
      <c r="C1040" s="8" t="s">
        <v>13468</v>
      </c>
      <c r="D1040" s="13">
        <v>3.51</v>
      </c>
      <c r="E1040" s="8" t="s">
        <v>13469</v>
      </c>
      <c r="F1040" s="8" t="s">
        <v>13470</v>
      </c>
      <c r="G1040" s="8" t="s">
        <v>10558</v>
      </c>
      <c r="H1040" s="8" t="s">
        <v>10559</v>
      </c>
      <c r="I1040" s="8" t="s">
        <v>10560</v>
      </c>
      <c r="J1040" s="13">
        <v>3.5</v>
      </c>
      <c r="K1040" s="13">
        <f t="shared" si="60"/>
        <v>131.3</v>
      </c>
      <c r="L1040" s="13">
        <v>53</v>
      </c>
      <c r="M1040" s="8" t="s">
        <v>10559</v>
      </c>
      <c r="N1040" s="13">
        <f t="shared" si="61"/>
        <v>78.3</v>
      </c>
      <c r="O1040" s="8" t="s">
        <v>10566</v>
      </c>
      <c r="P1040" s="8" t="s">
        <v>10562</v>
      </c>
      <c r="Q1040" s="8" t="s">
        <v>13443</v>
      </c>
      <c r="R1040" s="8" t="s">
        <v>10559</v>
      </c>
      <c r="U1040" s="13">
        <v>94</v>
      </c>
    </row>
    <row r="1041" ht="30" customHeight="1" outlineLevel="3" spans="1:21">
      <c r="A1041" s="8" t="s">
        <v>190</v>
      </c>
      <c r="B1041" s="8" t="s">
        <v>195</v>
      </c>
      <c r="C1041" s="8" t="s">
        <v>13471</v>
      </c>
      <c r="D1041" s="13">
        <v>2.248</v>
      </c>
      <c r="E1041" s="8" t="s">
        <v>13472</v>
      </c>
      <c r="F1041" s="8" t="s">
        <v>13473</v>
      </c>
      <c r="G1041" s="8" t="s">
        <v>10558</v>
      </c>
      <c r="H1041" s="8" t="s">
        <v>10559</v>
      </c>
      <c r="I1041" s="8" t="s">
        <v>10560</v>
      </c>
      <c r="J1041" s="13">
        <v>2.2</v>
      </c>
      <c r="K1041" s="13">
        <f t="shared" si="60"/>
        <v>83.8</v>
      </c>
      <c r="L1041" s="13">
        <v>34</v>
      </c>
      <c r="M1041" s="8" t="s">
        <v>10559</v>
      </c>
      <c r="N1041" s="13">
        <f t="shared" si="61"/>
        <v>49.8</v>
      </c>
      <c r="O1041" s="8" t="s">
        <v>10566</v>
      </c>
      <c r="P1041" s="8" t="s">
        <v>10562</v>
      </c>
      <c r="Q1041" s="8" t="s">
        <v>13443</v>
      </c>
      <c r="R1041" s="8" t="s">
        <v>10559</v>
      </c>
      <c r="U1041" s="13">
        <v>60</v>
      </c>
    </row>
    <row r="1042" ht="30" customHeight="1" outlineLevel="3" spans="1:21">
      <c r="A1042" s="8" t="s">
        <v>190</v>
      </c>
      <c r="B1042" s="8" t="s">
        <v>195</v>
      </c>
      <c r="C1042" s="8" t="s">
        <v>13474</v>
      </c>
      <c r="D1042" s="13">
        <v>1.095</v>
      </c>
      <c r="E1042" s="8" t="s">
        <v>13475</v>
      </c>
      <c r="F1042" s="8" t="s">
        <v>13476</v>
      </c>
      <c r="G1042" s="8" t="s">
        <v>10558</v>
      </c>
      <c r="H1042" s="8" t="s">
        <v>10559</v>
      </c>
      <c r="I1042" s="8" t="s">
        <v>10560</v>
      </c>
      <c r="J1042" s="13">
        <v>1.1</v>
      </c>
      <c r="K1042" s="13">
        <f t="shared" si="60"/>
        <v>40.5</v>
      </c>
      <c r="L1042" s="13">
        <v>16</v>
      </c>
      <c r="M1042" s="8" t="s">
        <v>10559</v>
      </c>
      <c r="N1042" s="13">
        <f t="shared" si="61"/>
        <v>24.5</v>
      </c>
      <c r="O1042" s="8" t="s">
        <v>10566</v>
      </c>
      <c r="P1042" s="8" t="s">
        <v>10562</v>
      </c>
      <c r="Q1042" s="8" t="s">
        <v>13443</v>
      </c>
      <c r="R1042" s="8" t="s">
        <v>10559</v>
      </c>
      <c r="U1042" s="13">
        <v>29</v>
      </c>
    </row>
    <row r="1043" ht="30" customHeight="1" outlineLevel="3" spans="1:21">
      <c r="A1043" s="8" t="s">
        <v>190</v>
      </c>
      <c r="B1043" s="8" t="s">
        <v>195</v>
      </c>
      <c r="C1043" s="8" t="s">
        <v>13477</v>
      </c>
      <c r="D1043" s="13">
        <v>0.222</v>
      </c>
      <c r="E1043" s="8" t="s">
        <v>13478</v>
      </c>
      <c r="F1043" s="8" t="s">
        <v>13479</v>
      </c>
      <c r="G1043" s="8" t="s">
        <v>10558</v>
      </c>
      <c r="H1043" s="8" t="s">
        <v>10559</v>
      </c>
      <c r="I1043" s="8" t="s">
        <v>10560</v>
      </c>
      <c r="J1043" s="13">
        <v>0.2</v>
      </c>
      <c r="K1043" s="13">
        <f t="shared" si="60"/>
        <v>8.4</v>
      </c>
      <c r="L1043" s="13">
        <v>3</v>
      </c>
      <c r="M1043" s="8" t="s">
        <v>10559</v>
      </c>
      <c r="N1043" s="13">
        <f t="shared" si="61"/>
        <v>5.4</v>
      </c>
      <c r="O1043" s="8" t="s">
        <v>10566</v>
      </c>
      <c r="P1043" s="8" t="s">
        <v>10562</v>
      </c>
      <c r="Q1043" s="8" t="s">
        <v>13443</v>
      </c>
      <c r="R1043" s="8" t="s">
        <v>10559</v>
      </c>
      <c r="U1043" s="13">
        <v>6</v>
      </c>
    </row>
    <row r="1044" ht="30" customHeight="1" outlineLevel="3" spans="1:21">
      <c r="A1044" s="8" t="s">
        <v>190</v>
      </c>
      <c r="B1044" s="8" t="s">
        <v>195</v>
      </c>
      <c r="C1044" s="8" t="s">
        <v>13480</v>
      </c>
      <c r="D1044" s="13">
        <v>1.905</v>
      </c>
      <c r="E1044" s="8" t="s">
        <v>13481</v>
      </c>
      <c r="F1044" s="8" t="s">
        <v>13482</v>
      </c>
      <c r="G1044" s="8" t="s">
        <v>10558</v>
      </c>
      <c r="H1044" s="8" t="s">
        <v>10559</v>
      </c>
      <c r="I1044" s="8" t="s">
        <v>10560</v>
      </c>
      <c r="J1044" s="13">
        <v>1.9</v>
      </c>
      <c r="K1044" s="13">
        <f t="shared" si="60"/>
        <v>71.2</v>
      </c>
      <c r="L1044" s="13">
        <v>29</v>
      </c>
      <c r="M1044" s="8" t="s">
        <v>10559</v>
      </c>
      <c r="N1044" s="13">
        <f t="shared" si="61"/>
        <v>42.2</v>
      </c>
      <c r="O1044" s="8" t="s">
        <v>10566</v>
      </c>
      <c r="P1044" s="8" t="s">
        <v>10562</v>
      </c>
      <c r="Q1044" s="8" t="s">
        <v>13443</v>
      </c>
      <c r="R1044" s="8" t="s">
        <v>10559</v>
      </c>
      <c r="U1044" s="13">
        <v>51</v>
      </c>
    </row>
    <row r="1045" ht="30" customHeight="1" outlineLevel="3" spans="1:21">
      <c r="A1045" s="8" t="s">
        <v>190</v>
      </c>
      <c r="B1045" s="8" t="s">
        <v>195</v>
      </c>
      <c r="C1045" s="8" t="s">
        <v>13483</v>
      </c>
      <c r="D1045" s="13">
        <v>0.793</v>
      </c>
      <c r="E1045" s="8" t="s">
        <v>13484</v>
      </c>
      <c r="F1045" s="8" t="s">
        <v>13485</v>
      </c>
      <c r="G1045" s="8" t="s">
        <v>10558</v>
      </c>
      <c r="H1045" s="8" t="s">
        <v>10559</v>
      </c>
      <c r="I1045" s="8" t="s">
        <v>10560</v>
      </c>
      <c r="J1045" s="13">
        <v>0.8</v>
      </c>
      <c r="K1045" s="13">
        <f t="shared" si="60"/>
        <v>29.3</v>
      </c>
      <c r="L1045" s="13">
        <v>12</v>
      </c>
      <c r="M1045" s="8" t="s">
        <v>10559</v>
      </c>
      <c r="N1045" s="13">
        <f t="shared" si="61"/>
        <v>17.3</v>
      </c>
      <c r="O1045" s="8" t="s">
        <v>10566</v>
      </c>
      <c r="P1045" s="8" t="s">
        <v>10562</v>
      </c>
      <c r="Q1045" s="8" t="s">
        <v>13443</v>
      </c>
      <c r="R1045" s="8" t="s">
        <v>10559</v>
      </c>
      <c r="U1045" s="13">
        <v>21</v>
      </c>
    </row>
    <row r="1046" ht="30" customHeight="1" outlineLevel="3" spans="1:21">
      <c r="A1046" s="8" t="s">
        <v>190</v>
      </c>
      <c r="B1046" s="8" t="s">
        <v>195</v>
      </c>
      <c r="C1046" s="8" t="s">
        <v>13486</v>
      </c>
      <c r="D1046" s="13">
        <v>0.34</v>
      </c>
      <c r="E1046" s="8" t="s">
        <v>13487</v>
      </c>
      <c r="F1046" s="8" t="s">
        <v>13488</v>
      </c>
      <c r="G1046" s="8" t="s">
        <v>10558</v>
      </c>
      <c r="H1046" s="8" t="s">
        <v>10559</v>
      </c>
      <c r="I1046" s="8" t="s">
        <v>10560</v>
      </c>
      <c r="J1046" s="13">
        <v>0.3</v>
      </c>
      <c r="K1046" s="13">
        <f t="shared" si="60"/>
        <v>12.6</v>
      </c>
      <c r="L1046" s="13">
        <v>5</v>
      </c>
      <c r="M1046" s="8" t="s">
        <v>10559</v>
      </c>
      <c r="N1046" s="13">
        <f t="shared" si="61"/>
        <v>7.6</v>
      </c>
      <c r="O1046" s="8" t="s">
        <v>10566</v>
      </c>
      <c r="P1046" s="8" t="s">
        <v>10562</v>
      </c>
      <c r="Q1046" s="8" t="s">
        <v>13443</v>
      </c>
      <c r="R1046" s="8" t="s">
        <v>10559</v>
      </c>
      <c r="U1046" s="13">
        <v>9</v>
      </c>
    </row>
    <row r="1047" ht="30" customHeight="1" outlineLevel="3" spans="1:21">
      <c r="A1047" s="8" t="s">
        <v>190</v>
      </c>
      <c r="B1047" s="8" t="s">
        <v>195</v>
      </c>
      <c r="C1047" s="8" t="s">
        <v>13489</v>
      </c>
      <c r="D1047" s="13">
        <v>0.787</v>
      </c>
      <c r="E1047" s="8" t="s">
        <v>13490</v>
      </c>
      <c r="F1047" s="8" t="s">
        <v>13491</v>
      </c>
      <c r="G1047" s="8" t="s">
        <v>10558</v>
      </c>
      <c r="H1047" s="8" t="s">
        <v>10559</v>
      </c>
      <c r="I1047" s="8" t="s">
        <v>10560</v>
      </c>
      <c r="J1047" s="13">
        <v>0.8</v>
      </c>
      <c r="K1047" s="13">
        <f t="shared" si="60"/>
        <v>29.3</v>
      </c>
      <c r="L1047" s="13">
        <v>12</v>
      </c>
      <c r="M1047" s="8" t="s">
        <v>10559</v>
      </c>
      <c r="N1047" s="13">
        <f t="shared" si="61"/>
        <v>17.3</v>
      </c>
      <c r="O1047" s="8" t="s">
        <v>10566</v>
      </c>
      <c r="P1047" s="8" t="s">
        <v>10562</v>
      </c>
      <c r="Q1047" s="8" t="s">
        <v>13443</v>
      </c>
      <c r="R1047" s="8" t="s">
        <v>10559</v>
      </c>
      <c r="U1047" s="13">
        <v>21</v>
      </c>
    </row>
    <row r="1048" ht="30" customHeight="1" outlineLevel="3" spans="1:21">
      <c r="A1048" s="8" t="s">
        <v>190</v>
      </c>
      <c r="B1048" s="8" t="s">
        <v>195</v>
      </c>
      <c r="C1048" s="8" t="s">
        <v>13492</v>
      </c>
      <c r="D1048" s="13">
        <v>1.554</v>
      </c>
      <c r="E1048" s="8" t="s">
        <v>13493</v>
      </c>
      <c r="F1048" s="8" t="s">
        <v>13494</v>
      </c>
      <c r="G1048" s="8" t="s">
        <v>10558</v>
      </c>
      <c r="H1048" s="8" t="s">
        <v>10559</v>
      </c>
      <c r="I1048" s="8" t="s">
        <v>10560</v>
      </c>
      <c r="J1048" s="13">
        <v>1.6</v>
      </c>
      <c r="K1048" s="13">
        <f t="shared" si="60"/>
        <v>58.7</v>
      </c>
      <c r="L1048" s="13">
        <v>23</v>
      </c>
      <c r="M1048" s="8" t="s">
        <v>10559</v>
      </c>
      <c r="N1048" s="13">
        <f t="shared" si="61"/>
        <v>35.7</v>
      </c>
      <c r="O1048" s="8" t="s">
        <v>10566</v>
      </c>
      <c r="P1048" s="8" t="s">
        <v>10562</v>
      </c>
      <c r="Q1048" s="8" t="s">
        <v>13443</v>
      </c>
      <c r="R1048" s="8" t="s">
        <v>10559</v>
      </c>
      <c r="U1048" s="13">
        <v>42</v>
      </c>
    </row>
    <row r="1049" ht="30" customHeight="1" outlineLevel="3" spans="1:21">
      <c r="A1049" s="8" t="s">
        <v>190</v>
      </c>
      <c r="B1049" s="8" t="s">
        <v>195</v>
      </c>
      <c r="C1049" s="8" t="s">
        <v>13495</v>
      </c>
      <c r="D1049" s="13">
        <v>1.527</v>
      </c>
      <c r="E1049" s="8" t="s">
        <v>13496</v>
      </c>
      <c r="F1049" s="8" t="s">
        <v>13497</v>
      </c>
      <c r="G1049" s="8" t="s">
        <v>10558</v>
      </c>
      <c r="H1049" s="8" t="s">
        <v>10559</v>
      </c>
      <c r="I1049" s="8" t="s">
        <v>10560</v>
      </c>
      <c r="J1049" s="13">
        <v>1.5</v>
      </c>
      <c r="K1049" s="13">
        <f t="shared" si="60"/>
        <v>57.3</v>
      </c>
      <c r="L1049" s="13">
        <v>23</v>
      </c>
      <c r="M1049" s="8" t="s">
        <v>10559</v>
      </c>
      <c r="N1049" s="13">
        <f t="shared" si="61"/>
        <v>34.3</v>
      </c>
      <c r="O1049" s="8" t="s">
        <v>10566</v>
      </c>
      <c r="P1049" s="8" t="s">
        <v>10562</v>
      </c>
      <c r="Q1049" s="8" t="s">
        <v>13443</v>
      </c>
      <c r="R1049" s="8" t="s">
        <v>10559</v>
      </c>
      <c r="U1049" s="13">
        <v>41</v>
      </c>
    </row>
    <row r="1050" ht="30" customHeight="1" outlineLevel="3" spans="1:21">
      <c r="A1050" s="8" t="s">
        <v>190</v>
      </c>
      <c r="B1050" s="8" t="s">
        <v>195</v>
      </c>
      <c r="C1050" s="8" t="s">
        <v>13498</v>
      </c>
      <c r="D1050" s="13">
        <v>0.891</v>
      </c>
      <c r="E1050" s="8" t="s">
        <v>13499</v>
      </c>
      <c r="F1050" s="8" t="s">
        <v>13500</v>
      </c>
      <c r="G1050" s="8" t="s">
        <v>10558</v>
      </c>
      <c r="H1050" s="8" t="s">
        <v>10559</v>
      </c>
      <c r="I1050" s="8" t="s">
        <v>10560</v>
      </c>
      <c r="J1050" s="13">
        <v>0.9</v>
      </c>
      <c r="K1050" s="13">
        <f t="shared" si="60"/>
        <v>33.5</v>
      </c>
      <c r="L1050" s="13">
        <v>13</v>
      </c>
      <c r="M1050" s="8" t="s">
        <v>10559</v>
      </c>
      <c r="N1050" s="13">
        <f t="shared" si="61"/>
        <v>20.5</v>
      </c>
      <c r="O1050" s="8" t="s">
        <v>10566</v>
      </c>
      <c r="P1050" s="8" t="s">
        <v>10562</v>
      </c>
      <c r="Q1050" s="8" t="s">
        <v>13443</v>
      </c>
      <c r="R1050" s="8" t="s">
        <v>10559</v>
      </c>
      <c r="U1050" s="13">
        <v>24</v>
      </c>
    </row>
    <row r="1051" ht="30" customHeight="1" outlineLevel="3" spans="1:21">
      <c r="A1051" s="8" t="s">
        <v>190</v>
      </c>
      <c r="B1051" s="8" t="s">
        <v>195</v>
      </c>
      <c r="C1051" s="8" t="s">
        <v>13501</v>
      </c>
      <c r="D1051" s="13">
        <v>6.437</v>
      </c>
      <c r="E1051" s="8" t="s">
        <v>13502</v>
      </c>
      <c r="F1051" s="8" t="s">
        <v>13503</v>
      </c>
      <c r="G1051" s="8" t="s">
        <v>10558</v>
      </c>
      <c r="H1051" s="8" t="s">
        <v>10559</v>
      </c>
      <c r="I1051" s="8" t="s">
        <v>10560</v>
      </c>
      <c r="J1051" s="13">
        <v>6.4</v>
      </c>
      <c r="K1051" s="13">
        <f t="shared" si="60"/>
        <v>240.2</v>
      </c>
      <c r="L1051" s="13">
        <v>97</v>
      </c>
      <c r="M1051" s="8" t="s">
        <v>10559</v>
      </c>
      <c r="N1051" s="13">
        <f t="shared" si="61"/>
        <v>143.2</v>
      </c>
      <c r="O1051" s="8" t="s">
        <v>10566</v>
      </c>
      <c r="P1051" s="8" t="s">
        <v>10562</v>
      </c>
      <c r="Q1051" s="8" t="s">
        <v>13443</v>
      </c>
      <c r="R1051" s="8" t="s">
        <v>10559</v>
      </c>
      <c r="U1051" s="13">
        <v>172</v>
      </c>
    </row>
    <row r="1052" ht="30" customHeight="1" outlineLevel="3" spans="1:21">
      <c r="A1052" s="8" t="s">
        <v>190</v>
      </c>
      <c r="B1052" s="8" t="s">
        <v>195</v>
      </c>
      <c r="C1052" s="8" t="s">
        <v>13504</v>
      </c>
      <c r="D1052" s="13">
        <v>0.281</v>
      </c>
      <c r="E1052" s="8" t="s">
        <v>13505</v>
      </c>
      <c r="F1052" s="8" t="s">
        <v>13506</v>
      </c>
      <c r="G1052" s="8" t="s">
        <v>10558</v>
      </c>
      <c r="H1052" s="8" t="s">
        <v>10559</v>
      </c>
      <c r="I1052" s="8" t="s">
        <v>10560</v>
      </c>
      <c r="J1052" s="13">
        <v>0.3</v>
      </c>
      <c r="K1052" s="13">
        <f t="shared" si="60"/>
        <v>11.2</v>
      </c>
      <c r="L1052" s="13">
        <v>4</v>
      </c>
      <c r="M1052" s="8" t="s">
        <v>10559</v>
      </c>
      <c r="N1052" s="13">
        <f t="shared" si="61"/>
        <v>7.2</v>
      </c>
      <c r="O1052" s="8" t="s">
        <v>10566</v>
      </c>
      <c r="P1052" s="8" t="s">
        <v>10562</v>
      </c>
      <c r="Q1052" s="8" t="s">
        <v>13443</v>
      </c>
      <c r="R1052" s="8" t="s">
        <v>10559</v>
      </c>
      <c r="U1052" s="13">
        <v>8</v>
      </c>
    </row>
    <row r="1053" ht="30" customHeight="1" outlineLevel="3" spans="1:21">
      <c r="A1053" s="8" t="s">
        <v>190</v>
      </c>
      <c r="B1053" s="8" t="s">
        <v>195</v>
      </c>
      <c r="C1053" s="8" t="s">
        <v>10559</v>
      </c>
      <c r="D1053" s="13">
        <v>0.494</v>
      </c>
      <c r="E1053" s="8" t="s">
        <v>13507</v>
      </c>
      <c r="F1053" s="8" t="s">
        <v>13508</v>
      </c>
      <c r="G1053" s="8" t="s">
        <v>10558</v>
      </c>
      <c r="H1053" s="8" t="s">
        <v>10559</v>
      </c>
      <c r="I1053" s="8" t="s">
        <v>10560</v>
      </c>
      <c r="J1053" s="13">
        <v>0.5</v>
      </c>
      <c r="K1053" s="13">
        <f t="shared" si="60"/>
        <v>18.2</v>
      </c>
      <c r="L1053" s="13">
        <v>7</v>
      </c>
      <c r="M1053" s="8" t="s">
        <v>10559</v>
      </c>
      <c r="N1053" s="13">
        <f t="shared" si="61"/>
        <v>11.2</v>
      </c>
      <c r="O1053" s="8" t="s">
        <v>10566</v>
      </c>
      <c r="P1053" s="8" t="s">
        <v>10562</v>
      </c>
      <c r="Q1053" s="8" t="s">
        <v>13443</v>
      </c>
      <c r="R1053" s="8" t="s">
        <v>10559</v>
      </c>
      <c r="U1053" s="13">
        <v>13</v>
      </c>
    </row>
    <row r="1054" ht="30" customHeight="1" outlineLevel="3" spans="1:21">
      <c r="A1054" s="8" t="s">
        <v>190</v>
      </c>
      <c r="B1054" s="8" t="s">
        <v>195</v>
      </c>
      <c r="C1054" s="8" t="s">
        <v>10559</v>
      </c>
      <c r="D1054" s="13">
        <v>0.748</v>
      </c>
      <c r="E1054" s="8" t="s">
        <v>13507</v>
      </c>
      <c r="F1054" s="8" t="s">
        <v>13509</v>
      </c>
      <c r="G1054" s="8" t="s">
        <v>10558</v>
      </c>
      <c r="H1054" s="8" t="s">
        <v>10559</v>
      </c>
      <c r="I1054" s="8" t="s">
        <v>10560</v>
      </c>
      <c r="J1054" s="13">
        <v>0.7</v>
      </c>
      <c r="K1054" s="13">
        <f t="shared" si="60"/>
        <v>27.9</v>
      </c>
      <c r="L1054" s="13">
        <v>11</v>
      </c>
      <c r="M1054" s="8" t="s">
        <v>10559</v>
      </c>
      <c r="N1054" s="13">
        <f t="shared" si="61"/>
        <v>16.9</v>
      </c>
      <c r="O1054" s="8" t="s">
        <v>10566</v>
      </c>
      <c r="P1054" s="8" t="s">
        <v>10562</v>
      </c>
      <c r="Q1054" s="8" t="s">
        <v>13443</v>
      </c>
      <c r="R1054" s="8" t="s">
        <v>10559</v>
      </c>
      <c r="U1054" s="13">
        <v>20</v>
      </c>
    </row>
    <row r="1055" ht="30" customHeight="1" outlineLevel="3" spans="1:21">
      <c r="A1055" s="8" t="s">
        <v>190</v>
      </c>
      <c r="B1055" s="8" t="s">
        <v>195</v>
      </c>
      <c r="C1055" s="8" t="s">
        <v>10559</v>
      </c>
      <c r="D1055" s="13">
        <v>0.156</v>
      </c>
      <c r="E1055" s="8" t="s">
        <v>13507</v>
      </c>
      <c r="F1055" s="8" t="s">
        <v>13510</v>
      </c>
      <c r="G1055" s="8" t="s">
        <v>10558</v>
      </c>
      <c r="H1055" s="8" t="s">
        <v>10559</v>
      </c>
      <c r="I1055" s="8" t="s">
        <v>10560</v>
      </c>
      <c r="J1055" s="13">
        <v>0.2</v>
      </c>
      <c r="K1055" s="13">
        <f t="shared" si="60"/>
        <v>5.6</v>
      </c>
      <c r="L1055" s="13">
        <v>2</v>
      </c>
      <c r="M1055" s="8" t="s">
        <v>10559</v>
      </c>
      <c r="N1055" s="13">
        <f t="shared" si="61"/>
        <v>3.6</v>
      </c>
      <c r="O1055" s="8" t="s">
        <v>10566</v>
      </c>
      <c r="P1055" s="8" t="s">
        <v>10562</v>
      </c>
      <c r="Q1055" s="8" t="s">
        <v>13443</v>
      </c>
      <c r="R1055" s="8" t="s">
        <v>10559</v>
      </c>
      <c r="U1055" s="13">
        <v>4</v>
      </c>
    </row>
    <row r="1056" ht="30" customHeight="1" outlineLevel="3" spans="1:21">
      <c r="A1056" s="8" t="s">
        <v>190</v>
      </c>
      <c r="B1056" s="8" t="s">
        <v>195</v>
      </c>
      <c r="C1056" s="8" t="s">
        <v>13511</v>
      </c>
      <c r="D1056" s="13">
        <v>5.908</v>
      </c>
      <c r="E1056" s="8" t="s">
        <v>13512</v>
      </c>
      <c r="F1056" s="8" t="s">
        <v>13513</v>
      </c>
      <c r="G1056" s="8" t="s">
        <v>10558</v>
      </c>
      <c r="H1056" s="8" t="s">
        <v>10559</v>
      </c>
      <c r="I1056" s="8" t="s">
        <v>10560</v>
      </c>
      <c r="J1056" s="13">
        <v>5.9</v>
      </c>
      <c r="K1056" s="13">
        <f t="shared" si="60"/>
        <v>220.6</v>
      </c>
      <c r="L1056" s="13">
        <v>89</v>
      </c>
      <c r="M1056" s="8" t="s">
        <v>10559</v>
      </c>
      <c r="N1056" s="13">
        <f t="shared" si="61"/>
        <v>131.6</v>
      </c>
      <c r="O1056" s="8" t="s">
        <v>10566</v>
      </c>
      <c r="P1056" s="8" t="s">
        <v>10562</v>
      </c>
      <c r="Q1056" s="8" t="s">
        <v>13443</v>
      </c>
      <c r="R1056" s="8" t="s">
        <v>10559</v>
      </c>
      <c r="U1056" s="13">
        <v>158</v>
      </c>
    </row>
    <row r="1057" ht="30" customHeight="1" outlineLevel="3" spans="1:21">
      <c r="A1057" s="8" t="s">
        <v>190</v>
      </c>
      <c r="B1057" s="8" t="s">
        <v>195</v>
      </c>
      <c r="C1057" s="8" t="s">
        <v>13514</v>
      </c>
      <c r="D1057" s="13">
        <v>0.783</v>
      </c>
      <c r="E1057" s="8" t="s">
        <v>13515</v>
      </c>
      <c r="F1057" s="8" t="s">
        <v>13516</v>
      </c>
      <c r="G1057" s="8" t="s">
        <v>10558</v>
      </c>
      <c r="H1057" s="8" t="s">
        <v>10559</v>
      </c>
      <c r="I1057" s="8" t="s">
        <v>10560</v>
      </c>
      <c r="J1057" s="13">
        <v>0.8</v>
      </c>
      <c r="K1057" s="13">
        <f t="shared" si="60"/>
        <v>29.3</v>
      </c>
      <c r="L1057" s="13">
        <v>12</v>
      </c>
      <c r="M1057" s="8" t="s">
        <v>10559</v>
      </c>
      <c r="N1057" s="13">
        <f t="shared" si="61"/>
        <v>17.3</v>
      </c>
      <c r="O1057" s="8" t="s">
        <v>10566</v>
      </c>
      <c r="P1057" s="8" t="s">
        <v>10562</v>
      </c>
      <c r="Q1057" s="8" t="s">
        <v>13443</v>
      </c>
      <c r="R1057" s="8" t="s">
        <v>10559</v>
      </c>
      <c r="U1057" s="13">
        <v>21</v>
      </c>
    </row>
    <row r="1058" ht="30" customHeight="1" outlineLevel="3" spans="1:21">
      <c r="A1058" s="8" t="s">
        <v>190</v>
      </c>
      <c r="B1058" s="8" t="s">
        <v>195</v>
      </c>
      <c r="C1058" s="8" t="s">
        <v>13517</v>
      </c>
      <c r="D1058" s="13">
        <v>0.121</v>
      </c>
      <c r="E1058" s="8" t="s">
        <v>13518</v>
      </c>
      <c r="F1058" s="8" t="s">
        <v>13519</v>
      </c>
      <c r="G1058" s="8" t="s">
        <v>10558</v>
      </c>
      <c r="H1058" s="8" t="s">
        <v>10559</v>
      </c>
      <c r="I1058" s="8" t="s">
        <v>10560</v>
      </c>
      <c r="J1058" s="13">
        <v>0.1</v>
      </c>
      <c r="K1058" s="13">
        <f t="shared" si="60"/>
        <v>4.2</v>
      </c>
      <c r="L1058" s="13">
        <v>2</v>
      </c>
      <c r="M1058" s="8" t="s">
        <v>10559</v>
      </c>
      <c r="N1058" s="13">
        <f t="shared" si="61"/>
        <v>2.2</v>
      </c>
      <c r="O1058" s="8" t="s">
        <v>10566</v>
      </c>
      <c r="P1058" s="8" t="s">
        <v>10562</v>
      </c>
      <c r="Q1058" s="8" t="s">
        <v>13443</v>
      </c>
      <c r="R1058" s="8" t="s">
        <v>10559</v>
      </c>
      <c r="U1058" s="13">
        <v>3</v>
      </c>
    </row>
    <row r="1059" ht="30" customHeight="1" outlineLevel="3" spans="1:21">
      <c r="A1059" s="8" t="s">
        <v>190</v>
      </c>
      <c r="B1059" s="8" t="s">
        <v>195</v>
      </c>
      <c r="C1059" s="8" t="s">
        <v>13520</v>
      </c>
      <c r="D1059" s="13">
        <v>1.14</v>
      </c>
      <c r="E1059" s="8" t="s">
        <v>13521</v>
      </c>
      <c r="F1059" s="8" t="s">
        <v>13522</v>
      </c>
      <c r="G1059" s="8" t="s">
        <v>10558</v>
      </c>
      <c r="H1059" s="8" t="s">
        <v>10559</v>
      </c>
      <c r="I1059" s="8" t="s">
        <v>10560</v>
      </c>
      <c r="J1059" s="13">
        <v>1.1</v>
      </c>
      <c r="K1059" s="13">
        <f t="shared" si="60"/>
        <v>43.3</v>
      </c>
      <c r="L1059" s="13">
        <v>17</v>
      </c>
      <c r="M1059" s="8" t="s">
        <v>10559</v>
      </c>
      <c r="N1059" s="13">
        <f t="shared" si="61"/>
        <v>26.3</v>
      </c>
      <c r="O1059" s="8" t="s">
        <v>10566</v>
      </c>
      <c r="P1059" s="8" t="s">
        <v>10562</v>
      </c>
      <c r="Q1059" s="8" t="s">
        <v>13443</v>
      </c>
      <c r="R1059" s="8" t="s">
        <v>10559</v>
      </c>
      <c r="U1059" s="13">
        <v>31</v>
      </c>
    </row>
    <row r="1060" ht="30" customHeight="1" outlineLevel="3" spans="1:21">
      <c r="A1060" s="8" t="s">
        <v>190</v>
      </c>
      <c r="B1060" s="8" t="s">
        <v>195</v>
      </c>
      <c r="C1060" s="8" t="s">
        <v>13523</v>
      </c>
      <c r="D1060" s="13">
        <v>0.951</v>
      </c>
      <c r="E1060" s="8" t="s">
        <v>13524</v>
      </c>
      <c r="F1060" s="8" t="s">
        <v>13525</v>
      </c>
      <c r="G1060" s="8" t="s">
        <v>10558</v>
      </c>
      <c r="H1060" s="8" t="s">
        <v>10559</v>
      </c>
      <c r="I1060" s="8" t="s">
        <v>10560</v>
      </c>
      <c r="J1060" s="13">
        <v>1</v>
      </c>
      <c r="K1060" s="13">
        <f t="shared" si="60"/>
        <v>34.9</v>
      </c>
      <c r="L1060" s="13">
        <v>14</v>
      </c>
      <c r="M1060" s="8" t="s">
        <v>10559</v>
      </c>
      <c r="N1060" s="13">
        <f t="shared" si="61"/>
        <v>20.9</v>
      </c>
      <c r="O1060" s="8" t="s">
        <v>10566</v>
      </c>
      <c r="P1060" s="8" t="s">
        <v>10562</v>
      </c>
      <c r="Q1060" s="8" t="s">
        <v>13443</v>
      </c>
      <c r="R1060" s="8" t="s">
        <v>10559</v>
      </c>
      <c r="U1060" s="13">
        <v>25</v>
      </c>
    </row>
    <row r="1061" ht="30" customHeight="1" outlineLevel="3" spans="1:21">
      <c r="A1061" s="8" t="s">
        <v>190</v>
      </c>
      <c r="B1061" s="8" t="s">
        <v>195</v>
      </c>
      <c r="C1061" s="8" t="s">
        <v>13526</v>
      </c>
      <c r="D1061" s="13">
        <v>1.592</v>
      </c>
      <c r="E1061" s="8" t="s">
        <v>13527</v>
      </c>
      <c r="F1061" s="8" t="s">
        <v>13528</v>
      </c>
      <c r="G1061" s="8" t="s">
        <v>10558</v>
      </c>
      <c r="H1061" s="8" t="s">
        <v>10559</v>
      </c>
      <c r="I1061" s="8" t="s">
        <v>10560</v>
      </c>
      <c r="J1061" s="13">
        <v>1.6</v>
      </c>
      <c r="K1061" s="13">
        <f t="shared" si="60"/>
        <v>60</v>
      </c>
      <c r="L1061" s="13">
        <v>24</v>
      </c>
      <c r="M1061" s="8" t="s">
        <v>10559</v>
      </c>
      <c r="N1061" s="13">
        <f t="shared" si="61"/>
        <v>36</v>
      </c>
      <c r="O1061" s="8" t="s">
        <v>10566</v>
      </c>
      <c r="P1061" s="8" t="s">
        <v>10562</v>
      </c>
      <c r="Q1061" s="8" t="s">
        <v>13443</v>
      </c>
      <c r="R1061" s="8" t="s">
        <v>10559</v>
      </c>
      <c r="U1061" s="13">
        <v>43</v>
      </c>
    </row>
    <row r="1062" ht="30" customHeight="1" outlineLevel="3" spans="1:21">
      <c r="A1062" s="8" t="s">
        <v>190</v>
      </c>
      <c r="B1062" s="8" t="s">
        <v>195</v>
      </c>
      <c r="C1062" s="8" t="s">
        <v>13529</v>
      </c>
      <c r="D1062" s="13">
        <v>0.66</v>
      </c>
      <c r="E1062" s="8" t="s">
        <v>13530</v>
      </c>
      <c r="F1062" s="8" t="s">
        <v>13531</v>
      </c>
      <c r="G1062" s="8" t="s">
        <v>10558</v>
      </c>
      <c r="H1062" s="8" t="s">
        <v>10559</v>
      </c>
      <c r="I1062" s="8" t="s">
        <v>10560</v>
      </c>
      <c r="J1062" s="13">
        <v>0.7</v>
      </c>
      <c r="K1062" s="13">
        <f t="shared" si="60"/>
        <v>25.1</v>
      </c>
      <c r="L1062" s="13">
        <v>10</v>
      </c>
      <c r="M1062" s="8" t="s">
        <v>10559</v>
      </c>
      <c r="N1062" s="13">
        <f t="shared" si="61"/>
        <v>15.1</v>
      </c>
      <c r="O1062" s="8" t="s">
        <v>10566</v>
      </c>
      <c r="P1062" s="8" t="s">
        <v>10562</v>
      </c>
      <c r="Q1062" s="8" t="s">
        <v>13443</v>
      </c>
      <c r="R1062" s="8" t="s">
        <v>10559</v>
      </c>
      <c r="U1062" s="13">
        <v>18</v>
      </c>
    </row>
    <row r="1063" ht="30" customHeight="1" outlineLevel="3" spans="1:21">
      <c r="A1063" s="8" t="s">
        <v>190</v>
      </c>
      <c r="B1063" s="8" t="s">
        <v>195</v>
      </c>
      <c r="C1063" s="8" t="s">
        <v>13532</v>
      </c>
      <c r="D1063" s="13">
        <v>1.426</v>
      </c>
      <c r="E1063" s="8" t="s">
        <v>13533</v>
      </c>
      <c r="F1063" s="8" t="s">
        <v>13534</v>
      </c>
      <c r="G1063" s="8" t="s">
        <v>10558</v>
      </c>
      <c r="H1063" s="8" t="s">
        <v>10559</v>
      </c>
      <c r="I1063" s="8" t="s">
        <v>10560</v>
      </c>
      <c r="J1063" s="13">
        <v>1.4</v>
      </c>
      <c r="K1063" s="13">
        <f t="shared" si="60"/>
        <v>53.1</v>
      </c>
      <c r="L1063" s="13">
        <v>21</v>
      </c>
      <c r="M1063" s="8" t="s">
        <v>10559</v>
      </c>
      <c r="N1063" s="13">
        <f t="shared" si="61"/>
        <v>32.1</v>
      </c>
      <c r="O1063" s="8" t="s">
        <v>10566</v>
      </c>
      <c r="P1063" s="8" t="s">
        <v>10562</v>
      </c>
      <c r="Q1063" s="8" t="s">
        <v>13443</v>
      </c>
      <c r="R1063" s="8" t="s">
        <v>10559</v>
      </c>
      <c r="U1063" s="13">
        <v>38</v>
      </c>
    </row>
    <row r="1064" ht="30" customHeight="1" outlineLevel="3" spans="1:21">
      <c r="A1064" s="8" t="s">
        <v>190</v>
      </c>
      <c r="B1064" s="8" t="s">
        <v>195</v>
      </c>
      <c r="C1064" s="8" t="s">
        <v>13535</v>
      </c>
      <c r="D1064" s="13">
        <v>2.324</v>
      </c>
      <c r="E1064" s="8" t="s">
        <v>13536</v>
      </c>
      <c r="F1064" s="8" t="s">
        <v>13537</v>
      </c>
      <c r="G1064" s="8" t="s">
        <v>10558</v>
      </c>
      <c r="H1064" s="8" t="s">
        <v>10559</v>
      </c>
      <c r="I1064" s="8" t="s">
        <v>10560</v>
      </c>
      <c r="J1064" s="13">
        <v>2.3</v>
      </c>
      <c r="K1064" s="13">
        <f t="shared" si="60"/>
        <v>86.6</v>
      </c>
      <c r="L1064" s="13">
        <v>35</v>
      </c>
      <c r="M1064" s="8" t="s">
        <v>10559</v>
      </c>
      <c r="N1064" s="13">
        <f t="shared" si="61"/>
        <v>51.6</v>
      </c>
      <c r="O1064" s="8" t="s">
        <v>10566</v>
      </c>
      <c r="P1064" s="8" t="s">
        <v>10562</v>
      </c>
      <c r="Q1064" s="8" t="s">
        <v>13443</v>
      </c>
      <c r="R1064" s="8" t="s">
        <v>10559</v>
      </c>
      <c r="U1064" s="13">
        <v>62</v>
      </c>
    </row>
    <row r="1065" ht="30" customHeight="1" outlineLevel="3" spans="1:21">
      <c r="A1065" s="8" t="s">
        <v>190</v>
      </c>
      <c r="B1065" s="8" t="s">
        <v>195</v>
      </c>
      <c r="C1065" s="8" t="s">
        <v>13538</v>
      </c>
      <c r="D1065" s="13">
        <v>1.979</v>
      </c>
      <c r="E1065" s="8" t="s">
        <v>13539</v>
      </c>
      <c r="F1065" s="8" t="s">
        <v>13540</v>
      </c>
      <c r="G1065" s="8" t="s">
        <v>10558</v>
      </c>
      <c r="H1065" s="8" t="s">
        <v>10559</v>
      </c>
      <c r="I1065" s="8" t="s">
        <v>10560</v>
      </c>
      <c r="J1065" s="13">
        <v>2</v>
      </c>
      <c r="K1065" s="13">
        <f t="shared" si="60"/>
        <v>74</v>
      </c>
      <c r="L1065" s="13">
        <v>30</v>
      </c>
      <c r="M1065" s="8" t="s">
        <v>10559</v>
      </c>
      <c r="N1065" s="13">
        <f t="shared" si="61"/>
        <v>44</v>
      </c>
      <c r="O1065" s="8" t="s">
        <v>10566</v>
      </c>
      <c r="P1065" s="8" t="s">
        <v>10562</v>
      </c>
      <c r="Q1065" s="8" t="s">
        <v>13443</v>
      </c>
      <c r="R1065" s="8" t="s">
        <v>10559</v>
      </c>
      <c r="U1065" s="13">
        <v>53</v>
      </c>
    </row>
    <row r="1066" ht="30" customHeight="1" outlineLevel="3" spans="1:21">
      <c r="A1066" s="8" t="s">
        <v>190</v>
      </c>
      <c r="B1066" s="8" t="s">
        <v>195</v>
      </c>
      <c r="C1066" s="8" t="s">
        <v>13541</v>
      </c>
      <c r="D1066" s="13">
        <v>2.87</v>
      </c>
      <c r="E1066" s="8" t="s">
        <v>13542</v>
      </c>
      <c r="F1066" s="8" t="s">
        <v>13543</v>
      </c>
      <c r="G1066" s="8" t="s">
        <v>10558</v>
      </c>
      <c r="H1066" s="8" t="s">
        <v>10559</v>
      </c>
      <c r="I1066" s="8" t="s">
        <v>10560</v>
      </c>
      <c r="J1066" s="13">
        <v>2.9</v>
      </c>
      <c r="K1066" s="13">
        <f t="shared" si="60"/>
        <v>107.5</v>
      </c>
      <c r="L1066" s="13">
        <v>43</v>
      </c>
      <c r="M1066" s="8" t="s">
        <v>10559</v>
      </c>
      <c r="N1066" s="13">
        <f t="shared" si="61"/>
        <v>64.5</v>
      </c>
      <c r="O1066" s="8" t="s">
        <v>10566</v>
      </c>
      <c r="P1066" s="8" t="s">
        <v>10562</v>
      </c>
      <c r="Q1066" s="8" t="s">
        <v>13443</v>
      </c>
      <c r="R1066" s="8" t="s">
        <v>10559</v>
      </c>
      <c r="U1066" s="13">
        <v>77</v>
      </c>
    </row>
    <row r="1067" ht="30" customHeight="1" outlineLevel="3" spans="1:21">
      <c r="A1067" s="8" t="s">
        <v>190</v>
      </c>
      <c r="B1067" s="8" t="s">
        <v>195</v>
      </c>
      <c r="C1067" s="8" t="s">
        <v>13544</v>
      </c>
      <c r="D1067" s="13">
        <v>1.469</v>
      </c>
      <c r="E1067" s="8" t="s">
        <v>13545</v>
      </c>
      <c r="F1067" s="8" t="s">
        <v>13546</v>
      </c>
      <c r="G1067" s="8" t="s">
        <v>10558</v>
      </c>
      <c r="H1067" s="8" t="s">
        <v>10559</v>
      </c>
      <c r="I1067" s="8" t="s">
        <v>10560</v>
      </c>
      <c r="J1067" s="13">
        <v>1.5</v>
      </c>
      <c r="K1067" s="13">
        <f t="shared" si="60"/>
        <v>54.5</v>
      </c>
      <c r="L1067" s="13">
        <v>22</v>
      </c>
      <c r="M1067" s="8" t="s">
        <v>10559</v>
      </c>
      <c r="N1067" s="13">
        <f t="shared" si="61"/>
        <v>32.5</v>
      </c>
      <c r="O1067" s="8" t="s">
        <v>10566</v>
      </c>
      <c r="P1067" s="8" t="s">
        <v>10562</v>
      </c>
      <c r="Q1067" s="8" t="s">
        <v>13443</v>
      </c>
      <c r="R1067" s="8" t="s">
        <v>10559</v>
      </c>
      <c r="U1067" s="13">
        <v>39</v>
      </c>
    </row>
    <row r="1068" ht="30" customHeight="1" outlineLevel="3" spans="1:21">
      <c r="A1068" s="8" t="s">
        <v>190</v>
      </c>
      <c r="B1068" s="8" t="s">
        <v>195</v>
      </c>
      <c r="C1068" s="8" t="s">
        <v>10559</v>
      </c>
      <c r="D1068" s="13">
        <v>6.81</v>
      </c>
      <c r="E1068" s="8" t="s">
        <v>13547</v>
      </c>
      <c r="F1068" s="8" t="s">
        <v>13548</v>
      </c>
      <c r="G1068" s="8" t="s">
        <v>10558</v>
      </c>
      <c r="H1068" s="8" t="s">
        <v>10559</v>
      </c>
      <c r="I1068" s="8" t="s">
        <v>10560</v>
      </c>
      <c r="J1068" s="13">
        <v>7.6</v>
      </c>
      <c r="K1068" s="13">
        <f t="shared" si="60"/>
        <v>251.5</v>
      </c>
      <c r="L1068" s="13">
        <v>102.2</v>
      </c>
      <c r="M1068" s="8" t="s">
        <v>10559</v>
      </c>
      <c r="N1068" s="13">
        <f t="shared" si="61"/>
        <v>149.3</v>
      </c>
      <c r="O1068" s="8" t="s">
        <v>10566</v>
      </c>
      <c r="P1068" s="8" t="s">
        <v>10562</v>
      </c>
      <c r="Q1068" s="8" t="s">
        <v>13443</v>
      </c>
      <c r="R1068" s="8"/>
      <c r="U1068" s="13">
        <v>180.1</v>
      </c>
    </row>
    <row r="1069" ht="30" customHeight="1" outlineLevel="3" spans="1:21">
      <c r="A1069" s="8" t="s">
        <v>190</v>
      </c>
      <c r="B1069" s="8" t="s">
        <v>195</v>
      </c>
      <c r="C1069" s="8" t="s">
        <v>13549</v>
      </c>
      <c r="D1069" s="13">
        <v>3.334</v>
      </c>
      <c r="E1069" s="8" t="s">
        <v>13550</v>
      </c>
      <c r="F1069" s="8" t="s">
        <v>13551</v>
      </c>
      <c r="G1069" s="8" t="s">
        <v>10558</v>
      </c>
      <c r="H1069" s="8" t="s">
        <v>10559</v>
      </c>
      <c r="I1069" s="8" t="s">
        <v>10560</v>
      </c>
      <c r="J1069" s="13">
        <v>3.3</v>
      </c>
      <c r="K1069" s="13">
        <f t="shared" si="60"/>
        <v>124.3</v>
      </c>
      <c r="L1069" s="13">
        <v>50</v>
      </c>
      <c r="M1069" s="8" t="s">
        <v>10559</v>
      </c>
      <c r="N1069" s="13">
        <f t="shared" si="61"/>
        <v>74.3</v>
      </c>
      <c r="O1069" s="8" t="s">
        <v>10566</v>
      </c>
      <c r="P1069" s="8" t="s">
        <v>10562</v>
      </c>
      <c r="Q1069" s="8" t="s">
        <v>13443</v>
      </c>
      <c r="R1069" s="8" t="s">
        <v>10559</v>
      </c>
      <c r="U1069" s="13">
        <v>89</v>
      </c>
    </row>
    <row r="1070" ht="30" customHeight="1" outlineLevel="3" spans="1:21">
      <c r="A1070" s="8" t="s">
        <v>190</v>
      </c>
      <c r="B1070" s="8" t="s">
        <v>195</v>
      </c>
      <c r="C1070" s="8" t="s">
        <v>13552</v>
      </c>
      <c r="D1070" s="13">
        <v>5.172</v>
      </c>
      <c r="E1070" s="8" t="s">
        <v>13553</v>
      </c>
      <c r="F1070" s="8" t="s">
        <v>13554</v>
      </c>
      <c r="G1070" s="8" t="s">
        <v>10558</v>
      </c>
      <c r="H1070" s="8" t="s">
        <v>10559</v>
      </c>
      <c r="I1070" s="8" t="s">
        <v>10560</v>
      </c>
      <c r="J1070" s="13">
        <v>5.2</v>
      </c>
      <c r="K1070" s="13">
        <f t="shared" si="60"/>
        <v>194.1</v>
      </c>
      <c r="L1070" s="13">
        <v>78</v>
      </c>
      <c r="M1070" s="8" t="s">
        <v>10559</v>
      </c>
      <c r="N1070" s="13">
        <f t="shared" si="61"/>
        <v>116.1</v>
      </c>
      <c r="O1070" s="8" t="s">
        <v>10566</v>
      </c>
      <c r="P1070" s="8" t="s">
        <v>10562</v>
      </c>
      <c r="Q1070" s="8" t="s">
        <v>13443</v>
      </c>
      <c r="R1070" s="8" t="s">
        <v>10559</v>
      </c>
      <c r="U1070" s="13">
        <v>139</v>
      </c>
    </row>
    <row r="1071" ht="30" customHeight="1" outlineLevel="3" spans="1:21">
      <c r="A1071" s="8" t="s">
        <v>190</v>
      </c>
      <c r="B1071" s="8" t="s">
        <v>195</v>
      </c>
      <c r="C1071" s="8" t="s">
        <v>13555</v>
      </c>
      <c r="D1071" s="13">
        <v>0.412</v>
      </c>
      <c r="E1071" s="8" t="s">
        <v>13556</v>
      </c>
      <c r="F1071" s="8" t="s">
        <v>13557</v>
      </c>
      <c r="G1071" s="8" t="s">
        <v>10558</v>
      </c>
      <c r="H1071" s="8" t="s">
        <v>10559</v>
      </c>
      <c r="I1071" s="8" t="s">
        <v>10560</v>
      </c>
      <c r="J1071" s="13">
        <v>0.4</v>
      </c>
      <c r="K1071" s="13">
        <f t="shared" si="60"/>
        <v>15.4</v>
      </c>
      <c r="L1071" s="13">
        <v>6</v>
      </c>
      <c r="M1071" s="8" t="s">
        <v>10559</v>
      </c>
      <c r="N1071" s="13">
        <f t="shared" si="61"/>
        <v>9.4</v>
      </c>
      <c r="O1071" s="8" t="s">
        <v>10566</v>
      </c>
      <c r="P1071" s="8" t="s">
        <v>10562</v>
      </c>
      <c r="Q1071" s="8" t="s">
        <v>13443</v>
      </c>
      <c r="R1071" s="8" t="s">
        <v>10559</v>
      </c>
      <c r="U1071" s="13">
        <v>11</v>
      </c>
    </row>
    <row r="1072" ht="30" customHeight="1" outlineLevel="3" spans="1:21">
      <c r="A1072" s="8" t="s">
        <v>190</v>
      </c>
      <c r="B1072" s="8" t="s">
        <v>195</v>
      </c>
      <c r="C1072" s="8" t="s">
        <v>13558</v>
      </c>
      <c r="D1072" s="13">
        <v>0.541</v>
      </c>
      <c r="E1072" s="8" t="s">
        <v>13559</v>
      </c>
      <c r="F1072" s="8" t="s">
        <v>13560</v>
      </c>
      <c r="G1072" s="8" t="s">
        <v>10558</v>
      </c>
      <c r="H1072" s="8" t="s">
        <v>10559</v>
      </c>
      <c r="I1072" s="8" t="s">
        <v>10560</v>
      </c>
      <c r="J1072" s="13">
        <v>0.5</v>
      </c>
      <c r="K1072" s="13">
        <f t="shared" si="60"/>
        <v>19.6</v>
      </c>
      <c r="L1072" s="13">
        <v>8</v>
      </c>
      <c r="M1072" s="8" t="s">
        <v>10559</v>
      </c>
      <c r="N1072" s="13">
        <f t="shared" si="61"/>
        <v>11.6</v>
      </c>
      <c r="O1072" s="8" t="s">
        <v>10566</v>
      </c>
      <c r="P1072" s="8" t="s">
        <v>10562</v>
      </c>
      <c r="Q1072" s="8" t="s">
        <v>13443</v>
      </c>
      <c r="R1072" s="8" t="s">
        <v>10559</v>
      </c>
      <c r="U1072" s="13">
        <v>14</v>
      </c>
    </row>
    <row r="1073" ht="30" customHeight="1" outlineLevel="3" spans="1:21">
      <c r="A1073" s="8" t="s">
        <v>190</v>
      </c>
      <c r="B1073" s="8" t="s">
        <v>195</v>
      </c>
      <c r="C1073" s="8" t="s">
        <v>13561</v>
      </c>
      <c r="D1073" s="13">
        <v>0.951</v>
      </c>
      <c r="E1073" s="8" t="s">
        <v>13562</v>
      </c>
      <c r="F1073" s="8" t="s">
        <v>13563</v>
      </c>
      <c r="G1073" s="8" t="s">
        <v>10558</v>
      </c>
      <c r="H1073" s="8" t="s">
        <v>10559</v>
      </c>
      <c r="I1073" s="8" t="s">
        <v>10560</v>
      </c>
      <c r="J1073" s="13">
        <v>1</v>
      </c>
      <c r="K1073" s="13">
        <f t="shared" si="60"/>
        <v>34.9</v>
      </c>
      <c r="L1073" s="13">
        <v>14</v>
      </c>
      <c r="M1073" s="8" t="s">
        <v>10559</v>
      </c>
      <c r="N1073" s="13">
        <f t="shared" si="61"/>
        <v>20.9</v>
      </c>
      <c r="O1073" s="8" t="s">
        <v>10566</v>
      </c>
      <c r="P1073" s="8" t="s">
        <v>10562</v>
      </c>
      <c r="Q1073" s="8" t="s">
        <v>13443</v>
      </c>
      <c r="R1073" s="8" t="s">
        <v>10559</v>
      </c>
      <c r="U1073" s="13">
        <v>25</v>
      </c>
    </row>
    <row r="1074" ht="30" customHeight="1" outlineLevel="3" spans="1:21">
      <c r="A1074" s="8" t="s">
        <v>190</v>
      </c>
      <c r="B1074" s="8" t="s">
        <v>195</v>
      </c>
      <c r="C1074" s="8" t="s">
        <v>13564</v>
      </c>
      <c r="D1074" s="13">
        <v>2.524</v>
      </c>
      <c r="E1074" s="8" t="s">
        <v>13565</v>
      </c>
      <c r="F1074" s="8" t="s">
        <v>13566</v>
      </c>
      <c r="G1074" s="8" t="s">
        <v>10558</v>
      </c>
      <c r="H1074" s="8" t="s">
        <v>10559</v>
      </c>
      <c r="I1074" s="8" t="s">
        <v>10560</v>
      </c>
      <c r="J1074" s="13">
        <v>2.5</v>
      </c>
      <c r="K1074" s="13">
        <f t="shared" si="60"/>
        <v>95</v>
      </c>
      <c r="L1074" s="13">
        <v>38</v>
      </c>
      <c r="M1074" s="8" t="s">
        <v>10559</v>
      </c>
      <c r="N1074" s="13">
        <f t="shared" si="61"/>
        <v>57</v>
      </c>
      <c r="O1074" s="8" t="s">
        <v>10566</v>
      </c>
      <c r="P1074" s="8" t="s">
        <v>10562</v>
      </c>
      <c r="Q1074" s="8" t="s">
        <v>13443</v>
      </c>
      <c r="R1074" s="8" t="s">
        <v>10559</v>
      </c>
      <c r="U1074" s="13">
        <v>68</v>
      </c>
    </row>
    <row r="1075" ht="30" customHeight="1" outlineLevel="3" spans="1:21">
      <c r="A1075" s="8" t="s">
        <v>190</v>
      </c>
      <c r="B1075" s="8" t="s">
        <v>195</v>
      </c>
      <c r="C1075" s="8" t="s">
        <v>13567</v>
      </c>
      <c r="D1075" s="13">
        <v>0.619</v>
      </c>
      <c r="E1075" s="8" t="s">
        <v>13568</v>
      </c>
      <c r="F1075" s="8" t="s">
        <v>13569</v>
      </c>
      <c r="G1075" s="8" t="s">
        <v>10558</v>
      </c>
      <c r="H1075" s="8" t="s">
        <v>10559</v>
      </c>
      <c r="I1075" s="8" t="s">
        <v>10560</v>
      </c>
      <c r="J1075" s="13">
        <v>0.6</v>
      </c>
      <c r="K1075" s="13">
        <f t="shared" si="60"/>
        <v>23.7</v>
      </c>
      <c r="L1075" s="13">
        <v>9</v>
      </c>
      <c r="M1075" s="8" t="s">
        <v>10559</v>
      </c>
      <c r="N1075" s="13">
        <f t="shared" si="61"/>
        <v>14.7</v>
      </c>
      <c r="O1075" s="8" t="s">
        <v>10566</v>
      </c>
      <c r="P1075" s="8" t="s">
        <v>10562</v>
      </c>
      <c r="Q1075" s="8" t="s">
        <v>13443</v>
      </c>
      <c r="R1075" s="8" t="s">
        <v>10559</v>
      </c>
      <c r="U1075" s="13">
        <v>17</v>
      </c>
    </row>
    <row r="1076" ht="30" customHeight="1" outlineLevel="3" spans="1:21">
      <c r="A1076" s="8" t="s">
        <v>190</v>
      </c>
      <c r="B1076" s="8" t="s">
        <v>195</v>
      </c>
      <c r="C1076" s="8" t="s">
        <v>13570</v>
      </c>
      <c r="D1076" s="13">
        <v>8.491</v>
      </c>
      <c r="E1076" s="8" t="s">
        <v>13571</v>
      </c>
      <c r="F1076" s="8" t="s">
        <v>13572</v>
      </c>
      <c r="G1076" s="8" t="s">
        <v>10558</v>
      </c>
      <c r="H1076" s="8" t="s">
        <v>10559</v>
      </c>
      <c r="I1076" s="8" t="s">
        <v>10560</v>
      </c>
      <c r="J1076" s="13">
        <v>8.5</v>
      </c>
      <c r="K1076" s="13">
        <f t="shared" si="60"/>
        <v>317</v>
      </c>
      <c r="L1076" s="13">
        <v>127</v>
      </c>
      <c r="M1076" s="8" t="s">
        <v>10559</v>
      </c>
      <c r="N1076" s="13">
        <f t="shared" si="61"/>
        <v>190</v>
      </c>
      <c r="O1076" s="8" t="s">
        <v>10566</v>
      </c>
      <c r="P1076" s="8" t="s">
        <v>10562</v>
      </c>
      <c r="Q1076" s="8" t="s">
        <v>13443</v>
      </c>
      <c r="R1076" s="8" t="s">
        <v>10559</v>
      </c>
      <c r="U1076" s="13">
        <v>227</v>
      </c>
    </row>
    <row r="1077" ht="30" customHeight="1" outlineLevel="2" spans="1:21">
      <c r="A1077" s="8"/>
      <c r="B1077" s="7" t="s">
        <v>200</v>
      </c>
      <c r="C1077" s="8"/>
      <c r="D1077" s="13">
        <f>SUBTOTAL(9,D1078:D1091)</f>
        <v>44.765</v>
      </c>
      <c r="E1077" s="8"/>
      <c r="F1077" s="8"/>
      <c r="G1077" s="8"/>
      <c r="H1077" s="8"/>
      <c r="I1077" s="8"/>
      <c r="J1077" s="13"/>
      <c r="K1077" s="13">
        <f>SUBTOTAL(9,K1078:K1091)</f>
        <v>1620.9</v>
      </c>
      <c r="L1077" s="13">
        <f>SUBTOTAL(9,L1078:L1091)</f>
        <v>672.2</v>
      </c>
      <c r="M1077" s="8">
        <f>SUBTOTAL(9,M1078:M1091)</f>
        <v>0</v>
      </c>
      <c r="N1077" s="13">
        <f>SUBTOTAL(9,N1078:N1091)</f>
        <v>948.7</v>
      </c>
      <c r="O1077" s="8"/>
      <c r="P1077" s="8"/>
      <c r="Q1077" s="8"/>
      <c r="R1077" s="8"/>
      <c r="U1077" s="13">
        <f>SUBTOTAL(9,U1078:U1091)</f>
        <v>1160.7</v>
      </c>
    </row>
    <row r="1078" ht="30" customHeight="1" outlineLevel="3" spans="1:21">
      <c r="A1078" s="8" t="s">
        <v>190</v>
      </c>
      <c r="B1078" s="8" t="s">
        <v>199</v>
      </c>
      <c r="C1078" s="8" t="s">
        <v>13573</v>
      </c>
      <c r="D1078" s="13">
        <v>6.259</v>
      </c>
      <c r="E1078" s="8" t="s">
        <v>13574</v>
      </c>
      <c r="F1078" s="8" t="s">
        <v>13575</v>
      </c>
      <c r="G1078" s="8" t="s">
        <v>10558</v>
      </c>
      <c r="H1078" s="8" t="s">
        <v>10559</v>
      </c>
      <c r="I1078" s="8" t="s">
        <v>10560</v>
      </c>
      <c r="J1078" s="13">
        <v>6.3</v>
      </c>
      <c r="K1078" s="13">
        <f t="shared" ref="K1078:K1091" si="62">ROUND(U1078/167662*234138,1)</f>
        <v>234.6</v>
      </c>
      <c r="L1078" s="13">
        <v>94</v>
      </c>
      <c r="M1078" s="8" t="s">
        <v>10559</v>
      </c>
      <c r="N1078" s="13">
        <f t="shared" ref="N1078:N1091" si="63">K1078-L1078</f>
        <v>140.6</v>
      </c>
      <c r="O1078" s="8" t="s">
        <v>10566</v>
      </c>
      <c r="P1078" s="8" t="s">
        <v>10562</v>
      </c>
      <c r="Q1078" s="8" t="s">
        <v>13576</v>
      </c>
      <c r="R1078" s="8"/>
      <c r="U1078" s="13">
        <v>168</v>
      </c>
    </row>
    <row r="1079" ht="30" customHeight="1" outlineLevel="3" spans="1:21">
      <c r="A1079" s="8" t="s">
        <v>190</v>
      </c>
      <c r="B1079" s="8" t="s">
        <v>199</v>
      </c>
      <c r="C1079" s="8" t="s">
        <v>10559</v>
      </c>
      <c r="D1079" s="13">
        <v>2</v>
      </c>
      <c r="E1079" s="8" t="s">
        <v>5654</v>
      </c>
      <c r="F1079" s="8" t="s">
        <v>5655</v>
      </c>
      <c r="G1079" s="8" t="s">
        <v>10558</v>
      </c>
      <c r="H1079" s="8" t="s">
        <v>10559</v>
      </c>
      <c r="I1079" s="8" t="s">
        <v>10560</v>
      </c>
      <c r="J1079" s="13">
        <v>5.7</v>
      </c>
      <c r="K1079" s="13">
        <f t="shared" si="62"/>
        <v>41.5</v>
      </c>
      <c r="L1079" s="13">
        <v>29.7</v>
      </c>
      <c r="M1079" s="8" t="s">
        <v>10559</v>
      </c>
      <c r="N1079" s="13">
        <f t="shared" si="63"/>
        <v>11.8</v>
      </c>
      <c r="O1079" s="8" t="s">
        <v>10566</v>
      </c>
      <c r="P1079" s="8" t="s">
        <v>10562</v>
      </c>
      <c r="Q1079" s="8" t="s">
        <v>13576</v>
      </c>
      <c r="R1079" s="8"/>
      <c r="U1079" s="13">
        <v>29.7</v>
      </c>
    </row>
    <row r="1080" ht="30" customHeight="1" outlineLevel="3" spans="1:21">
      <c r="A1080" s="8" t="s">
        <v>190</v>
      </c>
      <c r="B1080" s="8" t="s">
        <v>199</v>
      </c>
      <c r="C1080" s="8" t="s">
        <v>13577</v>
      </c>
      <c r="D1080" s="13">
        <v>5.65</v>
      </c>
      <c r="E1080" s="8" t="s">
        <v>13578</v>
      </c>
      <c r="F1080" s="8" t="s">
        <v>13579</v>
      </c>
      <c r="G1080" s="8" t="s">
        <v>10558</v>
      </c>
      <c r="H1080" s="8" t="s">
        <v>10559</v>
      </c>
      <c r="I1080" s="8" t="s">
        <v>10560</v>
      </c>
      <c r="J1080" s="13">
        <v>5.7</v>
      </c>
      <c r="K1080" s="13">
        <f t="shared" si="62"/>
        <v>210.9</v>
      </c>
      <c r="L1080" s="13">
        <v>85</v>
      </c>
      <c r="M1080" s="8" t="s">
        <v>10559</v>
      </c>
      <c r="N1080" s="13">
        <f t="shared" si="63"/>
        <v>125.9</v>
      </c>
      <c r="O1080" s="8" t="s">
        <v>10566</v>
      </c>
      <c r="P1080" s="8" t="s">
        <v>10562</v>
      </c>
      <c r="Q1080" s="8" t="s">
        <v>13576</v>
      </c>
      <c r="R1080" s="8"/>
      <c r="U1080" s="13">
        <v>151</v>
      </c>
    </row>
    <row r="1081" ht="30" customHeight="1" outlineLevel="3" spans="1:21">
      <c r="A1081" s="8" t="s">
        <v>190</v>
      </c>
      <c r="B1081" s="8" t="s">
        <v>199</v>
      </c>
      <c r="C1081" s="8" t="s">
        <v>13580</v>
      </c>
      <c r="D1081" s="13">
        <v>1.104</v>
      </c>
      <c r="E1081" s="8" t="s">
        <v>13581</v>
      </c>
      <c r="F1081" s="8" t="s">
        <v>13582</v>
      </c>
      <c r="G1081" s="8" t="s">
        <v>10558</v>
      </c>
      <c r="H1081" s="8" t="s">
        <v>10559</v>
      </c>
      <c r="I1081" s="8" t="s">
        <v>10560</v>
      </c>
      <c r="J1081" s="13">
        <v>1.1</v>
      </c>
      <c r="K1081" s="13">
        <f t="shared" si="62"/>
        <v>41.9</v>
      </c>
      <c r="L1081" s="13">
        <v>17</v>
      </c>
      <c r="M1081" s="8" t="s">
        <v>10559</v>
      </c>
      <c r="N1081" s="13">
        <f t="shared" si="63"/>
        <v>24.9</v>
      </c>
      <c r="O1081" s="8" t="s">
        <v>10566</v>
      </c>
      <c r="P1081" s="8" t="s">
        <v>10562</v>
      </c>
      <c r="Q1081" s="8" t="s">
        <v>13576</v>
      </c>
      <c r="R1081" s="8"/>
      <c r="U1081" s="13">
        <v>30</v>
      </c>
    </row>
    <row r="1082" ht="30" customHeight="1" outlineLevel="3" spans="1:21">
      <c r="A1082" s="8" t="s">
        <v>190</v>
      </c>
      <c r="B1082" s="8" t="s">
        <v>199</v>
      </c>
      <c r="C1082" s="8" t="s">
        <v>13583</v>
      </c>
      <c r="D1082" s="13">
        <v>0.773</v>
      </c>
      <c r="E1082" s="8" t="s">
        <v>13584</v>
      </c>
      <c r="F1082" s="8" t="s">
        <v>13585</v>
      </c>
      <c r="G1082" s="8" t="s">
        <v>10558</v>
      </c>
      <c r="H1082" s="8" t="s">
        <v>10559</v>
      </c>
      <c r="I1082" s="8" t="s">
        <v>10560</v>
      </c>
      <c r="J1082" s="13">
        <v>0.8</v>
      </c>
      <c r="K1082" s="13">
        <f t="shared" si="62"/>
        <v>29.3</v>
      </c>
      <c r="L1082" s="13">
        <v>12</v>
      </c>
      <c r="M1082" s="8" t="s">
        <v>10559</v>
      </c>
      <c r="N1082" s="13">
        <f t="shared" si="63"/>
        <v>17.3</v>
      </c>
      <c r="O1082" s="8" t="s">
        <v>10566</v>
      </c>
      <c r="P1082" s="8" t="s">
        <v>10562</v>
      </c>
      <c r="Q1082" s="8" t="s">
        <v>13576</v>
      </c>
      <c r="R1082" s="8"/>
      <c r="U1082" s="13">
        <v>21</v>
      </c>
    </row>
    <row r="1083" ht="30" customHeight="1" outlineLevel="3" spans="1:21">
      <c r="A1083" s="8" t="s">
        <v>190</v>
      </c>
      <c r="B1083" s="8" t="s">
        <v>199</v>
      </c>
      <c r="C1083" s="8" t="s">
        <v>13586</v>
      </c>
      <c r="D1083" s="13">
        <v>0.985</v>
      </c>
      <c r="E1083" s="8" t="s">
        <v>13587</v>
      </c>
      <c r="F1083" s="8" t="s">
        <v>13588</v>
      </c>
      <c r="G1083" s="8" t="s">
        <v>10558</v>
      </c>
      <c r="H1083" s="8" t="s">
        <v>10559</v>
      </c>
      <c r="I1083" s="8" t="s">
        <v>10560</v>
      </c>
      <c r="J1083" s="13">
        <v>1</v>
      </c>
      <c r="K1083" s="13">
        <f t="shared" si="62"/>
        <v>36.3</v>
      </c>
      <c r="L1083" s="13">
        <v>15</v>
      </c>
      <c r="M1083" s="8" t="s">
        <v>10559</v>
      </c>
      <c r="N1083" s="13">
        <f t="shared" si="63"/>
        <v>21.3</v>
      </c>
      <c r="O1083" s="8" t="s">
        <v>10566</v>
      </c>
      <c r="P1083" s="8" t="s">
        <v>10562</v>
      </c>
      <c r="Q1083" s="8" t="s">
        <v>13576</v>
      </c>
      <c r="R1083" s="8"/>
      <c r="U1083" s="13">
        <v>26</v>
      </c>
    </row>
    <row r="1084" ht="30" customHeight="1" outlineLevel="3" spans="1:21">
      <c r="A1084" s="8" t="s">
        <v>190</v>
      </c>
      <c r="B1084" s="8" t="s">
        <v>199</v>
      </c>
      <c r="C1084" s="8" t="s">
        <v>10559</v>
      </c>
      <c r="D1084" s="13">
        <v>2.14</v>
      </c>
      <c r="E1084" s="8" t="s">
        <v>968</v>
      </c>
      <c r="F1084" s="8" t="s">
        <v>13589</v>
      </c>
      <c r="G1084" s="8" t="s">
        <v>10558</v>
      </c>
      <c r="H1084" s="8" t="s">
        <v>10559</v>
      </c>
      <c r="I1084" s="8" t="s">
        <v>10560</v>
      </c>
      <c r="J1084" s="13">
        <v>2.1</v>
      </c>
      <c r="K1084" s="13">
        <f t="shared" si="62"/>
        <v>79.6</v>
      </c>
      <c r="L1084" s="13">
        <v>32</v>
      </c>
      <c r="M1084" s="8" t="s">
        <v>10559</v>
      </c>
      <c r="N1084" s="13">
        <f t="shared" si="63"/>
        <v>47.6</v>
      </c>
      <c r="O1084" s="8" t="s">
        <v>10566</v>
      </c>
      <c r="P1084" s="8" t="s">
        <v>10562</v>
      </c>
      <c r="Q1084" s="8" t="s">
        <v>13576</v>
      </c>
      <c r="R1084" s="8"/>
      <c r="U1084" s="13">
        <v>57</v>
      </c>
    </row>
    <row r="1085" ht="30" customHeight="1" outlineLevel="3" spans="1:21">
      <c r="A1085" s="8" t="s">
        <v>190</v>
      </c>
      <c r="B1085" s="8" t="s">
        <v>199</v>
      </c>
      <c r="C1085" s="8" t="s">
        <v>13590</v>
      </c>
      <c r="D1085" s="13">
        <v>3.869</v>
      </c>
      <c r="E1085" s="8" t="s">
        <v>13591</v>
      </c>
      <c r="F1085" s="8" t="s">
        <v>13592</v>
      </c>
      <c r="G1085" s="8" t="s">
        <v>10558</v>
      </c>
      <c r="H1085" s="8" t="s">
        <v>10559</v>
      </c>
      <c r="I1085" s="8" t="s">
        <v>10560</v>
      </c>
      <c r="J1085" s="13">
        <v>3.9</v>
      </c>
      <c r="K1085" s="13">
        <f t="shared" si="62"/>
        <v>145.2</v>
      </c>
      <c r="L1085" s="13">
        <v>58</v>
      </c>
      <c r="M1085" s="8" t="s">
        <v>10559</v>
      </c>
      <c r="N1085" s="13">
        <f t="shared" si="63"/>
        <v>87.2</v>
      </c>
      <c r="O1085" s="8" t="s">
        <v>10566</v>
      </c>
      <c r="P1085" s="8" t="s">
        <v>10562</v>
      </c>
      <c r="Q1085" s="8" t="s">
        <v>13576</v>
      </c>
      <c r="R1085" s="8"/>
      <c r="U1085" s="13">
        <v>104</v>
      </c>
    </row>
    <row r="1086" ht="30" customHeight="1" outlineLevel="3" spans="1:21">
      <c r="A1086" s="8" t="s">
        <v>190</v>
      </c>
      <c r="B1086" s="8" t="s">
        <v>199</v>
      </c>
      <c r="C1086" s="8" t="s">
        <v>13593</v>
      </c>
      <c r="D1086" s="13">
        <v>4.228</v>
      </c>
      <c r="E1086" s="8" t="s">
        <v>13594</v>
      </c>
      <c r="F1086" s="8" t="s">
        <v>13595</v>
      </c>
      <c r="G1086" s="8" t="s">
        <v>10558</v>
      </c>
      <c r="H1086" s="8" t="s">
        <v>10559</v>
      </c>
      <c r="I1086" s="8" t="s">
        <v>10560</v>
      </c>
      <c r="J1086" s="13">
        <v>4.2</v>
      </c>
      <c r="K1086" s="13">
        <f t="shared" si="62"/>
        <v>157.8</v>
      </c>
      <c r="L1086" s="13">
        <v>63</v>
      </c>
      <c r="M1086" s="8" t="s">
        <v>10559</v>
      </c>
      <c r="N1086" s="13">
        <f t="shared" si="63"/>
        <v>94.8</v>
      </c>
      <c r="O1086" s="8" t="s">
        <v>10566</v>
      </c>
      <c r="P1086" s="8" t="s">
        <v>10562</v>
      </c>
      <c r="Q1086" s="8" t="s">
        <v>13576</v>
      </c>
      <c r="R1086" s="8"/>
      <c r="U1086" s="13">
        <v>113</v>
      </c>
    </row>
    <row r="1087" ht="30" customHeight="1" outlineLevel="3" spans="1:21">
      <c r="A1087" s="8" t="s">
        <v>190</v>
      </c>
      <c r="B1087" s="8" t="s">
        <v>199</v>
      </c>
      <c r="C1087" s="8" t="s">
        <v>13596</v>
      </c>
      <c r="D1087" s="13">
        <v>6.659</v>
      </c>
      <c r="E1087" s="8" t="s">
        <v>13597</v>
      </c>
      <c r="F1087" s="8" t="s">
        <v>13598</v>
      </c>
      <c r="G1087" s="8" t="s">
        <v>10558</v>
      </c>
      <c r="H1087" s="8" t="s">
        <v>10559</v>
      </c>
      <c r="I1087" s="8" t="s">
        <v>10560</v>
      </c>
      <c r="J1087" s="13">
        <v>6.7</v>
      </c>
      <c r="K1087" s="13">
        <f t="shared" si="62"/>
        <v>248.6</v>
      </c>
      <c r="L1087" s="13">
        <v>100</v>
      </c>
      <c r="M1087" s="8" t="s">
        <v>10559</v>
      </c>
      <c r="N1087" s="13">
        <f t="shared" si="63"/>
        <v>148.6</v>
      </c>
      <c r="O1087" s="8" t="s">
        <v>10566</v>
      </c>
      <c r="P1087" s="8" t="s">
        <v>10562</v>
      </c>
      <c r="Q1087" s="8" t="s">
        <v>13576</v>
      </c>
      <c r="R1087" s="8"/>
      <c r="U1087" s="13">
        <v>178</v>
      </c>
    </row>
    <row r="1088" ht="30" customHeight="1" outlineLevel="3" spans="1:21">
      <c r="A1088" s="8" t="s">
        <v>190</v>
      </c>
      <c r="B1088" s="8" t="s">
        <v>199</v>
      </c>
      <c r="C1088" s="8" t="s">
        <v>13599</v>
      </c>
      <c r="D1088" s="13">
        <v>4.806</v>
      </c>
      <c r="E1088" s="8" t="s">
        <v>13600</v>
      </c>
      <c r="F1088" s="8" t="s">
        <v>13601</v>
      </c>
      <c r="G1088" s="8" t="s">
        <v>10558</v>
      </c>
      <c r="H1088" s="8" t="s">
        <v>10559</v>
      </c>
      <c r="I1088" s="8" t="s">
        <v>10560</v>
      </c>
      <c r="J1088" s="13">
        <v>4.8</v>
      </c>
      <c r="K1088" s="13">
        <f t="shared" si="62"/>
        <v>180.1</v>
      </c>
      <c r="L1088" s="13">
        <v>72</v>
      </c>
      <c r="M1088" s="8" t="s">
        <v>10559</v>
      </c>
      <c r="N1088" s="13">
        <f t="shared" si="63"/>
        <v>108.1</v>
      </c>
      <c r="O1088" s="8" t="s">
        <v>10566</v>
      </c>
      <c r="P1088" s="8" t="s">
        <v>10562</v>
      </c>
      <c r="Q1088" s="8" t="s">
        <v>13576</v>
      </c>
      <c r="R1088" s="8"/>
      <c r="U1088" s="13">
        <v>129</v>
      </c>
    </row>
    <row r="1089" ht="30" customHeight="1" outlineLevel="3" spans="1:21">
      <c r="A1089" s="8" t="s">
        <v>190</v>
      </c>
      <c r="B1089" s="8" t="s">
        <v>199</v>
      </c>
      <c r="C1089" s="8" t="s">
        <v>13602</v>
      </c>
      <c r="D1089" s="13">
        <v>0.124</v>
      </c>
      <c r="E1089" s="8" t="s">
        <v>13603</v>
      </c>
      <c r="F1089" s="8" t="s">
        <v>13604</v>
      </c>
      <c r="G1089" s="8" t="s">
        <v>10558</v>
      </c>
      <c r="H1089" s="8" t="s">
        <v>10559</v>
      </c>
      <c r="I1089" s="8" t="s">
        <v>10560</v>
      </c>
      <c r="J1089" s="13">
        <v>0.1</v>
      </c>
      <c r="K1089" s="13">
        <f t="shared" si="62"/>
        <v>4.2</v>
      </c>
      <c r="L1089" s="13">
        <v>2</v>
      </c>
      <c r="M1089" s="8" t="s">
        <v>10559</v>
      </c>
      <c r="N1089" s="13">
        <f t="shared" si="63"/>
        <v>2.2</v>
      </c>
      <c r="O1089" s="8" t="s">
        <v>10566</v>
      </c>
      <c r="P1089" s="8" t="s">
        <v>10562</v>
      </c>
      <c r="Q1089" s="8" t="s">
        <v>13576</v>
      </c>
      <c r="R1089" s="8"/>
      <c r="U1089" s="13">
        <v>3</v>
      </c>
    </row>
    <row r="1090" ht="30" customHeight="1" outlineLevel="3" spans="1:21">
      <c r="A1090" s="8" t="s">
        <v>190</v>
      </c>
      <c r="B1090" s="8" t="s">
        <v>199</v>
      </c>
      <c r="C1090" s="8" t="s">
        <v>13605</v>
      </c>
      <c r="D1090" s="13">
        <v>4.079</v>
      </c>
      <c r="E1090" s="8" t="s">
        <v>13606</v>
      </c>
      <c r="F1090" s="8" t="s">
        <v>13607</v>
      </c>
      <c r="G1090" s="8" t="s">
        <v>10558</v>
      </c>
      <c r="H1090" s="8" t="s">
        <v>10559</v>
      </c>
      <c r="I1090" s="8" t="s">
        <v>10560</v>
      </c>
      <c r="J1090" s="13">
        <v>8.6</v>
      </c>
      <c r="K1090" s="13">
        <f t="shared" si="62"/>
        <v>132.7</v>
      </c>
      <c r="L1090" s="13">
        <v>61.5</v>
      </c>
      <c r="M1090" s="8" t="s">
        <v>10559</v>
      </c>
      <c r="N1090" s="13">
        <f t="shared" si="63"/>
        <v>71.2</v>
      </c>
      <c r="O1090" s="8" t="s">
        <v>10566</v>
      </c>
      <c r="P1090" s="8" t="s">
        <v>10562</v>
      </c>
      <c r="Q1090" s="8" t="s">
        <v>13576</v>
      </c>
      <c r="R1090" s="8"/>
      <c r="U1090" s="13">
        <v>95</v>
      </c>
    </row>
    <row r="1091" ht="30" customHeight="1" outlineLevel="3" spans="1:21">
      <c r="A1091" s="8" t="s">
        <v>190</v>
      </c>
      <c r="B1091" s="8" t="s">
        <v>199</v>
      </c>
      <c r="C1091" s="8" t="s">
        <v>13608</v>
      </c>
      <c r="D1091" s="13">
        <v>2.089</v>
      </c>
      <c r="E1091" s="8" t="s">
        <v>13609</v>
      </c>
      <c r="F1091" s="8" t="s">
        <v>13610</v>
      </c>
      <c r="G1091" s="8" t="s">
        <v>10558</v>
      </c>
      <c r="H1091" s="8" t="s">
        <v>10559</v>
      </c>
      <c r="I1091" s="8" t="s">
        <v>10560</v>
      </c>
      <c r="J1091" s="13">
        <v>2.1</v>
      </c>
      <c r="K1091" s="13">
        <f t="shared" si="62"/>
        <v>78.2</v>
      </c>
      <c r="L1091" s="13">
        <v>31</v>
      </c>
      <c r="M1091" s="8" t="s">
        <v>10559</v>
      </c>
      <c r="N1091" s="13">
        <f t="shared" si="63"/>
        <v>47.2</v>
      </c>
      <c r="O1091" s="8" t="s">
        <v>10566</v>
      </c>
      <c r="P1091" s="8" t="s">
        <v>10562</v>
      </c>
      <c r="Q1091" s="8" t="s">
        <v>13576</v>
      </c>
      <c r="R1091" s="8"/>
      <c r="U1091" s="13">
        <v>56</v>
      </c>
    </row>
    <row r="1092" ht="30" customHeight="1" outlineLevel="2" spans="1:21">
      <c r="A1092" s="8"/>
      <c r="B1092" s="7" t="s">
        <v>204</v>
      </c>
      <c r="C1092" s="8"/>
      <c r="D1092" s="13">
        <f>SUBTOTAL(9,D1093:D1106)</f>
        <v>36.192</v>
      </c>
      <c r="E1092" s="8"/>
      <c r="F1092" s="8"/>
      <c r="G1092" s="8"/>
      <c r="H1092" s="8"/>
      <c r="I1092" s="8"/>
      <c r="J1092" s="13"/>
      <c r="K1092" s="13">
        <f>SUBTOTAL(9,K1093:K1106)</f>
        <v>1504.2</v>
      </c>
      <c r="L1092" s="13">
        <f>SUBTOTAL(9,L1093:L1106)</f>
        <v>603</v>
      </c>
      <c r="M1092" s="8">
        <f>SUBTOTAL(9,M1093:M1106)</f>
        <v>0</v>
      </c>
      <c r="N1092" s="13">
        <f>SUBTOTAL(9,N1093:N1106)</f>
        <v>901.2</v>
      </c>
      <c r="O1092" s="8"/>
      <c r="P1092" s="8"/>
      <c r="Q1092" s="8"/>
      <c r="R1092" s="8"/>
      <c r="U1092" s="13">
        <f>SUBTOTAL(9,U1093:U1106)</f>
        <v>1077</v>
      </c>
    </row>
    <row r="1093" ht="30" customHeight="1" outlineLevel="3" spans="1:21">
      <c r="A1093" s="8" t="s">
        <v>190</v>
      </c>
      <c r="B1093" s="8" t="s">
        <v>203</v>
      </c>
      <c r="C1093" s="8" t="s">
        <v>13611</v>
      </c>
      <c r="D1093" s="13">
        <v>1.098</v>
      </c>
      <c r="E1093" s="8" t="s">
        <v>13612</v>
      </c>
      <c r="F1093" s="8" t="s">
        <v>13613</v>
      </c>
      <c r="G1093" s="8" t="s">
        <v>10558</v>
      </c>
      <c r="H1093" s="8" t="s">
        <v>10559</v>
      </c>
      <c r="I1093" s="8" t="s">
        <v>10560</v>
      </c>
      <c r="J1093" s="13">
        <v>1.1</v>
      </c>
      <c r="K1093" s="13">
        <f t="shared" ref="K1093:K1106" si="64">ROUND(U1093/167662*234138,1)</f>
        <v>40.5</v>
      </c>
      <c r="L1093" s="13">
        <v>16</v>
      </c>
      <c r="M1093" s="8" t="s">
        <v>10559</v>
      </c>
      <c r="N1093" s="13">
        <f t="shared" ref="N1093:N1106" si="65">K1093-L1093</f>
        <v>24.5</v>
      </c>
      <c r="O1093" s="8" t="s">
        <v>10561</v>
      </c>
      <c r="P1093" s="8" t="s">
        <v>10562</v>
      </c>
      <c r="Q1093" s="8" t="s">
        <v>13614</v>
      </c>
      <c r="R1093" s="8" t="s">
        <v>10559</v>
      </c>
      <c r="U1093" s="13">
        <v>29</v>
      </c>
    </row>
    <row r="1094" ht="30" customHeight="1" outlineLevel="3" spans="1:21">
      <c r="A1094" s="8" t="s">
        <v>190</v>
      </c>
      <c r="B1094" s="8" t="s">
        <v>203</v>
      </c>
      <c r="C1094" s="8" t="s">
        <v>13615</v>
      </c>
      <c r="D1094" s="13">
        <v>4.596</v>
      </c>
      <c r="E1094" s="8" t="s">
        <v>13616</v>
      </c>
      <c r="F1094" s="8" t="s">
        <v>13617</v>
      </c>
      <c r="G1094" s="8" t="s">
        <v>10558</v>
      </c>
      <c r="H1094" s="8" t="s">
        <v>10559</v>
      </c>
      <c r="I1094" s="8" t="s">
        <v>10560</v>
      </c>
      <c r="J1094" s="13">
        <v>4.6</v>
      </c>
      <c r="K1094" s="13">
        <f t="shared" si="64"/>
        <v>171.8</v>
      </c>
      <c r="L1094" s="13">
        <v>69</v>
      </c>
      <c r="M1094" s="8" t="s">
        <v>10559</v>
      </c>
      <c r="N1094" s="13">
        <f t="shared" si="65"/>
        <v>102.8</v>
      </c>
      <c r="O1094" s="8" t="s">
        <v>10561</v>
      </c>
      <c r="P1094" s="8" t="s">
        <v>10562</v>
      </c>
      <c r="Q1094" s="8" t="s">
        <v>13614</v>
      </c>
      <c r="R1094" s="8" t="s">
        <v>10559</v>
      </c>
      <c r="U1094" s="13">
        <v>123</v>
      </c>
    </row>
    <row r="1095" ht="30" customHeight="1" outlineLevel="3" spans="1:21">
      <c r="A1095" s="8" t="s">
        <v>190</v>
      </c>
      <c r="B1095" s="8" t="s">
        <v>203</v>
      </c>
      <c r="C1095" s="8" t="s">
        <v>13618</v>
      </c>
      <c r="D1095" s="13">
        <v>3.492</v>
      </c>
      <c r="E1095" s="8" t="s">
        <v>13619</v>
      </c>
      <c r="F1095" s="8" t="s">
        <v>13620</v>
      </c>
      <c r="G1095" s="8" t="s">
        <v>10558</v>
      </c>
      <c r="H1095" s="8" t="s">
        <v>10559</v>
      </c>
      <c r="I1095" s="8" t="s">
        <v>10560</v>
      </c>
      <c r="J1095" s="13">
        <v>3.5</v>
      </c>
      <c r="K1095" s="13">
        <f t="shared" si="64"/>
        <v>131.3</v>
      </c>
      <c r="L1095" s="13">
        <v>52</v>
      </c>
      <c r="M1095" s="8" t="s">
        <v>10559</v>
      </c>
      <c r="N1095" s="13">
        <f t="shared" si="65"/>
        <v>79.3</v>
      </c>
      <c r="O1095" s="8" t="s">
        <v>10566</v>
      </c>
      <c r="P1095" s="8" t="s">
        <v>10562</v>
      </c>
      <c r="Q1095" s="8" t="s">
        <v>13614</v>
      </c>
      <c r="R1095" s="8" t="s">
        <v>10559</v>
      </c>
      <c r="U1095" s="13">
        <v>94</v>
      </c>
    </row>
    <row r="1096" ht="30" customHeight="1" outlineLevel="3" spans="1:21">
      <c r="A1096" s="8" t="s">
        <v>190</v>
      </c>
      <c r="B1096" s="8" t="s">
        <v>203</v>
      </c>
      <c r="C1096" s="8" t="s">
        <v>13621</v>
      </c>
      <c r="D1096" s="13">
        <v>0.398</v>
      </c>
      <c r="E1096" s="8" t="s">
        <v>13622</v>
      </c>
      <c r="F1096" s="8" t="s">
        <v>13623</v>
      </c>
      <c r="G1096" s="8" t="s">
        <v>10558</v>
      </c>
      <c r="H1096" s="8" t="s">
        <v>10559</v>
      </c>
      <c r="I1096" s="8" t="s">
        <v>10560</v>
      </c>
      <c r="J1096" s="13">
        <v>0.4</v>
      </c>
      <c r="K1096" s="13">
        <f t="shared" si="64"/>
        <v>15.4</v>
      </c>
      <c r="L1096" s="13">
        <v>6</v>
      </c>
      <c r="M1096" s="8" t="s">
        <v>10559</v>
      </c>
      <c r="N1096" s="13">
        <f t="shared" si="65"/>
        <v>9.4</v>
      </c>
      <c r="O1096" s="8" t="s">
        <v>10566</v>
      </c>
      <c r="P1096" s="8" t="s">
        <v>10562</v>
      </c>
      <c r="Q1096" s="8" t="s">
        <v>13614</v>
      </c>
      <c r="R1096" s="8" t="s">
        <v>10559</v>
      </c>
      <c r="U1096" s="13">
        <v>11</v>
      </c>
    </row>
    <row r="1097" ht="30" customHeight="1" outlineLevel="3" spans="1:21">
      <c r="A1097" s="8" t="s">
        <v>190</v>
      </c>
      <c r="B1097" s="8" t="s">
        <v>203</v>
      </c>
      <c r="C1097" s="8" t="s">
        <v>13624</v>
      </c>
      <c r="D1097" s="13">
        <v>1.321</v>
      </c>
      <c r="E1097" s="8" t="s">
        <v>13625</v>
      </c>
      <c r="F1097" s="8" t="s">
        <v>13626</v>
      </c>
      <c r="G1097" s="8" t="s">
        <v>10558</v>
      </c>
      <c r="H1097" s="8" t="s">
        <v>10559</v>
      </c>
      <c r="I1097" s="8" t="s">
        <v>10560</v>
      </c>
      <c r="J1097" s="13">
        <v>1.3</v>
      </c>
      <c r="K1097" s="13">
        <f t="shared" si="64"/>
        <v>48.9</v>
      </c>
      <c r="L1097" s="13">
        <v>20</v>
      </c>
      <c r="M1097" s="8" t="s">
        <v>10559</v>
      </c>
      <c r="N1097" s="13">
        <f t="shared" si="65"/>
        <v>28.9</v>
      </c>
      <c r="O1097" s="8" t="s">
        <v>10566</v>
      </c>
      <c r="P1097" s="8" t="s">
        <v>10562</v>
      </c>
      <c r="Q1097" s="8" t="s">
        <v>13614</v>
      </c>
      <c r="R1097" s="8" t="s">
        <v>10559</v>
      </c>
      <c r="U1097" s="13">
        <v>35</v>
      </c>
    </row>
    <row r="1098" ht="30" customHeight="1" outlineLevel="3" spans="1:21">
      <c r="A1098" s="8" t="s">
        <v>190</v>
      </c>
      <c r="B1098" s="8" t="s">
        <v>203</v>
      </c>
      <c r="C1098" s="8" t="s">
        <v>13627</v>
      </c>
      <c r="D1098" s="8" t="s">
        <v>10559</v>
      </c>
      <c r="E1098" s="8" t="s">
        <v>13628</v>
      </c>
      <c r="F1098" s="8" t="s">
        <v>13629</v>
      </c>
      <c r="G1098" s="8" t="s">
        <v>10558</v>
      </c>
      <c r="H1098" s="8" t="s">
        <v>10559</v>
      </c>
      <c r="I1098" s="8" t="s">
        <v>10560</v>
      </c>
      <c r="J1098" s="13">
        <v>4.1</v>
      </c>
      <c r="K1098" s="13">
        <f t="shared" si="64"/>
        <v>152.2</v>
      </c>
      <c r="L1098" s="13">
        <v>61</v>
      </c>
      <c r="M1098" s="8" t="s">
        <v>10559</v>
      </c>
      <c r="N1098" s="13">
        <f t="shared" si="65"/>
        <v>91.2</v>
      </c>
      <c r="O1098" s="8" t="s">
        <v>10561</v>
      </c>
      <c r="P1098" s="8" t="s">
        <v>10562</v>
      </c>
      <c r="Q1098" s="8" t="s">
        <v>13614</v>
      </c>
      <c r="R1098" s="8" t="s">
        <v>10559</v>
      </c>
      <c r="U1098" s="13">
        <v>109</v>
      </c>
    </row>
    <row r="1099" ht="30" customHeight="1" outlineLevel="3" spans="1:21">
      <c r="A1099" s="8" t="s">
        <v>190</v>
      </c>
      <c r="B1099" s="8" t="s">
        <v>203</v>
      </c>
      <c r="C1099" s="8" t="s">
        <v>13630</v>
      </c>
      <c r="D1099" s="13">
        <v>4.834</v>
      </c>
      <c r="E1099" s="8" t="s">
        <v>13631</v>
      </c>
      <c r="F1099" s="8" t="s">
        <v>13632</v>
      </c>
      <c r="G1099" s="8" t="s">
        <v>10558</v>
      </c>
      <c r="H1099" s="8" t="s">
        <v>10559</v>
      </c>
      <c r="I1099" s="8" t="s">
        <v>10560</v>
      </c>
      <c r="J1099" s="13">
        <v>4.8</v>
      </c>
      <c r="K1099" s="13">
        <f t="shared" si="64"/>
        <v>180.1</v>
      </c>
      <c r="L1099" s="13">
        <v>73</v>
      </c>
      <c r="M1099" s="8" t="s">
        <v>10559</v>
      </c>
      <c r="N1099" s="13">
        <f t="shared" si="65"/>
        <v>107.1</v>
      </c>
      <c r="O1099" s="8" t="s">
        <v>10566</v>
      </c>
      <c r="P1099" s="8" t="s">
        <v>10562</v>
      </c>
      <c r="Q1099" s="8" t="s">
        <v>13614</v>
      </c>
      <c r="R1099" s="8" t="s">
        <v>10559</v>
      </c>
      <c r="U1099" s="13">
        <v>129</v>
      </c>
    </row>
    <row r="1100" ht="30" customHeight="1" outlineLevel="3" spans="1:21">
      <c r="A1100" s="8" t="s">
        <v>190</v>
      </c>
      <c r="B1100" s="8" t="s">
        <v>203</v>
      </c>
      <c r="C1100" s="8" t="s">
        <v>13633</v>
      </c>
      <c r="D1100" s="13">
        <v>2.433</v>
      </c>
      <c r="E1100" s="8" t="s">
        <v>13634</v>
      </c>
      <c r="F1100" s="8" t="s">
        <v>13635</v>
      </c>
      <c r="G1100" s="8" t="s">
        <v>10558</v>
      </c>
      <c r="H1100" s="8" t="s">
        <v>10559</v>
      </c>
      <c r="I1100" s="8" t="s">
        <v>10560</v>
      </c>
      <c r="J1100" s="13">
        <v>2.4</v>
      </c>
      <c r="K1100" s="13">
        <f t="shared" si="64"/>
        <v>90.8</v>
      </c>
      <c r="L1100" s="13">
        <v>36</v>
      </c>
      <c r="M1100" s="8" t="s">
        <v>10559</v>
      </c>
      <c r="N1100" s="13">
        <f t="shared" si="65"/>
        <v>54.8</v>
      </c>
      <c r="O1100" s="8" t="s">
        <v>10566</v>
      </c>
      <c r="P1100" s="8" t="s">
        <v>10562</v>
      </c>
      <c r="Q1100" s="8" t="s">
        <v>13614</v>
      </c>
      <c r="R1100" s="8" t="s">
        <v>10559</v>
      </c>
      <c r="U1100" s="13">
        <v>65</v>
      </c>
    </row>
    <row r="1101" ht="30" customHeight="1" outlineLevel="3" spans="1:21">
      <c r="A1101" s="8" t="s">
        <v>190</v>
      </c>
      <c r="B1101" s="8" t="s">
        <v>203</v>
      </c>
      <c r="C1101" s="8" t="s">
        <v>13636</v>
      </c>
      <c r="D1101" s="13">
        <v>3.028</v>
      </c>
      <c r="E1101" s="8" t="s">
        <v>13637</v>
      </c>
      <c r="F1101" s="8" t="s">
        <v>13638</v>
      </c>
      <c r="G1101" s="8" t="s">
        <v>10558</v>
      </c>
      <c r="H1101" s="8" t="s">
        <v>10559</v>
      </c>
      <c r="I1101" s="8" t="s">
        <v>10560</v>
      </c>
      <c r="J1101" s="13">
        <v>3</v>
      </c>
      <c r="K1101" s="13">
        <f t="shared" si="64"/>
        <v>113.1</v>
      </c>
      <c r="L1101" s="13">
        <v>45</v>
      </c>
      <c r="M1101" s="8" t="s">
        <v>10559</v>
      </c>
      <c r="N1101" s="13">
        <f t="shared" si="65"/>
        <v>68.1</v>
      </c>
      <c r="O1101" s="8" t="s">
        <v>10566</v>
      </c>
      <c r="P1101" s="8" t="s">
        <v>10562</v>
      </c>
      <c r="Q1101" s="8" t="s">
        <v>13614</v>
      </c>
      <c r="R1101" s="8" t="s">
        <v>10559</v>
      </c>
      <c r="U1101" s="13">
        <v>81</v>
      </c>
    </row>
    <row r="1102" ht="30" customHeight="1" outlineLevel="3" spans="1:21">
      <c r="A1102" s="8" t="s">
        <v>190</v>
      </c>
      <c r="B1102" s="8" t="s">
        <v>203</v>
      </c>
      <c r="C1102" s="8" t="s">
        <v>13639</v>
      </c>
      <c r="D1102" s="13">
        <v>2.482</v>
      </c>
      <c r="E1102" s="8" t="s">
        <v>13640</v>
      </c>
      <c r="F1102" s="8" t="s">
        <v>13641</v>
      </c>
      <c r="G1102" s="8" t="s">
        <v>10558</v>
      </c>
      <c r="H1102" s="8" t="s">
        <v>10559</v>
      </c>
      <c r="I1102" s="8" t="s">
        <v>10560</v>
      </c>
      <c r="J1102" s="13">
        <v>2.5</v>
      </c>
      <c r="K1102" s="13">
        <f t="shared" si="64"/>
        <v>92.2</v>
      </c>
      <c r="L1102" s="13">
        <v>37</v>
      </c>
      <c r="M1102" s="8" t="s">
        <v>10559</v>
      </c>
      <c r="N1102" s="13">
        <f t="shared" si="65"/>
        <v>55.2</v>
      </c>
      <c r="O1102" s="8" t="s">
        <v>10566</v>
      </c>
      <c r="P1102" s="8" t="s">
        <v>10562</v>
      </c>
      <c r="Q1102" s="8" t="s">
        <v>13614</v>
      </c>
      <c r="R1102" s="8" t="s">
        <v>10559</v>
      </c>
      <c r="U1102" s="13">
        <v>66</v>
      </c>
    </row>
    <row r="1103" ht="30" customHeight="1" outlineLevel="3" spans="1:21">
      <c r="A1103" s="8" t="s">
        <v>190</v>
      </c>
      <c r="B1103" s="8" t="s">
        <v>203</v>
      </c>
      <c r="C1103" s="8" t="s">
        <v>13642</v>
      </c>
      <c r="D1103" s="13">
        <v>2.272</v>
      </c>
      <c r="E1103" s="8" t="s">
        <v>13643</v>
      </c>
      <c r="F1103" s="8" t="s">
        <v>13644</v>
      </c>
      <c r="G1103" s="8" t="s">
        <v>10558</v>
      </c>
      <c r="H1103" s="8" t="s">
        <v>10559</v>
      </c>
      <c r="I1103" s="8" t="s">
        <v>10560</v>
      </c>
      <c r="J1103" s="13">
        <v>2.3</v>
      </c>
      <c r="K1103" s="13">
        <f t="shared" si="64"/>
        <v>85.2</v>
      </c>
      <c r="L1103" s="13">
        <v>34</v>
      </c>
      <c r="M1103" s="8" t="s">
        <v>10559</v>
      </c>
      <c r="N1103" s="13">
        <f t="shared" si="65"/>
        <v>51.2</v>
      </c>
      <c r="O1103" s="8" t="s">
        <v>10566</v>
      </c>
      <c r="P1103" s="8" t="s">
        <v>10562</v>
      </c>
      <c r="Q1103" s="8" t="s">
        <v>13614</v>
      </c>
      <c r="R1103" s="8" t="s">
        <v>10559</v>
      </c>
      <c r="U1103" s="13">
        <v>61</v>
      </c>
    </row>
    <row r="1104" ht="30" customHeight="1" outlineLevel="3" spans="1:21">
      <c r="A1104" s="8" t="s">
        <v>190</v>
      </c>
      <c r="B1104" s="8" t="s">
        <v>203</v>
      </c>
      <c r="C1104" s="8" t="s">
        <v>13645</v>
      </c>
      <c r="D1104" s="13">
        <v>3.188</v>
      </c>
      <c r="E1104" s="8" t="s">
        <v>13646</v>
      </c>
      <c r="F1104" s="8" t="s">
        <v>13647</v>
      </c>
      <c r="G1104" s="8" t="s">
        <v>10558</v>
      </c>
      <c r="H1104" s="8" t="s">
        <v>10559</v>
      </c>
      <c r="I1104" s="8" t="s">
        <v>10560</v>
      </c>
      <c r="J1104" s="13">
        <v>3.2</v>
      </c>
      <c r="K1104" s="13">
        <f t="shared" si="64"/>
        <v>118.7</v>
      </c>
      <c r="L1104" s="13">
        <v>48</v>
      </c>
      <c r="M1104" s="8" t="s">
        <v>10559</v>
      </c>
      <c r="N1104" s="13">
        <f t="shared" si="65"/>
        <v>70.7</v>
      </c>
      <c r="O1104" s="8" t="s">
        <v>10566</v>
      </c>
      <c r="P1104" s="8" t="s">
        <v>10562</v>
      </c>
      <c r="Q1104" s="8" t="s">
        <v>13614</v>
      </c>
      <c r="R1104" s="8" t="s">
        <v>10559</v>
      </c>
      <c r="U1104" s="13">
        <v>85</v>
      </c>
    </row>
    <row r="1105" ht="30" customHeight="1" outlineLevel="3" spans="1:21">
      <c r="A1105" s="8" t="s">
        <v>190</v>
      </c>
      <c r="B1105" s="8" t="s">
        <v>203</v>
      </c>
      <c r="C1105" s="8" t="s">
        <v>13648</v>
      </c>
      <c r="D1105" s="13">
        <v>1.575</v>
      </c>
      <c r="E1105" s="8" t="s">
        <v>13649</v>
      </c>
      <c r="F1105" s="8" t="s">
        <v>13650</v>
      </c>
      <c r="G1105" s="8" t="s">
        <v>10558</v>
      </c>
      <c r="H1105" s="8" t="s">
        <v>10559</v>
      </c>
      <c r="I1105" s="8" t="s">
        <v>10560</v>
      </c>
      <c r="J1105" s="13">
        <v>1.6</v>
      </c>
      <c r="K1105" s="13">
        <f t="shared" si="64"/>
        <v>58.7</v>
      </c>
      <c r="L1105" s="13">
        <v>24</v>
      </c>
      <c r="M1105" s="8" t="s">
        <v>10559</v>
      </c>
      <c r="N1105" s="13">
        <f t="shared" si="65"/>
        <v>34.7</v>
      </c>
      <c r="O1105" s="8" t="s">
        <v>10566</v>
      </c>
      <c r="P1105" s="8" t="s">
        <v>10562</v>
      </c>
      <c r="Q1105" s="8" t="s">
        <v>13614</v>
      </c>
      <c r="R1105" s="8" t="s">
        <v>10559</v>
      </c>
      <c r="U1105" s="13">
        <v>42</v>
      </c>
    </row>
    <row r="1106" ht="30" customHeight="1" outlineLevel="3" spans="1:21">
      <c r="A1106" s="8" t="s">
        <v>190</v>
      </c>
      <c r="B1106" s="8" t="s">
        <v>203</v>
      </c>
      <c r="C1106" s="8" t="s">
        <v>13651</v>
      </c>
      <c r="D1106" s="13">
        <v>5.475</v>
      </c>
      <c r="E1106" s="8" t="s">
        <v>13652</v>
      </c>
      <c r="F1106" s="8" t="s">
        <v>13653</v>
      </c>
      <c r="G1106" s="8" t="s">
        <v>10558</v>
      </c>
      <c r="H1106" s="8" t="s">
        <v>10559</v>
      </c>
      <c r="I1106" s="8" t="s">
        <v>10560</v>
      </c>
      <c r="J1106" s="13">
        <v>5.5</v>
      </c>
      <c r="K1106" s="13">
        <f t="shared" si="64"/>
        <v>205.3</v>
      </c>
      <c r="L1106" s="13">
        <v>82</v>
      </c>
      <c r="M1106" s="8" t="s">
        <v>10559</v>
      </c>
      <c r="N1106" s="13">
        <f t="shared" si="65"/>
        <v>123.3</v>
      </c>
      <c r="O1106" s="8" t="s">
        <v>10566</v>
      </c>
      <c r="P1106" s="8" t="s">
        <v>10562</v>
      </c>
      <c r="Q1106" s="8" t="s">
        <v>13614</v>
      </c>
      <c r="R1106" s="8" t="s">
        <v>10559</v>
      </c>
      <c r="U1106" s="13">
        <v>147</v>
      </c>
    </row>
    <row r="1107" ht="30" customHeight="1" outlineLevel="2" spans="1:21">
      <c r="A1107" s="8"/>
      <c r="B1107" s="7" t="s">
        <v>192</v>
      </c>
      <c r="C1107" s="8"/>
      <c r="D1107" s="13">
        <f>SUBTOTAL(9,D1108:D1111)</f>
        <v>10.215</v>
      </c>
      <c r="E1107" s="8"/>
      <c r="F1107" s="8"/>
      <c r="G1107" s="8"/>
      <c r="H1107" s="8"/>
      <c r="I1107" s="8"/>
      <c r="J1107" s="13"/>
      <c r="K1107" s="13">
        <f>SUBTOTAL(9,K1108:K1111)</f>
        <v>382.7</v>
      </c>
      <c r="L1107" s="13">
        <f>SUBTOTAL(9,L1108:L1111)</f>
        <v>153</v>
      </c>
      <c r="M1107" s="13">
        <f>SUBTOTAL(9,M1108:M1111)</f>
        <v>38.4</v>
      </c>
      <c r="N1107" s="13">
        <f>SUBTOTAL(9,N1108:N1111)</f>
        <v>229.7</v>
      </c>
      <c r="O1107" s="8"/>
      <c r="P1107" s="8"/>
      <c r="Q1107" s="8"/>
      <c r="R1107" s="8"/>
      <c r="U1107" s="13">
        <f>SUBTOTAL(9,U1108:U1111)</f>
        <v>274</v>
      </c>
    </row>
    <row r="1108" ht="30" customHeight="1" outlineLevel="3" spans="1:21">
      <c r="A1108" s="8" t="s">
        <v>190</v>
      </c>
      <c r="B1108" s="8" t="s">
        <v>191</v>
      </c>
      <c r="C1108" s="8" t="s">
        <v>13654</v>
      </c>
      <c r="D1108" s="13">
        <v>1.482</v>
      </c>
      <c r="E1108" s="8" t="s">
        <v>13655</v>
      </c>
      <c r="F1108" s="8" t="s">
        <v>13656</v>
      </c>
      <c r="G1108" s="8" t="s">
        <v>10558</v>
      </c>
      <c r="H1108" s="8" t="s">
        <v>10559</v>
      </c>
      <c r="I1108" s="8" t="s">
        <v>10560</v>
      </c>
      <c r="J1108" s="13">
        <v>1.5</v>
      </c>
      <c r="K1108" s="13">
        <f t="shared" ref="K1108:K1111" si="66">ROUND(U1108/167662*234138,1)</f>
        <v>55.9</v>
      </c>
      <c r="L1108" s="13">
        <v>22</v>
      </c>
      <c r="M1108" s="13">
        <v>14.8</v>
      </c>
      <c r="N1108" s="13">
        <f>K1108-L1108</f>
        <v>33.9</v>
      </c>
      <c r="O1108" s="8" t="s">
        <v>10566</v>
      </c>
      <c r="P1108" s="8" t="s">
        <v>10562</v>
      </c>
      <c r="Q1108" s="8" t="s">
        <v>13657</v>
      </c>
      <c r="R1108" s="8" t="s">
        <v>10559</v>
      </c>
      <c r="U1108" s="13">
        <v>40</v>
      </c>
    </row>
    <row r="1109" ht="30" customHeight="1" outlineLevel="3" spans="1:21">
      <c r="A1109" s="8" t="s">
        <v>190</v>
      </c>
      <c r="B1109" s="8" t="s">
        <v>191</v>
      </c>
      <c r="C1109" s="8" t="s">
        <v>13658</v>
      </c>
      <c r="D1109" s="13">
        <v>4.933</v>
      </c>
      <c r="E1109" s="8" t="s">
        <v>13659</v>
      </c>
      <c r="F1109" s="8" t="s">
        <v>13660</v>
      </c>
      <c r="G1109" s="8" t="s">
        <v>10558</v>
      </c>
      <c r="H1109" s="8" t="s">
        <v>10559</v>
      </c>
      <c r="I1109" s="8" t="s">
        <v>10560</v>
      </c>
      <c r="J1109" s="13">
        <v>4.9</v>
      </c>
      <c r="K1109" s="13">
        <f t="shared" si="66"/>
        <v>184.3</v>
      </c>
      <c r="L1109" s="13">
        <v>74</v>
      </c>
      <c r="M1109" s="8" t="s">
        <v>10559</v>
      </c>
      <c r="N1109" s="13">
        <f>K1109-L1109</f>
        <v>110.3</v>
      </c>
      <c r="O1109" s="8" t="s">
        <v>10566</v>
      </c>
      <c r="P1109" s="8" t="s">
        <v>10562</v>
      </c>
      <c r="Q1109" s="8" t="s">
        <v>13657</v>
      </c>
      <c r="R1109" s="8" t="s">
        <v>10559</v>
      </c>
      <c r="U1109" s="13">
        <v>132</v>
      </c>
    </row>
    <row r="1110" ht="30" customHeight="1" outlineLevel="3" spans="1:21">
      <c r="A1110" s="8" t="s">
        <v>190</v>
      </c>
      <c r="B1110" s="8" t="s">
        <v>191</v>
      </c>
      <c r="C1110" s="8" t="s">
        <v>13661</v>
      </c>
      <c r="D1110" s="13">
        <v>2.362</v>
      </c>
      <c r="E1110" s="8" t="s">
        <v>13662</v>
      </c>
      <c r="F1110" s="8" t="s">
        <v>13663</v>
      </c>
      <c r="G1110" s="8" t="s">
        <v>10558</v>
      </c>
      <c r="H1110" s="8" t="s">
        <v>10559</v>
      </c>
      <c r="I1110" s="8" t="s">
        <v>10560</v>
      </c>
      <c r="J1110" s="13">
        <v>2.4</v>
      </c>
      <c r="K1110" s="13">
        <f t="shared" si="66"/>
        <v>88</v>
      </c>
      <c r="L1110" s="13">
        <v>35</v>
      </c>
      <c r="M1110" s="13">
        <v>23.6</v>
      </c>
      <c r="N1110" s="13">
        <f>K1110-L1110</f>
        <v>53</v>
      </c>
      <c r="O1110" s="8" t="s">
        <v>10566</v>
      </c>
      <c r="P1110" s="8" t="s">
        <v>10562</v>
      </c>
      <c r="Q1110" s="8" t="s">
        <v>13657</v>
      </c>
      <c r="R1110" s="8" t="s">
        <v>10559</v>
      </c>
      <c r="U1110" s="13">
        <v>63</v>
      </c>
    </row>
    <row r="1111" ht="30" customHeight="1" outlineLevel="3" spans="1:21">
      <c r="A1111" s="8" t="s">
        <v>190</v>
      </c>
      <c r="B1111" s="8" t="s">
        <v>191</v>
      </c>
      <c r="C1111" s="8" t="s">
        <v>13664</v>
      </c>
      <c r="D1111" s="13">
        <v>1.438</v>
      </c>
      <c r="E1111" s="8" t="s">
        <v>13665</v>
      </c>
      <c r="F1111" s="8" t="s">
        <v>13666</v>
      </c>
      <c r="G1111" s="8" t="s">
        <v>10558</v>
      </c>
      <c r="H1111" s="8" t="s">
        <v>10559</v>
      </c>
      <c r="I1111" s="8" t="s">
        <v>10560</v>
      </c>
      <c r="J1111" s="13">
        <v>1.4</v>
      </c>
      <c r="K1111" s="13">
        <f t="shared" si="66"/>
        <v>54.5</v>
      </c>
      <c r="L1111" s="13">
        <v>22</v>
      </c>
      <c r="M1111" s="8" t="s">
        <v>10559</v>
      </c>
      <c r="N1111" s="13">
        <f>K1111-L1111</f>
        <v>32.5</v>
      </c>
      <c r="O1111" s="8" t="s">
        <v>10566</v>
      </c>
      <c r="P1111" s="8" t="s">
        <v>10562</v>
      </c>
      <c r="Q1111" s="8" t="s">
        <v>13657</v>
      </c>
      <c r="R1111" s="8"/>
      <c r="U1111" s="13">
        <v>39</v>
      </c>
    </row>
    <row r="1112" ht="30" customHeight="1" outlineLevel="1" spans="1:21">
      <c r="A1112" s="7" t="s">
        <v>205</v>
      </c>
      <c r="B1112" s="8"/>
      <c r="C1112" s="8"/>
      <c r="D1112" s="13">
        <f>SUBTOTAL(9,D1114:D1288)</f>
        <v>776.612</v>
      </c>
      <c r="E1112" s="8"/>
      <c r="F1112" s="8"/>
      <c r="G1112" s="8"/>
      <c r="H1112" s="8"/>
      <c r="I1112" s="8"/>
      <c r="J1112" s="13"/>
      <c r="K1112" s="13">
        <f>SUBTOTAL(9,K1114:K1288)</f>
        <v>28487.9</v>
      </c>
      <c r="L1112" s="13">
        <f>SUBTOTAL(9,L1114:L1288)</f>
        <v>11660.1</v>
      </c>
      <c r="M1112" s="8">
        <f>SUBTOTAL(9,M1114:M1288)</f>
        <v>2656.5</v>
      </c>
      <c r="N1112" s="13">
        <f>SUBTOTAL(9,N1114:N1288)</f>
        <v>16827.8</v>
      </c>
      <c r="O1112" s="8"/>
      <c r="P1112" s="8"/>
      <c r="Q1112" s="8"/>
      <c r="R1112" s="8"/>
      <c r="U1112" s="13">
        <f>SUBTOTAL(9,U1114:U1288)</f>
        <v>20399.4</v>
      </c>
    </row>
    <row r="1113" ht="30" customHeight="1" outlineLevel="2" spans="1:21">
      <c r="A1113" s="8"/>
      <c r="B1113" s="7" t="s">
        <v>208</v>
      </c>
      <c r="C1113" s="8"/>
      <c r="D1113" s="13">
        <f>SUBTOTAL(9,D1114:D1127)</f>
        <v>35.132</v>
      </c>
      <c r="E1113" s="8"/>
      <c r="F1113" s="8"/>
      <c r="G1113" s="8"/>
      <c r="H1113" s="8"/>
      <c r="I1113" s="8"/>
      <c r="J1113" s="13"/>
      <c r="K1113" s="13">
        <f>SUBTOTAL(9,K1114:K1127)</f>
        <v>1317</v>
      </c>
      <c r="L1113" s="13">
        <f>SUBTOTAL(9,L1114:L1127)</f>
        <v>528</v>
      </c>
      <c r="M1113" s="8">
        <f>SUBTOTAL(9,M1114:M1127)</f>
        <v>0</v>
      </c>
      <c r="N1113" s="13">
        <f>SUBTOTAL(9,N1114:N1127)</f>
        <v>789</v>
      </c>
      <c r="O1113" s="8"/>
      <c r="P1113" s="8"/>
      <c r="Q1113" s="8"/>
      <c r="R1113" s="8"/>
      <c r="U1113" s="13">
        <f>SUBTOTAL(9,U1114:U1127)</f>
        <v>943</v>
      </c>
    </row>
    <row r="1114" ht="30" customHeight="1" outlineLevel="3" spans="1:21">
      <c r="A1114" s="8" t="s">
        <v>206</v>
      </c>
      <c r="B1114" s="8" t="s">
        <v>207</v>
      </c>
      <c r="C1114" s="8" t="s">
        <v>13667</v>
      </c>
      <c r="D1114" s="13">
        <v>1.329</v>
      </c>
      <c r="E1114" s="8" t="s">
        <v>13668</v>
      </c>
      <c r="F1114" s="8" t="s">
        <v>13669</v>
      </c>
      <c r="G1114" s="8" t="s">
        <v>10558</v>
      </c>
      <c r="H1114" s="8" t="s">
        <v>10559</v>
      </c>
      <c r="I1114" s="8" t="s">
        <v>10560</v>
      </c>
      <c r="J1114" s="13">
        <v>1.3</v>
      </c>
      <c r="K1114" s="13">
        <f t="shared" ref="K1114:K1127" si="67">ROUND(U1114/167662*234138,1)</f>
        <v>50.3</v>
      </c>
      <c r="L1114" s="13">
        <v>20</v>
      </c>
      <c r="M1114" s="8" t="s">
        <v>10559</v>
      </c>
      <c r="N1114" s="13">
        <f t="shared" ref="N1114:N1127" si="68">K1114-L1114</f>
        <v>30.3</v>
      </c>
      <c r="O1114" s="8" t="s">
        <v>10566</v>
      </c>
      <c r="P1114" s="8" t="s">
        <v>10562</v>
      </c>
      <c r="Q1114" s="8" t="s">
        <v>13670</v>
      </c>
      <c r="R1114" s="8" t="s">
        <v>10559</v>
      </c>
      <c r="U1114" s="13">
        <v>36</v>
      </c>
    </row>
    <row r="1115" ht="30" customHeight="1" outlineLevel="3" spans="1:21">
      <c r="A1115" s="8" t="s">
        <v>206</v>
      </c>
      <c r="B1115" s="8" t="s">
        <v>207</v>
      </c>
      <c r="C1115" s="8" t="s">
        <v>13671</v>
      </c>
      <c r="D1115" s="13">
        <v>4.324</v>
      </c>
      <c r="E1115" s="8" t="s">
        <v>13672</v>
      </c>
      <c r="F1115" s="8" t="s">
        <v>13673</v>
      </c>
      <c r="G1115" s="8" t="s">
        <v>10558</v>
      </c>
      <c r="H1115" s="8" t="s">
        <v>10559</v>
      </c>
      <c r="I1115" s="8" t="s">
        <v>10560</v>
      </c>
      <c r="J1115" s="13">
        <v>4.3</v>
      </c>
      <c r="K1115" s="13">
        <f t="shared" si="67"/>
        <v>162</v>
      </c>
      <c r="L1115" s="13">
        <v>65</v>
      </c>
      <c r="M1115" s="8" t="s">
        <v>10559</v>
      </c>
      <c r="N1115" s="13">
        <f t="shared" si="68"/>
        <v>97</v>
      </c>
      <c r="O1115" s="8" t="s">
        <v>10566</v>
      </c>
      <c r="P1115" s="8" t="s">
        <v>10562</v>
      </c>
      <c r="Q1115" s="8" t="s">
        <v>13670</v>
      </c>
      <c r="R1115" s="8" t="s">
        <v>10559</v>
      </c>
      <c r="U1115" s="13">
        <v>116</v>
      </c>
    </row>
    <row r="1116" ht="30" customHeight="1" outlineLevel="3" spans="1:21">
      <c r="A1116" s="8" t="s">
        <v>206</v>
      </c>
      <c r="B1116" s="8" t="s">
        <v>207</v>
      </c>
      <c r="C1116" s="8" t="s">
        <v>10559</v>
      </c>
      <c r="D1116" s="13">
        <v>0.918</v>
      </c>
      <c r="E1116" s="8" t="s">
        <v>6129</v>
      </c>
      <c r="F1116" s="8" t="s">
        <v>6130</v>
      </c>
      <c r="G1116" s="8" t="s">
        <v>10558</v>
      </c>
      <c r="H1116" s="8" t="s">
        <v>10559</v>
      </c>
      <c r="I1116" s="8" t="s">
        <v>10560</v>
      </c>
      <c r="J1116" s="13">
        <v>0.9</v>
      </c>
      <c r="K1116" s="13">
        <f t="shared" si="67"/>
        <v>34.9</v>
      </c>
      <c r="L1116" s="13">
        <v>14</v>
      </c>
      <c r="M1116" s="8" t="s">
        <v>10559</v>
      </c>
      <c r="N1116" s="13">
        <f t="shared" si="68"/>
        <v>20.9</v>
      </c>
      <c r="O1116" s="8" t="s">
        <v>10566</v>
      </c>
      <c r="P1116" s="8" t="s">
        <v>10562</v>
      </c>
      <c r="Q1116" s="8" t="s">
        <v>13670</v>
      </c>
      <c r="R1116" s="8" t="s">
        <v>10559</v>
      </c>
      <c r="U1116" s="13">
        <v>25</v>
      </c>
    </row>
    <row r="1117" ht="30" customHeight="1" outlineLevel="3" spans="1:21">
      <c r="A1117" s="8" t="s">
        <v>206</v>
      </c>
      <c r="B1117" s="8" t="s">
        <v>207</v>
      </c>
      <c r="C1117" s="8" t="s">
        <v>13674</v>
      </c>
      <c r="D1117" s="13">
        <v>1.613</v>
      </c>
      <c r="E1117" s="8" t="s">
        <v>13675</v>
      </c>
      <c r="F1117" s="8" t="s">
        <v>13676</v>
      </c>
      <c r="G1117" s="8" t="s">
        <v>10558</v>
      </c>
      <c r="H1117" s="8" t="s">
        <v>10559</v>
      </c>
      <c r="I1117" s="8" t="s">
        <v>10560</v>
      </c>
      <c r="J1117" s="13">
        <v>1.6</v>
      </c>
      <c r="K1117" s="13">
        <f t="shared" si="67"/>
        <v>60</v>
      </c>
      <c r="L1117" s="13">
        <v>24</v>
      </c>
      <c r="M1117" s="8" t="s">
        <v>10559</v>
      </c>
      <c r="N1117" s="13">
        <f t="shared" si="68"/>
        <v>36</v>
      </c>
      <c r="O1117" s="8" t="s">
        <v>10566</v>
      </c>
      <c r="P1117" s="8" t="s">
        <v>10562</v>
      </c>
      <c r="Q1117" s="8" t="s">
        <v>13670</v>
      </c>
      <c r="R1117" s="8" t="s">
        <v>10559</v>
      </c>
      <c r="U1117" s="13">
        <v>43</v>
      </c>
    </row>
    <row r="1118" ht="30" customHeight="1" outlineLevel="3" spans="1:21">
      <c r="A1118" s="8" t="s">
        <v>206</v>
      </c>
      <c r="B1118" s="8" t="s">
        <v>207</v>
      </c>
      <c r="C1118" s="8" t="s">
        <v>13677</v>
      </c>
      <c r="D1118" s="13">
        <v>3.147</v>
      </c>
      <c r="E1118" s="8" t="s">
        <v>13678</v>
      </c>
      <c r="F1118" s="8" t="s">
        <v>13679</v>
      </c>
      <c r="G1118" s="8" t="s">
        <v>10558</v>
      </c>
      <c r="H1118" s="8" t="s">
        <v>10559</v>
      </c>
      <c r="I1118" s="8" t="s">
        <v>10560</v>
      </c>
      <c r="J1118" s="13">
        <v>3.1</v>
      </c>
      <c r="K1118" s="13">
        <f t="shared" si="67"/>
        <v>117.3</v>
      </c>
      <c r="L1118" s="13">
        <v>47</v>
      </c>
      <c r="M1118" s="8" t="s">
        <v>10559</v>
      </c>
      <c r="N1118" s="13">
        <f t="shared" si="68"/>
        <v>70.3</v>
      </c>
      <c r="O1118" s="8" t="s">
        <v>10566</v>
      </c>
      <c r="P1118" s="8" t="s">
        <v>10562</v>
      </c>
      <c r="Q1118" s="8" t="s">
        <v>13670</v>
      </c>
      <c r="R1118" s="8" t="s">
        <v>10559</v>
      </c>
      <c r="U1118" s="13">
        <v>84</v>
      </c>
    </row>
    <row r="1119" ht="30" customHeight="1" outlineLevel="3" spans="1:21">
      <c r="A1119" s="8" t="s">
        <v>206</v>
      </c>
      <c r="B1119" s="8" t="s">
        <v>207</v>
      </c>
      <c r="C1119" s="8" t="s">
        <v>13680</v>
      </c>
      <c r="D1119" s="13">
        <v>1.517</v>
      </c>
      <c r="E1119" s="8" t="s">
        <v>13681</v>
      </c>
      <c r="F1119" s="8" t="s">
        <v>13682</v>
      </c>
      <c r="G1119" s="8" t="s">
        <v>10558</v>
      </c>
      <c r="H1119" s="8" t="s">
        <v>10559</v>
      </c>
      <c r="I1119" s="8" t="s">
        <v>10560</v>
      </c>
      <c r="J1119" s="13">
        <v>1.5</v>
      </c>
      <c r="K1119" s="13">
        <f t="shared" si="67"/>
        <v>57.3</v>
      </c>
      <c r="L1119" s="13">
        <v>23</v>
      </c>
      <c r="M1119" s="8" t="s">
        <v>10559</v>
      </c>
      <c r="N1119" s="13">
        <f t="shared" si="68"/>
        <v>34.3</v>
      </c>
      <c r="O1119" s="8" t="s">
        <v>10566</v>
      </c>
      <c r="P1119" s="8" t="s">
        <v>10562</v>
      </c>
      <c r="Q1119" s="8" t="s">
        <v>13670</v>
      </c>
      <c r="R1119" s="8" t="s">
        <v>10559</v>
      </c>
      <c r="U1119" s="13">
        <v>41</v>
      </c>
    </row>
    <row r="1120" ht="30" customHeight="1" outlineLevel="3" spans="1:21">
      <c r="A1120" s="8" t="s">
        <v>206</v>
      </c>
      <c r="B1120" s="8" t="s">
        <v>207</v>
      </c>
      <c r="C1120" s="8" t="s">
        <v>13683</v>
      </c>
      <c r="D1120" s="13">
        <v>1.126</v>
      </c>
      <c r="E1120" s="8" t="s">
        <v>13684</v>
      </c>
      <c r="F1120" s="8" t="s">
        <v>13685</v>
      </c>
      <c r="G1120" s="8" t="s">
        <v>10558</v>
      </c>
      <c r="H1120" s="8" t="s">
        <v>10559</v>
      </c>
      <c r="I1120" s="8" t="s">
        <v>10560</v>
      </c>
      <c r="J1120" s="13">
        <v>1.1</v>
      </c>
      <c r="K1120" s="13">
        <f t="shared" si="67"/>
        <v>41.9</v>
      </c>
      <c r="L1120" s="13">
        <v>17</v>
      </c>
      <c r="M1120" s="8" t="s">
        <v>10559</v>
      </c>
      <c r="N1120" s="13">
        <f t="shared" si="68"/>
        <v>24.9</v>
      </c>
      <c r="O1120" s="8" t="s">
        <v>10566</v>
      </c>
      <c r="P1120" s="8" t="s">
        <v>10562</v>
      </c>
      <c r="Q1120" s="8" t="s">
        <v>13670</v>
      </c>
      <c r="R1120" s="8" t="s">
        <v>10559</v>
      </c>
      <c r="U1120" s="13">
        <v>30</v>
      </c>
    </row>
    <row r="1121" ht="30" customHeight="1" outlineLevel="3" spans="1:21">
      <c r="A1121" s="8" t="s">
        <v>206</v>
      </c>
      <c r="B1121" s="8" t="s">
        <v>207</v>
      </c>
      <c r="C1121" s="8" t="s">
        <v>13686</v>
      </c>
      <c r="D1121" s="13">
        <v>2.336</v>
      </c>
      <c r="E1121" s="8" t="s">
        <v>13687</v>
      </c>
      <c r="F1121" s="8" t="s">
        <v>13688</v>
      </c>
      <c r="G1121" s="8" t="s">
        <v>10558</v>
      </c>
      <c r="H1121" s="8" t="s">
        <v>10559</v>
      </c>
      <c r="I1121" s="8" t="s">
        <v>10560</v>
      </c>
      <c r="J1121" s="13">
        <v>2.3</v>
      </c>
      <c r="K1121" s="13">
        <f t="shared" si="67"/>
        <v>88</v>
      </c>
      <c r="L1121" s="13">
        <v>35</v>
      </c>
      <c r="M1121" s="8" t="s">
        <v>10559</v>
      </c>
      <c r="N1121" s="13">
        <f t="shared" si="68"/>
        <v>53</v>
      </c>
      <c r="O1121" s="8" t="s">
        <v>10566</v>
      </c>
      <c r="P1121" s="8" t="s">
        <v>10562</v>
      </c>
      <c r="Q1121" s="8" t="s">
        <v>13670</v>
      </c>
      <c r="R1121" s="8" t="s">
        <v>10559</v>
      </c>
      <c r="U1121" s="13">
        <v>63</v>
      </c>
    </row>
    <row r="1122" ht="30" customHeight="1" outlineLevel="3" spans="1:21">
      <c r="A1122" s="8" t="s">
        <v>206</v>
      </c>
      <c r="B1122" s="8" t="s">
        <v>207</v>
      </c>
      <c r="C1122" s="8" t="s">
        <v>13689</v>
      </c>
      <c r="D1122" s="13">
        <v>0.15</v>
      </c>
      <c r="E1122" s="8" t="s">
        <v>13690</v>
      </c>
      <c r="F1122" s="8" t="s">
        <v>13691</v>
      </c>
      <c r="G1122" s="8" t="s">
        <v>10558</v>
      </c>
      <c r="H1122" s="8" t="s">
        <v>10559</v>
      </c>
      <c r="I1122" s="8" t="s">
        <v>10560</v>
      </c>
      <c r="J1122" s="13">
        <v>0.1</v>
      </c>
      <c r="K1122" s="13">
        <f t="shared" si="67"/>
        <v>5.6</v>
      </c>
      <c r="L1122" s="13">
        <v>2</v>
      </c>
      <c r="M1122" s="8" t="s">
        <v>10559</v>
      </c>
      <c r="N1122" s="13">
        <f t="shared" si="68"/>
        <v>3.6</v>
      </c>
      <c r="O1122" s="8" t="s">
        <v>10566</v>
      </c>
      <c r="P1122" s="8" t="s">
        <v>10562</v>
      </c>
      <c r="Q1122" s="8" t="s">
        <v>13670</v>
      </c>
      <c r="R1122" s="8" t="s">
        <v>10559</v>
      </c>
      <c r="U1122" s="13">
        <v>4</v>
      </c>
    </row>
    <row r="1123" ht="30" customHeight="1" outlineLevel="3" spans="1:21">
      <c r="A1123" s="8" t="s">
        <v>206</v>
      </c>
      <c r="B1123" s="8" t="s">
        <v>207</v>
      </c>
      <c r="C1123" s="8" t="s">
        <v>13692</v>
      </c>
      <c r="D1123" s="13">
        <v>6.189</v>
      </c>
      <c r="E1123" s="8" t="s">
        <v>13693</v>
      </c>
      <c r="F1123" s="8" t="s">
        <v>13694</v>
      </c>
      <c r="G1123" s="8" t="s">
        <v>10558</v>
      </c>
      <c r="H1123" s="8" t="s">
        <v>10559</v>
      </c>
      <c r="I1123" s="8" t="s">
        <v>10560</v>
      </c>
      <c r="J1123" s="13">
        <v>6.2</v>
      </c>
      <c r="K1123" s="13">
        <f t="shared" si="67"/>
        <v>231.8</v>
      </c>
      <c r="L1123" s="13">
        <v>93</v>
      </c>
      <c r="M1123" s="8" t="s">
        <v>10559</v>
      </c>
      <c r="N1123" s="13">
        <f t="shared" si="68"/>
        <v>138.8</v>
      </c>
      <c r="O1123" s="8" t="s">
        <v>10566</v>
      </c>
      <c r="P1123" s="8" t="s">
        <v>10562</v>
      </c>
      <c r="Q1123" s="8" t="s">
        <v>13670</v>
      </c>
      <c r="R1123" s="8" t="s">
        <v>10559</v>
      </c>
      <c r="U1123" s="13">
        <v>166</v>
      </c>
    </row>
    <row r="1124" ht="30" customHeight="1" outlineLevel="3" spans="1:21">
      <c r="A1124" s="8" t="s">
        <v>206</v>
      </c>
      <c r="B1124" s="8" t="s">
        <v>207</v>
      </c>
      <c r="C1124" s="8" t="s">
        <v>13695</v>
      </c>
      <c r="D1124" s="13">
        <v>2.574</v>
      </c>
      <c r="E1124" s="8" t="s">
        <v>13696</v>
      </c>
      <c r="F1124" s="8" t="s">
        <v>13697</v>
      </c>
      <c r="G1124" s="8" t="s">
        <v>10558</v>
      </c>
      <c r="H1124" s="8" t="s">
        <v>10559</v>
      </c>
      <c r="I1124" s="8" t="s">
        <v>10560</v>
      </c>
      <c r="J1124" s="13">
        <v>2.6</v>
      </c>
      <c r="K1124" s="13">
        <f t="shared" si="67"/>
        <v>96.4</v>
      </c>
      <c r="L1124" s="13">
        <v>39</v>
      </c>
      <c r="M1124" s="8" t="s">
        <v>10559</v>
      </c>
      <c r="N1124" s="13">
        <f t="shared" si="68"/>
        <v>57.4</v>
      </c>
      <c r="O1124" s="8" t="s">
        <v>10566</v>
      </c>
      <c r="P1124" s="8" t="s">
        <v>10562</v>
      </c>
      <c r="Q1124" s="8" t="s">
        <v>13670</v>
      </c>
      <c r="R1124" s="8" t="s">
        <v>10559</v>
      </c>
      <c r="U1124" s="13">
        <v>69</v>
      </c>
    </row>
    <row r="1125" ht="30" customHeight="1" outlineLevel="3" spans="1:21">
      <c r="A1125" s="8" t="s">
        <v>206</v>
      </c>
      <c r="B1125" s="8" t="s">
        <v>207</v>
      </c>
      <c r="C1125" s="8" t="s">
        <v>13698</v>
      </c>
      <c r="D1125" s="13">
        <v>7.113</v>
      </c>
      <c r="E1125" s="8" t="s">
        <v>13699</v>
      </c>
      <c r="F1125" s="8" t="s">
        <v>13700</v>
      </c>
      <c r="G1125" s="8" t="s">
        <v>10558</v>
      </c>
      <c r="H1125" s="8" t="s">
        <v>10559</v>
      </c>
      <c r="I1125" s="8" t="s">
        <v>10560</v>
      </c>
      <c r="J1125" s="13">
        <v>7.1</v>
      </c>
      <c r="K1125" s="13">
        <f t="shared" si="67"/>
        <v>266.7</v>
      </c>
      <c r="L1125" s="13">
        <v>107</v>
      </c>
      <c r="M1125" s="8" t="s">
        <v>10559</v>
      </c>
      <c r="N1125" s="13">
        <f t="shared" si="68"/>
        <v>159.7</v>
      </c>
      <c r="O1125" s="8" t="s">
        <v>10566</v>
      </c>
      <c r="P1125" s="8" t="s">
        <v>10562</v>
      </c>
      <c r="Q1125" s="8" t="s">
        <v>13670</v>
      </c>
      <c r="R1125" s="8" t="s">
        <v>10559</v>
      </c>
      <c r="U1125" s="13">
        <v>191</v>
      </c>
    </row>
    <row r="1126" ht="30" customHeight="1" outlineLevel="3" spans="1:21">
      <c r="A1126" s="8" t="s">
        <v>206</v>
      </c>
      <c r="B1126" s="8" t="s">
        <v>207</v>
      </c>
      <c r="C1126" s="8" t="s">
        <v>13701</v>
      </c>
      <c r="D1126" s="13">
        <v>0.347</v>
      </c>
      <c r="E1126" s="8" t="s">
        <v>13702</v>
      </c>
      <c r="F1126" s="8" t="s">
        <v>13703</v>
      </c>
      <c r="G1126" s="8" t="s">
        <v>10558</v>
      </c>
      <c r="H1126" s="8" t="s">
        <v>10559</v>
      </c>
      <c r="I1126" s="8" t="s">
        <v>10560</v>
      </c>
      <c r="J1126" s="13">
        <v>0.3</v>
      </c>
      <c r="K1126" s="13">
        <f t="shared" si="67"/>
        <v>12.6</v>
      </c>
      <c r="L1126" s="13">
        <v>5</v>
      </c>
      <c r="M1126" s="8" t="s">
        <v>10559</v>
      </c>
      <c r="N1126" s="13">
        <f t="shared" si="68"/>
        <v>7.6</v>
      </c>
      <c r="O1126" s="8" t="s">
        <v>10566</v>
      </c>
      <c r="P1126" s="8" t="s">
        <v>10562</v>
      </c>
      <c r="Q1126" s="8" t="s">
        <v>13670</v>
      </c>
      <c r="R1126" s="8" t="s">
        <v>10559</v>
      </c>
      <c r="U1126" s="13">
        <v>9</v>
      </c>
    </row>
    <row r="1127" ht="30" customHeight="1" outlineLevel="3" spans="1:21">
      <c r="A1127" s="8" t="s">
        <v>206</v>
      </c>
      <c r="B1127" s="8" t="s">
        <v>207</v>
      </c>
      <c r="C1127" s="8" t="s">
        <v>13704</v>
      </c>
      <c r="D1127" s="13">
        <v>2.449</v>
      </c>
      <c r="E1127" s="8" t="s">
        <v>13705</v>
      </c>
      <c r="F1127" s="8" t="s">
        <v>13706</v>
      </c>
      <c r="G1127" s="8" t="s">
        <v>10558</v>
      </c>
      <c r="H1127" s="8" t="s">
        <v>10559</v>
      </c>
      <c r="I1127" s="8" t="s">
        <v>10560</v>
      </c>
      <c r="J1127" s="13">
        <v>2.4</v>
      </c>
      <c r="K1127" s="13">
        <f t="shared" si="67"/>
        <v>92.2</v>
      </c>
      <c r="L1127" s="13">
        <v>37</v>
      </c>
      <c r="M1127" s="8" t="s">
        <v>10559</v>
      </c>
      <c r="N1127" s="13">
        <f t="shared" si="68"/>
        <v>55.2</v>
      </c>
      <c r="O1127" s="8" t="s">
        <v>10566</v>
      </c>
      <c r="P1127" s="8" t="s">
        <v>10562</v>
      </c>
      <c r="Q1127" s="8" t="s">
        <v>13670</v>
      </c>
      <c r="R1127" s="8" t="s">
        <v>10559</v>
      </c>
      <c r="U1127" s="13">
        <v>66</v>
      </c>
    </row>
    <row r="1128" ht="30" customHeight="1" outlineLevel="2" spans="1:21">
      <c r="A1128" s="8"/>
      <c r="B1128" s="7" t="s">
        <v>212</v>
      </c>
      <c r="C1128" s="8"/>
      <c r="D1128" s="13">
        <f>SUBTOTAL(9,D1129:D1179)</f>
        <v>239.882</v>
      </c>
      <c r="E1128" s="8"/>
      <c r="F1128" s="8"/>
      <c r="G1128" s="8"/>
      <c r="H1128" s="8"/>
      <c r="I1128" s="8"/>
      <c r="J1128" s="13"/>
      <c r="K1128" s="13">
        <f>SUBTOTAL(9,K1129:K1179)</f>
        <v>8300.3</v>
      </c>
      <c r="L1128" s="13">
        <f>SUBTOTAL(9,L1129:L1179)</f>
        <v>3599.5</v>
      </c>
      <c r="M1128" s="8">
        <f>SUBTOTAL(9,M1129:M1179)</f>
        <v>0</v>
      </c>
      <c r="N1128" s="13">
        <f>SUBTOTAL(9,N1129:N1179)</f>
        <v>4700.8</v>
      </c>
      <c r="O1128" s="8"/>
      <c r="P1128" s="8"/>
      <c r="Q1128" s="8"/>
      <c r="R1128" s="8"/>
      <c r="U1128" s="13">
        <f>SUBTOTAL(9,U1129:U1179)</f>
        <v>5943.8</v>
      </c>
    </row>
    <row r="1129" ht="30" customHeight="1" outlineLevel="3" spans="1:21">
      <c r="A1129" s="8" t="s">
        <v>206</v>
      </c>
      <c r="B1129" s="8" t="s">
        <v>211</v>
      </c>
      <c r="C1129" s="8" t="s">
        <v>13707</v>
      </c>
      <c r="D1129" s="13">
        <v>2.545</v>
      </c>
      <c r="E1129" s="8" t="s">
        <v>13708</v>
      </c>
      <c r="F1129" s="8" t="s">
        <v>13709</v>
      </c>
      <c r="G1129" s="8" t="s">
        <v>10558</v>
      </c>
      <c r="H1129" s="8" t="s">
        <v>10559</v>
      </c>
      <c r="I1129" s="8" t="s">
        <v>10560</v>
      </c>
      <c r="J1129" s="13">
        <v>2.5</v>
      </c>
      <c r="K1129" s="13">
        <f t="shared" ref="K1129:K1179" si="69">ROUND(U1129/167662*234138,1)</f>
        <v>95</v>
      </c>
      <c r="L1129" s="13">
        <v>38</v>
      </c>
      <c r="M1129" s="8" t="s">
        <v>10559</v>
      </c>
      <c r="N1129" s="13">
        <f t="shared" ref="N1129:N1179" si="70">K1129-L1129</f>
        <v>57</v>
      </c>
      <c r="O1129" s="8" t="s">
        <v>10566</v>
      </c>
      <c r="P1129" s="8" t="s">
        <v>10562</v>
      </c>
      <c r="Q1129" s="8" t="s">
        <v>13710</v>
      </c>
      <c r="R1129" s="8" t="s">
        <v>10559</v>
      </c>
      <c r="U1129" s="13">
        <v>68</v>
      </c>
    </row>
    <row r="1130" ht="30" customHeight="1" outlineLevel="3" spans="1:21">
      <c r="A1130" s="8" t="s">
        <v>206</v>
      </c>
      <c r="B1130" s="8" t="s">
        <v>211</v>
      </c>
      <c r="C1130" s="8" t="s">
        <v>13711</v>
      </c>
      <c r="D1130" s="13">
        <v>5.022</v>
      </c>
      <c r="E1130" s="8" t="s">
        <v>13712</v>
      </c>
      <c r="F1130" s="8" t="s">
        <v>13713</v>
      </c>
      <c r="G1130" s="8" t="s">
        <v>10558</v>
      </c>
      <c r="H1130" s="8" t="s">
        <v>10559</v>
      </c>
      <c r="I1130" s="8" t="s">
        <v>10560</v>
      </c>
      <c r="J1130" s="13">
        <v>5</v>
      </c>
      <c r="K1130" s="13">
        <f t="shared" si="69"/>
        <v>188.5</v>
      </c>
      <c r="L1130" s="13">
        <v>75</v>
      </c>
      <c r="M1130" s="8" t="s">
        <v>10559</v>
      </c>
      <c r="N1130" s="13">
        <f t="shared" si="70"/>
        <v>113.5</v>
      </c>
      <c r="O1130" s="8" t="s">
        <v>10566</v>
      </c>
      <c r="P1130" s="8" t="s">
        <v>10562</v>
      </c>
      <c r="Q1130" s="8" t="s">
        <v>13710</v>
      </c>
      <c r="R1130" s="8" t="s">
        <v>10559</v>
      </c>
      <c r="U1130" s="13">
        <v>135</v>
      </c>
    </row>
    <row r="1131" ht="30" customHeight="1" outlineLevel="3" spans="1:21">
      <c r="A1131" s="8" t="s">
        <v>206</v>
      </c>
      <c r="B1131" s="8" t="s">
        <v>211</v>
      </c>
      <c r="C1131" s="8" t="s">
        <v>13714</v>
      </c>
      <c r="D1131" s="13">
        <v>3.941</v>
      </c>
      <c r="E1131" s="8" t="s">
        <v>13715</v>
      </c>
      <c r="F1131" s="8" t="s">
        <v>13716</v>
      </c>
      <c r="G1131" s="8" t="s">
        <v>10558</v>
      </c>
      <c r="H1131" s="8" t="s">
        <v>10559</v>
      </c>
      <c r="I1131" s="8" t="s">
        <v>10560</v>
      </c>
      <c r="J1131" s="13">
        <v>3.9</v>
      </c>
      <c r="K1131" s="13">
        <f t="shared" si="69"/>
        <v>148</v>
      </c>
      <c r="L1131" s="13">
        <v>59</v>
      </c>
      <c r="M1131" s="8" t="s">
        <v>10559</v>
      </c>
      <c r="N1131" s="13">
        <f t="shared" si="70"/>
        <v>89</v>
      </c>
      <c r="O1131" s="8" t="s">
        <v>10566</v>
      </c>
      <c r="P1131" s="8" t="s">
        <v>10562</v>
      </c>
      <c r="Q1131" s="8" t="s">
        <v>13710</v>
      </c>
      <c r="R1131" s="8" t="s">
        <v>10559</v>
      </c>
      <c r="U1131" s="13">
        <v>106</v>
      </c>
    </row>
    <row r="1132" ht="30" customHeight="1" outlineLevel="3" spans="1:21">
      <c r="A1132" s="8" t="s">
        <v>206</v>
      </c>
      <c r="B1132" s="8" t="s">
        <v>211</v>
      </c>
      <c r="C1132" s="8" t="s">
        <v>13717</v>
      </c>
      <c r="D1132" s="13">
        <v>1.467</v>
      </c>
      <c r="E1132" s="8" t="s">
        <v>13718</v>
      </c>
      <c r="F1132" s="8" t="s">
        <v>13719</v>
      </c>
      <c r="G1132" s="8" t="s">
        <v>10558</v>
      </c>
      <c r="H1132" s="8" t="s">
        <v>10559</v>
      </c>
      <c r="I1132" s="8" t="s">
        <v>10560</v>
      </c>
      <c r="J1132" s="13">
        <v>1.5</v>
      </c>
      <c r="K1132" s="13">
        <f t="shared" si="69"/>
        <v>54.5</v>
      </c>
      <c r="L1132" s="13">
        <v>22</v>
      </c>
      <c r="M1132" s="8" t="s">
        <v>10559</v>
      </c>
      <c r="N1132" s="13">
        <f t="shared" si="70"/>
        <v>32.5</v>
      </c>
      <c r="O1132" s="8" t="s">
        <v>10566</v>
      </c>
      <c r="P1132" s="8" t="s">
        <v>10562</v>
      </c>
      <c r="Q1132" s="8" t="s">
        <v>13710</v>
      </c>
      <c r="R1132" s="8" t="s">
        <v>10559</v>
      </c>
      <c r="U1132" s="13">
        <v>39</v>
      </c>
    </row>
    <row r="1133" ht="30" customHeight="1" outlineLevel="3" spans="1:21">
      <c r="A1133" s="8" t="s">
        <v>206</v>
      </c>
      <c r="B1133" s="8" t="s">
        <v>211</v>
      </c>
      <c r="C1133" s="8" t="s">
        <v>13720</v>
      </c>
      <c r="D1133" s="13">
        <v>4.047</v>
      </c>
      <c r="E1133" s="8" t="s">
        <v>13721</v>
      </c>
      <c r="F1133" s="8" t="s">
        <v>13722</v>
      </c>
      <c r="G1133" s="8" t="s">
        <v>10558</v>
      </c>
      <c r="H1133" s="8" t="s">
        <v>10559</v>
      </c>
      <c r="I1133" s="8" t="s">
        <v>10560</v>
      </c>
      <c r="J1133" s="13">
        <v>4</v>
      </c>
      <c r="K1133" s="13">
        <f t="shared" si="69"/>
        <v>150.8</v>
      </c>
      <c r="L1133" s="13">
        <v>61</v>
      </c>
      <c r="M1133" s="8" t="s">
        <v>10559</v>
      </c>
      <c r="N1133" s="13">
        <f t="shared" si="70"/>
        <v>89.8</v>
      </c>
      <c r="O1133" s="8" t="s">
        <v>10566</v>
      </c>
      <c r="P1133" s="8" t="s">
        <v>10562</v>
      </c>
      <c r="Q1133" s="8" t="s">
        <v>13710</v>
      </c>
      <c r="R1133" s="8" t="s">
        <v>10559</v>
      </c>
      <c r="U1133" s="13">
        <v>108</v>
      </c>
    </row>
    <row r="1134" ht="30" customHeight="1" outlineLevel="3" spans="1:21">
      <c r="A1134" s="8" t="s">
        <v>206</v>
      </c>
      <c r="B1134" s="8" t="s">
        <v>211</v>
      </c>
      <c r="C1134" s="8" t="s">
        <v>13723</v>
      </c>
      <c r="D1134" s="13">
        <v>0.06</v>
      </c>
      <c r="E1134" s="8" t="s">
        <v>13724</v>
      </c>
      <c r="F1134" s="8" t="s">
        <v>13725</v>
      </c>
      <c r="G1134" s="8" t="s">
        <v>10558</v>
      </c>
      <c r="H1134" s="8" t="s">
        <v>10559</v>
      </c>
      <c r="I1134" s="8" t="s">
        <v>10560</v>
      </c>
      <c r="J1134" s="13">
        <v>0.1</v>
      </c>
      <c r="K1134" s="13">
        <f t="shared" si="69"/>
        <v>2.8</v>
      </c>
      <c r="L1134" s="13">
        <v>1</v>
      </c>
      <c r="M1134" s="8" t="s">
        <v>10559</v>
      </c>
      <c r="N1134" s="13">
        <f t="shared" si="70"/>
        <v>1.8</v>
      </c>
      <c r="O1134" s="8" t="s">
        <v>10566</v>
      </c>
      <c r="P1134" s="8" t="s">
        <v>10562</v>
      </c>
      <c r="Q1134" s="8" t="s">
        <v>13710</v>
      </c>
      <c r="R1134" s="8" t="s">
        <v>10559</v>
      </c>
      <c r="U1134" s="13">
        <v>2</v>
      </c>
    </row>
    <row r="1135" ht="30" customHeight="1" outlineLevel="3" spans="1:21">
      <c r="A1135" s="8" t="s">
        <v>206</v>
      </c>
      <c r="B1135" s="8" t="s">
        <v>211</v>
      </c>
      <c r="C1135" s="8" t="s">
        <v>13726</v>
      </c>
      <c r="D1135" s="13">
        <v>4.353</v>
      </c>
      <c r="E1135" s="8" t="s">
        <v>13727</v>
      </c>
      <c r="F1135" s="8" t="s">
        <v>13728</v>
      </c>
      <c r="G1135" s="8" t="s">
        <v>10558</v>
      </c>
      <c r="H1135" s="8" t="s">
        <v>10559</v>
      </c>
      <c r="I1135" s="8" t="s">
        <v>10560</v>
      </c>
      <c r="J1135" s="13">
        <v>4.4</v>
      </c>
      <c r="K1135" s="13">
        <f t="shared" si="69"/>
        <v>163.4</v>
      </c>
      <c r="L1135" s="13">
        <v>65</v>
      </c>
      <c r="M1135" s="8" t="s">
        <v>10559</v>
      </c>
      <c r="N1135" s="13">
        <f t="shared" si="70"/>
        <v>98.4</v>
      </c>
      <c r="O1135" s="8" t="s">
        <v>10566</v>
      </c>
      <c r="P1135" s="8" t="s">
        <v>10562</v>
      </c>
      <c r="Q1135" s="8" t="s">
        <v>13710</v>
      </c>
      <c r="R1135" s="8" t="s">
        <v>10559</v>
      </c>
      <c r="U1135" s="13">
        <v>117</v>
      </c>
    </row>
    <row r="1136" ht="30" customHeight="1" outlineLevel="3" spans="1:21">
      <c r="A1136" s="8" t="s">
        <v>206</v>
      </c>
      <c r="B1136" s="8" t="s">
        <v>211</v>
      </c>
      <c r="C1136" s="8" t="s">
        <v>13729</v>
      </c>
      <c r="D1136" s="13">
        <v>10.838</v>
      </c>
      <c r="E1136" s="8" t="s">
        <v>13730</v>
      </c>
      <c r="F1136" s="8" t="s">
        <v>13731</v>
      </c>
      <c r="G1136" s="8" t="s">
        <v>10558</v>
      </c>
      <c r="H1136" s="8" t="s">
        <v>10559</v>
      </c>
      <c r="I1136" s="8" t="s">
        <v>10560</v>
      </c>
      <c r="J1136" s="13">
        <v>10.8</v>
      </c>
      <c r="K1136" s="13">
        <f t="shared" si="69"/>
        <v>405</v>
      </c>
      <c r="L1136" s="13">
        <v>163</v>
      </c>
      <c r="M1136" s="8" t="s">
        <v>10559</v>
      </c>
      <c r="N1136" s="13">
        <f t="shared" si="70"/>
        <v>242</v>
      </c>
      <c r="O1136" s="8" t="s">
        <v>10566</v>
      </c>
      <c r="P1136" s="8" t="s">
        <v>10562</v>
      </c>
      <c r="Q1136" s="8" t="s">
        <v>13710</v>
      </c>
      <c r="R1136" s="8" t="s">
        <v>10559</v>
      </c>
      <c r="U1136" s="13">
        <v>290</v>
      </c>
    </row>
    <row r="1137" ht="30" customHeight="1" outlineLevel="3" spans="1:21">
      <c r="A1137" s="8" t="s">
        <v>206</v>
      </c>
      <c r="B1137" s="8" t="s">
        <v>211</v>
      </c>
      <c r="C1137" s="8" t="s">
        <v>13732</v>
      </c>
      <c r="D1137" s="13">
        <v>8.549</v>
      </c>
      <c r="E1137" s="8" t="s">
        <v>13733</v>
      </c>
      <c r="F1137" s="8" t="s">
        <v>13734</v>
      </c>
      <c r="G1137" s="8" t="s">
        <v>10558</v>
      </c>
      <c r="H1137" s="8" t="s">
        <v>10559</v>
      </c>
      <c r="I1137" s="8" t="s">
        <v>10560</v>
      </c>
      <c r="J1137" s="13">
        <v>8.5</v>
      </c>
      <c r="K1137" s="13">
        <f t="shared" si="69"/>
        <v>319.8</v>
      </c>
      <c r="L1137" s="13">
        <v>128</v>
      </c>
      <c r="M1137" s="8" t="s">
        <v>10559</v>
      </c>
      <c r="N1137" s="13">
        <f t="shared" si="70"/>
        <v>191.8</v>
      </c>
      <c r="O1137" s="8" t="s">
        <v>10566</v>
      </c>
      <c r="P1137" s="8" t="s">
        <v>10562</v>
      </c>
      <c r="Q1137" s="8" t="s">
        <v>13710</v>
      </c>
      <c r="R1137" s="8" t="s">
        <v>10559</v>
      </c>
      <c r="U1137" s="13">
        <v>229</v>
      </c>
    </row>
    <row r="1138" ht="30" customHeight="1" outlineLevel="3" spans="1:21">
      <c r="A1138" s="8" t="s">
        <v>206</v>
      </c>
      <c r="B1138" s="8" t="s">
        <v>211</v>
      </c>
      <c r="C1138" s="8" t="s">
        <v>13735</v>
      </c>
      <c r="D1138" s="13">
        <v>10.72</v>
      </c>
      <c r="E1138" s="8" t="s">
        <v>13736</v>
      </c>
      <c r="F1138" s="8" t="s">
        <v>13737</v>
      </c>
      <c r="G1138" s="8" t="s">
        <v>10558</v>
      </c>
      <c r="H1138" s="8" t="s">
        <v>10559</v>
      </c>
      <c r="I1138" s="8" t="s">
        <v>10560</v>
      </c>
      <c r="J1138" s="13">
        <v>10.7</v>
      </c>
      <c r="K1138" s="13">
        <f t="shared" si="69"/>
        <v>400.8</v>
      </c>
      <c r="L1138" s="13">
        <v>161</v>
      </c>
      <c r="M1138" s="8" t="s">
        <v>10559</v>
      </c>
      <c r="N1138" s="13">
        <f t="shared" si="70"/>
        <v>239.8</v>
      </c>
      <c r="O1138" s="8" t="s">
        <v>10566</v>
      </c>
      <c r="P1138" s="8" t="s">
        <v>10562</v>
      </c>
      <c r="Q1138" s="8" t="s">
        <v>13710</v>
      </c>
      <c r="R1138" s="8" t="s">
        <v>10559</v>
      </c>
      <c r="U1138" s="13">
        <v>287</v>
      </c>
    </row>
    <row r="1139" ht="30" customHeight="1" outlineLevel="3" spans="1:21">
      <c r="A1139" s="8" t="s">
        <v>206</v>
      </c>
      <c r="B1139" s="8" t="s">
        <v>211</v>
      </c>
      <c r="C1139" s="8" t="s">
        <v>13738</v>
      </c>
      <c r="D1139" s="13">
        <v>1.767</v>
      </c>
      <c r="E1139" s="8" t="s">
        <v>13739</v>
      </c>
      <c r="F1139" s="8" t="s">
        <v>13740</v>
      </c>
      <c r="G1139" s="8" t="s">
        <v>10558</v>
      </c>
      <c r="H1139" s="8" t="s">
        <v>10559</v>
      </c>
      <c r="I1139" s="8" t="s">
        <v>10560</v>
      </c>
      <c r="J1139" s="13">
        <v>1.8</v>
      </c>
      <c r="K1139" s="13">
        <f t="shared" si="69"/>
        <v>65.6</v>
      </c>
      <c r="L1139" s="13">
        <v>27</v>
      </c>
      <c r="M1139" s="8" t="s">
        <v>10559</v>
      </c>
      <c r="N1139" s="13">
        <f t="shared" si="70"/>
        <v>38.6</v>
      </c>
      <c r="O1139" s="8" t="s">
        <v>10566</v>
      </c>
      <c r="P1139" s="8" t="s">
        <v>10562</v>
      </c>
      <c r="Q1139" s="8" t="s">
        <v>13710</v>
      </c>
      <c r="R1139" s="8" t="s">
        <v>10559</v>
      </c>
      <c r="U1139" s="13">
        <v>47</v>
      </c>
    </row>
    <row r="1140" ht="30" customHeight="1" outlineLevel="3" spans="1:21">
      <c r="A1140" s="8" t="s">
        <v>206</v>
      </c>
      <c r="B1140" s="8" t="s">
        <v>211</v>
      </c>
      <c r="C1140" s="8" t="s">
        <v>10559</v>
      </c>
      <c r="D1140" s="13">
        <v>3.883</v>
      </c>
      <c r="E1140" s="8" t="s">
        <v>13741</v>
      </c>
      <c r="F1140" s="8" t="s">
        <v>13742</v>
      </c>
      <c r="G1140" s="8" t="s">
        <v>10558</v>
      </c>
      <c r="H1140" s="8" t="s">
        <v>10559</v>
      </c>
      <c r="I1140" s="8" t="s">
        <v>10560</v>
      </c>
      <c r="J1140" s="13">
        <v>7.4</v>
      </c>
      <c r="K1140" s="13">
        <f t="shared" si="69"/>
        <v>144.5</v>
      </c>
      <c r="L1140" s="13">
        <v>58.5</v>
      </c>
      <c r="M1140" s="8" t="s">
        <v>10559</v>
      </c>
      <c r="N1140" s="13">
        <f t="shared" si="70"/>
        <v>86</v>
      </c>
      <c r="O1140" s="8" t="s">
        <v>10566</v>
      </c>
      <c r="P1140" s="8" t="s">
        <v>10562</v>
      </c>
      <c r="Q1140" s="8" t="s">
        <v>13710</v>
      </c>
      <c r="R1140" s="8" t="s">
        <v>10559</v>
      </c>
      <c r="U1140" s="13">
        <v>103.5</v>
      </c>
    </row>
    <row r="1141" ht="30" customHeight="1" outlineLevel="3" spans="1:21">
      <c r="A1141" s="8" t="s">
        <v>206</v>
      </c>
      <c r="B1141" s="8" t="s">
        <v>211</v>
      </c>
      <c r="C1141" s="8" t="s">
        <v>13743</v>
      </c>
      <c r="D1141" s="13">
        <v>1.964</v>
      </c>
      <c r="E1141" s="8" t="s">
        <v>13744</v>
      </c>
      <c r="F1141" s="8" t="s">
        <v>13745</v>
      </c>
      <c r="G1141" s="8" t="s">
        <v>10558</v>
      </c>
      <c r="H1141" s="8" t="s">
        <v>10559</v>
      </c>
      <c r="I1141" s="8" t="s">
        <v>10560</v>
      </c>
      <c r="J1141" s="13">
        <v>2</v>
      </c>
      <c r="K1141" s="13">
        <f t="shared" si="69"/>
        <v>74</v>
      </c>
      <c r="L1141" s="13">
        <v>29</v>
      </c>
      <c r="M1141" s="8" t="s">
        <v>10559</v>
      </c>
      <c r="N1141" s="13">
        <f t="shared" si="70"/>
        <v>45</v>
      </c>
      <c r="O1141" s="8" t="s">
        <v>10566</v>
      </c>
      <c r="P1141" s="8" t="s">
        <v>10562</v>
      </c>
      <c r="Q1141" s="8" t="s">
        <v>13710</v>
      </c>
      <c r="R1141" s="8" t="s">
        <v>10559</v>
      </c>
      <c r="U1141" s="13">
        <v>53</v>
      </c>
    </row>
    <row r="1142" ht="30" customHeight="1" outlineLevel="3" spans="1:21">
      <c r="A1142" s="8" t="s">
        <v>206</v>
      </c>
      <c r="B1142" s="8" t="s">
        <v>211</v>
      </c>
      <c r="C1142" s="8" t="s">
        <v>13746</v>
      </c>
      <c r="D1142" s="13">
        <v>4.103</v>
      </c>
      <c r="E1142" s="8" t="s">
        <v>13747</v>
      </c>
      <c r="F1142" s="8" t="s">
        <v>13748</v>
      </c>
      <c r="G1142" s="8" t="s">
        <v>10558</v>
      </c>
      <c r="H1142" s="8" t="s">
        <v>10559</v>
      </c>
      <c r="I1142" s="8" t="s">
        <v>10560</v>
      </c>
      <c r="J1142" s="13">
        <v>4.1</v>
      </c>
      <c r="K1142" s="13">
        <f t="shared" si="69"/>
        <v>153.6</v>
      </c>
      <c r="L1142" s="13">
        <v>62</v>
      </c>
      <c r="M1142" s="8" t="s">
        <v>10559</v>
      </c>
      <c r="N1142" s="13">
        <f t="shared" si="70"/>
        <v>91.6</v>
      </c>
      <c r="O1142" s="8" t="s">
        <v>10566</v>
      </c>
      <c r="P1142" s="8" t="s">
        <v>10562</v>
      </c>
      <c r="Q1142" s="8" t="s">
        <v>13710</v>
      </c>
      <c r="R1142" s="8" t="s">
        <v>10559</v>
      </c>
      <c r="U1142" s="13">
        <v>110</v>
      </c>
    </row>
    <row r="1143" ht="30" customHeight="1" outlineLevel="3" spans="1:21">
      <c r="A1143" s="8" t="s">
        <v>206</v>
      </c>
      <c r="B1143" s="8" t="s">
        <v>211</v>
      </c>
      <c r="C1143" s="8" t="s">
        <v>13749</v>
      </c>
      <c r="D1143" s="13">
        <v>4.984</v>
      </c>
      <c r="E1143" s="8" t="s">
        <v>13750</v>
      </c>
      <c r="F1143" s="8" t="s">
        <v>13751</v>
      </c>
      <c r="G1143" s="8" t="s">
        <v>10558</v>
      </c>
      <c r="H1143" s="8" t="s">
        <v>10559</v>
      </c>
      <c r="I1143" s="8" t="s">
        <v>10560</v>
      </c>
      <c r="J1143" s="13">
        <v>5</v>
      </c>
      <c r="K1143" s="13">
        <f t="shared" si="69"/>
        <v>187.1</v>
      </c>
      <c r="L1143" s="13">
        <v>75</v>
      </c>
      <c r="M1143" s="8" t="s">
        <v>10559</v>
      </c>
      <c r="N1143" s="13">
        <f t="shared" si="70"/>
        <v>112.1</v>
      </c>
      <c r="O1143" s="8" t="s">
        <v>10566</v>
      </c>
      <c r="P1143" s="8" t="s">
        <v>10562</v>
      </c>
      <c r="Q1143" s="8" t="s">
        <v>13710</v>
      </c>
      <c r="R1143" s="8" t="s">
        <v>10559</v>
      </c>
      <c r="U1143" s="13">
        <v>134</v>
      </c>
    </row>
    <row r="1144" ht="30" customHeight="1" outlineLevel="3" spans="1:21">
      <c r="A1144" s="8" t="s">
        <v>206</v>
      </c>
      <c r="B1144" s="8" t="s">
        <v>211</v>
      </c>
      <c r="C1144" s="8" t="s">
        <v>10559</v>
      </c>
      <c r="D1144" s="13">
        <v>3.401</v>
      </c>
      <c r="E1144" s="8" t="s">
        <v>6118</v>
      </c>
      <c r="F1144" s="8" t="s">
        <v>6119</v>
      </c>
      <c r="G1144" s="8" t="s">
        <v>10558</v>
      </c>
      <c r="H1144" s="8" t="s">
        <v>10559</v>
      </c>
      <c r="I1144" s="8" t="s">
        <v>10560</v>
      </c>
      <c r="J1144" s="13">
        <v>7.2</v>
      </c>
      <c r="K1144" s="13">
        <f t="shared" si="69"/>
        <v>54.9</v>
      </c>
      <c r="L1144" s="13">
        <v>50.7</v>
      </c>
      <c r="M1144" s="8" t="s">
        <v>10559</v>
      </c>
      <c r="N1144" s="13">
        <f t="shared" si="70"/>
        <v>4.2</v>
      </c>
      <c r="O1144" s="8" t="s">
        <v>10566</v>
      </c>
      <c r="P1144" s="8" t="s">
        <v>10562</v>
      </c>
      <c r="Q1144" s="8" t="s">
        <v>13710</v>
      </c>
      <c r="R1144" s="8" t="s">
        <v>10559</v>
      </c>
      <c r="U1144" s="13">
        <v>39.3</v>
      </c>
    </row>
    <row r="1145" ht="30" customHeight="1" outlineLevel="3" spans="1:21">
      <c r="A1145" s="8" t="s">
        <v>206</v>
      </c>
      <c r="B1145" s="8" t="s">
        <v>211</v>
      </c>
      <c r="C1145" s="8" t="s">
        <v>13752</v>
      </c>
      <c r="D1145" s="13">
        <v>0.373</v>
      </c>
      <c r="E1145" s="8" t="s">
        <v>13753</v>
      </c>
      <c r="F1145" s="8" t="s">
        <v>13754</v>
      </c>
      <c r="G1145" s="8" t="s">
        <v>10558</v>
      </c>
      <c r="H1145" s="8" t="s">
        <v>10559</v>
      </c>
      <c r="I1145" s="8" t="s">
        <v>10560</v>
      </c>
      <c r="J1145" s="13">
        <v>0.4</v>
      </c>
      <c r="K1145" s="13">
        <f t="shared" si="69"/>
        <v>14</v>
      </c>
      <c r="L1145" s="13">
        <v>6</v>
      </c>
      <c r="M1145" s="8" t="s">
        <v>10559</v>
      </c>
      <c r="N1145" s="13">
        <f t="shared" si="70"/>
        <v>8</v>
      </c>
      <c r="O1145" s="8" t="s">
        <v>10566</v>
      </c>
      <c r="P1145" s="8" t="s">
        <v>10562</v>
      </c>
      <c r="Q1145" s="8" t="s">
        <v>13710</v>
      </c>
      <c r="R1145" s="8" t="s">
        <v>10559</v>
      </c>
      <c r="U1145" s="13">
        <v>10</v>
      </c>
    </row>
    <row r="1146" ht="30" customHeight="1" outlineLevel="3" spans="1:21">
      <c r="A1146" s="8" t="s">
        <v>206</v>
      </c>
      <c r="B1146" s="8" t="s">
        <v>211</v>
      </c>
      <c r="C1146" s="8" t="s">
        <v>13755</v>
      </c>
      <c r="D1146" s="13">
        <v>0.545</v>
      </c>
      <c r="E1146" s="8" t="s">
        <v>13756</v>
      </c>
      <c r="F1146" s="8" t="s">
        <v>13757</v>
      </c>
      <c r="G1146" s="8" t="s">
        <v>10558</v>
      </c>
      <c r="H1146" s="8" t="s">
        <v>10559</v>
      </c>
      <c r="I1146" s="8" t="s">
        <v>10560</v>
      </c>
      <c r="J1146" s="13">
        <v>0.5</v>
      </c>
      <c r="K1146" s="13">
        <f t="shared" si="69"/>
        <v>20.9</v>
      </c>
      <c r="L1146" s="13">
        <v>8</v>
      </c>
      <c r="M1146" s="8" t="s">
        <v>10559</v>
      </c>
      <c r="N1146" s="13">
        <f t="shared" si="70"/>
        <v>12.9</v>
      </c>
      <c r="O1146" s="8" t="s">
        <v>10566</v>
      </c>
      <c r="P1146" s="8" t="s">
        <v>10562</v>
      </c>
      <c r="Q1146" s="8" t="s">
        <v>13710</v>
      </c>
      <c r="R1146" s="8" t="s">
        <v>10559</v>
      </c>
      <c r="U1146" s="13">
        <v>15</v>
      </c>
    </row>
    <row r="1147" ht="30" customHeight="1" outlineLevel="3" spans="1:21">
      <c r="A1147" s="8" t="s">
        <v>206</v>
      </c>
      <c r="B1147" s="8" t="s">
        <v>211</v>
      </c>
      <c r="C1147" s="8" t="s">
        <v>13758</v>
      </c>
      <c r="D1147" s="13">
        <v>2.8</v>
      </c>
      <c r="E1147" s="8" t="s">
        <v>13759</v>
      </c>
      <c r="F1147" s="8" t="s">
        <v>13760</v>
      </c>
      <c r="G1147" s="8" t="s">
        <v>10558</v>
      </c>
      <c r="H1147" s="8" t="s">
        <v>10559</v>
      </c>
      <c r="I1147" s="8" t="s">
        <v>10560</v>
      </c>
      <c r="J1147" s="13">
        <v>2.8</v>
      </c>
      <c r="K1147" s="13">
        <f t="shared" si="69"/>
        <v>104.7</v>
      </c>
      <c r="L1147" s="13">
        <v>42</v>
      </c>
      <c r="M1147" s="8" t="s">
        <v>10559</v>
      </c>
      <c r="N1147" s="13">
        <f t="shared" si="70"/>
        <v>62.7</v>
      </c>
      <c r="O1147" s="8" t="s">
        <v>10566</v>
      </c>
      <c r="P1147" s="8" t="s">
        <v>10562</v>
      </c>
      <c r="Q1147" s="8" t="s">
        <v>13710</v>
      </c>
      <c r="R1147" s="8" t="s">
        <v>10559</v>
      </c>
      <c r="U1147" s="13">
        <v>75</v>
      </c>
    </row>
    <row r="1148" ht="30" customHeight="1" outlineLevel="3" spans="1:21">
      <c r="A1148" s="8" t="s">
        <v>206</v>
      </c>
      <c r="B1148" s="8" t="s">
        <v>211</v>
      </c>
      <c r="C1148" s="8" t="s">
        <v>13761</v>
      </c>
      <c r="D1148" s="13">
        <v>3.216</v>
      </c>
      <c r="E1148" s="8" t="s">
        <v>13762</v>
      </c>
      <c r="F1148" s="8" t="s">
        <v>13763</v>
      </c>
      <c r="G1148" s="8" t="s">
        <v>10558</v>
      </c>
      <c r="H1148" s="8" t="s">
        <v>10559</v>
      </c>
      <c r="I1148" s="8" t="s">
        <v>10560</v>
      </c>
      <c r="J1148" s="13">
        <v>3.2</v>
      </c>
      <c r="K1148" s="13">
        <f t="shared" si="69"/>
        <v>120.1</v>
      </c>
      <c r="L1148" s="13">
        <v>48</v>
      </c>
      <c r="M1148" s="8" t="s">
        <v>10559</v>
      </c>
      <c r="N1148" s="13">
        <f t="shared" si="70"/>
        <v>72.1</v>
      </c>
      <c r="O1148" s="8" t="s">
        <v>10566</v>
      </c>
      <c r="P1148" s="8" t="s">
        <v>10562</v>
      </c>
      <c r="Q1148" s="8" t="s">
        <v>13710</v>
      </c>
      <c r="R1148" s="8" t="s">
        <v>10559</v>
      </c>
      <c r="U1148" s="13">
        <v>86</v>
      </c>
    </row>
    <row r="1149" ht="30" customHeight="1" outlineLevel="3" spans="1:21">
      <c r="A1149" s="8" t="s">
        <v>206</v>
      </c>
      <c r="B1149" s="8" t="s">
        <v>211</v>
      </c>
      <c r="C1149" s="8" t="s">
        <v>13764</v>
      </c>
      <c r="D1149" s="13">
        <v>1.393</v>
      </c>
      <c r="E1149" s="8" t="s">
        <v>13765</v>
      </c>
      <c r="F1149" s="8" t="s">
        <v>13766</v>
      </c>
      <c r="G1149" s="8" t="s">
        <v>10558</v>
      </c>
      <c r="H1149" s="8" t="s">
        <v>10559</v>
      </c>
      <c r="I1149" s="8" t="s">
        <v>10560</v>
      </c>
      <c r="J1149" s="13">
        <v>1.4</v>
      </c>
      <c r="K1149" s="13">
        <f t="shared" si="69"/>
        <v>51.7</v>
      </c>
      <c r="L1149" s="13">
        <v>21</v>
      </c>
      <c r="M1149" s="8" t="s">
        <v>10559</v>
      </c>
      <c r="N1149" s="13">
        <f t="shared" si="70"/>
        <v>30.7</v>
      </c>
      <c r="O1149" s="8" t="s">
        <v>10566</v>
      </c>
      <c r="P1149" s="8" t="s">
        <v>10562</v>
      </c>
      <c r="Q1149" s="8" t="s">
        <v>13710</v>
      </c>
      <c r="R1149" s="8" t="s">
        <v>10559</v>
      </c>
      <c r="U1149" s="13">
        <v>37</v>
      </c>
    </row>
    <row r="1150" ht="30" customHeight="1" outlineLevel="3" spans="1:21">
      <c r="A1150" s="8" t="s">
        <v>206</v>
      </c>
      <c r="B1150" s="8" t="s">
        <v>211</v>
      </c>
      <c r="C1150" s="8" t="s">
        <v>13767</v>
      </c>
      <c r="D1150" s="13">
        <v>0.064</v>
      </c>
      <c r="E1150" s="8" t="s">
        <v>13768</v>
      </c>
      <c r="F1150" s="8" t="s">
        <v>13769</v>
      </c>
      <c r="G1150" s="8" t="s">
        <v>10558</v>
      </c>
      <c r="H1150" s="8" t="s">
        <v>10559</v>
      </c>
      <c r="I1150" s="8" t="s">
        <v>10560</v>
      </c>
      <c r="J1150" s="13">
        <v>0.1</v>
      </c>
      <c r="K1150" s="13">
        <f t="shared" si="69"/>
        <v>2.8</v>
      </c>
      <c r="L1150" s="13">
        <v>1</v>
      </c>
      <c r="M1150" s="8" t="s">
        <v>10559</v>
      </c>
      <c r="N1150" s="13">
        <f t="shared" si="70"/>
        <v>1.8</v>
      </c>
      <c r="O1150" s="8" t="s">
        <v>10566</v>
      </c>
      <c r="P1150" s="8" t="s">
        <v>10562</v>
      </c>
      <c r="Q1150" s="8" t="s">
        <v>13710</v>
      </c>
      <c r="R1150" s="8" t="s">
        <v>10559</v>
      </c>
      <c r="U1150" s="13">
        <v>2</v>
      </c>
    </row>
    <row r="1151" ht="30" customHeight="1" outlineLevel="3" spans="1:21">
      <c r="A1151" s="8" t="s">
        <v>206</v>
      </c>
      <c r="B1151" s="8" t="s">
        <v>211</v>
      </c>
      <c r="C1151" s="8" t="s">
        <v>10559</v>
      </c>
      <c r="D1151" s="13">
        <v>7.929</v>
      </c>
      <c r="E1151" s="8" t="s">
        <v>6228</v>
      </c>
      <c r="F1151" s="8" t="s">
        <v>6229</v>
      </c>
      <c r="G1151" s="8" t="s">
        <v>10558</v>
      </c>
      <c r="H1151" s="8" t="s">
        <v>10559</v>
      </c>
      <c r="I1151" s="8" t="s">
        <v>10560</v>
      </c>
      <c r="J1151" s="13">
        <v>11.8</v>
      </c>
      <c r="K1151" s="13">
        <f t="shared" si="69"/>
        <v>117.6</v>
      </c>
      <c r="L1151" s="13">
        <v>119</v>
      </c>
      <c r="M1151" s="8" t="s">
        <v>10559</v>
      </c>
      <c r="N1151" s="13">
        <f t="shared" si="70"/>
        <v>-1.40000000000001</v>
      </c>
      <c r="O1151" s="8" t="s">
        <v>10566</v>
      </c>
      <c r="P1151" s="8" t="s">
        <v>10562</v>
      </c>
      <c r="Q1151" s="8" t="s">
        <v>13710</v>
      </c>
      <c r="R1151" s="8" t="s">
        <v>10559</v>
      </c>
      <c r="U1151" s="13">
        <v>84.2</v>
      </c>
    </row>
    <row r="1152" ht="30" customHeight="1" outlineLevel="3" spans="1:21">
      <c r="A1152" s="8" t="s">
        <v>206</v>
      </c>
      <c r="B1152" s="8" t="s">
        <v>211</v>
      </c>
      <c r="C1152" s="8" t="s">
        <v>13770</v>
      </c>
      <c r="D1152" s="13">
        <v>1.98</v>
      </c>
      <c r="E1152" s="8" t="s">
        <v>13771</v>
      </c>
      <c r="F1152" s="8" t="s">
        <v>13772</v>
      </c>
      <c r="G1152" s="8" t="s">
        <v>10558</v>
      </c>
      <c r="H1152" s="8" t="s">
        <v>10559</v>
      </c>
      <c r="I1152" s="8" t="s">
        <v>10560</v>
      </c>
      <c r="J1152" s="13">
        <v>2</v>
      </c>
      <c r="K1152" s="13">
        <f t="shared" si="69"/>
        <v>74</v>
      </c>
      <c r="L1152" s="13">
        <v>30</v>
      </c>
      <c r="M1152" s="8" t="s">
        <v>10559</v>
      </c>
      <c r="N1152" s="13">
        <f t="shared" si="70"/>
        <v>44</v>
      </c>
      <c r="O1152" s="8" t="s">
        <v>10566</v>
      </c>
      <c r="P1152" s="8" t="s">
        <v>10562</v>
      </c>
      <c r="Q1152" s="8" t="s">
        <v>13710</v>
      </c>
      <c r="R1152" s="8" t="s">
        <v>10559</v>
      </c>
      <c r="U1152" s="13">
        <v>53</v>
      </c>
    </row>
    <row r="1153" ht="30" customHeight="1" outlineLevel="3" spans="1:21">
      <c r="A1153" s="8" t="s">
        <v>206</v>
      </c>
      <c r="B1153" s="8" t="s">
        <v>211</v>
      </c>
      <c r="C1153" s="8" t="s">
        <v>13773</v>
      </c>
      <c r="D1153" s="13">
        <v>2.801</v>
      </c>
      <c r="E1153" s="8" t="s">
        <v>13774</v>
      </c>
      <c r="F1153" s="8" t="s">
        <v>13775</v>
      </c>
      <c r="G1153" s="8" t="s">
        <v>10558</v>
      </c>
      <c r="H1153" s="8" t="s">
        <v>10559</v>
      </c>
      <c r="I1153" s="8" t="s">
        <v>10560</v>
      </c>
      <c r="J1153" s="13">
        <v>2.8</v>
      </c>
      <c r="K1153" s="13">
        <f t="shared" si="69"/>
        <v>104.7</v>
      </c>
      <c r="L1153" s="13">
        <v>42</v>
      </c>
      <c r="M1153" s="8" t="s">
        <v>10559</v>
      </c>
      <c r="N1153" s="13">
        <f t="shared" si="70"/>
        <v>62.7</v>
      </c>
      <c r="O1153" s="8" t="s">
        <v>10566</v>
      </c>
      <c r="P1153" s="8" t="s">
        <v>10562</v>
      </c>
      <c r="Q1153" s="8" t="s">
        <v>13710</v>
      </c>
      <c r="R1153" s="8" t="s">
        <v>10559</v>
      </c>
      <c r="U1153" s="13">
        <v>75</v>
      </c>
    </row>
    <row r="1154" ht="30" customHeight="1" outlineLevel="3" spans="1:21">
      <c r="A1154" s="8" t="s">
        <v>206</v>
      </c>
      <c r="B1154" s="8" t="s">
        <v>211</v>
      </c>
      <c r="C1154" s="8" t="s">
        <v>13776</v>
      </c>
      <c r="D1154" s="13">
        <v>4.074</v>
      </c>
      <c r="E1154" s="8" t="s">
        <v>13777</v>
      </c>
      <c r="F1154" s="8" t="s">
        <v>13778</v>
      </c>
      <c r="G1154" s="8" t="s">
        <v>10558</v>
      </c>
      <c r="H1154" s="8" t="s">
        <v>10559</v>
      </c>
      <c r="I1154" s="8" t="s">
        <v>10560</v>
      </c>
      <c r="J1154" s="13">
        <v>4.1</v>
      </c>
      <c r="K1154" s="13">
        <f t="shared" si="69"/>
        <v>152.2</v>
      </c>
      <c r="L1154" s="13">
        <v>61</v>
      </c>
      <c r="M1154" s="8" t="s">
        <v>10559</v>
      </c>
      <c r="N1154" s="13">
        <f t="shared" si="70"/>
        <v>91.2</v>
      </c>
      <c r="O1154" s="8" t="s">
        <v>10566</v>
      </c>
      <c r="P1154" s="8" t="s">
        <v>10562</v>
      </c>
      <c r="Q1154" s="8" t="s">
        <v>13710</v>
      </c>
      <c r="R1154" s="8" t="s">
        <v>10559</v>
      </c>
      <c r="U1154" s="13">
        <v>109</v>
      </c>
    </row>
    <row r="1155" ht="30" customHeight="1" outlineLevel="3" spans="1:21">
      <c r="A1155" s="8" t="s">
        <v>206</v>
      </c>
      <c r="B1155" s="8" t="s">
        <v>211</v>
      </c>
      <c r="C1155" s="8" t="s">
        <v>10559</v>
      </c>
      <c r="D1155" s="13">
        <v>8.102</v>
      </c>
      <c r="E1155" s="8" t="s">
        <v>13779</v>
      </c>
      <c r="F1155" s="8" t="s">
        <v>13780</v>
      </c>
      <c r="G1155" s="8" t="s">
        <v>10558</v>
      </c>
      <c r="H1155" s="8" t="s">
        <v>10559</v>
      </c>
      <c r="I1155" s="8" t="s">
        <v>10560</v>
      </c>
      <c r="J1155" s="13">
        <v>12.1</v>
      </c>
      <c r="K1155" s="13">
        <f t="shared" si="69"/>
        <v>201.1</v>
      </c>
      <c r="L1155" s="13">
        <v>122</v>
      </c>
      <c r="M1155" s="8" t="s">
        <v>10559</v>
      </c>
      <c r="N1155" s="13">
        <f t="shared" si="70"/>
        <v>79.1</v>
      </c>
      <c r="O1155" s="8" t="s">
        <v>10566</v>
      </c>
      <c r="P1155" s="8" t="s">
        <v>10562</v>
      </c>
      <c r="Q1155" s="8" t="s">
        <v>13710</v>
      </c>
      <c r="R1155" s="8" t="s">
        <v>10559</v>
      </c>
      <c r="U1155" s="13">
        <v>144</v>
      </c>
    </row>
    <row r="1156" ht="30" customHeight="1" outlineLevel="3" spans="1:21">
      <c r="A1156" s="8" t="s">
        <v>206</v>
      </c>
      <c r="B1156" s="8" t="s">
        <v>211</v>
      </c>
      <c r="C1156" s="8" t="s">
        <v>13781</v>
      </c>
      <c r="D1156" s="13">
        <v>2.413</v>
      </c>
      <c r="E1156" s="8" t="s">
        <v>13782</v>
      </c>
      <c r="F1156" s="8" t="s">
        <v>13783</v>
      </c>
      <c r="G1156" s="8" t="s">
        <v>10558</v>
      </c>
      <c r="H1156" s="8" t="s">
        <v>10559</v>
      </c>
      <c r="I1156" s="8" t="s">
        <v>10560</v>
      </c>
      <c r="J1156" s="13">
        <v>2.4</v>
      </c>
      <c r="K1156" s="13">
        <f t="shared" si="69"/>
        <v>90.8</v>
      </c>
      <c r="L1156" s="13">
        <v>36</v>
      </c>
      <c r="M1156" s="8" t="s">
        <v>10559</v>
      </c>
      <c r="N1156" s="13">
        <f t="shared" si="70"/>
        <v>54.8</v>
      </c>
      <c r="O1156" s="8" t="s">
        <v>10566</v>
      </c>
      <c r="P1156" s="8" t="s">
        <v>10562</v>
      </c>
      <c r="Q1156" s="8" t="s">
        <v>13710</v>
      </c>
      <c r="R1156" s="8" t="s">
        <v>10559</v>
      </c>
      <c r="U1156" s="13">
        <v>65</v>
      </c>
    </row>
    <row r="1157" ht="30" customHeight="1" outlineLevel="3" spans="1:21">
      <c r="A1157" s="8" t="s">
        <v>206</v>
      </c>
      <c r="B1157" s="8" t="s">
        <v>211</v>
      </c>
      <c r="C1157" s="8" t="s">
        <v>13784</v>
      </c>
      <c r="D1157" s="13">
        <v>0.686</v>
      </c>
      <c r="E1157" s="8" t="s">
        <v>13785</v>
      </c>
      <c r="F1157" s="8" t="s">
        <v>13786</v>
      </c>
      <c r="G1157" s="8" t="s">
        <v>10558</v>
      </c>
      <c r="H1157" s="8" t="s">
        <v>10559</v>
      </c>
      <c r="I1157" s="8" t="s">
        <v>10560</v>
      </c>
      <c r="J1157" s="13">
        <v>0.7</v>
      </c>
      <c r="K1157" s="13">
        <f t="shared" si="69"/>
        <v>25.1</v>
      </c>
      <c r="L1157" s="13">
        <v>10</v>
      </c>
      <c r="M1157" s="8" t="s">
        <v>10559</v>
      </c>
      <c r="N1157" s="13">
        <f t="shared" si="70"/>
        <v>15.1</v>
      </c>
      <c r="O1157" s="8" t="s">
        <v>10566</v>
      </c>
      <c r="P1157" s="8" t="s">
        <v>10562</v>
      </c>
      <c r="Q1157" s="8" t="s">
        <v>13710</v>
      </c>
      <c r="R1157" s="8" t="s">
        <v>10559</v>
      </c>
      <c r="U1157" s="13">
        <v>18</v>
      </c>
    </row>
    <row r="1158" ht="30" customHeight="1" outlineLevel="3" spans="1:21">
      <c r="A1158" s="8" t="s">
        <v>206</v>
      </c>
      <c r="B1158" s="8" t="s">
        <v>211</v>
      </c>
      <c r="C1158" s="8" t="s">
        <v>13787</v>
      </c>
      <c r="D1158" s="13">
        <v>6.324</v>
      </c>
      <c r="E1158" s="8" t="s">
        <v>13788</v>
      </c>
      <c r="F1158" s="8" t="s">
        <v>13789</v>
      </c>
      <c r="G1158" s="8" t="s">
        <v>10558</v>
      </c>
      <c r="H1158" s="8" t="s">
        <v>10559</v>
      </c>
      <c r="I1158" s="8" t="s">
        <v>10560</v>
      </c>
      <c r="J1158" s="13">
        <v>6.3</v>
      </c>
      <c r="K1158" s="13">
        <f t="shared" si="69"/>
        <v>236</v>
      </c>
      <c r="L1158" s="13">
        <v>95</v>
      </c>
      <c r="M1158" s="8" t="s">
        <v>10559</v>
      </c>
      <c r="N1158" s="13">
        <f t="shared" si="70"/>
        <v>141</v>
      </c>
      <c r="O1158" s="8" t="s">
        <v>10566</v>
      </c>
      <c r="P1158" s="8" t="s">
        <v>10562</v>
      </c>
      <c r="Q1158" s="8" t="s">
        <v>13710</v>
      </c>
      <c r="R1158" s="8"/>
      <c r="U1158" s="13">
        <v>169</v>
      </c>
    </row>
    <row r="1159" ht="30" customHeight="1" outlineLevel="3" spans="1:21">
      <c r="A1159" s="8" t="s">
        <v>206</v>
      </c>
      <c r="B1159" s="8" t="s">
        <v>211</v>
      </c>
      <c r="C1159" s="8" t="s">
        <v>13790</v>
      </c>
      <c r="D1159" s="13">
        <v>2.939</v>
      </c>
      <c r="E1159" s="8" t="s">
        <v>13791</v>
      </c>
      <c r="F1159" s="8" t="s">
        <v>13792</v>
      </c>
      <c r="G1159" s="8" t="s">
        <v>10558</v>
      </c>
      <c r="H1159" s="8" t="s">
        <v>10559</v>
      </c>
      <c r="I1159" s="8" t="s">
        <v>10560</v>
      </c>
      <c r="J1159" s="13">
        <v>2.9</v>
      </c>
      <c r="K1159" s="13">
        <f t="shared" si="69"/>
        <v>110.3</v>
      </c>
      <c r="L1159" s="13">
        <v>44</v>
      </c>
      <c r="M1159" s="8" t="s">
        <v>10559</v>
      </c>
      <c r="N1159" s="13">
        <f t="shared" si="70"/>
        <v>66.3</v>
      </c>
      <c r="O1159" s="8" t="s">
        <v>10566</v>
      </c>
      <c r="P1159" s="8" t="s">
        <v>10562</v>
      </c>
      <c r="Q1159" s="8" t="s">
        <v>13710</v>
      </c>
      <c r="R1159" s="8" t="s">
        <v>10559</v>
      </c>
      <c r="U1159" s="13">
        <v>79</v>
      </c>
    </row>
    <row r="1160" ht="30" customHeight="1" outlineLevel="3" spans="1:21">
      <c r="A1160" s="8" t="s">
        <v>206</v>
      </c>
      <c r="B1160" s="8" t="s">
        <v>211</v>
      </c>
      <c r="C1160" s="8" t="s">
        <v>13793</v>
      </c>
      <c r="D1160" s="13">
        <v>6.846</v>
      </c>
      <c r="E1160" s="8" t="s">
        <v>13794</v>
      </c>
      <c r="F1160" s="8" t="s">
        <v>13795</v>
      </c>
      <c r="G1160" s="8" t="s">
        <v>10558</v>
      </c>
      <c r="H1160" s="8" t="s">
        <v>10559</v>
      </c>
      <c r="I1160" s="8" t="s">
        <v>10560</v>
      </c>
      <c r="J1160" s="13">
        <v>6.8</v>
      </c>
      <c r="K1160" s="13">
        <f t="shared" si="69"/>
        <v>255.6</v>
      </c>
      <c r="L1160" s="13">
        <v>103</v>
      </c>
      <c r="M1160" s="8" t="s">
        <v>10559</v>
      </c>
      <c r="N1160" s="13">
        <f t="shared" si="70"/>
        <v>152.6</v>
      </c>
      <c r="O1160" s="8" t="s">
        <v>10566</v>
      </c>
      <c r="P1160" s="8" t="s">
        <v>10562</v>
      </c>
      <c r="Q1160" s="8" t="s">
        <v>13710</v>
      </c>
      <c r="R1160" s="8" t="s">
        <v>10559</v>
      </c>
      <c r="U1160" s="13">
        <v>183</v>
      </c>
    </row>
    <row r="1161" ht="30" customHeight="1" outlineLevel="3" spans="1:21">
      <c r="A1161" s="8" t="s">
        <v>206</v>
      </c>
      <c r="B1161" s="8" t="s">
        <v>211</v>
      </c>
      <c r="C1161" s="8" t="s">
        <v>10559</v>
      </c>
      <c r="D1161" s="13">
        <v>7</v>
      </c>
      <c r="E1161" s="8" t="s">
        <v>6147</v>
      </c>
      <c r="F1161" s="8" t="s">
        <v>6148</v>
      </c>
      <c r="G1161" s="8" t="s">
        <v>10558</v>
      </c>
      <c r="H1161" s="8" t="s">
        <v>10559</v>
      </c>
      <c r="I1161" s="8" t="s">
        <v>10560</v>
      </c>
      <c r="J1161" s="13">
        <v>20.2</v>
      </c>
      <c r="K1161" s="13">
        <f t="shared" si="69"/>
        <v>0</v>
      </c>
      <c r="L1161" s="13">
        <v>105.3</v>
      </c>
      <c r="M1161" s="8" t="s">
        <v>10559</v>
      </c>
      <c r="N1161" s="13">
        <f t="shared" si="70"/>
        <v>-105.3</v>
      </c>
      <c r="O1161" s="8" t="s">
        <v>10566</v>
      </c>
      <c r="P1161" s="8" t="s">
        <v>10562</v>
      </c>
      <c r="Q1161" s="8" t="s">
        <v>13710</v>
      </c>
      <c r="R1161" s="8" t="s">
        <v>10559</v>
      </c>
      <c r="U1161" s="13">
        <v>0</v>
      </c>
    </row>
    <row r="1162" ht="30" customHeight="1" outlineLevel="3" spans="1:21">
      <c r="A1162" s="8" t="s">
        <v>206</v>
      </c>
      <c r="B1162" s="8" t="s">
        <v>211</v>
      </c>
      <c r="C1162" s="8" t="s">
        <v>13796</v>
      </c>
      <c r="D1162" s="13">
        <v>3.811</v>
      </c>
      <c r="E1162" s="8" t="s">
        <v>13797</v>
      </c>
      <c r="F1162" s="8" t="s">
        <v>13798</v>
      </c>
      <c r="G1162" s="8" t="s">
        <v>10558</v>
      </c>
      <c r="H1162" s="8" t="s">
        <v>10559</v>
      </c>
      <c r="I1162" s="8" t="s">
        <v>10560</v>
      </c>
      <c r="J1162" s="13">
        <v>3.8</v>
      </c>
      <c r="K1162" s="13">
        <f t="shared" si="69"/>
        <v>142.4</v>
      </c>
      <c r="L1162" s="13">
        <v>57</v>
      </c>
      <c r="M1162" s="8" t="s">
        <v>10559</v>
      </c>
      <c r="N1162" s="13">
        <f t="shared" si="70"/>
        <v>85.4</v>
      </c>
      <c r="O1162" s="8" t="s">
        <v>10566</v>
      </c>
      <c r="P1162" s="8" t="s">
        <v>10562</v>
      </c>
      <c r="Q1162" s="8" t="s">
        <v>13710</v>
      </c>
      <c r="R1162" s="8" t="s">
        <v>10559</v>
      </c>
      <c r="U1162" s="13">
        <v>102</v>
      </c>
    </row>
    <row r="1163" ht="30" customHeight="1" outlineLevel="3" spans="1:21">
      <c r="A1163" s="8" t="s">
        <v>206</v>
      </c>
      <c r="B1163" s="8" t="s">
        <v>211</v>
      </c>
      <c r="C1163" s="8" t="s">
        <v>13799</v>
      </c>
      <c r="D1163" s="13">
        <v>13.044</v>
      </c>
      <c r="E1163" s="8" t="s">
        <v>13800</v>
      </c>
      <c r="F1163" s="8" t="s">
        <v>13801</v>
      </c>
      <c r="G1163" s="8" t="s">
        <v>10558</v>
      </c>
      <c r="H1163" s="8" t="s">
        <v>10559</v>
      </c>
      <c r="I1163" s="8" t="s">
        <v>10560</v>
      </c>
      <c r="J1163" s="13">
        <v>13</v>
      </c>
      <c r="K1163" s="13">
        <f t="shared" si="69"/>
        <v>487.4</v>
      </c>
      <c r="L1163" s="13">
        <v>196</v>
      </c>
      <c r="M1163" s="8" t="s">
        <v>10559</v>
      </c>
      <c r="N1163" s="13">
        <f t="shared" si="70"/>
        <v>291.4</v>
      </c>
      <c r="O1163" s="8" t="s">
        <v>10566</v>
      </c>
      <c r="P1163" s="8" t="s">
        <v>10562</v>
      </c>
      <c r="Q1163" s="8" t="s">
        <v>13710</v>
      </c>
      <c r="R1163" s="8" t="s">
        <v>10559</v>
      </c>
      <c r="U1163" s="13">
        <v>349</v>
      </c>
    </row>
    <row r="1164" ht="30" customHeight="1" outlineLevel="3" spans="1:21">
      <c r="A1164" s="8" t="s">
        <v>206</v>
      </c>
      <c r="B1164" s="8" t="s">
        <v>211</v>
      </c>
      <c r="C1164" s="8" t="s">
        <v>13802</v>
      </c>
      <c r="D1164" s="13">
        <v>7.543</v>
      </c>
      <c r="E1164" s="8" t="s">
        <v>13803</v>
      </c>
      <c r="F1164" s="8" t="s">
        <v>13804</v>
      </c>
      <c r="G1164" s="8" t="s">
        <v>10558</v>
      </c>
      <c r="H1164" s="8" t="s">
        <v>10559</v>
      </c>
      <c r="I1164" s="8" t="s">
        <v>10560</v>
      </c>
      <c r="J1164" s="13">
        <v>7.5</v>
      </c>
      <c r="K1164" s="13">
        <f t="shared" si="69"/>
        <v>282.1</v>
      </c>
      <c r="L1164" s="13">
        <v>113</v>
      </c>
      <c r="M1164" s="8" t="s">
        <v>10559</v>
      </c>
      <c r="N1164" s="13">
        <f t="shared" si="70"/>
        <v>169.1</v>
      </c>
      <c r="O1164" s="8" t="s">
        <v>10566</v>
      </c>
      <c r="P1164" s="8" t="s">
        <v>10562</v>
      </c>
      <c r="Q1164" s="8" t="s">
        <v>13710</v>
      </c>
      <c r="R1164" s="8" t="s">
        <v>10559</v>
      </c>
      <c r="U1164" s="13">
        <v>202</v>
      </c>
    </row>
    <row r="1165" ht="30" customHeight="1" outlineLevel="3" spans="1:21">
      <c r="A1165" s="8" t="s">
        <v>206</v>
      </c>
      <c r="B1165" s="8" t="s">
        <v>211</v>
      </c>
      <c r="C1165" s="8" t="s">
        <v>13805</v>
      </c>
      <c r="D1165" s="13">
        <v>2.654</v>
      </c>
      <c r="E1165" s="8" t="s">
        <v>13806</v>
      </c>
      <c r="F1165" s="8" t="s">
        <v>13807</v>
      </c>
      <c r="G1165" s="8" t="s">
        <v>10558</v>
      </c>
      <c r="H1165" s="8" t="s">
        <v>10559</v>
      </c>
      <c r="I1165" s="8" t="s">
        <v>10560</v>
      </c>
      <c r="J1165" s="13">
        <v>2.7</v>
      </c>
      <c r="K1165" s="13">
        <f t="shared" si="69"/>
        <v>99.2</v>
      </c>
      <c r="L1165" s="13">
        <v>40</v>
      </c>
      <c r="M1165" s="8" t="s">
        <v>10559</v>
      </c>
      <c r="N1165" s="13">
        <f t="shared" si="70"/>
        <v>59.2</v>
      </c>
      <c r="O1165" s="8" t="s">
        <v>10566</v>
      </c>
      <c r="P1165" s="8" t="s">
        <v>10562</v>
      </c>
      <c r="Q1165" s="8" t="s">
        <v>13710</v>
      </c>
      <c r="R1165" s="8" t="s">
        <v>10559</v>
      </c>
      <c r="U1165" s="13">
        <v>71</v>
      </c>
    </row>
    <row r="1166" ht="30" customHeight="1" outlineLevel="3" spans="1:21">
      <c r="A1166" s="8" t="s">
        <v>206</v>
      </c>
      <c r="B1166" s="8" t="s">
        <v>211</v>
      </c>
      <c r="C1166" s="8" t="s">
        <v>10559</v>
      </c>
      <c r="D1166" s="13">
        <v>6.106</v>
      </c>
      <c r="E1166" s="8" t="s">
        <v>13808</v>
      </c>
      <c r="F1166" s="8" t="s">
        <v>13809</v>
      </c>
      <c r="G1166" s="8" t="s">
        <v>10558</v>
      </c>
      <c r="H1166" s="8" t="s">
        <v>10559</v>
      </c>
      <c r="I1166" s="8" t="s">
        <v>10560</v>
      </c>
      <c r="J1166" s="13">
        <v>7.1</v>
      </c>
      <c r="K1166" s="13">
        <f t="shared" si="69"/>
        <v>227.6</v>
      </c>
      <c r="L1166" s="13">
        <v>92</v>
      </c>
      <c r="M1166" s="8" t="s">
        <v>10559</v>
      </c>
      <c r="N1166" s="13">
        <f t="shared" si="70"/>
        <v>135.6</v>
      </c>
      <c r="O1166" s="8" t="s">
        <v>10566</v>
      </c>
      <c r="P1166" s="8" t="s">
        <v>10562</v>
      </c>
      <c r="Q1166" s="8" t="s">
        <v>13710</v>
      </c>
      <c r="R1166" s="8" t="s">
        <v>10559</v>
      </c>
      <c r="U1166" s="13">
        <v>163</v>
      </c>
    </row>
    <row r="1167" ht="30" customHeight="1" outlineLevel="3" spans="1:21">
      <c r="A1167" s="8" t="s">
        <v>206</v>
      </c>
      <c r="B1167" s="8" t="s">
        <v>211</v>
      </c>
      <c r="C1167" s="8" t="s">
        <v>13810</v>
      </c>
      <c r="D1167" s="13">
        <v>2.898</v>
      </c>
      <c r="E1167" s="8" t="s">
        <v>13811</v>
      </c>
      <c r="F1167" s="8" t="s">
        <v>13812</v>
      </c>
      <c r="G1167" s="8" t="s">
        <v>10558</v>
      </c>
      <c r="H1167" s="8" t="s">
        <v>10559</v>
      </c>
      <c r="I1167" s="8" t="s">
        <v>10560</v>
      </c>
      <c r="J1167" s="13">
        <v>2.9</v>
      </c>
      <c r="K1167" s="13">
        <f t="shared" si="69"/>
        <v>108.9</v>
      </c>
      <c r="L1167" s="13">
        <v>43</v>
      </c>
      <c r="M1167" s="8" t="s">
        <v>10559</v>
      </c>
      <c r="N1167" s="13">
        <f t="shared" si="70"/>
        <v>65.9</v>
      </c>
      <c r="O1167" s="8" t="s">
        <v>10566</v>
      </c>
      <c r="P1167" s="8" t="s">
        <v>10562</v>
      </c>
      <c r="Q1167" s="8" t="s">
        <v>13710</v>
      </c>
      <c r="R1167" s="8" t="s">
        <v>10559</v>
      </c>
      <c r="U1167" s="13">
        <v>78</v>
      </c>
    </row>
    <row r="1168" ht="30" customHeight="1" outlineLevel="3" spans="1:21">
      <c r="A1168" s="8" t="s">
        <v>206</v>
      </c>
      <c r="B1168" s="8" t="s">
        <v>211</v>
      </c>
      <c r="C1168" s="8" t="s">
        <v>13813</v>
      </c>
      <c r="D1168" s="13">
        <v>5.797</v>
      </c>
      <c r="E1168" s="8" t="s">
        <v>13814</v>
      </c>
      <c r="F1168" s="8" t="s">
        <v>13815</v>
      </c>
      <c r="G1168" s="8" t="s">
        <v>10558</v>
      </c>
      <c r="H1168" s="8" t="s">
        <v>10559</v>
      </c>
      <c r="I1168" s="8" t="s">
        <v>10560</v>
      </c>
      <c r="J1168" s="13">
        <v>5.8</v>
      </c>
      <c r="K1168" s="13">
        <f t="shared" si="69"/>
        <v>216.5</v>
      </c>
      <c r="L1168" s="13">
        <v>87</v>
      </c>
      <c r="M1168" s="8" t="s">
        <v>10559</v>
      </c>
      <c r="N1168" s="13">
        <f t="shared" si="70"/>
        <v>129.5</v>
      </c>
      <c r="O1168" s="8" t="s">
        <v>10566</v>
      </c>
      <c r="P1168" s="8" t="s">
        <v>10562</v>
      </c>
      <c r="Q1168" s="8" t="s">
        <v>13710</v>
      </c>
      <c r="R1168" s="8" t="s">
        <v>10559</v>
      </c>
      <c r="U1168" s="13">
        <v>155</v>
      </c>
    </row>
    <row r="1169" ht="30" customHeight="1" outlineLevel="3" spans="1:21">
      <c r="A1169" s="8" t="s">
        <v>206</v>
      </c>
      <c r="B1169" s="8" t="s">
        <v>211</v>
      </c>
      <c r="C1169" s="8" t="s">
        <v>10559</v>
      </c>
      <c r="D1169" s="13">
        <v>6.531</v>
      </c>
      <c r="E1169" s="8" t="s">
        <v>13816</v>
      </c>
      <c r="F1169" s="8" t="s">
        <v>13817</v>
      </c>
      <c r="G1169" s="8" t="s">
        <v>10558</v>
      </c>
      <c r="H1169" s="8" t="s">
        <v>10559</v>
      </c>
      <c r="I1169" s="8" t="s">
        <v>10560</v>
      </c>
      <c r="J1169" s="13">
        <v>11.8</v>
      </c>
      <c r="K1169" s="13">
        <f t="shared" si="69"/>
        <v>242.8</v>
      </c>
      <c r="L1169" s="13">
        <v>97.5</v>
      </c>
      <c r="M1169" s="8" t="s">
        <v>10559</v>
      </c>
      <c r="N1169" s="13">
        <f t="shared" si="70"/>
        <v>145.3</v>
      </c>
      <c r="O1169" s="8" t="s">
        <v>10566</v>
      </c>
      <c r="P1169" s="8" t="s">
        <v>10562</v>
      </c>
      <c r="Q1169" s="8" t="s">
        <v>13710</v>
      </c>
      <c r="R1169" s="8" t="s">
        <v>10559</v>
      </c>
      <c r="U1169" s="13">
        <v>173.9</v>
      </c>
    </row>
    <row r="1170" ht="30" customHeight="1" outlineLevel="3" spans="1:21">
      <c r="A1170" s="8" t="s">
        <v>206</v>
      </c>
      <c r="B1170" s="8" t="s">
        <v>211</v>
      </c>
      <c r="C1170" s="8" t="s">
        <v>13818</v>
      </c>
      <c r="D1170" s="13">
        <v>8.626</v>
      </c>
      <c r="E1170" s="8" t="s">
        <v>13819</v>
      </c>
      <c r="F1170" s="8" t="s">
        <v>13820</v>
      </c>
      <c r="G1170" s="8" t="s">
        <v>10558</v>
      </c>
      <c r="H1170" s="8" t="s">
        <v>10559</v>
      </c>
      <c r="I1170" s="8" t="s">
        <v>10560</v>
      </c>
      <c r="J1170" s="13">
        <v>8.6</v>
      </c>
      <c r="K1170" s="13">
        <f t="shared" si="69"/>
        <v>322.6</v>
      </c>
      <c r="L1170" s="13">
        <v>129</v>
      </c>
      <c r="M1170" s="8" t="s">
        <v>10559</v>
      </c>
      <c r="N1170" s="13">
        <f t="shared" si="70"/>
        <v>193.6</v>
      </c>
      <c r="O1170" s="8" t="s">
        <v>10566</v>
      </c>
      <c r="P1170" s="8" t="s">
        <v>10562</v>
      </c>
      <c r="Q1170" s="8" t="s">
        <v>13710</v>
      </c>
      <c r="R1170" s="8" t="s">
        <v>10559</v>
      </c>
      <c r="U1170" s="13">
        <v>231</v>
      </c>
    </row>
    <row r="1171" ht="30" customHeight="1" outlineLevel="3" spans="1:21">
      <c r="A1171" s="8" t="s">
        <v>206</v>
      </c>
      <c r="B1171" s="8" t="s">
        <v>211</v>
      </c>
      <c r="C1171" s="8" t="s">
        <v>13821</v>
      </c>
      <c r="D1171" s="13">
        <v>2.315</v>
      </c>
      <c r="E1171" s="8" t="s">
        <v>13822</v>
      </c>
      <c r="F1171" s="8" t="s">
        <v>13823</v>
      </c>
      <c r="G1171" s="8" t="s">
        <v>10558</v>
      </c>
      <c r="H1171" s="8" t="s">
        <v>10559</v>
      </c>
      <c r="I1171" s="8" t="s">
        <v>10560</v>
      </c>
      <c r="J1171" s="13">
        <v>2.3</v>
      </c>
      <c r="K1171" s="13">
        <f t="shared" si="69"/>
        <v>86.6</v>
      </c>
      <c r="L1171" s="13">
        <v>35</v>
      </c>
      <c r="M1171" s="8" t="s">
        <v>10559</v>
      </c>
      <c r="N1171" s="13">
        <f t="shared" si="70"/>
        <v>51.6</v>
      </c>
      <c r="O1171" s="8" t="s">
        <v>10566</v>
      </c>
      <c r="P1171" s="8" t="s">
        <v>10562</v>
      </c>
      <c r="Q1171" s="8" t="s">
        <v>13710</v>
      </c>
      <c r="R1171" s="8" t="s">
        <v>10559</v>
      </c>
      <c r="U1171" s="13">
        <v>62</v>
      </c>
    </row>
    <row r="1172" ht="30" customHeight="1" outlineLevel="3" spans="1:21">
      <c r="A1172" s="8" t="s">
        <v>206</v>
      </c>
      <c r="B1172" s="8" t="s">
        <v>211</v>
      </c>
      <c r="C1172" s="8" t="s">
        <v>13824</v>
      </c>
      <c r="D1172" s="13">
        <v>4.316</v>
      </c>
      <c r="E1172" s="8" t="s">
        <v>13825</v>
      </c>
      <c r="F1172" s="8" t="s">
        <v>13826</v>
      </c>
      <c r="G1172" s="8" t="s">
        <v>10558</v>
      </c>
      <c r="H1172" s="8" t="s">
        <v>10559</v>
      </c>
      <c r="I1172" s="8" t="s">
        <v>10560</v>
      </c>
      <c r="J1172" s="13">
        <v>4.3</v>
      </c>
      <c r="K1172" s="13">
        <f t="shared" si="69"/>
        <v>162</v>
      </c>
      <c r="L1172" s="13">
        <v>65</v>
      </c>
      <c r="M1172" s="8" t="s">
        <v>10559</v>
      </c>
      <c r="N1172" s="13">
        <f t="shared" si="70"/>
        <v>97</v>
      </c>
      <c r="O1172" s="8" t="s">
        <v>10566</v>
      </c>
      <c r="P1172" s="8" t="s">
        <v>10562</v>
      </c>
      <c r="Q1172" s="8" t="s">
        <v>13710</v>
      </c>
      <c r="R1172" s="8" t="s">
        <v>10559</v>
      </c>
      <c r="U1172" s="13">
        <v>116</v>
      </c>
    </row>
    <row r="1173" ht="30" customHeight="1" outlineLevel="3" spans="1:21">
      <c r="A1173" s="8" t="s">
        <v>206</v>
      </c>
      <c r="B1173" s="8" t="s">
        <v>211</v>
      </c>
      <c r="C1173" s="8" t="s">
        <v>13827</v>
      </c>
      <c r="D1173" s="13">
        <v>2.295</v>
      </c>
      <c r="E1173" s="8" t="s">
        <v>13828</v>
      </c>
      <c r="F1173" s="8" t="s">
        <v>13829</v>
      </c>
      <c r="G1173" s="8" t="s">
        <v>10558</v>
      </c>
      <c r="H1173" s="8" t="s">
        <v>10559</v>
      </c>
      <c r="I1173" s="8" t="s">
        <v>10560</v>
      </c>
      <c r="J1173" s="13">
        <v>2.3</v>
      </c>
      <c r="K1173" s="13">
        <f t="shared" si="69"/>
        <v>85.2</v>
      </c>
      <c r="L1173" s="13">
        <v>34</v>
      </c>
      <c r="M1173" s="8" t="s">
        <v>10559</v>
      </c>
      <c r="N1173" s="13">
        <f t="shared" si="70"/>
        <v>51.2</v>
      </c>
      <c r="O1173" s="8" t="s">
        <v>10566</v>
      </c>
      <c r="P1173" s="8" t="s">
        <v>10562</v>
      </c>
      <c r="Q1173" s="8" t="s">
        <v>13710</v>
      </c>
      <c r="R1173" s="8" t="s">
        <v>10559</v>
      </c>
      <c r="U1173" s="13">
        <v>61</v>
      </c>
    </row>
    <row r="1174" ht="30" customHeight="1" outlineLevel="3" spans="1:21">
      <c r="A1174" s="8" t="s">
        <v>206</v>
      </c>
      <c r="B1174" s="8" t="s">
        <v>211</v>
      </c>
      <c r="C1174" s="8" t="s">
        <v>13830</v>
      </c>
      <c r="D1174" s="13">
        <v>9.5</v>
      </c>
      <c r="E1174" s="8" t="s">
        <v>13831</v>
      </c>
      <c r="F1174" s="8" t="s">
        <v>13832</v>
      </c>
      <c r="G1174" s="8" t="s">
        <v>10558</v>
      </c>
      <c r="H1174" s="8" t="s">
        <v>10559</v>
      </c>
      <c r="I1174" s="8" t="s">
        <v>10560</v>
      </c>
      <c r="J1174" s="13">
        <v>9.5</v>
      </c>
      <c r="K1174" s="13">
        <f t="shared" si="69"/>
        <v>354.7</v>
      </c>
      <c r="L1174" s="13">
        <v>143</v>
      </c>
      <c r="M1174" s="8" t="s">
        <v>10559</v>
      </c>
      <c r="N1174" s="13">
        <f t="shared" si="70"/>
        <v>211.7</v>
      </c>
      <c r="O1174" s="8" t="s">
        <v>10566</v>
      </c>
      <c r="P1174" s="8" t="s">
        <v>10562</v>
      </c>
      <c r="Q1174" s="8" t="s">
        <v>13710</v>
      </c>
      <c r="R1174" s="8" t="s">
        <v>10559</v>
      </c>
      <c r="U1174" s="13">
        <v>254</v>
      </c>
    </row>
    <row r="1175" ht="30" customHeight="1" outlineLevel="3" spans="1:21">
      <c r="A1175" s="8" t="s">
        <v>206</v>
      </c>
      <c r="B1175" s="8" t="s">
        <v>211</v>
      </c>
      <c r="C1175" s="8" t="s">
        <v>13833</v>
      </c>
      <c r="D1175" s="13">
        <v>6.961</v>
      </c>
      <c r="E1175" s="8" t="s">
        <v>13834</v>
      </c>
      <c r="F1175" s="8" t="s">
        <v>13835</v>
      </c>
      <c r="G1175" s="8" t="s">
        <v>10558</v>
      </c>
      <c r="H1175" s="8" t="s">
        <v>10559</v>
      </c>
      <c r="I1175" s="8" t="s">
        <v>10560</v>
      </c>
      <c r="J1175" s="13">
        <v>7</v>
      </c>
      <c r="K1175" s="13">
        <f t="shared" si="69"/>
        <v>259.7</v>
      </c>
      <c r="L1175" s="13">
        <v>104</v>
      </c>
      <c r="M1175" s="8" t="s">
        <v>10559</v>
      </c>
      <c r="N1175" s="13">
        <f t="shared" si="70"/>
        <v>155.7</v>
      </c>
      <c r="O1175" s="8" t="s">
        <v>10566</v>
      </c>
      <c r="P1175" s="8" t="s">
        <v>10562</v>
      </c>
      <c r="Q1175" s="8" t="s">
        <v>13710</v>
      </c>
      <c r="R1175" s="8" t="s">
        <v>10559</v>
      </c>
      <c r="U1175" s="13">
        <v>186</v>
      </c>
    </row>
    <row r="1176" ht="30" customHeight="1" outlineLevel="3" spans="1:21">
      <c r="A1176" s="8" t="s">
        <v>206</v>
      </c>
      <c r="B1176" s="8" t="s">
        <v>211</v>
      </c>
      <c r="C1176" s="8" t="s">
        <v>10559</v>
      </c>
      <c r="D1176" s="13">
        <v>3.87</v>
      </c>
      <c r="E1176" s="8" t="s">
        <v>13836</v>
      </c>
      <c r="F1176" s="8" t="s">
        <v>13837</v>
      </c>
      <c r="G1176" s="8" t="s">
        <v>10558</v>
      </c>
      <c r="H1176" s="8" t="s">
        <v>10559</v>
      </c>
      <c r="I1176" s="8" t="s">
        <v>10560</v>
      </c>
      <c r="J1176" s="13">
        <v>8.7</v>
      </c>
      <c r="K1176" s="13">
        <f t="shared" si="69"/>
        <v>143</v>
      </c>
      <c r="L1176" s="13">
        <v>58</v>
      </c>
      <c r="M1176" s="8" t="s">
        <v>10559</v>
      </c>
      <c r="N1176" s="13">
        <f t="shared" si="70"/>
        <v>85</v>
      </c>
      <c r="O1176" s="8" t="s">
        <v>10566</v>
      </c>
      <c r="P1176" s="8" t="s">
        <v>10562</v>
      </c>
      <c r="Q1176" s="8" t="s">
        <v>13710</v>
      </c>
      <c r="R1176" s="8" t="s">
        <v>10559</v>
      </c>
      <c r="U1176" s="13">
        <v>102.4</v>
      </c>
    </row>
    <row r="1177" ht="30" customHeight="1" outlineLevel="3" spans="1:21">
      <c r="A1177" s="8" t="s">
        <v>206</v>
      </c>
      <c r="B1177" s="8" t="s">
        <v>211</v>
      </c>
      <c r="C1177" s="8" t="s">
        <v>13838</v>
      </c>
      <c r="D1177" s="13">
        <v>16.782</v>
      </c>
      <c r="E1177" s="8" t="s">
        <v>13839</v>
      </c>
      <c r="F1177" s="8" t="s">
        <v>13840</v>
      </c>
      <c r="G1177" s="8" t="s">
        <v>10558</v>
      </c>
      <c r="H1177" s="8" t="s">
        <v>10559</v>
      </c>
      <c r="I1177" s="8" t="s">
        <v>10560</v>
      </c>
      <c r="J1177" s="13">
        <v>16.8</v>
      </c>
      <c r="K1177" s="13">
        <f t="shared" si="69"/>
        <v>628.4</v>
      </c>
      <c r="L1177" s="13">
        <v>252</v>
      </c>
      <c r="M1177" s="8" t="s">
        <v>10559</v>
      </c>
      <c r="N1177" s="13">
        <f t="shared" si="70"/>
        <v>376.4</v>
      </c>
      <c r="O1177" s="8" t="s">
        <v>10566</v>
      </c>
      <c r="P1177" s="8" t="s">
        <v>10562</v>
      </c>
      <c r="Q1177" s="8" t="s">
        <v>13710</v>
      </c>
      <c r="R1177" s="8" t="s">
        <v>10559</v>
      </c>
      <c r="U1177" s="13">
        <v>450</v>
      </c>
    </row>
    <row r="1178" ht="30" customHeight="1" outlineLevel="3" spans="1:21">
      <c r="A1178" s="8" t="s">
        <v>206</v>
      </c>
      <c r="B1178" s="8" t="s">
        <v>211</v>
      </c>
      <c r="C1178" s="8" t="s">
        <v>13841</v>
      </c>
      <c r="D1178" s="13">
        <v>2.513</v>
      </c>
      <c r="E1178" s="8" t="s">
        <v>13842</v>
      </c>
      <c r="F1178" s="8" t="s">
        <v>13843</v>
      </c>
      <c r="G1178" s="8" t="s">
        <v>10558</v>
      </c>
      <c r="H1178" s="8" t="s">
        <v>10559</v>
      </c>
      <c r="I1178" s="8" t="s">
        <v>10560</v>
      </c>
      <c r="J1178" s="13">
        <v>2.5</v>
      </c>
      <c r="K1178" s="13">
        <f t="shared" si="69"/>
        <v>93.6</v>
      </c>
      <c r="L1178" s="13">
        <v>38</v>
      </c>
      <c r="M1178" s="8" t="s">
        <v>10559</v>
      </c>
      <c r="N1178" s="13">
        <f t="shared" si="70"/>
        <v>55.6</v>
      </c>
      <c r="O1178" s="8" t="s">
        <v>10566</v>
      </c>
      <c r="P1178" s="8" t="s">
        <v>10562</v>
      </c>
      <c r="Q1178" s="8" t="s">
        <v>13710</v>
      </c>
      <c r="R1178" s="8" t="s">
        <v>10559</v>
      </c>
      <c r="U1178" s="13">
        <v>67</v>
      </c>
    </row>
    <row r="1179" ht="30" customHeight="1" outlineLevel="3" spans="1:21">
      <c r="A1179" s="8" t="s">
        <v>206</v>
      </c>
      <c r="B1179" s="8" t="s">
        <v>211</v>
      </c>
      <c r="C1179" s="8" t="s">
        <v>10559</v>
      </c>
      <c r="D1179" s="13">
        <v>3.191</v>
      </c>
      <c r="E1179" s="8" t="s">
        <v>13844</v>
      </c>
      <c r="F1179" s="8" t="s">
        <v>13845</v>
      </c>
      <c r="G1179" s="8" t="s">
        <v>10558</v>
      </c>
      <c r="H1179" s="8" t="s">
        <v>10559</v>
      </c>
      <c r="I1179" s="8" t="s">
        <v>10560</v>
      </c>
      <c r="J1179" s="13">
        <v>7.7</v>
      </c>
      <c r="K1179" s="13">
        <f t="shared" si="69"/>
        <v>67.7</v>
      </c>
      <c r="L1179" s="13">
        <v>47.5</v>
      </c>
      <c r="M1179" s="8" t="s">
        <v>10559</v>
      </c>
      <c r="N1179" s="13">
        <f t="shared" si="70"/>
        <v>20.2</v>
      </c>
      <c r="O1179" s="8" t="s">
        <v>10566</v>
      </c>
      <c r="P1179" s="8" t="s">
        <v>10562</v>
      </c>
      <c r="Q1179" s="8" t="s">
        <v>13710</v>
      </c>
      <c r="R1179" s="8" t="s">
        <v>10559</v>
      </c>
      <c r="U1179" s="13">
        <v>48.5</v>
      </c>
    </row>
    <row r="1180" ht="30" customHeight="1" outlineLevel="2" spans="1:21">
      <c r="A1180" s="8"/>
      <c r="B1180" s="7" t="s">
        <v>218</v>
      </c>
      <c r="C1180" s="8"/>
      <c r="D1180" s="13">
        <f>SUBTOTAL(9,D1181:D1196)</f>
        <v>36.538</v>
      </c>
      <c r="E1180" s="8"/>
      <c r="F1180" s="8"/>
      <c r="G1180" s="8"/>
      <c r="H1180" s="8"/>
      <c r="I1180" s="8"/>
      <c r="J1180" s="13"/>
      <c r="K1180" s="13">
        <f>SUBTOTAL(9,K1181:K1196)</f>
        <v>1388.9</v>
      </c>
      <c r="L1180" s="13">
        <f>SUBTOTAL(9,L1181:L1196)</f>
        <v>546.8</v>
      </c>
      <c r="M1180" s="8">
        <f>SUBTOTAL(9,M1181:M1196)</f>
        <v>0</v>
      </c>
      <c r="N1180" s="13">
        <f>SUBTOTAL(9,N1181:N1196)</f>
        <v>842.1</v>
      </c>
      <c r="O1180" s="8"/>
      <c r="P1180" s="8"/>
      <c r="Q1180" s="8"/>
      <c r="R1180" s="8"/>
      <c r="U1180" s="13">
        <f>SUBTOTAL(9,U1181:U1196)</f>
        <v>994.5</v>
      </c>
    </row>
    <row r="1181" ht="30" customHeight="1" outlineLevel="3" spans="1:21">
      <c r="A1181" s="8" t="s">
        <v>206</v>
      </c>
      <c r="B1181" s="8" t="s">
        <v>217</v>
      </c>
      <c r="C1181" s="8" t="s">
        <v>13846</v>
      </c>
      <c r="D1181" s="13">
        <v>1.802</v>
      </c>
      <c r="E1181" s="8" t="s">
        <v>13847</v>
      </c>
      <c r="F1181" s="8" t="s">
        <v>13848</v>
      </c>
      <c r="G1181" s="8" t="s">
        <v>10558</v>
      </c>
      <c r="H1181" s="8" t="s">
        <v>10559</v>
      </c>
      <c r="I1181" s="8" t="s">
        <v>10560</v>
      </c>
      <c r="J1181" s="13">
        <v>1.8</v>
      </c>
      <c r="K1181" s="13">
        <f t="shared" ref="K1181:K1196" si="71">ROUND(U1181/167662*234138,1)</f>
        <v>67</v>
      </c>
      <c r="L1181" s="13">
        <v>27</v>
      </c>
      <c r="M1181" s="8" t="s">
        <v>10559</v>
      </c>
      <c r="N1181" s="13">
        <f t="shared" ref="N1181:N1196" si="72">K1181-L1181</f>
        <v>40</v>
      </c>
      <c r="O1181" s="8" t="s">
        <v>10566</v>
      </c>
      <c r="P1181" s="8" t="s">
        <v>10562</v>
      </c>
      <c r="Q1181" s="8" t="s">
        <v>13849</v>
      </c>
      <c r="R1181" s="8"/>
      <c r="U1181" s="13">
        <v>48</v>
      </c>
    </row>
    <row r="1182" ht="30" customHeight="1" outlineLevel="3" spans="1:21">
      <c r="A1182" s="8" t="s">
        <v>206</v>
      </c>
      <c r="B1182" s="8" t="s">
        <v>217</v>
      </c>
      <c r="C1182" s="8" t="s">
        <v>10559</v>
      </c>
      <c r="D1182" s="13">
        <v>0.459</v>
      </c>
      <c r="E1182" s="8" t="s">
        <v>13850</v>
      </c>
      <c r="F1182" s="8" t="s">
        <v>13851</v>
      </c>
      <c r="G1182" s="8" t="s">
        <v>10558</v>
      </c>
      <c r="H1182" s="8" t="s">
        <v>10559</v>
      </c>
      <c r="I1182" s="8" t="s">
        <v>10560</v>
      </c>
      <c r="J1182" s="13">
        <v>2.7</v>
      </c>
      <c r="K1182" s="13">
        <f t="shared" si="71"/>
        <v>38.4</v>
      </c>
      <c r="L1182" s="13">
        <v>6.8</v>
      </c>
      <c r="M1182" s="8" t="s">
        <v>10559</v>
      </c>
      <c r="N1182" s="13">
        <f t="shared" si="72"/>
        <v>31.6</v>
      </c>
      <c r="O1182" s="8" t="s">
        <v>10566</v>
      </c>
      <c r="P1182" s="8" t="s">
        <v>10562</v>
      </c>
      <c r="Q1182" s="8" t="s">
        <v>13849</v>
      </c>
      <c r="R1182" s="8"/>
      <c r="U1182" s="13">
        <v>27.5</v>
      </c>
    </row>
    <row r="1183" ht="30" customHeight="1" outlineLevel="3" spans="1:21">
      <c r="A1183" s="8" t="s">
        <v>206</v>
      </c>
      <c r="B1183" s="8" t="s">
        <v>217</v>
      </c>
      <c r="C1183" s="8" t="s">
        <v>13852</v>
      </c>
      <c r="D1183" s="13">
        <v>0.897</v>
      </c>
      <c r="E1183" s="8" t="s">
        <v>13853</v>
      </c>
      <c r="F1183" s="8" t="s">
        <v>13854</v>
      </c>
      <c r="G1183" s="8" t="s">
        <v>10558</v>
      </c>
      <c r="H1183" s="8" t="s">
        <v>10559</v>
      </c>
      <c r="I1183" s="8" t="s">
        <v>10560</v>
      </c>
      <c r="J1183" s="13">
        <v>0.9</v>
      </c>
      <c r="K1183" s="13">
        <f t="shared" si="71"/>
        <v>33.5</v>
      </c>
      <c r="L1183" s="13">
        <v>13</v>
      </c>
      <c r="M1183" s="8" t="s">
        <v>10559</v>
      </c>
      <c r="N1183" s="13">
        <f t="shared" si="72"/>
        <v>20.5</v>
      </c>
      <c r="O1183" s="8" t="s">
        <v>10566</v>
      </c>
      <c r="P1183" s="8" t="s">
        <v>10562</v>
      </c>
      <c r="Q1183" s="8" t="s">
        <v>13849</v>
      </c>
      <c r="R1183" s="8"/>
      <c r="U1183" s="13">
        <v>24</v>
      </c>
    </row>
    <row r="1184" ht="30" customHeight="1" outlineLevel="3" spans="1:21">
      <c r="A1184" s="8" t="s">
        <v>206</v>
      </c>
      <c r="B1184" s="8" t="s">
        <v>217</v>
      </c>
      <c r="C1184" s="8" t="s">
        <v>13855</v>
      </c>
      <c r="D1184" s="13">
        <v>0.362</v>
      </c>
      <c r="E1184" s="8" t="s">
        <v>13856</v>
      </c>
      <c r="F1184" s="8" t="s">
        <v>13857</v>
      </c>
      <c r="G1184" s="8" t="s">
        <v>10558</v>
      </c>
      <c r="H1184" s="8" t="s">
        <v>10559</v>
      </c>
      <c r="I1184" s="8" t="s">
        <v>10560</v>
      </c>
      <c r="J1184" s="13">
        <v>0.4</v>
      </c>
      <c r="K1184" s="13">
        <f t="shared" si="71"/>
        <v>14</v>
      </c>
      <c r="L1184" s="13">
        <v>5</v>
      </c>
      <c r="M1184" s="8" t="s">
        <v>10559</v>
      </c>
      <c r="N1184" s="13">
        <f t="shared" si="72"/>
        <v>9</v>
      </c>
      <c r="O1184" s="8" t="s">
        <v>10566</v>
      </c>
      <c r="P1184" s="8" t="s">
        <v>10562</v>
      </c>
      <c r="Q1184" s="8" t="s">
        <v>13849</v>
      </c>
      <c r="R1184" s="8"/>
      <c r="U1184" s="13">
        <v>10</v>
      </c>
    </row>
    <row r="1185" ht="30" customHeight="1" outlineLevel="3" spans="1:21">
      <c r="A1185" s="8" t="s">
        <v>206</v>
      </c>
      <c r="B1185" s="8" t="s">
        <v>217</v>
      </c>
      <c r="C1185" s="8" t="s">
        <v>13858</v>
      </c>
      <c r="D1185" s="13">
        <v>1.078</v>
      </c>
      <c r="E1185" s="8" t="s">
        <v>13859</v>
      </c>
      <c r="F1185" s="8" t="s">
        <v>13860</v>
      </c>
      <c r="G1185" s="8" t="s">
        <v>10558</v>
      </c>
      <c r="H1185" s="8" t="s">
        <v>10559</v>
      </c>
      <c r="I1185" s="8" t="s">
        <v>10560</v>
      </c>
      <c r="J1185" s="13">
        <v>1.1</v>
      </c>
      <c r="K1185" s="13">
        <f t="shared" si="71"/>
        <v>40.5</v>
      </c>
      <c r="L1185" s="13">
        <v>16</v>
      </c>
      <c r="M1185" s="8" t="s">
        <v>10559</v>
      </c>
      <c r="N1185" s="13">
        <f t="shared" si="72"/>
        <v>24.5</v>
      </c>
      <c r="O1185" s="8" t="s">
        <v>10566</v>
      </c>
      <c r="P1185" s="8" t="s">
        <v>10562</v>
      </c>
      <c r="Q1185" s="8" t="s">
        <v>13849</v>
      </c>
      <c r="R1185" s="8"/>
      <c r="U1185" s="13">
        <v>29</v>
      </c>
    </row>
    <row r="1186" ht="30" customHeight="1" outlineLevel="3" spans="1:21">
      <c r="A1186" s="8" t="s">
        <v>206</v>
      </c>
      <c r="B1186" s="8" t="s">
        <v>217</v>
      </c>
      <c r="C1186" s="8" t="s">
        <v>13861</v>
      </c>
      <c r="D1186" s="13">
        <v>5.159</v>
      </c>
      <c r="E1186" s="8" t="s">
        <v>13862</v>
      </c>
      <c r="F1186" s="8" t="s">
        <v>13863</v>
      </c>
      <c r="G1186" s="8" t="s">
        <v>10558</v>
      </c>
      <c r="H1186" s="8" t="s">
        <v>10559</v>
      </c>
      <c r="I1186" s="8" t="s">
        <v>10560</v>
      </c>
      <c r="J1186" s="13">
        <v>5.2</v>
      </c>
      <c r="K1186" s="13">
        <f t="shared" si="71"/>
        <v>192.7</v>
      </c>
      <c r="L1186" s="13">
        <v>77</v>
      </c>
      <c r="M1186" s="8" t="s">
        <v>10559</v>
      </c>
      <c r="N1186" s="13">
        <f t="shared" si="72"/>
        <v>115.7</v>
      </c>
      <c r="O1186" s="8" t="s">
        <v>10566</v>
      </c>
      <c r="P1186" s="8" t="s">
        <v>10562</v>
      </c>
      <c r="Q1186" s="8" t="s">
        <v>13849</v>
      </c>
      <c r="R1186" s="8"/>
      <c r="U1186" s="13">
        <v>138</v>
      </c>
    </row>
    <row r="1187" ht="30" customHeight="1" outlineLevel="3" spans="1:21">
      <c r="A1187" s="8" t="s">
        <v>206</v>
      </c>
      <c r="B1187" s="8" t="s">
        <v>217</v>
      </c>
      <c r="C1187" s="8" t="s">
        <v>13864</v>
      </c>
      <c r="D1187" s="13">
        <v>4.541</v>
      </c>
      <c r="E1187" s="8" t="s">
        <v>13865</v>
      </c>
      <c r="F1187" s="8" t="s">
        <v>13866</v>
      </c>
      <c r="G1187" s="8" t="s">
        <v>10558</v>
      </c>
      <c r="H1187" s="8" t="s">
        <v>10559</v>
      </c>
      <c r="I1187" s="8" t="s">
        <v>10560</v>
      </c>
      <c r="J1187" s="13">
        <v>4.5</v>
      </c>
      <c r="K1187" s="13">
        <f t="shared" si="71"/>
        <v>170.4</v>
      </c>
      <c r="L1187" s="13">
        <v>68</v>
      </c>
      <c r="M1187" s="8" t="s">
        <v>10559</v>
      </c>
      <c r="N1187" s="13">
        <f t="shared" si="72"/>
        <v>102.4</v>
      </c>
      <c r="O1187" s="8" t="s">
        <v>10566</v>
      </c>
      <c r="P1187" s="8" t="s">
        <v>10562</v>
      </c>
      <c r="Q1187" s="8" t="s">
        <v>13849</v>
      </c>
      <c r="R1187" s="8"/>
      <c r="U1187" s="13">
        <v>122</v>
      </c>
    </row>
    <row r="1188" ht="30" customHeight="1" outlineLevel="3" spans="1:21">
      <c r="A1188" s="8" t="s">
        <v>206</v>
      </c>
      <c r="B1188" s="8" t="s">
        <v>217</v>
      </c>
      <c r="C1188" s="8" t="s">
        <v>13867</v>
      </c>
      <c r="D1188" s="13">
        <v>4.352</v>
      </c>
      <c r="E1188" s="8" t="s">
        <v>13868</v>
      </c>
      <c r="F1188" s="8" t="s">
        <v>13869</v>
      </c>
      <c r="G1188" s="8" t="s">
        <v>10558</v>
      </c>
      <c r="H1188" s="8" t="s">
        <v>10559</v>
      </c>
      <c r="I1188" s="8" t="s">
        <v>10560</v>
      </c>
      <c r="J1188" s="13">
        <v>4.4</v>
      </c>
      <c r="K1188" s="13">
        <f t="shared" si="71"/>
        <v>163.4</v>
      </c>
      <c r="L1188" s="13">
        <v>65</v>
      </c>
      <c r="M1188" s="8" t="s">
        <v>10559</v>
      </c>
      <c r="N1188" s="13">
        <f t="shared" si="72"/>
        <v>98.4</v>
      </c>
      <c r="O1188" s="8" t="s">
        <v>10566</v>
      </c>
      <c r="P1188" s="8" t="s">
        <v>10562</v>
      </c>
      <c r="Q1188" s="8" t="s">
        <v>13849</v>
      </c>
      <c r="R1188" s="8"/>
      <c r="U1188" s="13">
        <v>117</v>
      </c>
    </row>
    <row r="1189" ht="30" customHeight="1" outlineLevel="3" spans="1:21">
      <c r="A1189" s="8" t="s">
        <v>206</v>
      </c>
      <c r="B1189" s="8" t="s">
        <v>217</v>
      </c>
      <c r="C1189" s="8" t="s">
        <v>13870</v>
      </c>
      <c r="D1189" s="13">
        <v>2.36</v>
      </c>
      <c r="E1189" s="8" t="s">
        <v>13871</v>
      </c>
      <c r="F1189" s="8" t="s">
        <v>13872</v>
      </c>
      <c r="G1189" s="8" t="s">
        <v>10558</v>
      </c>
      <c r="H1189" s="8" t="s">
        <v>10559</v>
      </c>
      <c r="I1189" s="8" t="s">
        <v>10560</v>
      </c>
      <c r="J1189" s="13">
        <v>2.4</v>
      </c>
      <c r="K1189" s="13">
        <f t="shared" si="71"/>
        <v>88</v>
      </c>
      <c r="L1189" s="13">
        <v>35</v>
      </c>
      <c r="M1189" s="8" t="s">
        <v>10559</v>
      </c>
      <c r="N1189" s="13">
        <f t="shared" si="72"/>
        <v>53</v>
      </c>
      <c r="O1189" s="8" t="s">
        <v>10566</v>
      </c>
      <c r="P1189" s="8" t="s">
        <v>10562</v>
      </c>
      <c r="Q1189" s="8" t="s">
        <v>13849</v>
      </c>
      <c r="R1189" s="8"/>
      <c r="U1189" s="13">
        <v>63</v>
      </c>
    </row>
    <row r="1190" ht="30" customHeight="1" outlineLevel="3" spans="1:21">
      <c r="A1190" s="8" t="s">
        <v>206</v>
      </c>
      <c r="B1190" s="8" t="s">
        <v>217</v>
      </c>
      <c r="C1190" s="8" t="s">
        <v>13873</v>
      </c>
      <c r="D1190" s="13">
        <v>2.337</v>
      </c>
      <c r="E1190" s="8" t="s">
        <v>13874</v>
      </c>
      <c r="F1190" s="8" t="s">
        <v>13875</v>
      </c>
      <c r="G1190" s="8" t="s">
        <v>10558</v>
      </c>
      <c r="H1190" s="8" t="s">
        <v>10559</v>
      </c>
      <c r="I1190" s="8" t="s">
        <v>10560</v>
      </c>
      <c r="J1190" s="13">
        <v>2.3</v>
      </c>
      <c r="K1190" s="13">
        <f t="shared" si="71"/>
        <v>88</v>
      </c>
      <c r="L1190" s="13">
        <v>35</v>
      </c>
      <c r="M1190" s="8" t="s">
        <v>10559</v>
      </c>
      <c r="N1190" s="13">
        <f t="shared" si="72"/>
        <v>53</v>
      </c>
      <c r="O1190" s="8" t="s">
        <v>10566</v>
      </c>
      <c r="P1190" s="8" t="s">
        <v>10562</v>
      </c>
      <c r="Q1190" s="8" t="s">
        <v>13849</v>
      </c>
      <c r="R1190" s="8"/>
      <c r="U1190" s="13">
        <v>63</v>
      </c>
    </row>
    <row r="1191" ht="30" customHeight="1" outlineLevel="3" spans="1:21">
      <c r="A1191" s="8" t="s">
        <v>206</v>
      </c>
      <c r="B1191" s="8" t="s">
        <v>217</v>
      </c>
      <c r="C1191" s="8" t="s">
        <v>13876</v>
      </c>
      <c r="D1191" s="13">
        <v>3.177</v>
      </c>
      <c r="E1191" s="8" t="s">
        <v>13877</v>
      </c>
      <c r="F1191" s="8" t="s">
        <v>13878</v>
      </c>
      <c r="G1191" s="8" t="s">
        <v>10558</v>
      </c>
      <c r="H1191" s="8" t="s">
        <v>10559</v>
      </c>
      <c r="I1191" s="8" t="s">
        <v>10560</v>
      </c>
      <c r="J1191" s="13">
        <v>3.2</v>
      </c>
      <c r="K1191" s="13">
        <f t="shared" si="71"/>
        <v>118.7</v>
      </c>
      <c r="L1191" s="13">
        <v>48</v>
      </c>
      <c r="M1191" s="8" t="s">
        <v>10559</v>
      </c>
      <c r="N1191" s="13">
        <f t="shared" si="72"/>
        <v>70.7</v>
      </c>
      <c r="O1191" s="8" t="s">
        <v>10566</v>
      </c>
      <c r="P1191" s="8" t="s">
        <v>10562</v>
      </c>
      <c r="Q1191" s="8" t="s">
        <v>13849</v>
      </c>
      <c r="R1191" s="8"/>
      <c r="U1191" s="13">
        <v>85</v>
      </c>
    </row>
    <row r="1192" ht="30" customHeight="1" outlineLevel="3" spans="1:21">
      <c r="A1192" s="8" t="s">
        <v>206</v>
      </c>
      <c r="B1192" s="8" t="s">
        <v>217</v>
      </c>
      <c r="C1192" s="8" t="s">
        <v>13879</v>
      </c>
      <c r="D1192" s="13">
        <v>1.275</v>
      </c>
      <c r="E1192" s="8" t="s">
        <v>13880</v>
      </c>
      <c r="F1192" s="8" t="s">
        <v>13881</v>
      </c>
      <c r="G1192" s="8" t="s">
        <v>10558</v>
      </c>
      <c r="H1192" s="8" t="s">
        <v>10559</v>
      </c>
      <c r="I1192" s="8" t="s">
        <v>10560</v>
      </c>
      <c r="J1192" s="13">
        <v>1.3</v>
      </c>
      <c r="K1192" s="13">
        <f t="shared" si="71"/>
        <v>47.5</v>
      </c>
      <c r="L1192" s="13">
        <v>19</v>
      </c>
      <c r="M1192" s="8" t="s">
        <v>10559</v>
      </c>
      <c r="N1192" s="13">
        <f t="shared" si="72"/>
        <v>28.5</v>
      </c>
      <c r="O1192" s="8" t="s">
        <v>10566</v>
      </c>
      <c r="P1192" s="8" t="s">
        <v>10562</v>
      </c>
      <c r="Q1192" s="8" t="s">
        <v>13849</v>
      </c>
      <c r="R1192" s="8"/>
      <c r="U1192" s="13">
        <v>34</v>
      </c>
    </row>
    <row r="1193" ht="30" customHeight="1" outlineLevel="3" spans="1:21">
      <c r="A1193" s="8" t="s">
        <v>206</v>
      </c>
      <c r="B1193" s="8" t="s">
        <v>217</v>
      </c>
      <c r="C1193" s="8" t="s">
        <v>13882</v>
      </c>
      <c r="D1193" s="13">
        <v>3.003</v>
      </c>
      <c r="E1193" s="8" t="s">
        <v>13883</v>
      </c>
      <c r="F1193" s="8" t="s">
        <v>13884</v>
      </c>
      <c r="G1193" s="8" t="s">
        <v>10558</v>
      </c>
      <c r="H1193" s="8" t="s">
        <v>10559</v>
      </c>
      <c r="I1193" s="8" t="s">
        <v>10560</v>
      </c>
      <c r="J1193" s="13">
        <v>3</v>
      </c>
      <c r="K1193" s="13">
        <f t="shared" si="71"/>
        <v>111.7</v>
      </c>
      <c r="L1193" s="13">
        <v>45</v>
      </c>
      <c r="M1193" s="8" t="s">
        <v>10559</v>
      </c>
      <c r="N1193" s="13">
        <f t="shared" si="72"/>
        <v>66.7</v>
      </c>
      <c r="O1193" s="8" t="s">
        <v>10566</v>
      </c>
      <c r="P1193" s="8" t="s">
        <v>10562</v>
      </c>
      <c r="Q1193" s="8" t="s">
        <v>13849</v>
      </c>
      <c r="R1193" s="8"/>
      <c r="U1193" s="13">
        <v>80</v>
      </c>
    </row>
    <row r="1194" ht="30" customHeight="1" outlineLevel="3" spans="1:21">
      <c r="A1194" s="8" t="s">
        <v>206</v>
      </c>
      <c r="B1194" s="8" t="s">
        <v>217</v>
      </c>
      <c r="C1194" s="8" t="s">
        <v>13885</v>
      </c>
      <c r="D1194" s="13">
        <v>3.586</v>
      </c>
      <c r="E1194" s="8" t="s">
        <v>13886</v>
      </c>
      <c r="F1194" s="8" t="s">
        <v>13887</v>
      </c>
      <c r="G1194" s="8" t="s">
        <v>10558</v>
      </c>
      <c r="H1194" s="8" t="s">
        <v>10559</v>
      </c>
      <c r="I1194" s="8" t="s">
        <v>10560</v>
      </c>
      <c r="J1194" s="13">
        <v>3.6</v>
      </c>
      <c r="K1194" s="13">
        <f t="shared" si="71"/>
        <v>134.1</v>
      </c>
      <c r="L1194" s="13">
        <v>54</v>
      </c>
      <c r="M1194" s="8" t="s">
        <v>10559</v>
      </c>
      <c r="N1194" s="13">
        <f t="shared" si="72"/>
        <v>80.1</v>
      </c>
      <c r="O1194" s="8" t="s">
        <v>10566</v>
      </c>
      <c r="P1194" s="8" t="s">
        <v>10562</v>
      </c>
      <c r="Q1194" s="8" t="s">
        <v>13849</v>
      </c>
      <c r="R1194" s="8"/>
      <c r="U1194" s="13">
        <v>96</v>
      </c>
    </row>
    <row r="1195" ht="30" customHeight="1" outlineLevel="3" spans="1:21">
      <c r="A1195" s="8" t="s">
        <v>206</v>
      </c>
      <c r="B1195" s="8" t="s">
        <v>217</v>
      </c>
      <c r="C1195" s="8" t="s">
        <v>13888</v>
      </c>
      <c r="D1195" s="13">
        <v>0.114</v>
      </c>
      <c r="E1195" s="8" t="s">
        <v>13889</v>
      </c>
      <c r="F1195" s="8" t="s">
        <v>13890</v>
      </c>
      <c r="G1195" s="8" t="s">
        <v>10558</v>
      </c>
      <c r="H1195" s="8" t="s">
        <v>10559</v>
      </c>
      <c r="I1195" s="8" t="s">
        <v>10560</v>
      </c>
      <c r="J1195" s="13">
        <v>0.1</v>
      </c>
      <c r="K1195" s="13">
        <f t="shared" si="71"/>
        <v>4.2</v>
      </c>
      <c r="L1195" s="13">
        <v>2</v>
      </c>
      <c r="M1195" s="8" t="s">
        <v>10559</v>
      </c>
      <c r="N1195" s="13">
        <f t="shared" si="72"/>
        <v>2.2</v>
      </c>
      <c r="O1195" s="8" t="s">
        <v>10566</v>
      </c>
      <c r="P1195" s="8" t="s">
        <v>10562</v>
      </c>
      <c r="Q1195" s="8" t="s">
        <v>13849</v>
      </c>
      <c r="R1195" s="8"/>
      <c r="U1195" s="13">
        <v>3</v>
      </c>
    </row>
    <row r="1196" ht="30" customHeight="1" outlineLevel="3" spans="1:21">
      <c r="A1196" s="8" t="s">
        <v>206</v>
      </c>
      <c r="B1196" s="8" t="s">
        <v>217</v>
      </c>
      <c r="C1196" s="8" t="s">
        <v>13891</v>
      </c>
      <c r="D1196" s="13">
        <v>2.036</v>
      </c>
      <c r="E1196" s="8" t="s">
        <v>13892</v>
      </c>
      <c r="F1196" s="8" t="s">
        <v>13893</v>
      </c>
      <c r="G1196" s="8" t="s">
        <v>10558</v>
      </c>
      <c r="H1196" s="8" t="s">
        <v>10559</v>
      </c>
      <c r="I1196" s="8" t="s">
        <v>10560</v>
      </c>
      <c r="J1196" s="13">
        <v>2</v>
      </c>
      <c r="K1196" s="13">
        <f t="shared" si="71"/>
        <v>76.8</v>
      </c>
      <c r="L1196" s="13">
        <v>31</v>
      </c>
      <c r="M1196" s="8" t="s">
        <v>10559</v>
      </c>
      <c r="N1196" s="13">
        <f t="shared" si="72"/>
        <v>45.8</v>
      </c>
      <c r="O1196" s="8" t="s">
        <v>10566</v>
      </c>
      <c r="P1196" s="8" t="s">
        <v>10562</v>
      </c>
      <c r="Q1196" s="8" t="s">
        <v>13849</v>
      </c>
      <c r="R1196" s="8"/>
      <c r="U1196" s="13">
        <v>55</v>
      </c>
    </row>
    <row r="1197" ht="30" customHeight="1" outlineLevel="2" spans="1:21">
      <c r="A1197" s="8"/>
      <c r="B1197" s="7" t="s">
        <v>220</v>
      </c>
      <c r="C1197" s="8"/>
      <c r="D1197" s="13">
        <f>SUBTOTAL(9,D1198:D1215)</f>
        <v>53.773</v>
      </c>
      <c r="E1197" s="8"/>
      <c r="F1197" s="8"/>
      <c r="G1197" s="8"/>
      <c r="H1197" s="8"/>
      <c r="I1197" s="8"/>
      <c r="J1197" s="13"/>
      <c r="K1197" s="13">
        <f>SUBTOTAL(9,K1198:K1215)</f>
        <v>2010.9</v>
      </c>
      <c r="L1197" s="13">
        <f>SUBTOTAL(9,L1198:L1215)</f>
        <v>806</v>
      </c>
      <c r="M1197" s="13">
        <f>SUBTOTAL(9,M1198:M1215)</f>
        <v>537.9</v>
      </c>
      <c r="N1197" s="13">
        <f>SUBTOTAL(9,N1198:N1215)</f>
        <v>1204.9</v>
      </c>
      <c r="O1197" s="8"/>
      <c r="P1197" s="8"/>
      <c r="Q1197" s="8"/>
      <c r="R1197" s="8"/>
      <c r="U1197" s="13">
        <f>SUBTOTAL(9,U1198:U1215)</f>
        <v>1440</v>
      </c>
    </row>
    <row r="1198" ht="30" customHeight="1" outlineLevel="3" spans="1:21">
      <c r="A1198" s="8" t="s">
        <v>206</v>
      </c>
      <c r="B1198" s="8" t="s">
        <v>219</v>
      </c>
      <c r="C1198" s="8" t="s">
        <v>13894</v>
      </c>
      <c r="D1198" s="13">
        <v>0.572</v>
      </c>
      <c r="E1198" s="8" t="s">
        <v>13895</v>
      </c>
      <c r="F1198" s="8" t="s">
        <v>13896</v>
      </c>
      <c r="G1198" s="8" t="s">
        <v>10558</v>
      </c>
      <c r="H1198" s="8" t="s">
        <v>10559</v>
      </c>
      <c r="I1198" s="8" t="s">
        <v>10560</v>
      </c>
      <c r="J1198" s="13">
        <v>0.6</v>
      </c>
      <c r="K1198" s="13">
        <f t="shared" ref="K1198:K1215" si="73">ROUND(U1198/167662*234138,1)</f>
        <v>20.9</v>
      </c>
      <c r="L1198" s="13">
        <v>9</v>
      </c>
      <c r="M1198" s="13">
        <v>5.7</v>
      </c>
      <c r="N1198" s="13">
        <f t="shared" ref="N1198:N1215" si="74">K1198-L1198</f>
        <v>11.9</v>
      </c>
      <c r="O1198" s="8" t="s">
        <v>10566</v>
      </c>
      <c r="P1198" s="8" t="s">
        <v>10562</v>
      </c>
      <c r="Q1198" s="8" t="s">
        <v>13897</v>
      </c>
      <c r="R1198" s="8" t="s">
        <v>10559</v>
      </c>
      <c r="U1198" s="13">
        <v>15</v>
      </c>
    </row>
    <row r="1199" ht="30" customHeight="1" outlineLevel="3" spans="1:21">
      <c r="A1199" s="8" t="s">
        <v>206</v>
      </c>
      <c r="B1199" s="8" t="s">
        <v>219</v>
      </c>
      <c r="C1199" s="8" t="s">
        <v>13898</v>
      </c>
      <c r="D1199" s="13">
        <v>1.928</v>
      </c>
      <c r="E1199" s="8" t="s">
        <v>13899</v>
      </c>
      <c r="F1199" s="8" t="s">
        <v>13900</v>
      </c>
      <c r="G1199" s="8" t="s">
        <v>10558</v>
      </c>
      <c r="H1199" s="8" t="s">
        <v>10559</v>
      </c>
      <c r="I1199" s="8" t="s">
        <v>10560</v>
      </c>
      <c r="J1199" s="13">
        <v>1.9</v>
      </c>
      <c r="K1199" s="13">
        <f t="shared" si="73"/>
        <v>72.6</v>
      </c>
      <c r="L1199" s="13">
        <v>29</v>
      </c>
      <c r="M1199" s="13">
        <v>19.3</v>
      </c>
      <c r="N1199" s="13">
        <f t="shared" si="74"/>
        <v>43.6</v>
      </c>
      <c r="O1199" s="8" t="s">
        <v>10566</v>
      </c>
      <c r="P1199" s="8" t="s">
        <v>10562</v>
      </c>
      <c r="Q1199" s="8" t="s">
        <v>13897</v>
      </c>
      <c r="R1199" s="8" t="s">
        <v>10559</v>
      </c>
      <c r="U1199" s="13">
        <v>52</v>
      </c>
    </row>
    <row r="1200" ht="30" customHeight="1" outlineLevel="3" spans="1:21">
      <c r="A1200" s="8" t="s">
        <v>206</v>
      </c>
      <c r="B1200" s="8" t="s">
        <v>219</v>
      </c>
      <c r="C1200" s="8" t="s">
        <v>13901</v>
      </c>
      <c r="D1200" s="13">
        <v>2.297</v>
      </c>
      <c r="E1200" s="8" t="s">
        <v>13902</v>
      </c>
      <c r="F1200" s="8" t="s">
        <v>13903</v>
      </c>
      <c r="G1200" s="8" t="s">
        <v>10558</v>
      </c>
      <c r="H1200" s="8" t="s">
        <v>10559</v>
      </c>
      <c r="I1200" s="8" t="s">
        <v>10560</v>
      </c>
      <c r="J1200" s="13">
        <v>2.3</v>
      </c>
      <c r="K1200" s="13">
        <f t="shared" si="73"/>
        <v>86.6</v>
      </c>
      <c r="L1200" s="13">
        <v>34</v>
      </c>
      <c r="M1200" s="13">
        <v>23</v>
      </c>
      <c r="N1200" s="13">
        <f t="shared" si="74"/>
        <v>52.6</v>
      </c>
      <c r="O1200" s="8" t="s">
        <v>10566</v>
      </c>
      <c r="P1200" s="8" t="s">
        <v>10562</v>
      </c>
      <c r="Q1200" s="8" t="s">
        <v>13897</v>
      </c>
      <c r="R1200" s="8" t="s">
        <v>10559</v>
      </c>
      <c r="U1200" s="13">
        <v>62</v>
      </c>
    </row>
    <row r="1201" ht="30" customHeight="1" outlineLevel="3" spans="1:21">
      <c r="A1201" s="8" t="s">
        <v>206</v>
      </c>
      <c r="B1201" s="8" t="s">
        <v>219</v>
      </c>
      <c r="C1201" s="8" t="s">
        <v>13904</v>
      </c>
      <c r="D1201" s="13">
        <v>0.484</v>
      </c>
      <c r="E1201" s="8" t="s">
        <v>13905</v>
      </c>
      <c r="F1201" s="8" t="s">
        <v>13906</v>
      </c>
      <c r="G1201" s="8" t="s">
        <v>10558</v>
      </c>
      <c r="H1201" s="8" t="s">
        <v>10559</v>
      </c>
      <c r="I1201" s="8" t="s">
        <v>10560</v>
      </c>
      <c r="J1201" s="13">
        <v>0.5</v>
      </c>
      <c r="K1201" s="13">
        <f t="shared" si="73"/>
        <v>18.2</v>
      </c>
      <c r="L1201" s="13">
        <v>7</v>
      </c>
      <c r="M1201" s="13">
        <v>4.8</v>
      </c>
      <c r="N1201" s="13">
        <f t="shared" si="74"/>
        <v>11.2</v>
      </c>
      <c r="O1201" s="8" t="s">
        <v>10566</v>
      </c>
      <c r="P1201" s="8" t="s">
        <v>10562</v>
      </c>
      <c r="Q1201" s="8" t="s">
        <v>13897</v>
      </c>
      <c r="R1201" s="8" t="s">
        <v>10559</v>
      </c>
      <c r="U1201" s="13">
        <v>13</v>
      </c>
    </row>
    <row r="1202" ht="30" customHeight="1" outlineLevel="3" spans="1:21">
      <c r="A1202" s="8" t="s">
        <v>206</v>
      </c>
      <c r="B1202" s="8" t="s">
        <v>219</v>
      </c>
      <c r="C1202" s="8" t="s">
        <v>13907</v>
      </c>
      <c r="D1202" s="13">
        <v>1.907</v>
      </c>
      <c r="E1202" s="8" t="s">
        <v>13908</v>
      </c>
      <c r="F1202" s="8" t="s">
        <v>13909</v>
      </c>
      <c r="G1202" s="8" t="s">
        <v>10558</v>
      </c>
      <c r="H1202" s="8" t="s">
        <v>10559</v>
      </c>
      <c r="I1202" s="8" t="s">
        <v>10560</v>
      </c>
      <c r="J1202" s="13">
        <v>1.9</v>
      </c>
      <c r="K1202" s="13">
        <f t="shared" si="73"/>
        <v>71.2</v>
      </c>
      <c r="L1202" s="13">
        <v>29</v>
      </c>
      <c r="M1202" s="13">
        <v>19.1</v>
      </c>
      <c r="N1202" s="13">
        <f t="shared" si="74"/>
        <v>42.2</v>
      </c>
      <c r="O1202" s="8" t="s">
        <v>10566</v>
      </c>
      <c r="P1202" s="8" t="s">
        <v>10562</v>
      </c>
      <c r="Q1202" s="8" t="s">
        <v>13897</v>
      </c>
      <c r="R1202" s="8" t="s">
        <v>10559</v>
      </c>
      <c r="U1202" s="13">
        <v>51</v>
      </c>
    </row>
    <row r="1203" ht="30" customHeight="1" outlineLevel="3" spans="1:21">
      <c r="A1203" s="8" t="s">
        <v>206</v>
      </c>
      <c r="B1203" s="8" t="s">
        <v>219</v>
      </c>
      <c r="C1203" s="8" t="s">
        <v>13910</v>
      </c>
      <c r="D1203" s="13">
        <v>3.394</v>
      </c>
      <c r="E1203" s="8" t="s">
        <v>13911</v>
      </c>
      <c r="F1203" s="8" t="s">
        <v>13912</v>
      </c>
      <c r="G1203" s="8" t="s">
        <v>10558</v>
      </c>
      <c r="H1203" s="8" t="s">
        <v>10559</v>
      </c>
      <c r="I1203" s="8" t="s">
        <v>10560</v>
      </c>
      <c r="J1203" s="13">
        <v>3.4</v>
      </c>
      <c r="K1203" s="13">
        <f t="shared" si="73"/>
        <v>127.1</v>
      </c>
      <c r="L1203" s="13">
        <v>51</v>
      </c>
      <c r="M1203" s="13">
        <v>33.9</v>
      </c>
      <c r="N1203" s="13">
        <f t="shared" si="74"/>
        <v>76.1</v>
      </c>
      <c r="O1203" s="8" t="s">
        <v>10566</v>
      </c>
      <c r="P1203" s="8" t="s">
        <v>10562</v>
      </c>
      <c r="Q1203" s="8" t="s">
        <v>13897</v>
      </c>
      <c r="R1203" s="8" t="s">
        <v>10559</v>
      </c>
      <c r="U1203" s="13">
        <v>91</v>
      </c>
    </row>
    <row r="1204" ht="30" customHeight="1" outlineLevel="3" spans="1:21">
      <c r="A1204" s="8" t="s">
        <v>206</v>
      </c>
      <c r="B1204" s="8" t="s">
        <v>219</v>
      </c>
      <c r="C1204" s="8" t="s">
        <v>13913</v>
      </c>
      <c r="D1204" s="13">
        <v>12.423</v>
      </c>
      <c r="E1204" s="8" t="s">
        <v>13914</v>
      </c>
      <c r="F1204" s="8" t="s">
        <v>13915</v>
      </c>
      <c r="G1204" s="8" t="s">
        <v>10558</v>
      </c>
      <c r="H1204" s="8" t="s">
        <v>10559</v>
      </c>
      <c r="I1204" s="8" t="s">
        <v>10560</v>
      </c>
      <c r="J1204" s="13">
        <v>12.4</v>
      </c>
      <c r="K1204" s="13">
        <f t="shared" si="73"/>
        <v>465</v>
      </c>
      <c r="L1204" s="13">
        <v>186</v>
      </c>
      <c r="M1204" s="13">
        <v>124.2</v>
      </c>
      <c r="N1204" s="13">
        <f t="shared" si="74"/>
        <v>279</v>
      </c>
      <c r="O1204" s="8" t="s">
        <v>10566</v>
      </c>
      <c r="P1204" s="8" t="s">
        <v>10562</v>
      </c>
      <c r="Q1204" s="8" t="s">
        <v>13897</v>
      </c>
      <c r="R1204" s="8" t="s">
        <v>10559</v>
      </c>
      <c r="U1204" s="13">
        <v>333</v>
      </c>
    </row>
    <row r="1205" ht="30" customHeight="1" outlineLevel="3" spans="1:21">
      <c r="A1205" s="8" t="s">
        <v>206</v>
      </c>
      <c r="B1205" s="8" t="s">
        <v>219</v>
      </c>
      <c r="C1205" s="8" t="s">
        <v>10559</v>
      </c>
      <c r="D1205" s="13">
        <v>5.095</v>
      </c>
      <c r="E1205" s="8" t="s">
        <v>13916</v>
      </c>
      <c r="F1205" s="8" t="s">
        <v>13917</v>
      </c>
      <c r="G1205" s="8" t="s">
        <v>10558</v>
      </c>
      <c r="H1205" s="8" t="s">
        <v>10559</v>
      </c>
      <c r="I1205" s="8" t="s">
        <v>10560</v>
      </c>
      <c r="J1205" s="13">
        <v>5.1</v>
      </c>
      <c r="K1205" s="13">
        <f t="shared" si="73"/>
        <v>189.9</v>
      </c>
      <c r="L1205" s="13">
        <v>76</v>
      </c>
      <c r="M1205" s="13">
        <v>51</v>
      </c>
      <c r="N1205" s="13">
        <f t="shared" si="74"/>
        <v>113.9</v>
      </c>
      <c r="O1205" s="8" t="s">
        <v>10566</v>
      </c>
      <c r="P1205" s="8" t="s">
        <v>10562</v>
      </c>
      <c r="Q1205" s="8" t="s">
        <v>13897</v>
      </c>
      <c r="R1205" s="8" t="s">
        <v>10559</v>
      </c>
      <c r="U1205" s="13">
        <v>136</v>
      </c>
    </row>
    <row r="1206" ht="30" customHeight="1" outlineLevel="3" spans="1:21">
      <c r="A1206" s="8" t="s">
        <v>206</v>
      </c>
      <c r="B1206" s="8" t="s">
        <v>219</v>
      </c>
      <c r="C1206" s="8" t="s">
        <v>13918</v>
      </c>
      <c r="D1206" s="13">
        <v>7.398</v>
      </c>
      <c r="E1206" s="8" t="s">
        <v>13919</v>
      </c>
      <c r="F1206" s="8" t="s">
        <v>13920</v>
      </c>
      <c r="G1206" s="8" t="s">
        <v>10558</v>
      </c>
      <c r="H1206" s="8" t="s">
        <v>10559</v>
      </c>
      <c r="I1206" s="8" t="s">
        <v>10560</v>
      </c>
      <c r="J1206" s="13">
        <v>7.4</v>
      </c>
      <c r="K1206" s="13">
        <f t="shared" si="73"/>
        <v>276.5</v>
      </c>
      <c r="L1206" s="13">
        <v>111</v>
      </c>
      <c r="M1206" s="13">
        <v>74</v>
      </c>
      <c r="N1206" s="13">
        <f t="shared" si="74"/>
        <v>165.5</v>
      </c>
      <c r="O1206" s="8" t="s">
        <v>10566</v>
      </c>
      <c r="P1206" s="8" t="s">
        <v>10562</v>
      </c>
      <c r="Q1206" s="8" t="s">
        <v>13897</v>
      </c>
      <c r="R1206" s="8" t="s">
        <v>10559</v>
      </c>
      <c r="U1206" s="13">
        <v>198</v>
      </c>
    </row>
    <row r="1207" ht="30" customHeight="1" outlineLevel="3" spans="1:21">
      <c r="A1207" s="8" t="s">
        <v>206</v>
      </c>
      <c r="B1207" s="8" t="s">
        <v>219</v>
      </c>
      <c r="C1207" s="8" t="s">
        <v>13921</v>
      </c>
      <c r="D1207" s="13">
        <v>5.675</v>
      </c>
      <c r="E1207" s="8" t="s">
        <v>13922</v>
      </c>
      <c r="F1207" s="8" t="s">
        <v>13923</v>
      </c>
      <c r="G1207" s="8" t="s">
        <v>10558</v>
      </c>
      <c r="H1207" s="8" t="s">
        <v>10559</v>
      </c>
      <c r="I1207" s="8" t="s">
        <v>10560</v>
      </c>
      <c r="J1207" s="13">
        <v>5.7</v>
      </c>
      <c r="K1207" s="13">
        <f t="shared" si="73"/>
        <v>212.3</v>
      </c>
      <c r="L1207" s="13">
        <v>85</v>
      </c>
      <c r="M1207" s="13">
        <v>56.8</v>
      </c>
      <c r="N1207" s="13">
        <f t="shared" si="74"/>
        <v>127.3</v>
      </c>
      <c r="O1207" s="8" t="s">
        <v>10566</v>
      </c>
      <c r="P1207" s="8" t="s">
        <v>10562</v>
      </c>
      <c r="Q1207" s="8" t="s">
        <v>13897</v>
      </c>
      <c r="R1207" s="8" t="s">
        <v>10559</v>
      </c>
      <c r="U1207" s="13">
        <v>152</v>
      </c>
    </row>
    <row r="1208" ht="30" customHeight="1" outlineLevel="3" spans="1:21">
      <c r="A1208" s="8" t="s">
        <v>206</v>
      </c>
      <c r="B1208" s="8" t="s">
        <v>219</v>
      </c>
      <c r="C1208" s="8" t="s">
        <v>13924</v>
      </c>
      <c r="D1208" s="13">
        <v>1.006</v>
      </c>
      <c r="E1208" s="8" t="s">
        <v>13925</v>
      </c>
      <c r="F1208" s="8" t="s">
        <v>13926</v>
      </c>
      <c r="G1208" s="8" t="s">
        <v>10558</v>
      </c>
      <c r="H1208" s="8" t="s">
        <v>10559</v>
      </c>
      <c r="I1208" s="8" t="s">
        <v>10560</v>
      </c>
      <c r="J1208" s="13">
        <v>1</v>
      </c>
      <c r="K1208" s="13">
        <f t="shared" si="73"/>
        <v>37.7</v>
      </c>
      <c r="L1208" s="13">
        <v>15</v>
      </c>
      <c r="M1208" s="13">
        <v>10.1</v>
      </c>
      <c r="N1208" s="13">
        <f t="shared" si="74"/>
        <v>22.7</v>
      </c>
      <c r="O1208" s="8" t="s">
        <v>10566</v>
      </c>
      <c r="P1208" s="8" t="s">
        <v>10562</v>
      </c>
      <c r="Q1208" s="8" t="s">
        <v>13897</v>
      </c>
      <c r="R1208" s="8" t="s">
        <v>10559</v>
      </c>
      <c r="U1208" s="13">
        <v>27</v>
      </c>
    </row>
    <row r="1209" ht="30" customHeight="1" outlineLevel="3" spans="1:21">
      <c r="A1209" s="8" t="s">
        <v>206</v>
      </c>
      <c r="B1209" s="8" t="s">
        <v>219</v>
      </c>
      <c r="C1209" s="8" t="s">
        <v>13927</v>
      </c>
      <c r="D1209" s="13">
        <v>2.088</v>
      </c>
      <c r="E1209" s="8" t="s">
        <v>13928</v>
      </c>
      <c r="F1209" s="8" t="s">
        <v>13929</v>
      </c>
      <c r="G1209" s="8" t="s">
        <v>10558</v>
      </c>
      <c r="H1209" s="8" t="s">
        <v>10559</v>
      </c>
      <c r="I1209" s="8" t="s">
        <v>10560</v>
      </c>
      <c r="J1209" s="13">
        <v>2.1</v>
      </c>
      <c r="K1209" s="13">
        <f t="shared" si="73"/>
        <v>78.2</v>
      </c>
      <c r="L1209" s="13">
        <v>31</v>
      </c>
      <c r="M1209" s="13">
        <v>20.9</v>
      </c>
      <c r="N1209" s="13">
        <f t="shared" si="74"/>
        <v>47.2</v>
      </c>
      <c r="O1209" s="8" t="s">
        <v>10566</v>
      </c>
      <c r="P1209" s="8" t="s">
        <v>10562</v>
      </c>
      <c r="Q1209" s="8" t="s">
        <v>13897</v>
      </c>
      <c r="R1209" s="8" t="s">
        <v>10559</v>
      </c>
      <c r="U1209" s="13">
        <v>56</v>
      </c>
    </row>
    <row r="1210" ht="30" customHeight="1" outlineLevel="3" spans="1:21">
      <c r="A1210" s="8" t="s">
        <v>206</v>
      </c>
      <c r="B1210" s="8" t="s">
        <v>219</v>
      </c>
      <c r="C1210" s="8" t="s">
        <v>13930</v>
      </c>
      <c r="D1210" s="13">
        <v>0.399</v>
      </c>
      <c r="E1210" s="8" t="s">
        <v>13931</v>
      </c>
      <c r="F1210" s="8" t="s">
        <v>13932</v>
      </c>
      <c r="G1210" s="8" t="s">
        <v>10558</v>
      </c>
      <c r="H1210" s="8" t="s">
        <v>10559</v>
      </c>
      <c r="I1210" s="8" t="s">
        <v>10560</v>
      </c>
      <c r="J1210" s="13">
        <v>0.4</v>
      </c>
      <c r="K1210" s="13">
        <f t="shared" si="73"/>
        <v>15.4</v>
      </c>
      <c r="L1210" s="13">
        <v>6</v>
      </c>
      <c r="M1210" s="13">
        <v>4</v>
      </c>
      <c r="N1210" s="13">
        <f t="shared" si="74"/>
        <v>9.4</v>
      </c>
      <c r="O1210" s="8" t="s">
        <v>10566</v>
      </c>
      <c r="P1210" s="8" t="s">
        <v>10562</v>
      </c>
      <c r="Q1210" s="8" t="s">
        <v>13897</v>
      </c>
      <c r="R1210" s="8" t="s">
        <v>10559</v>
      </c>
      <c r="U1210" s="13">
        <v>11</v>
      </c>
    </row>
    <row r="1211" ht="30" customHeight="1" outlineLevel="3" spans="1:21">
      <c r="A1211" s="8" t="s">
        <v>206</v>
      </c>
      <c r="B1211" s="8" t="s">
        <v>219</v>
      </c>
      <c r="C1211" s="8" t="s">
        <v>13933</v>
      </c>
      <c r="D1211" s="13">
        <v>0.522</v>
      </c>
      <c r="E1211" s="8" t="s">
        <v>13934</v>
      </c>
      <c r="F1211" s="8" t="s">
        <v>13935</v>
      </c>
      <c r="G1211" s="8" t="s">
        <v>10558</v>
      </c>
      <c r="H1211" s="8" t="s">
        <v>10559</v>
      </c>
      <c r="I1211" s="8" t="s">
        <v>10560</v>
      </c>
      <c r="J1211" s="13">
        <v>0.5</v>
      </c>
      <c r="K1211" s="13">
        <f t="shared" si="73"/>
        <v>19.6</v>
      </c>
      <c r="L1211" s="13">
        <v>8</v>
      </c>
      <c r="M1211" s="13">
        <v>5.2</v>
      </c>
      <c r="N1211" s="13">
        <f t="shared" si="74"/>
        <v>11.6</v>
      </c>
      <c r="O1211" s="8" t="s">
        <v>10566</v>
      </c>
      <c r="P1211" s="8" t="s">
        <v>10562</v>
      </c>
      <c r="Q1211" s="8" t="s">
        <v>13897</v>
      </c>
      <c r="R1211" s="8" t="s">
        <v>10559</v>
      </c>
      <c r="U1211" s="13">
        <v>14</v>
      </c>
    </row>
    <row r="1212" ht="30" customHeight="1" outlineLevel="3" spans="1:21">
      <c r="A1212" s="8" t="s">
        <v>206</v>
      </c>
      <c r="B1212" s="8" t="s">
        <v>219</v>
      </c>
      <c r="C1212" s="8" t="s">
        <v>13936</v>
      </c>
      <c r="D1212" s="13">
        <v>0.967</v>
      </c>
      <c r="E1212" s="8" t="s">
        <v>13937</v>
      </c>
      <c r="F1212" s="8" t="s">
        <v>13938</v>
      </c>
      <c r="G1212" s="8" t="s">
        <v>10558</v>
      </c>
      <c r="H1212" s="8" t="s">
        <v>10559</v>
      </c>
      <c r="I1212" s="8" t="s">
        <v>10560</v>
      </c>
      <c r="J1212" s="13">
        <v>1</v>
      </c>
      <c r="K1212" s="13">
        <f t="shared" si="73"/>
        <v>36.3</v>
      </c>
      <c r="L1212" s="13">
        <v>15</v>
      </c>
      <c r="M1212" s="13">
        <v>9.7</v>
      </c>
      <c r="N1212" s="13">
        <f t="shared" si="74"/>
        <v>21.3</v>
      </c>
      <c r="O1212" s="8" t="s">
        <v>10566</v>
      </c>
      <c r="P1212" s="8" t="s">
        <v>10562</v>
      </c>
      <c r="Q1212" s="8" t="s">
        <v>13897</v>
      </c>
      <c r="R1212" s="8" t="s">
        <v>10559</v>
      </c>
      <c r="U1212" s="13">
        <v>26</v>
      </c>
    </row>
    <row r="1213" ht="30" customHeight="1" outlineLevel="3" spans="1:21">
      <c r="A1213" s="8" t="s">
        <v>206</v>
      </c>
      <c r="B1213" s="8" t="s">
        <v>219</v>
      </c>
      <c r="C1213" s="8" t="s">
        <v>13939</v>
      </c>
      <c r="D1213" s="13">
        <v>5.018</v>
      </c>
      <c r="E1213" s="8" t="s">
        <v>13940</v>
      </c>
      <c r="F1213" s="8" t="s">
        <v>13941</v>
      </c>
      <c r="G1213" s="8" t="s">
        <v>10558</v>
      </c>
      <c r="H1213" s="8" t="s">
        <v>10559</v>
      </c>
      <c r="I1213" s="8" t="s">
        <v>10560</v>
      </c>
      <c r="J1213" s="13">
        <v>5</v>
      </c>
      <c r="K1213" s="13">
        <f t="shared" si="73"/>
        <v>187.1</v>
      </c>
      <c r="L1213" s="13">
        <v>75</v>
      </c>
      <c r="M1213" s="13">
        <v>50.2</v>
      </c>
      <c r="N1213" s="13">
        <f t="shared" si="74"/>
        <v>112.1</v>
      </c>
      <c r="O1213" s="8" t="s">
        <v>10566</v>
      </c>
      <c r="P1213" s="8" t="s">
        <v>10562</v>
      </c>
      <c r="Q1213" s="8" t="s">
        <v>13897</v>
      </c>
      <c r="R1213" s="8" t="s">
        <v>10559</v>
      </c>
      <c r="U1213" s="13">
        <v>134</v>
      </c>
    </row>
    <row r="1214" ht="30" customHeight="1" outlineLevel="3" spans="1:21">
      <c r="A1214" s="8" t="s">
        <v>206</v>
      </c>
      <c r="B1214" s="8" t="s">
        <v>219</v>
      </c>
      <c r="C1214" s="8" t="s">
        <v>10559</v>
      </c>
      <c r="D1214" s="13">
        <v>0.604</v>
      </c>
      <c r="E1214" s="8" t="s">
        <v>6287</v>
      </c>
      <c r="F1214" s="8" t="s">
        <v>6288</v>
      </c>
      <c r="G1214" s="8" t="s">
        <v>10558</v>
      </c>
      <c r="H1214" s="8" t="s">
        <v>10559</v>
      </c>
      <c r="I1214" s="8" t="s">
        <v>10560</v>
      </c>
      <c r="J1214" s="13">
        <v>0.6</v>
      </c>
      <c r="K1214" s="13">
        <f t="shared" si="73"/>
        <v>22.3</v>
      </c>
      <c r="L1214" s="13">
        <v>9</v>
      </c>
      <c r="M1214" s="13">
        <v>6</v>
      </c>
      <c r="N1214" s="13">
        <f t="shared" si="74"/>
        <v>13.3</v>
      </c>
      <c r="O1214" s="8" t="s">
        <v>10566</v>
      </c>
      <c r="P1214" s="8" t="s">
        <v>10562</v>
      </c>
      <c r="Q1214" s="8" t="s">
        <v>13897</v>
      </c>
      <c r="R1214" s="8" t="s">
        <v>10559</v>
      </c>
      <c r="U1214" s="13">
        <v>16</v>
      </c>
    </row>
    <row r="1215" ht="30" customHeight="1" outlineLevel="3" spans="1:21">
      <c r="A1215" s="8" t="s">
        <v>206</v>
      </c>
      <c r="B1215" s="8" t="s">
        <v>219</v>
      </c>
      <c r="C1215" s="8" t="s">
        <v>13942</v>
      </c>
      <c r="D1215" s="13">
        <v>1.996</v>
      </c>
      <c r="E1215" s="8" t="s">
        <v>13943</v>
      </c>
      <c r="F1215" s="8" t="s">
        <v>13944</v>
      </c>
      <c r="G1215" s="8" t="s">
        <v>10558</v>
      </c>
      <c r="H1215" s="8" t="s">
        <v>10559</v>
      </c>
      <c r="I1215" s="8" t="s">
        <v>10560</v>
      </c>
      <c r="J1215" s="13">
        <v>2</v>
      </c>
      <c r="K1215" s="13">
        <f t="shared" si="73"/>
        <v>74</v>
      </c>
      <c r="L1215" s="13">
        <v>30</v>
      </c>
      <c r="M1215" s="13">
        <v>20</v>
      </c>
      <c r="N1215" s="13">
        <f t="shared" si="74"/>
        <v>44</v>
      </c>
      <c r="O1215" s="8" t="s">
        <v>10566</v>
      </c>
      <c r="P1215" s="8" t="s">
        <v>10562</v>
      </c>
      <c r="Q1215" s="8" t="s">
        <v>13897</v>
      </c>
      <c r="R1215" s="8" t="s">
        <v>10559</v>
      </c>
      <c r="U1215" s="13">
        <v>53</v>
      </c>
    </row>
    <row r="1216" ht="30" customHeight="1" outlineLevel="2" spans="1:21">
      <c r="A1216" s="8"/>
      <c r="B1216" s="7" t="s">
        <v>222</v>
      </c>
      <c r="C1216" s="8"/>
      <c r="D1216" s="13">
        <f>SUBTOTAL(9,D1217:D1224)</f>
        <v>2.891</v>
      </c>
      <c r="E1216" s="8"/>
      <c r="F1216" s="8"/>
      <c r="G1216" s="8"/>
      <c r="H1216" s="8"/>
      <c r="I1216" s="8"/>
      <c r="J1216" s="13"/>
      <c r="K1216" s="13">
        <f>SUBTOTAL(9,K1217:K1224)</f>
        <v>131.4</v>
      </c>
      <c r="L1216" s="13">
        <f>SUBTOTAL(9,L1217:L1224)</f>
        <v>52</v>
      </c>
      <c r="M1216" s="8">
        <f>SUBTOTAL(9,M1217:M1224)</f>
        <v>0</v>
      </c>
      <c r="N1216" s="13">
        <f>SUBTOTAL(9,N1217:N1224)</f>
        <v>79.4</v>
      </c>
      <c r="O1216" s="8"/>
      <c r="P1216" s="8"/>
      <c r="Q1216" s="8"/>
      <c r="R1216" s="8"/>
      <c r="U1216" s="13">
        <f>SUBTOTAL(9,U1217:U1224)</f>
        <v>94</v>
      </c>
    </row>
    <row r="1217" ht="30" customHeight="1" outlineLevel="3" spans="1:21">
      <c r="A1217" s="8" t="s">
        <v>206</v>
      </c>
      <c r="B1217" s="8" t="s">
        <v>221</v>
      </c>
      <c r="C1217" s="8" t="s">
        <v>13945</v>
      </c>
      <c r="D1217" s="13">
        <v>0.187</v>
      </c>
      <c r="E1217" s="8" t="s">
        <v>13946</v>
      </c>
      <c r="F1217" s="8" t="s">
        <v>13947</v>
      </c>
      <c r="G1217" s="8" t="s">
        <v>11838</v>
      </c>
      <c r="H1217" s="8" t="s">
        <v>11839</v>
      </c>
      <c r="I1217" s="8" t="s">
        <v>10560</v>
      </c>
      <c r="J1217" s="13">
        <v>0.2</v>
      </c>
      <c r="K1217" s="13">
        <f t="shared" ref="K1217:K1224" si="75">ROUND(U1217/167662*234138,1)</f>
        <v>8.4</v>
      </c>
      <c r="L1217" s="13">
        <v>3</v>
      </c>
      <c r="M1217" s="8" t="s">
        <v>10559</v>
      </c>
      <c r="N1217" s="13">
        <f t="shared" ref="N1217:N1224" si="76">K1217-L1217</f>
        <v>5.4</v>
      </c>
      <c r="O1217" s="8" t="s">
        <v>10566</v>
      </c>
      <c r="P1217" s="8" t="s">
        <v>10562</v>
      </c>
      <c r="Q1217" s="8" t="s">
        <v>13948</v>
      </c>
      <c r="R1217" s="8" t="s">
        <v>10559</v>
      </c>
      <c r="S1217" s="1" t="s">
        <v>12715</v>
      </c>
      <c r="T1217" s="1" t="s">
        <v>12715</v>
      </c>
      <c r="U1217" s="13">
        <v>6</v>
      </c>
    </row>
    <row r="1218" ht="30" customHeight="1" outlineLevel="3" spans="1:21">
      <c r="A1218" s="8" t="s">
        <v>206</v>
      </c>
      <c r="B1218" s="8" t="s">
        <v>221</v>
      </c>
      <c r="C1218" s="8" t="s">
        <v>13949</v>
      </c>
      <c r="D1218" s="13">
        <v>1.545</v>
      </c>
      <c r="E1218" s="8" t="s">
        <v>13950</v>
      </c>
      <c r="F1218" s="8" t="s">
        <v>13951</v>
      </c>
      <c r="G1218" s="8" t="s">
        <v>11838</v>
      </c>
      <c r="H1218" s="8" t="s">
        <v>11839</v>
      </c>
      <c r="I1218" s="8" t="s">
        <v>10560</v>
      </c>
      <c r="J1218" s="13">
        <v>1.5</v>
      </c>
      <c r="K1218" s="13">
        <f t="shared" si="75"/>
        <v>69.8</v>
      </c>
      <c r="L1218" s="13">
        <v>28</v>
      </c>
      <c r="M1218" s="8" t="s">
        <v>10559</v>
      </c>
      <c r="N1218" s="13">
        <f t="shared" si="76"/>
        <v>41.8</v>
      </c>
      <c r="O1218" s="8" t="s">
        <v>10566</v>
      </c>
      <c r="P1218" s="8" t="s">
        <v>10562</v>
      </c>
      <c r="Q1218" s="8" t="s">
        <v>13948</v>
      </c>
      <c r="R1218" s="8" t="s">
        <v>10559</v>
      </c>
      <c r="S1218" s="1" t="s">
        <v>12715</v>
      </c>
      <c r="T1218" s="1" t="s">
        <v>12715</v>
      </c>
      <c r="U1218" s="13">
        <v>50</v>
      </c>
    </row>
    <row r="1219" ht="30" customHeight="1" outlineLevel="3" spans="1:21">
      <c r="A1219" s="8" t="s">
        <v>206</v>
      </c>
      <c r="B1219" s="8" t="s">
        <v>221</v>
      </c>
      <c r="C1219" s="8" t="s">
        <v>13952</v>
      </c>
      <c r="D1219" s="13">
        <v>0.177</v>
      </c>
      <c r="E1219" s="8" t="s">
        <v>13953</v>
      </c>
      <c r="F1219" s="8" t="s">
        <v>13954</v>
      </c>
      <c r="G1219" s="8" t="s">
        <v>11838</v>
      </c>
      <c r="H1219" s="8" t="s">
        <v>11839</v>
      </c>
      <c r="I1219" s="8" t="s">
        <v>10560</v>
      </c>
      <c r="J1219" s="13">
        <v>0.2</v>
      </c>
      <c r="K1219" s="13">
        <f t="shared" si="75"/>
        <v>8.4</v>
      </c>
      <c r="L1219" s="13">
        <v>3</v>
      </c>
      <c r="M1219" s="8" t="s">
        <v>10559</v>
      </c>
      <c r="N1219" s="13">
        <f t="shared" si="76"/>
        <v>5.4</v>
      </c>
      <c r="O1219" s="8" t="s">
        <v>10566</v>
      </c>
      <c r="P1219" s="8" t="s">
        <v>10562</v>
      </c>
      <c r="Q1219" s="8" t="s">
        <v>13948</v>
      </c>
      <c r="R1219" s="8" t="s">
        <v>10559</v>
      </c>
      <c r="S1219" s="1" t="s">
        <v>12715</v>
      </c>
      <c r="T1219" s="1" t="s">
        <v>12715</v>
      </c>
      <c r="U1219" s="13">
        <v>6</v>
      </c>
    </row>
    <row r="1220" ht="30" customHeight="1" outlineLevel="3" spans="1:21">
      <c r="A1220" s="8" t="s">
        <v>206</v>
      </c>
      <c r="B1220" s="8" t="s">
        <v>221</v>
      </c>
      <c r="C1220" s="8" t="s">
        <v>13955</v>
      </c>
      <c r="D1220" s="13">
        <v>0.173</v>
      </c>
      <c r="E1220" s="8" t="s">
        <v>13956</v>
      </c>
      <c r="F1220" s="8" t="s">
        <v>13957</v>
      </c>
      <c r="G1220" s="8" t="s">
        <v>11838</v>
      </c>
      <c r="H1220" s="8" t="s">
        <v>11839</v>
      </c>
      <c r="I1220" s="8" t="s">
        <v>10560</v>
      </c>
      <c r="J1220" s="13">
        <v>0.2</v>
      </c>
      <c r="K1220" s="13">
        <f t="shared" si="75"/>
        <v>8.4</v>
      </c>
      <c r="L1220" s="13">
        <v>3</v>
      </c>
      <c r="M1220" s="8" t="s">
        <v>10559</v>
      </c>
      <c r="N1220" s="13">
        <f t="shared" si="76"/>
        <v>5.4</v>
      </c>
      <c r="O1220" s="8" t="s">
        <v>10566</v>
      </c>
      <c r="P1220" s="8" t="s">
        <v>10562</v>
      </c>
      <c r="Q1220" s="8" t="s">
        <v>13948</v>
      </c>
      <c r="R1220" s="8" t="s">
        <v>10559</v>
      </c>
      <c r="S1220" s="1" t="s">
        <v>12715</v>
      </c>
      <c r="T1220" s="1" t="s">
        <v>12715</v>
      </c>
      <c r="U1220" s="13">
        <v>6</v>
      </c>
    </row>
    <row r="1221" ht="30" customHeight="1" outlineLevel="3" spans="1:21">
      <c r="A1221" s="8" t="s">
        <v>206</v>
      </c>
      <c r="B1221" s="8" t="s">
        <v>221</v>
      </c>
      <c r="C1221" s="8" t="s">
        <v>13958</v>
      </c>
      <c r="D1221" s="13">
        <v>0.063</v>
      </c>
      <c r="E1221" s="8" t="s">
        <v>13959</v>
      </c>
      <c r="F1221" s="8" t="s">
        <v>13960</v>
      </c>
      <c r="G1221" s="8" t="s">
        <v>11838</v>
      </c>
      <c r="H1221" s="8" t="s">
        <v>11839</v>
      </c>
      <c r="I1221" s="8" t="s">
        <v>10560</v>
      </c>
      <c r="J1221" s="13">
        <v>0.1</v>
      </c>
      <c r="K1221" s="13">
        <f t="shared" si="75"/>
        <v>2.8</v>
      </c>
      <c r="L1221" s="13">
        <v>1</v>
      </c>
      <c r="M1221" s="8" t="s">
        <v>10559</v>
      </c>
      <c r="N1221" s="13">
        <f t="shared" si="76"/>
        <v>1.8</v>
      </c>
      <c r="O1221" s="8" t="s">
        <v>10566</v>
      </c>
      <c r="P1221" s="8" t="s">
        <v>10562</v>
      </c>
      <c r="Q1221" s="8" t="s">
        <v>13948</v>
      </c>
      <c r="R1221" s="8" t="s">
        <v>10559</v>
      </c>
      <c r="S1221" s="1" t="s">
        <v>12715</v>
      </c>
      <c r="T1221" s="1" t="s">
        <v>12715</v>
      </c>
      <c r="U1221" s="13">
        <v>2</v>
      </c>
    </row>
    <row r="1222" ht="30" customHeight="1" outlineLevel="3" spans="1:21">
      <c r="A1222" s="8" t="s">
        <v>206</v>
      </c>
      <c r="B1222" s="8" t="s">
        <v>221</v>
      </c>
      <c r="C1222" s="8" t="s">
        <v>13961</v>
      </c>
      <c r="D1222" s="13">
        <v>0.219</v>
      </c>
      <c r="E1222" s="8" t="s">
        <v>13962</v>
      </c>
      <c r="F1222" s="8" t="s">
        <v>13963</v>
      </c>
      <c r="G1222" s="8" t="s">
        <v>11838</v>
      </c>
      <c r="H1222" s="8" t="s">
        <v>11839</v>
      </c>
      <c r="I1222" s="8" t="s">
        <v>10560</v>
      </c>
      <c r="J1222" s="13">
        <v>0.2</v>
      </c>
      <c r="K1222" s="13">
        <f t="shared" si="75"/>
        <v>9.8</v>
      </c>
      <c r="L1222" s="13">
        <v>4</v>
      </c>
      <c r="M1222" s="8" t="s">
        <v>10559</v>
      </c>
      <c r="N1222" s="13">
        <f t="shared" si="76"/>
        <v>5.8</v>
      </c>
      <c r="O1222" s="8" t="s">
        <v>10566</v>
      </c>
      <c r="P1222" s="8" t="s">
        <v>10562</v>
      </c>
      <c r="Q1222" s="8" t="s">
        <v>13948</v>
      </c>
      <c r="R1222" s="8" t="s">
        <v>10559</v>
      </c>
      <c r="S1222" s="1" t="s">
        <v>12715</v>
      </c>
      <c r="T1222" s="1" t="s">
        <v>12715</v>
      </c>
      <c r="U1222" s="13">
        <v>7</v>
      </c>
    </row>
    <row r="1223" ht="30" customHeight="1" outlineLevel="3" spans="1:21">
      <c r="A1223" s="8" t="s">
        <v>206</v>
      </c>
      <c r="B1223" s="8" t="s">
        <v>221</v>
      </c>
      <c r="C1223" s="8" t="s">
        <v>13964</v>
      </c>
      <c r="D1223" s="13">
        <v>0.366</v>
      </c>
      <c r="E1223" s="8" t="s">
        <v>13965</v>
      </c>
      <c r="F1223" s="8" t="s">
        <v>13966</v>
      </c>
      <c r="G1223" s="8" t="s">
        <v>11838</v>
      </c>
      <c r="H1223" s="8" t="s">
        <v>11839</v>
      </c>
      <c r="I1223" s="8" t="s">
        <v>10560</v>
      </c>
      <c r="J1223" s="13">
        <v>0.4</v>
      </c>
      <c r="K1223" s="13">
        <f t="shared" si="75"/>
        <v>16.8</v>
      </c>
      <c r="L1223" s="13">
        <v>7</v>
      </c>
      <c r="M1223" s="8" t="s">
        <v>10559</v>
      </c>
      <c r="N1223" s="13">
        <f t="shared" si="76"/>
        <v>9.8</v>
      </c>
      <c r="O1223" s="8" t="s">
        <v>10566</v>
      </c>
      <c r="P1223" s="8" t="s">
        <v>10562</v>
      </c>
      <c r="Q1223" s="8" t="s">
        <v>13948</v>
      </c>
      <c r="R1223" s="8" t="s">
        <v>10559</v>
      </c>
      <c r="S1223" s="1" t="s">
        <v>12715</v>
      </c>
      <c r="T1223" s="1" t="s">
        <v>12715</v>
      </c>
      <c r="U1223" s="13">
        <v>12</v>
      </c>
    </row>
    <row r="1224" ht="30" customHeight="1" outlineLevel="3" spans="1:21">
      <c r="A1224" s="8" t="s">
        <v>206</v>
      </c>
      <c r="B1224" s="8" t="s">
        <v>221</v>
      </c>
      <c r="C1224" s="8" t="s">
        <v>13967</v>
      </c>
      <c r="D1224" s="13">
        <v>0.161</v>
      </c>
      <c r="E1224" s="8" t="s">
        <v>13968</v>
      </c>
      <c r="F1224" s="8" t="s">
        <v>13969</v>
      </c>
      <c r="G1224" s="8" t="s">
        <v>11838</v>
      </c>
      <c r="H1224" s="8" t="s">
        <v>11839</v>
      </c>
      <c r="I1224" s="8" t="s">
        <v>10560</v>
      </c>
      <c r="J1224" s="13">
        <v>0.2</v>
      </c>
      <c r="K1224" s="13">
        <f t="shared" si="75"/>
        <v>7</v>
      </c>
      <c r="L1224" s="13">
        <v>3</v>
      </c>
      <c r="M1224" s="8" t="s">
        <v>10559</v>
      </c>
      <c r="N1224" s="13">
        <f t="shared" si="76"/>
        <v>4</v>
      </c>
      <c r="O1224" s="8" t="s">
        <v>10566</v>
      </c>
      <c r="P1224" s="8" t="s">
        <v>10562</v>
      </c>
      <c r="Q1224" s="8" t="s">
        <v>13948</v>
      </c>
      <c r="R1224" s="8" t="s">
        <v>10559</v>
      </c>
      <c r="S1224" s="1" t="s">
        <v>12715</v>
      </c>
      <c r="T1224" s="1" t="s">
        <v>12715</v>
      </c>
      <c r="U1224" s="13">
        <v>5</v>
      </c>
    </row>
    <row r="1225" ht="30" customHeight="1" outlineLevel="2" spans="1:21">
      <c r="A1225" s="8"/>
      <c r="B1225" s="7" t="s">
        <v>210</v>
      </c>
      <c r="C1225" s="8"/>
      <c r="D1225" s="13">
        <f>SUBTOTAL(9,D1226:D1231)</f>
        <v>64.003</v>
      </c>
      <c r="E1225" s="8"/>
      <c r="F1225" s="8"/>
      <c r="G1225" s="8"/>
      <c r="H1225" s="8"/>
      <c r="I1225" s="8"/>
      <c r="J1225" s="13"/>
      <c r="K1225" s="13">
        <f>SUBTOTAL(9,K1226:K1231)</f>
        <v>2395</v>
      </c>
      <c r="L1225" s="13">
        <f>SUBTOTAL(9,L1226:L1231)</f>
        <v>961</v>
      </c>
      <c r="M1225" s="8">
        <f>SUBTOTAL(9,M1226:M1231)</f>
        <v>0</v>
      </c>
      <c r="N1225" s="13">
        <f>SUBTOTAL(9,N1226:N1231)</f>
        <v>1434</v>
      </c>
      <c r="O1225" s="8"/>
      <c r="P1225" s="8"/>
      <c r="Q1225" s="8"/>
      <c r="R1225" s="8"/>
      <c r="U1225" s="13">
        <f>SUBTOTAL(9,U1226:U1231)</f>
        <v>1715</v>
      </c>
    </row>
    <row r="1226" ht="30" customHeight="1" outlineLevel="3" spans="1:21">
      <c r="A1226" s="8" t="s">
        <v>206</v>
      </c>
      <c r="B1226" s="8" t="s">
        <v>209</v>
      </c>
      <c r="C1226" s="8" t="s">
        <v>13970</v>
      </c>
      <c r="D1226" s="13">
        <v>3.152</v>
      </c>
      <c r="E1226" s="8" t="s">
        <v>7727</v>
      </c>
      <c r="F1226" s="8" t="s">
        <v>13971</v>
      </c>
      <c r="G1226" s="8" t="s">
        <v>10558</v>
      </c>
      <c r="H1226" s="8" t="s">
        <v>10559</v>
      </c>
      <c r="I1226" s="8" t="s">
        <v>10560</v>
      </c>
      <c r="J1226" s="13">
        <v>3.2</v>
      </c>
      <c r="K1226" s="13">
        <f t="shared" ref="K1226:K1231" si="77">ROUND(U1226/167662*234138,1)</f>
        <v>117.3</v>
      </c>
      <c r="L1226" s="13">
        <v>47</v>
      </c>
      <c r="M1226" s="8" t="s">
        <v>10559</v>
      </c>
      <c r="N1226" s="13">
        <f t="shared" ref="N1226:N1231" si="78">K1226-L1226</f>
        <v>70.3</v>
      </c>
      <c r="O1226" s="8" t="s">
        <v>10566</v>
      </c>
      <c r="P1226" s="8" t="s">
        <v>10562</v>
      </c>
      <c r="Q1226" s="8" t="s">
        <v>13972</v>
      </c>
      <c r="R1226" s="8" t="s">
        <v>10559</v>
      </c>
      <c r="U1226" s="13">
        <v>84</v>
      </c>
    </row>
    <row r="1227" ht="30" customHeight="1" outlineLevel="3" spans="1:21">
      <c r="A1227" s="8" t="s">
        <v>206</v>
      </c>
      <c r="B1227" s="8" t="s">
        <v>209</v>
      </c>
      <c r="C1227" s="8" t="s">
        <v>13973</v>
      </c>
      <c r="D1227" s="13">
        <v>7.656</v>
      </c>
      <c r="E1227" s="8" t="s">
        <v>13974</v>
      </c>
      <c r="F1227" s="8" t="s">
        <v>13975</v>
      </c>
      <c r="G1227" s="8" t="s">
        <v>10558</v>
      </c>
      <c r="H1227" s="8" t="s">
        <v>10559</v>
      </c>
      <c r="I1227" s="8" t="s">
        <v>10560</v>
      </c>
      <c r="J1227" s="13">
        <v>7.7</v>
      </c>
      <c r="K1227" s="13">
        <f t="shared" si="77"/>
        <v>286.3</v>
      </c>
      <c r="L1227" s="13">
        <v>115</v>
      </c>
      <c r="M1227" s="8" t="s">
        <v>10559</v>
      </c>
      <c r="N1227" s="13">
        <f t="shared" si="78"/>
        <v>171.3</v>
      </c>
      <c r="O1227" s="8" t="s">
        <v>10566</v>
      </c>
      <c r="P1227" s="8" t="s">
        <v>10562</v>
      </c>
      <c r="Q1227" s="8" t="s">
        <v>13972</v>
      </c>
      <c r="R1227" s="8" t="s">
        <v>10559</v>
      </c>
      <c r="U1227" s="13">
        <v>205</v>
      </c>
    </row>
    <row r="1228" ht="30" customHeight="1" outlineLevel="3" spans="1:21">
      <c r="A1228" s="8" t="s">
        <v>206</v>
      </c>
      <c r="B1228" s="8" t="s">
        <v>209</v>
      </c>
      <c r="C1228" s="8" t="s">
        <v>13976</v>
      </c>
      <c r="D1228" s="13">
        <v>9.842</v>
      </c>
      <c r="E1228" s="8" t="s">
        <v>13977</v>
      </c>
      <c r="F1228" s="8" t="s">
        <v>13978</v>
      </c>
      <c r="G1228" s="8" t="s">
        <v>10558</v>
      </c>
      <c r="H1228" s="8" t="s">
        <v>10559</v>
      </c>
      <c r="I1228" s="8" t="s">
        <v>10560</v>
      </c>
      <c r="J1228" s="13">
        <v>9.8</v>
      </c>
      <c r="K1228" s="13">
        <f t="shared" si="77"/>
        <v>368.7</v>
      </c>
      <c r="L1228" s="13">
        <v>148</v>
      </c>
      <c r="M1228" s="8" t="s">
        <v>10559</v>
      </c>
      <c r="N1228" s="13">
        <f t="shared" si="78"/>
        <v>220.7</v>
      </c>
      <c r="O1228" s="8" t="s">
        <v>10561</v>
      </c>
      <c r="P1228" s="8" t="s">
        <v>10562</v>
      </c>
      <c r="Q1228" s="8" t="s">
        <v>13972</v>
      </c>
      <c r="R1228" s="8" t="s">
        <v>10559</v>
      </c>
      <c r="U1228" s="13">
        <v>264</v>
      </c>
    </row>
    <row r="1229" ht="30" customHeight="1" outlineLevel="3" spans="1:21">
      <c r="A1229" s="8" t="s">
        <v>206</v>
      </c>
      <c r="B1229" s="8" t="s">
        <v>209</v>
      </c>
      <c r="C1229" s="8" t="s">
        <v>13979</v>
      </c>
      <c r="D1229" s="13">
        <v>5.92</v>
      </c>
      <c r="E1229" s="8" t="s">
        <v>13980</v>
      </c>
      <c r="F1229" s="8" t="s">
        <v>13981</v>
      </c>
      <c r="G1229" s="8" t="s">
        <v>10558</v>
      </c>
      <c r="H1229" s="8" t="s">
        <v>10559</v>
      </c>
      <c r="I1229" s="8" t="s">
        <v>10560</v>
      </c>
      <c r="J1229" s="13">
        <v>5.9</v>
      </c>
      <c r="K1229" s="13">
        <f t="shared" si="77"/>
        <v>222</v>
      </c>
      <c r="L1229" s="13">
        <v>89</v>
      </c>
      <c r="M1229" s="8" t="s">
        <v>10559</v>
      </c>
      <c r="N1229" s="13">
        <f t="shared" si="78"/>
        <v>133</v>
      </c>
      <c r="O1229" s="8" t="s">
        <v>10566</v>
      </c>
      <c r="P1229" s="8" t="s">
        <v>10562</v>
      </c>
      <c r="Q1229" s="8" t="s">
        <v>13972</v>
      </c>
      <c r="R1229" s="8" t="s">
        <v>10559</v>
      </c>
      <c r="U1229" s="13">
        <v>159</v>
      </c>
    </row>
    <row r="1230" ht="30" customHeight="1" outlineLevel="3" spans="1:21">
      <c r="A1230" s="8" t="s">
        <v>206</v>
      </c>
      <c r="B1230" s="8" t="s">
        <v>209</v>
      </c>
      <c r="C1230" s="8" t="s">
        <v>13982</v>
      </c>
      <c r="D1230" s="13">
        <v>33.862</v>
      </c>
      <c r="E1230" s="8" t="s">
        <v>13983</v>
      </c>
      <c r="F1230" s="8" t="s">
        <v>13984</v>
      </c>
      <c r="G1230" s="8" t="s">
        <v>10558</v>
      </c>
      <c r="H1230" s="8" t="s">
        <v>10559</v>
      </c>
      <c r="I1230" s="8" t="s">
        <v>10560</v>
      </c>
      <c r="J1230" s="13">
        <v>33.9</v>
      </c>
      <c r="K1230" s="13">
        <f t="shared" si="77"/>
        <v>1266.6</v>
      </c>
      <c r="L1230" s="13">
        <v>508</v>
      </c>
      <c r="M1230" s="8" t="s">
        <v>10559</v>
      </c>
      <c r="N1230" s="13">
        <f t="shared" si="78"/>
        <v>758.6</v>
      </c>
      <c r="O1230" s="8" t="s">
        <v>10566</v>
      </c>
      <c r="P1230" s="8" t="s">
        <v>10562</v>
      </c>
      <c r="Q1230" s="8" t="s">
        <v>13972</v>
      </c>
      <c r="R1230" s="8" t="s">
        <v>10559</v>
      </c>
      <c r="U1230" s="13">
        <v>907</v>
      </c>
    </row>
    <row r="1231" ht="30" customHeight="1" outlineLevel="3" spans="1:21">
      <c r="A1231" s="8" t="s">
        <v>206</v>
      </c>
      <c r="B1231" s="8" t="s">
        <v>209</v>
      </c>
      <c r="C1231" s="8" t="s">
        <v>13985</v>
      </c>
      <c r="D1231" s="13">
        <v>3.571</v>
      </c>
      <c r="E1231" s="8" t="s">
        <v>13986</v>
      </c>
      <c r="F1231" s="8" t="s">
        <v>13987</v>
      </c>
      <c r="G1231" s="8" t="s">
        <v>10558</v>
      </c>
      <c r="H1231" s="8" t="s">
        <v>10559</v>
      </c>
      <c r="I1231" s="8" t="s">
        <v>10560</v>
      </c>
      <c r="J1231" s="13">
        <v>3.6</v>
      </c>
      <c r="K1231" s="13">
        <f t="shared" si="77"/>
        <v>134.1</v>
      </c>
      <c r="L1231" s="13">
        <v>54</v>
      </c>
      <c r="M1231" s="8" t="s">
        <v>10559</v>
      </c>
      <c r="N1231" s="13">
        <f t="shared" si="78"/>
        <v>80.1</v>
      </c>
      <c r="O1231" s="8" t="s">
        <v>10566</v>
      </c>
      <c r="P1231" s="8" t="s">
        <v>10562</v>
      </c>
      <c r="Q1231" s="8" t="s">
        <v>13972</v>
      </c>
      <c r="R1231" s="8" t="s">
        <v>10559</v>
      </c>
      <c r="U1231" s="13">
        <v>96</v>
      </c>
    </row>
    <row r="1232" ht="30" customHeight="1" outlineLevel="2" spans="1:21">
      <c r="A1232" s="8"/>
      <c r="B1232" s="7" t="s">
        <v>216</v>
      </c>
      <c r="C1232" s="8"/>
      <c r="D1232" s="13">
        <f>SUBTOTAL(9,D1233:D1264)</f>
        <v>132.921</v>
      </c>
      <c r="E1232" s="8"/>
      <c r="F1232" s="8"/>
      <c r="G1232" s="8"/>
      <c r="H1232" s="8"/>
      <c r="I1232" s="8"/>
      <c r="J1232" s="13"/>
      <c r="K1232" s="13">
        <f>SUBTOTAL(9,K1233:K1264)</f>
        <v>5028.9</v>
      </c>
      <c r="L1232" s="13">
        <f>SUBTOTAL(9,L1233:L1264)</f>
        <v>1994</v>
      </c>
      <c r="M1232" s="8">
        <f>SUBTOTAL(9,M1233:M1264)</f>
        <v>0</v>
      </c>
      <c r="N1232" s="13">
        <f>SUBTOTAL(9,N1233:N1264)</f>
        <v>3034.9</v>
      </c>
      <c r="O1232" s="8"/>
      <c r="P1232" s="8"/>
      <c r="Q1232" s="8"/>
      <c r="R1232" s="8"/>
      <c r="U1232" s="13">
        <f>SUBTOTAL(9,U1233:U1264)</f>
        <v>3601</v>
      </c>
    </row>
    <row r="1233" ht="30" customHeight="1" outlineLevel="3" spans="1:21">
      <c r="A1233" s="8" t="s">
        <v>206</v>
      </c>
      <c r="B1233" s="8" t="s">
        <v>215</v>
      </c>
      <c r="C1233" s="8" t="s">
        <v>13988</v>
      </c>
      <c r="D1233" s="13">
        <v>2.8</v>
      </c>
      <c r="E1233" s="8" t="s">
        <v>13989</v>
      </c>
      <c r="F1233" s="8" t="s">
        <v>13990</v>
      </c>
      <c r="G1233" s="8" t="s">
        <v>10558</v>
      </c>
      <c r="H1233" s="8" t="s">
        <v>10559</v>
      </c>
      <c r="I1233" s="8" t="s">
        <v>10560</v>
      </c>
      <c r="J1233" s="13">
        <v>6.4</v>
      </c>
      <c r="K1233" s="13">
        <f t="shared" ref="K1233:K1264" si="79">ROUND(U1233/167662*234138,1)</f>
        <v>163.4</v>
      </c>
      <c r="L1233" s="13">
        <v>42</v>
      </c>
      <c r="M1233" s="8" t="s">
        <v>10559</v>
      </c>
      <c r="N1233" s="13">
        <f t="shared" ref="N1233:N1264" si="80">K1233-L1233</f>
        <v>121.4</v>
      </c>
      <c r="O1233" s="8" t="s">
        <v>10566</v>
      </c>
      <c r="P1233" s="8" t="s">
        <v>10562</v>
      </c>
      <c r="Q1233" s="8" t="s">
        <v>13991</v>
      </c>
      <c r="R1233" s="8"/>
      <c r="U1233" s="13">
        <v>117</v>
      </c>
    </row>
    <row r="1234" ht="30" customHeight="1" outlineLevel="3" spans="1:21">
      <c r="A1234" s="8" t="s">
        <v>206</v>
      </c>
      <c r="B1234" s="8" t="s">
        <v>215</v>
      </c>
      <c r="C1234" s="8" t="s">
        <v>13992</v>
      </c>
      <c r="D1234" s="13">
        <v>8.193</v>
      </c>
      <c r="E1234" s="8" t="s">
        <v>13993</v>
      </c>
      <c r="F1234" s="8" t="s">
        <v>13994</v>
      </c>
      <c r="G1234" s="8" t="s">
        <v>10558</v>
      </c>
      <c r="H1234" s="8" t="s">
        <v>10559</v>
      </c>
      <c r="I1234" s="8" t="s">
        <v>10560</v>
      </c>
      <c r="J1234" s="13">
        <v>8.2</v>
      </c>
      <c r="K1234" s="13">
        <f t="shared" si="79"/>
        <v>305.8</v>
      </c>
      <c r="L1234" s="13">
        <v>123</v>
      </c>
      <c r="M1234" s="8" t="s">
        <v>10559</v>
      </c>
      <c r="N1234" s="13">
        <f t="shared" si="80"/>
        <v>182.8</v>
      </c>
      <c r="O1234" s="8" t="s">
        <v>10566</v>
      </c>
      <c r="P1234" s="8" t="s">
        <v>10562</v>
      </c>
      <c r="Q1234" s="8" t="s">
        <v>13991</v>
      </c>
      <c r="R1234" s="8" t="s">
        <v>10559</v>
      </c>
      <c r="U1234" s="13">
        <v>219</v>
      </c>
    </row>
    <row r="1235" ht="30" customHeight="1" outlineLevel="3" spans="1:21">
      <c r="A1235" s="8" t="s">
        <v>206</v>
      </c>
      <c r="B1235" s="8" t="s">
        <v>215</v>
      </c>
      <c r="C1235" s="8" t="s">
        <v>13995</v>
      </c>
      <c r="D1235" s="13">
        <v>4.951</v>
      </c>
      <c r="E1235" s="8" t="s">
        <v>13996</v>
      </c>
      <c r="F1235" s="8" t="s">
        <v>13997</v>
      </c>
      <c r="G1235" s="8" t="s">
        <v>10558</v>
      </c>
      <c r="H1235" s="8" t="s">
        <v>10559</v>
      </c>
      <c r="I1235" s="8" t="s">
        <v>10560</v>
      </c>
      <c r="J1235" s="13">
        <v>5</v>
      </c>
      <c r="K1235" s="13">
        <f t="shared" si="79"/>
        <v>185.7</v>
      </c>
      <c r="L1235" s="13">
        <v>74</v>
      </c>
      <c r="M1235" s="8" t="s">
        <v>10559</v>
      </c>
      <c r="N1235" s="13">
        <f t="shared" si="80"/>
        <v>111.7</v>
      </c>
      <c r="O1235" s="8" t="s">
        <v>10566</v>
      </c>
      <c r="P1235" s="8" t="s">
        <v>10562</v>
      </c>
      <c r="Q1235" s="8" t="s">
        <v>13991</v>
      </c>
      <c r="R1235" s="8" t="s">
        <v>10559</v>
      </c>
      <c r="U1235" s="13">
        <v>133</v>
      </c>
    </row>
    <row r="1236" ht="30" customHeight="1" outlineLevel="3" spans="1:21">
      <c r="A1236" s="8" t="s">
        <v>206</v>
      </c>
      <c r="B1236" s="8" t="s">
        <v>215</v>
      </c>
      <c r="C1236" s="8" t="s">
        <v>13998</v>
      </c>
      <c r="D1236" s="13">
        <v>3.5</v>
      </c>
      <c r="E1236" s="8" t="s">
        <v>13999</v>
      </c>
      <c r="F1236" s="8" t="s">
        <v>14000</v>
      </c>
      <c r="G1236" s="8" t="s">
        <v>10558</v>
      </c>
      <c r="H1236" s="8" t="s">
        <v>10559</v>
      </c>
      <c r="I1236" s="8" t="s">
        <v>10560</v>
      </c>
      <c r="J1236" s="13">
        <v>3.5</v>
      </c>
      <c r="K1236" s="13">
        <f t="shared" si="79"/>
        <v>131.3</v>
      </c>
      <c r="L1236" s="13">
        <v>53</v>
      </c>
      <c r="M1236" s="8" t="s">
        <v>10559</v>
      </c>
      <c r="N1236" s="13">
        <f t="shared" si="80"/>
        <v>78.3</v>
      </c>
      <c r="O1236" s="8" t="s">
        <v>10566</v>
      </c>
      <c r="P1236" s="8" t="s">
        <v>10562</v>
      </c>
      <c r="Q1236" s="8" t="s">
        <v>13991</v>
      </c>
      <c r="R1236" s="8" t="s">
        <v>10559</v>
      </c>
      <c r="U1236" s="13">
        <v>94</v>
      </c>
    </row>
    <row r="1237" ht="30" customHeight="1" outlineLevel="3" spans="1:21">
      <c r="A1237" s="8" t="s">
        <v>206</v>
      </c>
      <c r="B1237" s="8" t="s">
        <v>215</v>
      </c>
      <c r="C1237" s="8" t="s">
        <v>10559</v>
      </c>
      <c r="D1237" s="13">
        <v>15.046</v>
      </c>
      <c r="E1237" s="8" t="s">
        <v>14001</v>
      </c>
      <c r="F1237" s="8" t="s">
        <v>14002</v>
      </c>
      <c r="G1237" s="8" t="s">
        <v>10558</v>
      </c>
      <c r="H1237" s="8" t="s">
        <v>10559</v>
      </c>
      <c r="I1237" s="8" t="s">
        <v>10560</v>
      </c>
      <c r="J1237" s="13">
        <v>15</v>
      </c>
      <c r="K1237" s="13">
        <f t="shared" si="79"/>
        <v>562.8</v>
      </c>
      <c r="L1237" s="13">
        <v>226</v>
      </c>
      <c r="M1237" s="8" t="s">
        <v>10559</v>
      </c>
      <c r="N1237" s="13">
        <f t="shared" si="80"/>
        <v>336.8</v>
      </c>
      <c r="O1237" s="8" t="s">
        <v>10566</v>
      </c>
      <c r="P1237" s="8" t="s">
        <v>10562</v>
      </c>
      <c r="Q1237" s="8" t="s">
        <v>13991</v>
      </c>
      <c r="R1237" s="8" t="s">
        <v>10559</v>
      </c>
      <c r="U1237" s="13">
        <v>403</v>
      </c>
    </row>
    <row r="1238" ht="30" customHeight="1" outlineLevel="3" spans="1:21">
      <c r="A1238" s="8" t="s">
        <v>206</v>
      </c>
      <c r="B1238" s="8" t="s">
        <v>215</v>
      </c>
      <c r="C1238" s="8" t="s">
        <v>14003</v>
      </c>
      <c r="D1238" s="13">
        <v>4.025</v>
      </c>
      <c r="E1238" s="8" t="s">
        <v>14004</v>
      </c>
      <c r="F1238" s="8" t="s">
        <v>14005</v>
      </c>
      <c r="G1238" s="8" t="s">
        <v>10558</v>
      </c>
      <c r="H1238" s="8" t="s">
        <v>10559</v>
      </c>
      <c r="I1238" s="8" t="s">
        <v>10560</v>
      </c>
      <c r="J1238" s="13">
        <v>4</v>
      </c>
      <c r="K1238" s="13">
        <f t="shared" si="79"/>
        <v>150.8</v>
      </c>
      <c r="L1238" s="13">
        <v>60</v>
      </c>
      <c r="M1238" s="8" t="s">
        <v>10559</v>
      </c>
      <c r="N1238" s="13">
        <f t="shared" si="80"/>
        <v>90.8</v>
      </c>
      <c r="O1238" s="8" t="s">
        <v>10566</v>
      </c>
      <c r="P1238" s="8" t="s">
        <v>10562</v>
      </c>
      <c r="Q1238" s="8" t="s">
        <v>13991</v>
      </c>
      <c r="R1238" s="8" t="s">
        <v>10559</v>
      </c>
      <c r="U1238" s="13">
        <v>108</v>
      </c>
    </row>
    <row r="1239" ht="30" customHeight="1" outlineLevel="3" spans="1:21">
      <c r="A1239" s="8" t="s">
        <v>206</v>
      </c>
      <c r="B1239" s="8" t="s">
        <v>215</v>
      </c>
      <c r="C1239" s="8" t="s">
        <v>14006</v>
      </c>
      <c r="D1239" s="13">
        <v>4.892</v>
      </c>
      <c r="E1239" s="8" t="s">
        <v>14007</v>
      </c>
      <c r="F1239" s="8" t="s">
        <v>14008</v>
      </c>
      <c r="G1239" s="8" t="s">
        <v>10558</v>
      </c>
      <c r="H1239" s="8" t="s">
        <v>10559</v>
      </c>
      <c r="I1239" s="8" t="s">
        <v>10560</v>
      </c>
      <c r="J1239" s="13">
        <v>4.9</v>
      </c>
      <c r="K1239" s="13">
        <f t="shared" si="79"/>
        <v>182.9</v>
      </c>
      <c r="L1239" s="13">
        <v>73</v>
      </c>
      <c r="M1239" s="8" t="s">
        <v>10559</v>
      </c>
      <c r="N1239" s="13">
        <f t="shared" si="80"/>
        <v>109.9</v>
      </c>
      <c r="O1239" s="8" t="s">
        <v>10566</v>
      </c>
      <c r="P1239" s="8" t="s">
        <v>10562</v>
      </c>
      <c r="Q1239" s="8" t="s">
        <v>13991</v>
      </c>
      <c r="R1239" s="8" t="s">
        <v>10559</v>
      </c>
      <c r="U1239" s="13">
        <v>131</v>
      </c>
    </row>
    <row r="1240" ht="30" customHeight="1" outlineLevel="3" spans="1:21">
      <c r="A1240" s="8" t="s">
        <v>206</v>
      </c>
      <c r="B1240" s="8" t="s">
        <v>215</v>
      </c>
      <c r="C1240" s="8" t="s">
        <v>14009</v>
      </c>
      <c r="D1240" s="13">
        <v>1.783</v>
      </c>
      <c r="E1240" s="8" t="s">
        <v>14010</v>
      </c>
      <c r="F1240" s="8" t="s">
        <v>14011</v>
      </c>
      <c r="G1240" s="8" t="s">
        <v>10558</v>
      </c>
      <c r="H1240" s="8" t="s">
        <v>10559</v>
      </c>
      <c r="I1240" s="8" t="s">
        <v>10560</v>
      </c>
      <c r="J1240" s="13">
        <v>1.8</v>
      </c>
      <c r="K1240" s="13">
        <f t="shared" si="79"/>
        <v>67</v>
      </c>
      <c r="L1240" s="13">
        <v>27</v>
      </c>
      <c r="M1240" s="8" t="s">
        <v>10559</v>
      </c>
      <c r="N1240" s="13">
        <f t="shared" si="80"/>
        <v>40</v>
      </c>
      <c r="O1240" s="8" t="s">
        <v>10566</v>
      </c>
      <c r="P1240" s="8" t="s">
        <v>10562</v>
      </c>
      <c r="Q1240" s="8" t="s">
        <v>13991</v>
      </c>
      <c r="R1240" s="8" t="s">
        <v>10559</v>
      </c>
      <c r="U1240" s="13">
        <v>48</v>
      </c>
    </row>
    <row r="1241" ht="30" customHeight="1" outlineLevel="3" spans="1:21">
      <c r="A1241" s="8" t="s">
        <v>206</v>
      </c>
      <c r="B1241" s="8" t="s">
        <v>215</v>
      </c>
      <c r="C1241" s="8" t="s">
        <v>14012</v>
      </c>
      <c r="D1241" s="13">
        <v>3.698</v>
      </c>
      <c r="E1241" s="8" t="s">
        <v>14013</v>
      </c>
      <c r="F1241" s="8" t="s">
        <v>14014</v>
      </c>
      <c r="G1241" s="8" t="s">
        <v>10558</v>
      </c>
      <c r="H1241" s="8" t="s">
        <v>10559</v>
      </c>
      <c r="I1241" s="8" t="s">
        <v>10560</v>
      </c>
      <c r="J1241" s="13">
        <v>3.7</v>
      </c>
      <c r="K1241" s="13">
        <f t="shared" si="79"/>
        <v>138.3</v>
      </c>
      <c r="L1241" s="13">
        <v>55</v>
      </c>
      <c r="M1241" s="8" t="s">
        <v>10559</v>
      </c>
      <c r="N1241" s="13">
        <f t="shared" si="80"/>
        <v>83.3</v>
      </c>
      <c r="O1241" s="8" t="s">
        <v>10566</v>
      </c>
      <c r="P1241" s="8" t="s">
        <v>10562</v>
      </c>
      <c r="Q1241" s="8" t="s">
        <v>13991</v>
      </c>
      <c r="R1241" s="8" t="s">
        <v>10559</v>
      </c>
      <c r="U1241" s="13">
        <v>99</v>
      </c>
    </row>
    <row r="1242" ht="30" customHeight="1" outlineLevel="3" spans="1:21">
      <c r="A1242" s="8" t="s">
        <v>206</v>
      </c>
      <c r="B1242" s="8" t="s">
        <v>215</v>
      </c>
      <c r="C1242" s="8" t="s">
        <v>14015</v>
      </c>
      <c r="D1242" s="13">
        <v>8.643</v>
      </c>
      <c r="E1242" s="8" t="s">
        <v>14016</v>
      </c>
      <c r="F1242" s="8" t="s">
        <v>14017</v>
      </c>
      <c r="G1242" s="8" t="s">
        <v>10558</v>
      </c>
      <c r="H1242" s="8" t="s">
        <v>10559</v>
      </c>
      <c r="I1242" s="8" t="s">
        <v>10560</v>
      </c>
      <c r="J1242" s="13">
        <v>8.6</v>
      </c>
      <c r="K1242" s="13">
        <f t="shared" si="79"/>
        <v>324</v>
      </c>
      <c r="L1242" s="13">
        <v>130</v>
      </c>
      <c r="M1242" s="8" t="s">
        <v>10559</v>
      </c>
      <c r="N1242" s="13">
        <f t="shared" si="80"/>
        <v>194</v>
      </c>
      <c r="O1242" s="8" t="s">
        <v>10566</v>
      </c>
      <c r="P1242" s="8" t="s">
        <v>10562</v>
      </c>
      <c r="Q1242" s="8" t="s">
        <v>13991</v>
      </c>
      <c r="R1242" s="8" t="s">
        <v>10559</v>
      </c>
      <c r="U1242" s="13">
        <v>232</v>
      </c>
    </row>
    <row r="1243" ht="30" customHeight="1" outlineLevel="3" spans="1:21">
      <c r="A1243" s="8" t="s">
        <v>206</v>
      </c>
      <c r="B1243" s="8" t="s">
        <v>215</v>
      </c>
      <c r="C1243" s="8" t="s">
        <v>14018</v>
      </c>
      <c r="D1243" s="13">
        <v>4.472</v>
      </c>
      <c r="E1243" s="8" t="s">
        <v>14019</v>
      </c>
      <c r="F1243" s="8" t="s">
        <v>14020</v>
      </c>
      <c r="G1243" s="8" t="s">
        <v>10558</v>
      </c>
      <c r="H1243" s="8" t="s">
        <v>10559</v>
      </c>
      <c r="I1243" s="8" t="s">
        <v>10560</v>
      </c>
      <c r="J1243" s="13">
        <v>4.5</v>
      </c>
      <c r="K1243" s="13">
        <f t="shared" si="79"/>
        <v>167.6</v>
      </c>
      <c r="L1243" s="13">
        <v>67</v>
      </c>
      <c r="M1243" s="8" t="s">
        <v>10559</v>
      </c>
      <c r="N1243" s="13">
        <f t="shared" si="80"/>
        <v>100.6</v>
      </c>
      <c r="O1243" s="8" t="s">
        <v>10566</v>
      </c>
      <c r="P1243" s="8" t="s">
        <v>10562</v>
      </c>
      <c r="Q1243" s="8" t="s">
        <v>13991</v>
      </c>
      <c r="R1243" s="8" t="s">
        <v>10559</v>
      </c>
      <c r="U1243" s="13">
        <v>120</v>
      </c>
    </row>
    <row r="1244" ht="30" customHeight="1" outlineLevel="3" spans="1:21">
      <c r="A1244" s="8" t="s">
        <v>206</v>
      </c>
      <c r="B1244" s="8" t="s">
        <v>215</v>
      </c>
      <c r="C1244" s="8" t="s">
        <v>14021</v>
      </c>
      <c r="D1244" s="13">
        <v>0.774</v>
      </c>
      <c r="E1244" s="8" t="s">
        <v>14022</v>
      </c>
      <c r="F1244" s="8" t="s">
        <v>14023</v>
      </c>
      <c r="G1244" s="8" t="s">
        <v>10558</v>
      </c>
      <c r="H1244" s="8" t="s">
        <v>10559</v>
      </c>
      <c r="I1244" s="8" t="s">
        <v>10560</v>
      </c>
      <c r="J1244" s="13">
        <v>0.8</v>
      </c>
      <c r="K1244" s="13">
        <f t="shared" si="79"/>
        <v>29.3</v>
      </c>
      <c r="L1244" s="13">
        <v>12</v>
      </c>
      <c r="M1244" s="8" t="s">
        <v>10559</v>
      </c>
      <c r="N1244" s="13">
        <f t="shared" si="80"/>
        <v>17.3</v>
      </c>
      <c r="O1244" s="8" t="s">
        <v>10566</v>
      </c>
      <c r="P1244" s="8" t="s">
        <v>10562</v>
      </c>
      <c r="Q1244" s="8" t="s">
        <v>13991</v>
      </c>
      <c r="R1244" s="8" t="s">
        <v>10559</v>
      </c>
      <c r="U1244" s="13">
        <v>21</v>
      </c>
    </row>
    <row r="1245" ht="30" customHeight="1" outlineLevel="3" spans="1:21">
      <c r="A1245" s="8" t="s">
        <v>206</v>
      </c>
      <c r="B1245" s="8" t="s">
        <v>215</v>
      </c>
      <c r="C1245" s="8" t="s">
        <v>14024</v>
      </c>
      <c r="D1245" s="13">
        <v>5.547</v>
      </c>
      <c r="E1245" s="8" t="s">
        <v>14025</v>
      </c>
      <c r="F1245" s="8" t="s">
        <v>14026</v>
      </c>
      <c r="G1245" s="8" t="s">
        <v>10558</v>
      </c>
      <c r="H1245" s="8" t="s">
        <v>10559</v>
      </c>
      <c r="I1245" s="8" t="s">
        <v>10560</v>
      </c>
      <c r="J1245" s="13">
        <v>5.5</v>
      </c>
      <c r="K1245" s="13">
        <f t="shared" si="79"/>
        <v>208.1</v>
      </c>
      <c r="L1245" s="13">
        <v>83</v>
      </c>
      <c r="M1245" s="8" t="s">
        <v>10559</v>
      </c>
      <c r="N1245" s="13">
        <f t="shared" si="80"/>
        <v>125.1</v>
      </c>
      <c r="O1245" s="8" t="s">
        <v>10566</v>
      </c>
      <c r="P1245" s="8" t="s">
        <v>10562</v>
      </c>
      <c r="Q1245" s="8" t="s">
        <v>13991</v>
      </c>
      <c r="R1245" s="8" t="s">
        <v>10559</v>
      </c>
      <c r="U1245" s="13">
        <v>149</v>
      </c>
    </row>
    <row r="1246" ht="30" customHeight="1" outlineLevel="3" spans="1:21">
      <c r="A1246" s="8" t="s">
        <v>206</v>
      </c>
      <c r="B1246" s="8" t="s">
        <v>215</v>
      </c>
      <c r="C1246" s="8" t="s">
        <v>14027</v>
      </c>
      <c r="D1246" s="13">
        <v>3.439</v>
      </c>
      <c r="E1246" s="8" t="s">
        <v>14028</v>
      </c>
      <c r="F1246" s="8" t="s">
        <v>14029</v>
      </c>
      <c r="G1246" s="8" t="s">
        <v>10558</v>
      </c>
      <c r="H1246" s="8" t="s">
        <v>10559</v>
      </c>
      <c r="I1246" s="8" t="s">
        <v>10560</v>
      </c>
      <c r="J1246" s="13">
        <v>3.4</v>
      </c>
      <c r="K1246" s="13">
        <f t="shared" si="79"/>
        <v>128.5</v>
      </c>
      <c r="L1246" s="13">
        <v>52</v>
      </c>
      <c r="M1246" s="8" t="s">
        <v>10559</v>
      </c>
      <c r="N1246" s="13">
        <f t="shared" si="80"/>
        <v>76.5</v>
      </c>
      <c r="O1246" s="8" t="s">
        <v>10566</v>
      </c>
      <c r="P1246" s="8" t="s">
        <v>10562</v>
      </c>
      <c r="Q1246" s="8" t="s">
        <v>13991</v>
      </c>
      <c r="R1246" s="8" t="s">
        <v>10559</v>
      </c>
      <c r="U1246" s="13">
        <v>92</v>
      </c>
    </row>
    <row r="1247" ht="30" customHeight="1" outlineLevel="3" spans="1:21">
      <c r="A1247" s="8" t="s">
        <v>206</v>
      </c>
      <c r="B1247" s="8" t="s">
        <v>215</v>
      </c>
      <c r="C1247" s="8" t="s">
        <v>14030</v>
      </c>
      <c r="D1247" s="13">
        <v>4.404</v>
      </c>
      <c r="E1247" s="8" t="s">
        <v>14031</v>
      </c>
      <c r="F1247" s="8" t="s">
        <v>14032</v>
      </c>
      <c r="G1247" s="8" t="s">
        <v>10558</v>
      </c>
      <c r="H1247" s="8" t="s">
        <v>10559</v>
      </c>
      <c r="I1247" s="8" t="s">
        <v>10560</v>
      </c>
      <c r="J1247" s="13">
        <v>4.4</v>
      </c>
      <c r="K1247" s="13">
        <f t="shared" si="79"/>
        <v>164.8</v>
      </c>
      <c r="L1247" s="13">
        <v>66</v>
      </c>
      <c r="M1247" s="8" t="s">
        <v>10559</v>
      </c>
      <c r="N1247" s="13">
        <f t="shared" si="80"/>
        <v>98.8</v>
      </c>
      <c r="O1247" s="8" t="s">
        <v>10566</v>
      </c>
      <c r="P1247" s="8" t="s">
        <v>10562</v>
      </c>
      <c r="Q1247" s="8" t="s">
        <v>13991</v>
      </c>
      <c r="R1247" s="8" t="s">
        <v>10559</v>
      </c>
      <c r="U1247" s="13">
        <v>118</v>
      </c>
    </row>
    <row r="1248" ht="30" customHeight="1" outlineLevel="3" spans="1:21">
      <c r="A1248" s="8" t="s">
        <v>206</v>
      </c>
      <c r="B1248" s="8" t="s">
        <v>215</v>
      </c>
      <c r="C1248" s="8" t="s">
        <v>14033</v>
      </c>
      <c r="D1248" s="13">
        <v>1.698</v>
      </c>
      <c r="E1248" s="8" t="s">
        <v>14034</v>
      </c>
      <c r="F1248" s="8" t="s">
        <v>14035</v>
      </c>
      <c r="G1248" s="8" t="s">
        <v>10558</v>
      </c>
      <c r="H1248" s="8" t="s">
        <v>10559</v>
      </c>
      <c r="I1248" s="8" t="s">
        <v>10560</v>
      </c>
      <c r="J1248" s="13">
        <v>1.7</v>
      </c>
      <c r="K1248" s="13">
        <f t="shared" si="79"/>
        <v>62.8</v>
      </c>
      <c r="L1248" s="13">
        <v>25</v>
      </c>
      <c r="M1248" s="8" t="s">
        <v>10559</v>
      </c>
      <c r="N1248" s="13">
        <f t="shared" si="80"/>
        <v>37.8</v>
      </c>
      <c r="O1248" s="8" t="s">
        <v>10566</v>
      </c>
      <c r="P1248" s="8" t="s">
        <v>10562</v>
      </c>
      <c r="Q1248" s="8" t="s">
        <v>13991</v>
      </c>
      <c r="R1248" s="8" t="s">
        <v>10559</v>
      </c>
      <c r="U1248" s="13">
        <v>45</v>
      </c>
    </row>
    <row r="1249" ht="30" customHeight="1" outlineLevel="3" spans="1:21">
      <c r="A1249" s="8" t="s">
        <v>206</v>
      </c>
      <c r="B1249" s="8" t="s">
        <v>215</v>
      </c>
      <c r="C1249" s="8" t="s">
        <v>14036</v>
      </c>
      <c r="D1249" s="13">
        <v>0.461</v>
      </c>
      <c r="E1249" s="8" t="s">
        <v>14037</v>
      </c>
      <c r="F1249" s="8" t="s">
        <v>14038</v>
      </c>
      <c r="G1249" s="8" t="s">
        <v>10558</v>
      </c>
      <c r="H1249" s="8" t="s">
        <v>10559</v>
      </c>
      <c r="I1249" s="8" t="s">
        <v>10560</v>
      </c>
      <c r="J1249" s="13">
        <v>0.5</v>
      </c>
      <c r="K1249" s="13">
        <f t="shared" si="79"/>
        <v>16.8</v>
      </c>
      <c r="L1249" s="13">
        <v>7</v>
      </c>
      <c r="M1249" s="8" t="s">
        <v>10559</v>
      </c>
      <c r="N1249" s="13">
        <f t="shared" si="80"/>
        <v>9.8</v>
      </c>
      <c r="O1249" s="8" t="s">
        <v>10566</v>
      </c>
      <c r="P1249" s="8" t="s">
        <v>10562</v>
      </c>
      <c r="Q1249" s="8" t="s">
        <v>13991</v>
      </c>
      <c r="R1249" s="8" t="s">
        <v>10559</v>
      </c>
      <c r="U1249" s="13">
        <v>12</v>
      </c>
    </row>
    <row r="1250" ht="30" customHeight="1" outlineLevel="3" spans="1:21">
      <c r="A1250" s="8" t="s">
        <v>206</v>
      </c>
      <c r="B1250" s="8" t="s">
        <v>215</v>
      </c>
      <c r="C1250" s="8" t="s">
        <v>14039</v>
      </c>
      <c r="D1250" s="13">
        <v>5.836</v>
      </c>
      <c r="E1250" s="8" t="s">
        <v>14040</v>
      </c>
      <c r="F1250" s="8" t="s">
        <v>14041</v>
      </c>
      <c r="G1250" s="8" t="s">
        <v>10558</v>
      </c>
      <c r="H1250" s="8" t="s">
        <v>10559</v>
      </c>
      <c r="I1250" s="8" t="s">
        <v>10560</v>
      </c>
      <c r="J1250" s="13">
        <v>5.8</v>
      </c>
      <c r="K1250" s="13">
        <f t="shared" si="79"/>
        <v>217.9</v>
      </c>
      <c r="L1250" s="13">
        <v>88</v>
      </c>
      <c r="M1250" s="8" t="s">
        <v>10559</v>
      </c>
      <c r="N1250" s="13">
        <f t="shared" si="80"/>
        <v>129.9</v>
      </c>
      <c r="O1250" s="8" t="s">
        <v>10566</v>
      </c>
      <c r="P1250" s="8" t="s">
        <v>10562</v>
      </c>
      <c r="Q1250" s="8" t="s">
        <v>13991</v>
      </c>
      <c r="R1250" s="8" t="s">
        <v>10559</v>
      </c>
      <c r="U1250" s="13">
        <v>156</v>
      </c>
    </row>
    <row r="1251" ht="30" customHeight="1" outlineLevel="3" spans="1:21">
      <c r="A1251" s="8" t="s">
        <v>206</v>
      </c>
      <c r="B1251" s="8" t="s">
        <v>215</v>
      </c>
      <c r="C1251" s="8" t="s">
        <v>14042</v>
      </c>
      <c r="D1251" s="13">
        <v>4.751</v>
      </c>
      <c r="E1251" s="8" t="s">
        <v>14043</v>
      </c>
      <c r="F1251" s="8" t="s">
        <v>14044</v>
      </c>
      <c r="G1251" s="8" t="s">
        <v>10558</v>
      </c>
      <c r="H1251" s="8" t="s">
        <v>10559</v>
      </c>
      <c r="I1251" s="8" t="s">
        <v>10560</v>
      </c>
      <c r="J1251" s="13">
        <v>4.8</v>
      </c>
      <c r="K1251" s="13">
        <f t="shared" si="79"/>
        <v>177.4</v>
      </c>
      <c r="L1251" s="13">
        <v>71</v>
      </c>
      <c r="M1251" s="8" t="s">
        <v>10559</v>
      </c>
      <c r="N1251" s="13">
        <f t="shared" si="80"/>
        <v>106.4</v>
      </c>
      <c r="O1251" s="8" t="s">
        <v>10566</v>
      </c>
      <c r="P1251" s="8" t="s">
        <v>10562</v>
      </c>
      <c r="Q1251" s="8" t="s">
        <v>13991</v>
      </c>
      <c r="R1251" s="8" t="s">
        <v>10559</v>
      </c>
      <c r="U1251" s="13">
        <v>127</v>
      </c>
    </row>
    <row r="1252" ht="30" customHeight="1" outlineLevel="3" spans="1:21">
      <c r="A1252" s="8" t="s">
        <v>206</v>
      </c>
      <c r="B1252" s="8" t="s">
        <v>215</v>
      </c>
      <c r="C1252" s="8" t="s">
        <v>14045</v>
      </c>
      <c r="D1252" s="13">
        <v>2.279</v>
      </c>
      <c r="E1252" s="8" t="s">
        <v>14046</v>
      </c>
      <c r="F1252" s="8" t="s">
        <v>14047</v>
      </c>
      <c r="G1252" s="8" t="s">
        <v>10558</v>
      </c>
      <c r="H1252" s="8" t="s">
        <v>10559</v>
      </c>
      <c r="I1252" s="8" t="s">
        <v>10560</v>
      </c>
      <c r="J1252" s="13">
        <v>2.3</v>
      </c>
      <c r="K1252" s="13">
        <f t="shared" si="79"/>
        <v>85.2</v>
      </c>
      <c r="L1252" s="13">
        <v>34</v>
      </c>
      <c r="M1252" s="8" t="s">
        <v>10559</v>
      </c>
      <c r="N1252" s="13">
        <f t="shared" si="80"/>
        <v>51.2</v>
      </c>
      <c r="O1252" s="8" t="s">
        <v>10566</v>
      </c>
      <c r="P1252" s="8" t="s">
        <v>10562</v>
      </c>
      <c r="Q1252" s="8" t="s">
        <v>13991</v>
      </c>
      <c r="R1252" s="8" t="s">
        <v>10559</v>
      </c>
      <c r="U1252" s="13">
        <v>61</v>
      </c>
    </row>
    <row r="1253" ht="30" customHeight="1" outlineLevel="3" spans="1:21">
      <c r="A1253" s="8" t="s">
        <v>206</v>
      </c>
      <c r="B1253" s="8" t="s">
        <v>215</v>
      </c>
      <c r="C1253" s="8" t="s">
        <v>14048</v>
      </c>
      <c r="D1253" s="13">
        <v>3.138</v>
      </c>
      <c r="E1253" s="8" t="s">
        <v>14049</v>
      </c>
      <c r="F1253" s="8" t="s">
        <v>14050</v>
      </c>
      <c r="G1253" s="8" t="s">
        <v>10558</v>
      </c>
      <c r="H1253" s="8" t="s">
        <v>10559</v>
      </c>
      <c r="I1253" s="8" t="s">
        <v>10560</v>
      </c>
      <c r="J1253" s="13">
        <v>3.1</v>
      </c>
      <c r="K1253" s="13">
        <f t="shared" si="79"/>
        <v>117.3</v>
      </c>
      <c r="L1253" s="13">
        <v>47</v>
      </c>
      <c r="M1253" s="8" t="s">
        <v>10559</v>
      </c>
      <c r="N1253" s="13">
        <f t="shared" si="80"/>
        <v>70.3</v>
      </c>
      <c r="O1253" s="8" t="s">
        <v>10566</v>
      </c>
      <c r="P1253" s="8" t="s">
        <v>10562</v>
      </c>
      <c r="Q1253" s="8" t="s">
        <v>13991</v>
      </c>
      <c r="R1253" s="8" t="s">
        <v>10559</v>
      </c>
      <c r="U1253" s="13">
        <v>84</v>
      </c>
    </row>
    <row r="1254" ht="30" customHeight="1" outlineLevel="3" spans="1:21">
      <c r="A1254" s="8" t="s">
        <v>206</v>
      </c>
      <c r="B1254" s="8" t="s">
        <v>215</v>
      </c>
      <c r="C1254" s="8" t="s">
        <v>14051</v>
      </c>
      <c r="D1254" s="13">
        <v>3.3</v>
      </c>
      <c r="E1254" s="8" t="s">
        <v>14052</v>
      </c>
      <c r="F1254" s="8" t="s">
        <v>14053</v>
      </c>
      <c r="G1254" s="8" t="s">
        <v>10558</v>
      </c>
      <c r="H1254" s="8" t="s">
        <v>10559</v>
      </c>
      <c r="I1254" s="8" t="s">
        <v>10560</v>
      </c>
      <c r="J1254" s="13">
        <v>3.3</v>
      </c>
      <c r="K1254" s="13">
        <f t="shared" si="79"/>
        <v>122.9</v>
      </c>
      <c r="L1254" s="13">
        <v>50</v>
      </c>
      <c r="M1254" s="8" t="s">
        <v>10559</v>
      </c>
      <c r="N1254" s="13">
        <f t="shared" si="80"/>
        <v>72.9</v>
      </c>
      <c r="O1254" s="8" t="s">
        <v>10566</v>
      </c>
      <c r="P1254" s="8" t="s">
        <v>10562</v>
      </c>
      <c r="Q1254" s="8" t="s">
        <v>13991</v>
      </c>
      <c r="R1254" s="8" t="s">
        <v>10559</v>
      </c>
      <c r="U1254" s="13">
        <v>88</v>
      </c>
    </row>
    <row r="1255" ht="30" customHeight="1" outlineLevel="3" spans="1:21">
      <c r="A1255" s="8" t="s">
        <v>206</v>
      </c>
      <c r="B1255" s="8" t="s">
        <v>215</v>
      </c>
      <c r="C1255" s="8" t="s">
        <v>14054</v>
      </c>
      <c r="D1255" s="13">
        <v>4.419</v>
      </c>
      <c r="E1255" s="8" t="s">
        <v>14055</v>
      </c>
      <c r="F1255" s="8" t="s">
        <v>14056</v>
      </c>
      <c r="G1255" s="8" t="s">
        <v>10558</v>
      </c>
      <c r="H1255" s="8" t="s">
        <v>10559</v>
      </c>
      <c r="I1255" s="8" t="s">
        <v>10560</v>
      </c>
      <c r="J1255" s="13">
        <v>4.4</v>
      </c>
      <c r="K1255" s="13">
        <f t="shared" si="79"/>
        <v>164.8</v>
      </c>
      <c r="L1255" s="13">
        <v>66</v>
      </c>
      <c r="M1255" s="8" t="s">
        <v>10559</v>
      </c>
      <c r="N1255" s="13">
        <f t="shared" si="80"/>
        <v>98.8</v>
      </c>
      <c r="O1255" s="8" t="s">
        <v>10566</v>
      </c>
      <c r="P1255" s="8" t="s">
        <v>10562</v>
      </c>
      <c r="Q1255" s="8" t="s">
        <v>13991</v>
      </c>
      <c r="R1255" s="8" t="s">
        <v>10559</v>
      </c>
      <c r="U1255" s="13">
        <v>118</v>
      </c>
    </row>
    <row r="1256" ht="30" customHeight="1" outlineLevel="3" spans="1:21">
      <c r="A1256" s="8" t="s">
        <v>206</v>
      </c>
      <c r="B1256" s="8" t="s">
        <v>215</v>
      </c>
      <c r="C1256" s="8" t="s">
        <v>14057</v>
      </c>
      <c r="D1256" s="13">
        <v>5.167</v>
      </c>
      <c r="E1256" s="8" t="s">
        <v>14058</v>
      </c>
      <c r="F1256" s="8" t="s">
        <v>14059</v>
      </c>
      <c r="G1256" s="8" t="s">
        <v>10558</v>
      </c>
      <c r="H1256" s="8" t="s">
        <v>10559</v>
      </c>
      <c r="I1256" s="8" t="s">
        <v>10560</v>
      </c>
      <c r="J1256" s="13">
        <v>5.2</v>
      </c>
      <c r="K1256" s="13">
        <f t="shared" si="79"/>
        <v>192.7</v>
      </c>
      <c r="L1256" s="13">
        <v>78</v>
      </c>
      <c r="M1256" s="8" t="s">
        <v>10559</v>
      </c>
      <c r="N1256" s="13">
        <f t="shared" si="80"/>
        <v>114.7</v>
      </c>
      <c r="O1256" s="8" t="s">
        <v>10566</v>
      </c>
      <c r="P1256" s="8" t="s">
        <v>10562</v>
      </c>
      <c r="Q1256" s="8" t="s">
        <v>13991</v>
      </c>
      <c r="R1256" s="8" t="s">
        <v>10559</v>
      </c>
      <c r="U1256" s="13">
        <v>138</v>
      </c>
    </row>
    <row r="1257" ht="30" customHeight="1" outlineLevel="3" spans="1:21">
      <c r="A1257" s="8" t="s">
        <v>206</v>
      </c>
      <c r="B1257" s="8" t="s">
        <v>215</v>
      </c>
      <c r="C1257" s="8" t="s">
        <v>14060</v>
      </c>
      <c r="D1257" s="13">
        <v>4.227</v>
      </c>
      <c r="E1257" s="8" t="s">
        <v>14061</v>
      </c>
      <c r="F1257" s="8" t="s">
        <v>14062</v>
      </c>
      <c r="G1257" s="8" t="s">
        <v>10558</v>
      </c>
      <c r="H1257" s="8" t="s">
        <v>10559</v>
      </c>
      <c r="I1257" s="8" t="s">
        <v>10560</v>
      </c>
      <c r="J1257" s="13">
        <v>4.2</v>
      </c>
      <c r="K1257" s="13">
        <f t="shared" si="79"/>
        <v>157.8</v>
      </c>
      <c r="L1257" s="13">
        <v>63</v>
      </c>
      <c r="M1257" s="8" t="s">
        <v>10559</v>
      </c>
      <c r="N1257" s="13">
        <f t="shared" si="80"/>
        <v>94.8</v>
      </c>
      <c r="O1257" s="8" t="s">
        <v>10566</v>
      </c>
      <c r="P1257" s="8" t="s">
        <v>10562</v>
      </c>
      <c r="Q1257" s="8" t="s">
        <v>13991</v>
      </c>
      <c r="R1257" s="8" t="s">
        <v>10559</v>
      </c>
      <c r="U1257" s="13">
        <v>113</v>
      </c>
    </row>
    <row r="1258" ht="30" customHeight="1" outlineLevel="3" spans="1:21">
      <c r="A1258" s="8" t="s">
        <v>206</v>
      </c>
      <c r="B1258" s="8" t="s">
        <v>215</v>
      </c>
      <c r="C1258" s="8" t="s">
        <v>14063</v>
      </c>
      <c r="D1258" s="13">
        <v>3.52</v>
      </c>
      <c r="E1258" s="8" t="s">
        <v>14064</v>
      </c>
      <c r="F1258" s="8" t="s">
        <v>14065</v>
      </c>
      <c r="G1258" s="8" t="s">
        <v>10558</v>
      </c>
      <c r="H1258" s="8" t="s">
        <v>10559</v>
      </c>
      <c r="I1258" s="8" t="s">
        <v>10560</v>
      </c>
      <c r="J1258" s="13">
        <v>3.5</v>
      </c>
      <c r="K1258" s="13">
        <f t="shared" si="79"/>
        <v>131.3</v>
      </c>
      <c r="L1258" s="13">
        <v>53</v>
      </c>
      <c r="M1258" s="8" t="s">
        <v>10559</v>
      </c>
      <c r="N1258" s="13">
        <f t="shared" si="80"/>
        <v>78.3</v>
      </c>
      <c r="O1258" s="8" t="s">
        <v>10566</v>
      </c>
      <c r="P1258" s="8" t="s">
        <v>10562</v>
      </c>
      <c r="Q1258" s="8" t="s">
        <v>13991</v>
      </c>
      <c r="R1258" s="8" t="s">
        <v>10559</v>
      </c>
      <c r="U1258" s="13">
        <v>94</v>
      </c>
    </row>
    <row r="1259" ht="30" customHeight="1" outlineLevel="3" spans="1:21">
      <c r="A1259" s="8" t="s">
        <v>206</v>
      </c>
      <c r="B1259" s="8" t="s">
        <v>215</v>
      </c>
      <c r="C1259" s="8" t="s">
        <v>14066</v>
      </c>
      <c r="D1259" s="13">
        <v>1.431</v>
      </c>
      <c r="E1259" s="8" t="s">
        <v>14067</v>
      </c>
      <c r="F1259" s="8" t="s">
        <v>14068</v>
      </c>
      <c r="G1259" s="8" t="s">
        <v>10558</v>
      </c>
      <c r="H1259" s="8" t="s">
        <v>10559</v>
      </c>
      <c r="I1259" s="8" t="s">
        <v>10560</v>
      </c>
      <c r="J1259" s="13">
        <v>1.4</v>
      </c>
      <c r="K1259" s="13">
        <f t="shared" si="79"/>
        <v>53.1</v>
      </c>
      <c r="L1259" s="13">
        <v>21</v>
      </c>
      <c r="M1259" s="8" t="s">
        <v>10559</v>
      </c>
      <c r="N1259" s="13">
        <f t="shared" si="80"/>
        <v>32.1</v>
      </c>
      <c r="O1259" s="8" t="s">
        <v>10566</v>
      </c>
      <c r="P1259" s="8" t="s">
        <v>10562</v>
      </c>
      <c r="Q1259" s="8" t="s">
        <v>13991</v>
      </c>
      <c r="R1259" s="8" t="s">
        <v>10559</v>
      </c>
      <c r="U1259" s="13">
        <v>38</v>
      </c>
    </row>
    <row r="1260" ht="30" customHeight="1" outlineLevel="3" spans="1:21">
      <c r="A1260" s="8" t="s">
        <v>206</v>
      </c>
      <c r="B1260" s="8" t="s">
        <v>215</v>
      </c>
      <c r="C1260" s="8" t="s">
        <v>14069</v>
      </c>
      <c r="D1260" s="13">
        <v>1.681</v>
      </c>
      <c r="E1260" s="8" t="s">
        <v>14070</v>
      </c>
      <c r="F1260" s="8" t="s">
        <v>14071</v>
      </c>
      <c r="G1260" s="8" t="s">
        <v>10558</v>
      </c>
      <c r="H1260" s="8" t="s">
        <v>10559</v>
      </c>
      <c r="I1260" s="8" t="s">
        <v>10560</v>
      </c>
      <c r="J1260" s="13">
        <v>1.7</v>
      </c>
      <c r="K1260" s="13">
        <f t="shared" si="79"/>
        <v>62.8</v>
      </c>
      <c r="L1260" s="13">
        <v>25</v>
      </c>
      <c r="M1260" s="8" t="s">
        <v>10559</v>
      </c>
      <c r="N1260" s="13">
        <f t="shared" si="80"/>
        <v>37.8</v>
      </c>
      <c r="O1260" s="8" t="s">
        <v>10566</v>
      </c>
      <c r="P1260" s="8" t="s">
        <v>10562</v>
      </c>
      <c r="Q1260" s="8" t="s">
        <v>13991</v>
      </c>
      <c r="R1260" s="8" t="s">
        <v>10559</v>
      </c>
      <c r="U1260" s="13">
        <v>45</v>
      </c>
    </row>
    <row r="1261" ht="30" customHeight="1" outlineLevel="3" spans="1:21">
      <c r="A1261" s="8" t="s">
        <v>206</v>
      </c>
      <c r="B1261" s="8" t="s">
        <v>215</v>
      </c>
      <c r="C1261" s="8" t="s">
        <v>14072</v>
      </c>
      <c r="D1261" s="13">
        <v>3.83</v>
      </c>
      <c r="E1261" s="8" t="s">
        <v>14073</v>
      </c>
      <c r="F1261" s="8" t="s">
        <v>14074</v>
      </c>
      <c r="G1261" s="8" t="s">
        <v>10558</v>
      </c>
      <c r="H1261" s="8" t="s">
        <v>10559</v>
      </c>
      <c r="I1261" s="8" t="s">
        <v>10560</v>
      </c>
      <c r="J1261" s="13">
        <v>3.8</v>
      </c>
      <c r="K1261" s="13">
        <f t="shared" si="79"/>
        <v>143.8</v>
      </c>
      <c r="L1261" s="13">
        <v>57</v>
      </c>
      <c r="M1261" s="8" t="s">
        <v>10559</v>
      </c>
      <c r="N1261" s="13">
        <f t="shared" si="80"/>
        <v>86.8</v>
      </c>
      <c r="O1261" s="8" t="s">
        <v>10566</v>
      </c>
      <c r="P1261" s="8" t="s">
        <v>10562</v>
      </c>
      <c r="Q1261" s="8" t="s">
        <v>13991</v>
      </c>
      <c r="R1261" s="8" t="s">
        <v>10559</v>
      </c>
      <c r="U1261" s="13">
        <v>103</v>
      </c>
    </row>
    <row r="1262" ht="30" customHeight="1" outlineLevel="3" spans="1:21">
      <c r="A1262" s="8" t="s">
        <v>206</v>
      </c>
      <c r="B1262" s="8" t="s">
        <v>215</v>
      </c>
      <c r="C1262" s="8" t="s">
        <v>14075</v>
      </c>
      <c r="D1262" s="13">
        <v>2.178</v>
      </c>
      <c r="E1262" s="8" t="s">
        <v>14076</v>
      </c>
      <c r="F1262" s="8" t="s">
        <v>14077</v>
      </c>
      <c r="G1262" s="8" t="s">
        <v>10558</v>
      </c>
      <c r="H1262" s="8" t="s">
        <v>10559</v>
      </c>
      <c r="I1262" s="8" t="s">
        <v>10560</v>
      </c>
      <c r="J1262" s="13">
        <v>2.2</v>
      </c>
      <c r="K1262" s="13">
        <f t="shared" si="79"/>
        <v>81</v>
      </c>
      <c r="L1262" s="13">
        <v>33</v>
      </c>
      <c r="M1262" s="8" t="s">
        <v>10559</v>
      </c>
      <c r="N1262" s="13">
        <f t="shared" si="80"/>
        <v>48</v>
      </c>
      <c r="O1262" s="8" t="s">
        <v>10566</v>
      </c>
      <c r="P1262" s="8" t="s">
        <v>10562</v>
      </c>
      <c r="Q1262" s="8" t="s">
        <v>13991</v>
      </c>
      <c r="R1262" s="8" t="s">
        <v>10559</v>
      </c>
      <c r="U1262" s="13">
        <v>58</v>
      </c>
    </row>
    <row r="1263" ht="30" customHeight="1" outlineLevel="3" spans="1:21">
      <c r="A1263" s="8" t="s">
        <v>206</v>
      </c>
      <c r="B1263" s="8" t="s">
        <v>215</v>
      </c>
      <c r="C1263" s="8" t="s">
        <v>14078</v>
      </c>
      <c r="D1263" s="13">
        <v>1.313</v>
      </c>
      <c r="E1263" s="8" t="s">
        <v>14079</v>
      </c>
      <c r="F1263" s="8" t="s">
        <v>14080</v>
      </c>
      <c r="G1263" s="8" t="s">
        <v>10558</v>
      </c>
      <c r="H1263" s="8" t="s">
        <v>10559</v>
      </c>
      <c r="I1263" s="8" t="s">
        <v>10560</v>
      </c>
      <c r="J1263" s="13">
        <v>1.3</v>
      </c>
      <c r="K1263" s="13">
        <f t="shared" si="79"/>
        <v>48.9</v>
      </c>
      <c r="L1263" s="13">
        <v>20</v>
      </c>
      <c r="M1263" s="8" t="s">
        <v>10559</v>
      </c>
      <c r="N1263" s="13">
        <f t="shared" si="80"/>
        <v>28.9</v>
      </c>
      <c r="O1263" s="8" t="s">
        <v>10566</v>
      </c>
      <c r="P1263" s="8" t="s">
        <v>10562</v>
      </c>
      <c r="Q1263" s="8" t="s">
        <v>13991</v>
      </c>
      <c r="R1263" s="8" t="s">
        <v>10559</v>
      </c>
      <c r="U1263" s="13">
        <v>35</v>
      </c>
    </row>
    <row r="1264" ht="30" customHeight="1" outlineLevel="3" spans="1:21">
      <c r="A1264" s="8" t="s">
        <v>206</v>
      </c>
      <c r="B1264" s="8" t="s">
        <v>215</v>
      </c>
      <c r="C1264" s="8" t="s">
        <v>14081</v>
      </c>
      <c r="D1264" s="13">
        <v>7.525</v>
      </c>
      <c r="E1264" s="8" t="s">
        <v>14082</v>
      </c>
      <c r="F1264" s="8" t="s">
        <v>14083</v>
      </c>
      <c r="G1264" s="8" t="s">
        <v>10558</v>
      </c>
      <c r="H1264" s="8" t="s">
        <v>10559</v>
      </c>
      <c r="I1264" s="8" t="s">
        <v>10560</v>
      </c>
      <c r="J1264" s="13">
        <v>7.5</v>
      </c>
      <c r="K1264" s="13">
        <f t="shared" si="79"/>
        <v>282.1</v>
      </c>
      <c r="L1264" s="13">
        <v>113</v>
      </c>
      <c r="M1264" s="8" t="s">
        <v>10559</v>
      </c>
      <c r="N1264" s="13">
        <f t="shared" si="80"/>
        <v>169.1</v>
      </c>
      <c r="O1264" s="8" t="s">
        <v>10566</v>
      </c>
      <c r="P1264" s="8" t="s">
        <v>10562</v>
      </c>
      <c r="Q1264" s="8" t="s">
        <v>13991</v>
      </c>
      <c r="R1264" s="8" t="s">
        <v>10559</v>
      </c>
      <c r="U1264" s="13">
        <v>202</v>
      </c>
    </row>
    <row r="1265" ht="30" customHeight="1" outlineLevel="2" spans="1:21">
      <c r="A1265" s="8"/>
      <c r="B1265" s="7" t="s">
        <v>228</v>
      </c>
      <c r="C1265" s="8"/>
      <c r="D1265" s="13">
        <f>SUBTOTAL(9,D1266:D1288)</f>
        <v>211.472</v>
      </c>
      <c r="E1265" s="8"/>
      <c r="F1265" s="8"/>
      <c r="G1265" s="8"/>
      <c r="H1265" s="8"/>
      <c r="I1265" s="8"/>
      <c r="J1265" s="13"/>
      <c r="K1265" s="13">
        <f>SUBTOTAL(9,K1266:K1288)</f>
        <v>7915.5</v>
      </c>
      <c r="L1265" s="13">
        <f>SUBTOTAL(9,L1266:L1288)</f>
        <v>3172.8</v>
      </c>
      <c r="M1265" s="13">
        <f>SUBTOTAL(9,M1266:M1288)</f>
        <v>2118.6</v>
      </c>
      <c r="N1265" s="13">
        <f>SUBTOTAL(9,N1266:N1288)</f>
        <v>4742.7</v>
      </c>
      <c r="O1265" s="8"/>
      <c r="P1265" s="8"/>
      <c r="Q1265" s="8"/>
      <c r="R1265" s="8"/>
      <c r="U1265" s="13">
        <f>SUBTOTAL(9,U1266:U1288)</f>
        <v>5668.1</v>
      </c>
    </row>
    <row r="1266" ht="30" customHeight="1" outlineLevel="3" spans="1:21">
      <c r="A1266" s="8" t="s">
        <v>206</v>
      </c>
      <c r="B1266" s="8" t="s">
        <v>227</v>
      </c>
      <c r="C1266" s="8" t="s">
        <v>14084</v>
      </c>
      <c r="D1266" s="13">
        <v>13.508</v>
      </c>
      <c r="E1266" s="8" t="s">
        <v>14085</v>
      </c>
      <c r="F1266" s="8" t="s">
        <v>14086</v>
      </c>
      <c r="G1266" s="8" t="s">
        <v>10558</v>
      </c>
      <c r="H1266" s="8" t="s">
        <v>10559</v>
      </c>
      <c r="I1266" s="8" t="s">
        <v>10560</v>
      </c>
      <c r="J1266" s="13">
        <v>13.5</v>
      </c>
      <c r="K1266" s="13">
        <f t="shared" ref="K1266:K1288" si="81">ROUND(U1266/167662*234138,1)</f>
        <v>505.5</v>
      </c>
      <c r="L1266" s="13">
        <v>203</v>
      </c>
      <c r="M1266" s="13">
        <v>135.1</v>
      </c>
      <c r="N1266" s="13">
        <f t="shared" ref="N1266:N1288" si="82">K1266-L1266</f>
        <v>302.5</v>
      </c>
      <c r="O1266" s="8" t="s">
        <v>10566</v>
      </c>
      <c r="P1266" s="8" t="s">
        <v>10562</v>
      </c>
      <c r="Q1266" s="8" t="s">
        <v>14087</v>
      </c>
      <c r="R1266" s="8"/>
      <c r="U1266" s="13">
        <v>362</v>
      </c>
    </row>
    <row r="1267" ht="30" customHeight="1" outlineLevel="3" spans="1:21">
      <c r="A1267" s="8" t="s">
        <v>206</v>
      </c>
      <c r="B1267" s="8" t="s">
        <v>227</v>
      </c>
      <c r="C1267" s="8" t="s">
        <v>14088</v>
      </c>
      <c r="D1267" s="13">
        <v>14.878</v>
      </c>
      <c r="E1267" s="8" t="s">
        <v>14089</v>
      </c>
      <c r="F1267" s="8" t="s">
        <v>14090</v>
      </c>
      <c r="G1267" s="8" t="s">
        <v>10558</v>
      </c>
      <c r="H1267" s="8" t="s">
        <v>10559</v>
      </c>
      <c r="I1267" s="8" t="s">
        <v>10560</v>
      </c>
      <c r="J1267" s="13">
        <v>14.9</v>
      </c>
      <c r="K1267" s="13">
        <f t="shared" si="81"/>
        <v>557.2</v>
      </c>
      <c r="L1267" s="13">
        <v>223</v>
      </c>
      <c r="M1267" s="13">
        <v>148.8</v>
      </c>
      <c r="N1267" s="13">
        <f t="shared" si="82"/>
        <v>334.2</v>
      </c>
      <c r="O1267" s="8" t="s">
        <v>10566</v>
      </c>
      <c r="P1267" s="8" t="s">
        <v>10562</v>
      </c>
      <c r="Q1267" s="8" t="s">
        <v>14087</v>
      </c>
      <c r="R1267" s="8" t="s">
        <v>10559</v>
      </c>
      <c r="U1267" s="13">
        <v>399</v>
      </c>
    </row>
    <row r="1268" ht="30" customHeight="1" outlineLevel="3" spans="1:21">
      <c r="A1268" s="8" t="s">
        <v>206</v>
      </c>
      <c r="B1268" s="8" t="s">
        <v>227</v>
      </c>
      <c r="C1268" s="8" t="s">
        <v>14091</v>
      </c>
      <c r="D1268" s="13">
        <v>3.821</v>
      </c>
      <c r="E1268" s="8" t="s">
        <v>14092</v>
      </c>
      <c r="F1268" s="8" t="s">
        <v>14093</v>
      </c>
      <c r="G1268" s="8" t="s">
        <v>10558</v>
      </c>
      <c r="H1268" s="8" t="s">
        <v>10559</v>
      </c>
      <c r="I1268" s="8" t="s">
        <v>10560</v>
      </c>
      <c r="J1268" s="13">
        <v>3.8</v>
      </c>
      <c r="K1268" s="13">
        <f t="shared" si="81"/>
        <v>142.4</v>
      </c>
      <c r="L1268" s="13">
        <v>57</v>
      </c>
      <c r="M1268" s="13">
        <v>38.2</v>
      </c>
      <c r="N1268" s="13">
        <f t="shared" si="82"/>
        <v>85.4</v>
      </c>
      <c r="O1268" s="8" t="s">
        <v>10566</v>
      </c>
      <c r="P1268" s="8" t="s">
        <v>10562</v>
      </c>
      <c r="Q1268" s="8" t="s">
        <v>14087</v>
      </c>
      <c r="R1268" s="8" t="s">
        <v>10559</v>
      </c>
      <c r="U1268" s="13">
        <v>102</v>
      </c>
    </row>
    <row r="1269" ht="30" customHeight="1" outlineLevel="3" spans="1:21">
      <c r="A1269" s="8" t="s">
        <v>206</v>
      </c>
      <c r="B1269" s="8" t="s">
        <v>227</v>
      </c>
      <c r="C1269" s="8" t="s">
        <v>14094</v>
      </c>
      <c r="D1269" s="13">
        <v>10.593</v>
      </c>
      <c r="E1269" s="8" t="s">
        <v>14095</v>
      </c>
      <c r="F1269" s="8" t="s">
        <v>14096</v>
      </c>
      <c r="G1269" s="8" t="s">
        <v>10558</v>
      </c>
      <c r="H1269" s="8" t="s">
        <v>10559</v>
      </c>
      <c r="I1269" s="8" t="s">
        <v>10560</v>
      </c>
      <c r="J1269" s="13">
        <v>10.6</v>
      </c>
      <c r="K1269" s="13">
        <f t="shared" si="81"/>
        <v>396.6</v>
      </c>
      <c r="L1269" s="13">
        <v>159</v>
      </c>
      <c r="M1269" s="13">
        <v>105.9</v>
      </c>
      <c r="N1269" s="13">
        <f t="shared" si="82"/>
        <v>237.6</v>
      </c>
      <c r="O1269" s="8" t="s">
        <v>10566</v>
      </c>
      <c r="P1269" s="8" t="s">
        <v>10562</v>
      </c>
      <c r="Q1269" s="8" t="s">
        <v>14087</v>
      </c>
      <c r="R1269" s="8" t="s">
        <v>10559</v>
      </c>
      <c r="U1269" s="13">
        <v>284</v>
      </c>
    </row>
    <row r="1270" ht="30" customHeight="1" outlineLevel="3" spans="1:21">
      <c r="A1270" s="8" t="s">
        <v>206</v>
      </c>
      <c r="B1270" s="8" t="s">
        <v>227</v>
      </c>
      <c r="C1270" s="8" t="s">
        <v>10559</v>
      </c>
      <c r="D1270" s="13">
        <v>1.265</v>
      </c>
      <c r="E1270" s="8" t="s">
        <v>14001</v>
      </c>
      <c r="F1270" s="8" t="s">
        <v>14002</v>
      </c>
      <c r="G1270" s="8" t="s">
        <v>10558</v>
      </c>
      <c r="H1270" s="8" t="s">
        <v>10559</v>
      </c>
      <c r="I1270" s="8" t="s">
        <v>10560</v>
      </c>
      <c r="J1270" s="13">
        <v>1.3</v>
      </c>
      <c r="K1270" s="13">
        <f t="shared" si="81"/>
        <v>47.5</v>
      </c>
      <c r="L1270" s="13">
        <v>19</v>
      </c>
      <c r="M1270" s="13">
        <v>12.7</v>
      </c>
      <c r="N1270" s="13">
        <f t="shared" si="82"/>
        <v>28.5</v>
      </c>
      <c r="O1270" s="8" t="s">
        <v>10566</v>
      </c>
      <c r="P1270" s="8" t="s">
        <v>10562</v>
      </c>
      <c r="Q1270" s="8" t="s">
        <v>14087</v>
      </c>
      <c r="R1270" s="8" t="s">
        <v>10559</v>
      </c>
      <c r="U1270" s="13">
        <v>34</v>
      </c>
    </row>
    <row r="1271" ht="30" customHeight="1" outlineLevel="3" spans="1:21">
      <c r="A1271" s="8" t="s">
        <v>206</v>
      </c>
      <c r="B1271" s="8" t="s">
        <v>227</v>
      </c>
      <c r="C1271" s="8" t="s">
        <v>14097</v>
      </c>
      <c r="D1271" s="13">
        <v>17.234</v>
      </c>
      <c r="E1271" s="8" t="s">
        <v>14098</v>
      </c>
      <c r="F1271" s="8" t="s">
        <v>14099</v>
      </c>
      <c r="G1271" s="8" t="s">
        <v>10558</v>
      </c>
      <c r="H1271" s="8" t="s">
        <v>10559</v>
      </c>
      <c r="I1271" s="8" t="s">
        <v>10560</v>
      </c>
      <c r="J1271" s="13">
        <v>17.2</v>
      </c>
      <c r="K1271" s="13">
        <f t="shared" si="81"/>
        <v>645.2</v>
      </c>
      <c r="L1271" s="13">
        <v>259</v>
      </c>
      <c r="M1271" s="13">
        <v>172.3</v>
      </c>
      <c r="N1271" s="13">
        <f t="shared" si="82"/>
        <v>386.2</v>
      </c>
      <c r="O1271" s="8" t="s">
        <v>10566</v>
      </c>
      <c r="P1271" s="8" t="s">
        <v>10562</v>
      </c>
      <c r="Q1271" s="8" t="s">
        <v>14087</v>
      </c>
      <c r="R1271" s="8" t="s">
        <v>10559</v>
      </c>
      <c r="U1271" s="13">
        <v>462</v>
      </c>
    </row>
    <row r="1272" ht="30" customHeight="1" outlineLevel="3" spans="1:21">
      <c r="A1272" s="8" t="s">
        <v>206</v>
      </c>
      <c r="B1272" s="8" t="s">
        <v>227</v>
      </c>
      <c r="C1272" s="8" t="s">
        <v>14100</v>
      </c>
      <c r="D1272" s="13">
        <v>0.767</v>
      </c>
      <c r="E1272" s="8" t="s">
        <v>14101</v>
      </c>
      <c r="F1272" s="8" t="s">
        <v>14102</v>
      </c>
      <c r="G1272" s="8" t="s">
        <v>10558</v>
      </c>
      <c r="H1272" s="8" t="s">
        <v>10559</v>
      </c>
      <c r="I1272" s="8" t="s">
        <v>10560</v>
      </c>
      <c r="J1272" s="13">
        <v>0.8</v>
      </c>
      <c r="K1272" s="13">
        <f t="shared" si="81"/>
        <v>29.3</v>
      </c>
      <c r="L1272" s="13">
        <v>12</v>
      </c>
      <c r="M1272" s="13">
        <v>7.7</v>
      </c>
      <c r="N1272" s="13">
        <f t="shared" si="82"/>
        <v>17.3</v>
      </c>
      <c r="O1272" s="8" t="s">
        <v>10566</v>
      </c>
      <c r="P1272" s="8" t="s">
        <v>10562</v>
      </c>
      <c r="Q1272" s="8" t="s">
        <v>14087</v>
      </c>
      <c r="R1272" s="8" t="s">
        <v>10559</v>
      </c>
      <c r="U1272" s="13">
        <v>21</v>
      </c>
    </row>
    <row r="1273" ht="30" customHeight="1" outlineLevel="3" spans="1:21">
      <c r="A1273" s="8" t="s">
        <v>206</v>
      </c>
      <c r="B1273" s="8" t="s">
        <v>227</v>
      </c>
      <c r="C1273" s="8" t="s">
        <v>10559</v>
      </c>
      <c r="D1273" s="13">
        <v>2.271</v>
      </c>
      <c r="E1273" s="8" t="s">
        <v>14103</v>
      </c>
      <c r="F1273" s="8" t="s">
        <v>14104</v>
      </c>
      <c r="G1273" s="8" t="s">
        <v>10558</v>
      </c>
      <c r="H1273" s="8" t="s">
        <v>10559</v>
      </c>
      <c r="I1273" s="8" t="s">
        <v>10560</v>
      </c>
      <c r="J1273" s="13">
        <v>2.7</v>
      </c>
      <c r="K1273" s="13">
        <f t="shared" si="81"/>
        <v>86.7</v>
      </c>
      <c r="L1273" s="13">
        <v>34.8</v>
      </c>
      <c r="M1273" s="13">
        <v>26.6</v>
      </c>
      <c r="N1273" s="13">
        <f t="shared" si="82"/>
        <v>51.9</v>
      </c>
      <c r="O1273" s="8" t="s">
        <v>10566</v>
      </c>
      <c r="P1273" s="8" t="s">
        <v>10562</v>
      </c>
      <c r="Q1273" s="8" t="s">
        <v>14087</v>
      </c>
      <c r="R1273" s="8" t="s">
        <v>10559</v>
      </c>
      <c r="U1273" s="13">
        <v>62.1</v>
      </c>
    </row>
    <row r="1274" ht="30" customHeight="1" outlineLevel="3" spans="1:21">
      <c r="A1274" s="8" t="s">
        <v>206</v>
      </c>
      <c r="B1274" s="8" t="s">
        <v>227</v>
      </c>
      <c r="C1274" s="8" t="s">
        <v>14105</v>
      </c>
      <c r="D1274" s="13">
        <v>4.632</v>
      </c>
      <c r="E1274" s="8" t="s">
        <v>14106</v>
      </c>
      <c r="F1274" s="8" t="s">
        <v>14107</v>
      </c>
      <c r="G1274" s="8" t="s">
        <v>10558</v>
      </c>
      <c r="H1274" s="8" t="s">
        <v>10559</v>
      </c>
      <c r="I1274" s="8" t="s">
        <v>10560</v>
      </c>
      <c r="J1274" s="13">
        <v>4.6</v>
      </c>
      <c r="K1274" s="13">
        <f t="shared" si="81"/>
        <v>173.2</v>
      </c>
      <c r="L1274" s="13">
        <v>69</v>
      </c>
      <c r="M1274" s="13">
        <v>46.3</v>
      </c>
      <c r="N1274" s="13">
        <f t="shared" si="82"/>
        <v>104.2</v>
      </c>
      <c r="O1274" s="8" t="s">
        <v>10566</v>
      </c>
      <c r="P1274" s="8" t="s">
        <v>10562</v>
      </c>
      <c r="Q1274" s="8" t="s">
        <v>14087</v>
      </c>
      <c r="R1274" s="8" t="s">
        <v>10559</v>
      </c>
      <c r="U1274" s="13">
        <v>124</v>
      </c>
    </row>
    <row r="1275" ht="30" customHeight="1" outlineLevel="3" spans="1:21">
      <c r="A1275" s="8" t="s">
        <v>206</v>
      </c>
      <c r="B1275" s="8" t="s">
        <v>227</v>
      </c>
      <c r="C1275" s="8" t="s">
        <v>14108</v>
      </c>
      <c r="D1275" s="13">
        <v>10.372</v>
      </c>
      <c r="E1275" s="8" t="s">
        <v>14109</v>
      </c>
      <c r="F1275" s="8" t="s">
        <v>14110</v>
      </c>
      <c r="G1275" s="8" t="s">
        <v>10558</v>
      </c>
      <c r="H1275" s="8" t="s">
        <v>10559</v>
      </c>
      <c r="I1275" s="8" t="s">
        <v>10560</v>
      </c>
      <c r="J1275" s="13">
        <v>10.4</v>
      </c>
      <c r="K1275" s="13">
        <f t="shared" si="81"/>
        <v>388.2</v>
      </c>
      <c r="L1275" s="13">
        <v>156</v>
      </c>
      <c r="M1275" s="13">
        <v>103.7</v>
      </c>
      <c r="N1275" s="13">
        <f t="shared" si="82"/>
        <v>232.2</v>
      </c>
      <c r="O1275" s="8" t="s">
        <v>10566</v>
      </c>
      <c r="P1275" s="8" t="s">
        <v>10562</v>
      </c>
      <c r="Q1275" s="8" t="s">
        <v>14087</v>
      </c>
      <c r="R1275" s="8" t="s">
        <v>10559</v>
      </c>
      <c r="U1275" s="13">
        <v>278</v>
      </c>
    </row>
    <row r="1276" ht="30" customHeight="1" outlineLevel="3" spans="1:21">
      <c r="A1276" s="8" t="s">
        <v>206</v>
      </c>
      <c r="B1276" s="8" t="s">
        <v>227</v>
      </c>
      <c r="C1276" s="8" t="s">
        <v>10559</v>
      </c>
      <c r="D1276" s="13">
        <v>17.299</v>
      </c>
      <c r="E1276" s="8" t="s">
        <v>14111</v>
      </c>
      <c r="F1276" s="8" t="s">
        <v>14112</v>
      </c>
      <c r="G1276" s="8" t="s">
        <v>10558</v>
      </c>
      <c r="H1276" s="8" t="s">
        <v>10559</v>
      </c>
      <c r="I1276" s="8" t="s">
        <v>10560</v>
      </c>
      <c r="J1276" s="13">
        <v>17.3</v>
      </c>
      <c r="K1276" s="13">
        <f t="shared" si="81"/>
        <v>646.6</v>
      </c>
      <c r="L1276" s="13">
        <v>259</v>
      </c>
      <c r="M1276" s="13">
        <v>173</v>
      </c>
      <c r="N1276" s="13">
        <f t="shared" si="82"/>
        <v>387.6</v>
      </c>
      <c r="O1276" s="8" t="s">
        <v>10566</v>
      </c>
      <c r="P1276" s="8" t="s">
        <v>10562</v>
      </c>
      <c r="Q1276" s="8" t="s">
        <v>14087</v>
      </c>
      <c r="R1276" s="8" t="s">
        <v>10559</v>
      </c>
      <c r="U1276" s="13">
        <v>463</v>
      </c>
    </row>
    <row r="1277" ht="30" customHeight="1" outlineLevel="3" spans="1:21">
      <c r="A1277" s="8" t="s">
        <v>206</v>
      </c>
      <c r="B1277" s="8" t="s">
        <v>227</v>
      </c>
      <c r="C1277" s="8" t="s">
        <v>14113</v>
      </c>
      <c r="D1277" s="13">
        <v>3.075</v>
      </c>
      <c r="E1277" s="8" t="s">
        <v>14114</v>
      </c>
      <c r="F1277" s="8" t="s">
        <v>14115</v>
      </c>
      <c r="G1277" s="8" t="s">
        <v>10558</v>
      </c>
      <c r="H1277" s="8" t="s">
        <v>10559</v>
      </c>
      <c r="I1277" s="8" t="s">
        <v>10560</v>
      </c>
      <c r="J1277" s="13">
        <v>3.1</v>
      </c>
      <c r="K1277" s="13">
        <f t="shared" si="81"/>
        <v>114.5</v>
      </c>
      <c r="L1277" s="13">
        <v>46</v>
      </c>
      <c r="M1277" s="13">
        <v>30.8</v>
      </c>
      <c r="N1277" s="13">
        <f t="shared" si="82"/>
        <v>68.5</v>
      </c>
      <c r="O1277" s="8" t="s">
        <v>10566</v>
      </c>
      <c r="P1277" s="8" t="s">
        <v>10562</v>
      </c>
      <c r="Q1277" s="8" t="s">
        <v>14087</v>
      </c>
      <c r="R1277" s="8" t="s">
        <v>10559</v>
      </c>
      <c r="U1277" s="13">
        <v>82</v>
      </c>
    </row>
    <row r="1278" ht="30" customHeight="1" outlineLevel="3" spans="1:21">
      <c r="A1278" s="8" t="s">
        <v>206</v>
      </c>
      <c r="B1278" s="8" t="s">
        <v>227</v>
      </c>
      <c r="C1278" s="8" t="s">
        <v>14116</v>
      </c>
      <c r="D1278" s="13">
        <v>3.133</v>
      </c>
      <c r="E1278" s="8" t="s">
        <v>14117</v>
      </c>
      <c r="F1278" s="8" t="s">
        <v>14118</v>
      </c>
      <c r="G1278" s="8" t="s">
        <v>10558</v>
      </c>
      <c r="H1278" s="8" t="s">
        <v>10559</v>
      </c>
      <c r="I1278" s="8" t="s">
        <v>10560</v>
      </c>
      <c r="J1278" s="13">
        <v>3.1</v>
      </c>
      <c r="K1278" s="13">
        <f t="shared" si="81"/>
        <v>117.3</v>
      </c>
      <c r="L1278" s="13">
        <v>47</v>
      </c>
      <c r="M1278" s="13">
        <v>31.3</v>
      </c>
      <c r="N1278" s="13">
        <f t="shared" si="82"/>
        <v>70.3</v>
      </c>
      <c r="O1278" s="8" t="s">
        <v>10566</v>
      </c>
      <c r="P1278" s="8" t="s">
        <v>10562</v>
      </c>
      <c r="Q1278" s="8" t="s">
        <v>14087</v>
      </c>
      <c r="R1278" s="8" t="s">
        <v>10559</v>
      </c>
      <c r="U1278" s="13">
        <v>84</v>
      </c>
    </row>
    <row r="1279" ht="30" customHeight="1" outlineLevel="3" spans="1:21">
      <c r="A1279" s="8" t="s">
        <v>206</v>
      </c>
      <c r="B1279" s="8" t="s">
        <v>227</v>
      </c>
      <c r="C1279" s="8" t="s">
        <v>14119</v>
      </c>
      <c r="D1279" s="13">
        <v>12.195</v>
      </c>
      <c r="E1279" s="8" t="s">
        <v>14120</v>
      </c>
      <c r="F1279" s="8" t="s">
        <v>14121</v>
      </c>
      <c r="G1279" s="8" t="s">
        <v>10558</v>
      </c>
      <c r="H1279" s="8" t="s">
        <v>10559</v>
      </c>
      <c r="I1279" s="8" t="s">
        <v>10560</v>
      </c>
      <c r="J1279" s="13">
        <v>12.2</v>
      </c>
      <c r="K1279" s="13">
        <f t="shared" si="81"/>
        <v>456.7</v>
      </c>
      <c r="L1279" s="13">
        <v>183</v>
      </c>
      <c r="M1279" s="13">
        <v>122</v>
      </c>
      <c r="N1279" s="13">
        <f t="shared" si="82"/>
        <v>273.7</v>
      </c>
      <c r="O1279" s="8" t="s">
        <v>10566</v>
      </c>
      <c r="P1279" s="8" t="s">
        <v>10562</v>
      </c>
      <c r="Q1279" s="8" t="s">
        <v>14087</v>
      </c>
      <c r="R1279" s="8" t="s">
        <v>10559</v>
      </c>
      <c r="U1279" s="13">
        <v>327</v>
      </c>
    </row>
    <row r="1280" ht="30" customHeight="1" outlineLevel="3" spans="1:21">
      <c r="A1280" s="8" t="s">
        <v>206</v>
      </c>
      <c r="B1280" s="8" t="s">
        <v>227</v>
      </c>
      <c r="C1280" s="8" t="s">
        <v>14122</v>
      </c>
      <c r="D1280" s="13">
        <v>4.751</v>
      </c>
      <c r="E1280" s="8" t="s">
        <v>14123</v>
      </c>
      <c r="F1280" s="8" t="s">
        <v>14124</v>
      </c>
      <c r="G1280" s="8" t="s">
        <v>10558</v>
      </c>
      <c r="H1280" s="8" t="s">
        <v>10559</v>
      </c>
      <c r="I1280" s="8" t="s">
        <v>10560</v>
      </c>
      <c r="J1280" s="13">
        <v>4.8</v>
      </c>
      <c r="K1280" s="13">
        <f t="shared" si="81"/>
        <v>177.4</v>
      </c>
      <c r="L1280" s="13">
        <v>71</v>
      </c>
      <c r="M1280" s="13">
        <v>47.5</v>
      </c>
      <c r="N1280" s="13">
        <f t="shared" si="82"/>
        <v>106.4</v>
      </c>
      <c r="O1280" s="8" t="s">
        <v>10566</v>
      </c>
      <c r="P1280" s="8" t="s">
        <v>10562</v>
      </c>
      <c r="Q1280" s="8" t="s">
        <v>14087</v>
      </c>
      <c r="R1280" s="8" t="s">
        <v>10559</v>
      </c>
      <c r="U1280" s="13">
        <v>127</v>
      </c>
    </row>
    <row r="1281" ht="30" customHeight="1" outlineLevel="3" spans="1:21">
      <c r="A1281" s="8" t="s">
        <v>206</v>
      </c>
      <c r="B1281" s="8" t="s">
        <v>227</v>
      </c>
      <c r="C1281" s="8" t="s">
        <v>14125</v>
      </c>
      <c r="D1281" s="13">
        <v>11.079</v>
      </c>
      <c r="E1281" s="8" t="s">
        <v>14126</v>
      </c>
      <c r="F1281" s="8" t="s">
        <v>14127</v>
      </c>
      <c r="G1281" s="8" t="s">
        <v>10558</v>
      </c>
      <c r="H1281" s="8" t="s">
        <v>10559</v>
      </c>
      <c r="I1281" s="8" t="s">
        <v>10560</v>
      </c>
      <c r="J1281" s="13">
        <v>11.1</v>
      </c>
      <c r="K1281" s="13">
        <f t="shared" si="81"/>
        <v>414.8</v>
      </c>
      <c r="L1281" s="13">
        <v>166</v>
      </c>
      <c r="M1281" s="13">
        <v>110.8</v>
      </c>
      <c r="N1281" s="13">
        <f t="shared" si="82"/>
        <v>248.8</v>
      </c>
      <c r="O1281" s="8" t="s">
        <v>10566</v>
      </c>
      <c r="P1281" s="8" t="s">
        <v>10562</v>
      </c>
      <c r="Q1281" s="8" t="s">
        <v>14087</v>
      </c>
      <c r="R1281" s="8" t="s">
        <v>10559</v>
      </c>
      <c r="U1281" s="13">
        <v>297</v>
      </c>
    </row>
    <row r="1282" ht="30" customHeight="1" outlineLevel="3" spans="1:21">
      <c r="A1282" s="8" t="s">
        <v>206</v>
      </c>
      <c r="B1282" s="8" t="s">
        <v>227</v>
      </c>
      <c r="C1282" s="8" t="s">
        <v>14128</v>
      </c>
      <c r="D1282" s="13">
        <v>0.804</v>
      </c>
      <c r="E1282" s="8" t="s">
        <v>14129</v>
      </c>
      <c r="F1282" s="8" t="s">
        <v>14130</v>
      </c>
      <c r="G1282" s="8" t="s">
        <v>10558</v>
      </c>
      <c r="H1282" s="8" t="s">
        <v>10559</v>
      </c>
      <c r="I1282" s="8" t="s">
        <v>10560</v>
      </c>
      <c r="J1282" s="13">
        <v>0.8</v>
      </c>
      <c r="K1282" s="13">
        <f t="shared" si="81"/>
        <v>30.7</v>
      </c>
      <c r="L1282" s="13">
        <v>12</v>
      </c>
      <c r="M1282" s="13">
        <v>8</v>
      </c>
      <c r="N1282" s="13">
        <f t="shared" si="82"/>
        <v>18.7</v>
      </c>
      <c r="O1282" s="8" t="s">
        <v>10566</v>
      </c>
      <c r="P1282" s="8" t="s">
        <v>10562</v>
      </c>
      <c r="Q1282" s="8" t="s">
        <v>14087</v>
      </c>
      <c r="R1282" s="8" t="s">
        <v>10559</v>
      </c>
      <c r="U1282" s="13">
        <v>22</v>
      </c>
    </row>
    <row r="1283" ht="30" customHeight="1" outlineLevel="3" spans="1:21">
      <c r="A1283" s="8" t="s">
        <v>206</v>
      </c>
      <c r="B1283" s="8" t="s">
        <v>227</v>
      </c>
      <c r="C1283" s="8" t="s">
        <v>14131</v>
      </c>
      <c r="D1283" s="13">
        <v>6.594</v>
      </c>
      <c r="E1283" s="8" t="s">
        <v>14132</v>
      </c>
      <c r="F1283" s="8" t="s">
        <v>14133</v>
      </c>
      <c r="G1283" s="8" t="s">
        <v>10558</v>
      </c>
      <c r="H1283" s="8" t="s">
        <v>10559</v>
      </c>
      <c r="I1283" s="8" t="s">
        <v>10560</v>
      </c>
      <c r="J1283" s="13">
        <v>6.6</v>
      </c>
      <c r="K1283" s="13">
        <f t="shared" si="81"/>
        <v>247.2</v>
      </c>
      <c r="L1283" s="13">
        <v>99</v>
      </c>
      <c r="M1283" s="13">
        <v>65.9</v>
      </c>
      <c r="N1283" s="13">
        <f t="shared" si="82"/>
        <v>148.2</v>
      </c>
      <c r="O1283" s="8" t="s">
        <v>10566</v>
      </c>
      <c r="P1283" s="8" t="s">
        <v>10562</v>
      </c>
      <c r="Q1283" s="8" t="s">
        <v>14087</v>
      </c>
      <c r="R1283" s="8" t="s">
        <v>10559</v>
      </c>
      <c r="U1283" s="13">
        <v>177</v>
      </c>
    </row>
    <row r="1284" ht="30" customHeight="1" outlineLevel="3" spans="1:21">
      <c r="A1284" s="8" t="s">
        <v>206</v>
      </c>
      <c r="B1284" s="8" t="s">
        <v>227</v>
      </c>
      <c r="C1284" s="8" t="s">
        <v>14134</v>
      </c>
      <c r="D1284" s="13">
        <v>20.822</v>
      </c>
      <c r="E1284" s="8" t="s">
        <v>14135</v>
      </c>
      <c r="F1284" s="8" t="s">
        <v>14136</v>
      </c>
      <c r="G1284" s="8" t="s">
        <v>10558</v>
      </c>
      <c r="H1284" s="8" t="s">
        <v>10559</v>
      </c>
      <c r="I1284" s="8" t="s">
        <v>10560</v>
      </c>
      <c r="J1284" s="13">
        <v>20.8</v>
      </c>
      <c r="K1284" s="13">
        <f t="shared" si="81"/>
        <v>779.2</v>
      </c>
      <c r="L1284" s="13">
        <v>312</v>
      </c>
      <c r="M1284" s="13">
        <v>208.2</v>
      </c>
      <c r="N1284" s="13">
        <f t="shared" si="82"/>
        <v>467.2</v>
      </c>
      <c r="O1284" s="8" t="s">
        <v>10566</v>
      </c>
      <c r="P1284" s="8" t="s">
        <v>10562</v>
      </c>
      <c r="Q1284" s="8" t="s">
        <v>14087</v>
      </c>
      <c r="R1284" s="8" t="s">
        <v>10559</v>
      </c>
      <c r="U1284" s="13">
        <v>558</v>
      </c>
    </row>
    <row r="1285" ht="30" customHeight="1" outlineLevel="3" spans="1:21">
      <c r="A1285" s="8" t="s">
        <v>206</v>
      </c>
      <c r="B1285" s="8" t="s">
        <v>227</v>
      </c>
      <c r="C1285" s="8" t="s">
        <v>14137</v>
      </c>
      <c r="D1285" s="13">
        <v>15.333</v>
      </c>
      <c r="E1285" s="8" t="s">
        <v>14138</v>
      </c>
      <c r="F1285" s="8" t="s">
        <v>14139</v>
      </c>
      <c r="G1285" s="8" t="s">
        <v>10558</v>
      </c>
      <c r="H1285" s="8" t="s">
        <v>10559</v>
      </c>
      <c r="I1285" s="8" t="s">
        <v>10560</v>
      </c>
      <c r="J1285" s="13">
        <v>15.3</v>
      </c>
      <c r="K1285" s="13">
        <f t="shared" si="81"/>
        <v>574</v>
      </c>
      <c r="L1285" s="13">
        <v>230</v>
      </c>
      <c r="M1285" s="13">
        <v>153.3</v>
      </c>
      <c r="N1285" s="13">
        <f t="shared" si="82"/>
        <v>344</v>
      </c>
      <c r="O1285" s="8" t="s">
        <v>10566</v>
      </c>
      <c r="P1285" s="8" t="s">
        <v>10562</v>
      </c>
      <c r="Q1285" s="8" t="s">
        <v>14087</v>
      </c>
      <c r="R1285" s="8" t="s">
        <v>10559</v>
      </c>
      <c r="U1285" s="13">
        <v>411</v>
      </c>
    </row>
    <row r="1286" ht="30" customHeight="1" outlineLevel="3" spans="1:21">
      <c r="A1286" s="8" t="s">
        <v>206</v>
      </c>
      <c r="B1286" s="8" t="s">
        <v>227</v>
      </c>
      <c r="C1286" s="8" t="s">
        <v>10559</v>
      </c>
      <c r="D1286" s="13">
        <v>4.757</v>
      </c>
      <c r="E1286" s="8" t="s">
        <v>14140</v>
      </c>
      <c r="F1286" s="8" t="s">
        <v>14141</v>
      </c>
      <c r="G1286" s="8" t="s">
        <v>10558</v>
      </c>
      <c r="H1286" s="8" t="s">
        <v>10559</v>
      </c>
      <c r="I1286" s="8" t="s">
        <v>10560</v>
      </c>
      <c r="J1286" s="13">
        <v>4.8</v>
      </c>
      <c r="K1286" s="13">
        <f t="shared" si="81"/>
        <v>177.4</v>
      </c>
      <c r="L1286" s="13">
        <v>71</v>
      </c>
      <c r="M1286" s="13">
        <v>47.6</v>
      </c>
      <c r="N1286" s="13">
        <f t="shared" si="82"/>
        <v>106.4</v>
      </c>
      <c r="O1286" s="8" t="s">
        <v>10566</v>
      </c>
      <c r="P1286" s="8" t="s">
        <v>10562</v>
      </c>
      <c r="Q1286" s="8" t="s">
        <v>14087</v>
      </c>
      <c r="R1286" s="8" t="s">
        <v>10559</v>
      </c>
      <c r="U1286" s="13">
        <v>127</v>
      </c>
    </row>
    <row r="1287" ht="30" customHeight="1" outlineLevel="3" spans="1:21">
      <c r="A1287" s="8" t="s">
        <v>206</v>
      </c>
      <c r="B1287" s="8" t="s">
        <v>227</v>
      </c>
      <c r="C1287" s="8" t="s">
        <v>14142</v>
      </c>
      <c r="D1287" s="13">
        <v>20.842</v>
      </c>
      <c r="E1287" s="8" t="s">
        <v>14143</v>
      </c>
      <c r="F1287" s="8" t="s">
        <v>14144</v>
      </c>
      <c r="G1287" s="8" t="s">
        <v>10558</v>
      </c>
      <c r="H1287" s="8" t="s">
        <v>10559</v>
      </c>
      <c r="I1287" s="8" t="s">
        <v>10560</v>
      </c>
      <c r="J1287" s="13">
        <v>20.8</v>
      </c>
      <c r="K1287" s="13">
        <f t="shared" si="81"/>
        <v>779.2</v>
      </c>
      <c r="L1287" s="13">
        <v>313</v>
      </c>
      <c r="M1287" s="13">
        <v>208.4</v>
      </c>
      <c r="N1287" s="13">
        <f t="shared" si="82"/>
        <v>466.2</v>
      </c>
      <c r="O1287" s="8" t="s">
        <v>10566</v>
      </c>
      <c r="P1287" s="8" t="s">
        <v>10562</v>
      </c>
      <c r="Q1287" s="8" t="s">
        <v>14087</v>
      </c>
      <c r="R1287" s="8" t="s">
        <v>10559</v>
      </c>
      <c r="U1287" s="13">
        <v>558</v>
      </c>
    </row>
    <row r="1288" ht="30" customHeight="1" outlineLevel="3" spans="1:21">
      <c r="A1288" s="8" t="s">
        <v>206</v>
      </c>
      <c r="B1288" s="8" t="s">
        <v>227</v>
      </c>
      <c r="C1288" s="8" t="s">
        <v>14145</v>
      </c>
      <c r="D1288" s="13">
        <v>11.447</v>
      </c>
      <c r="E1288" s="8" t="s">
        <v>14146</v>
      </c>
      <c r="F1288" s="8" t="s">
        <v>14147</v>
      </c>
      <c r="G1288" s="8" t="s">
        <v>10558</v>
      </c>
      <c r="H1288" s="8" t="s">
        <v>10559</v>
      </c>
      <c r="I1288" s="8" t="s">
        <v>10560</v>
      </c>
      <c r="J1288" s="13">
        <v>11.4</v>
      </c>
      <c r="K1288" s="13">
        <f t="shared" si="81"/>
        <v>428.7</v>
      </c>
      <c r="L1288" s="13">
        <v>172</v>
      </c>
      <c r="M1288" s="13">
        <v>114.5</v>
      </c>
      <c r="N1288" s="13">
        <f t="shared" si="82"/>
        <v>256.7</v>
      </c>
      <c r="O1288" s="8" t="s">
        <v>10566</v>
      </c>
      <c r="P1288" s="8" t="s">
        <v>10562</v>
      </c>
      <c r="Q1288" s="8" t="s">
        <v>14087</v>
      </c>
      <c r="R1288" s="8" t="s">
        <v>10559</v>
      </c>
      <c r="U1288" s="13">
        <v>307</v>
      </c>
    </row>
    <row r="1289" ht="30" customHeight="1" outlineLevel="1" spans="1:21">
      <c r="A1289" s="7" t="s">
        <v>229</v>
      </c>
      <c r="B1289" s="8"/>
      <c r="C1289" s="8"/>
      <c r="D1289" s="13">
        <f>SUBTOTAL(9,D1291:D1474)</f>
        <v>562.436</v>
      </c>
      <c r="E1289" s="8"/>
      <c r="F1289" s="8"/>
      <c r="G1289" s="8"/>
      <c r="H1289" s="8"/>
      <c r="I1289" s="8"/>
      <c r="J1289" s="13"/>
      <c r="K1289" s="13">
        <f>SUBTOTAL(9,K1291:K1474)</f>
        <v>22719.6</v>
      </c>
      <c r="L1289" s="13">
        <f>SUBTOTAL(9,L1291:L1474)</f>
        <v>8768.3</v>
      </c>
      <c r="M1289" s="8">
        <f>SUBTOTAL(9,M1291:M1474)</f>
        <v>862.2</v>
      </c>
      <c r="N1289" s="13">
        <f>SUBTOTAL(9,N1291:N1474)</f>
        <v>13951.3</v>
      </c>
      <c r="O1289" s="8"/>
      <c r="P1289" s="8"/>
      <c r="Q1289" s="8"/>
      <c r="R1289" s="8"/>
      <c r="U1289" s="13">
        <f>SUBTOTAL(9,U1291:U1474)</f>
        <v>16268.9</v>
      </c>
    </row>
    <row r="1290" ht="30" customHeight="1" outlineLevel="2" spans="1:21">
      <c r="A1290" s="8"/>
      <c r="B1290" s="7" t="s">
        <v>247</v>
      </c>
      <c r="C1290" s="8"/>
      <c r="D1290" s="13">
        <f>SUBTOTAL(9,D1291:D1335)</f>
        <v>159.257</v>
      </c>
      <c r="E1290" s="8"/>
      <c r="F1290" s="8"/>
      <c r="G1290" s="8"/>
      <c r="H1290" s="8"/>
      <c r="I1290" s="8"/>
      <c r="J1290" s="13"/>
      <c r="K1290" s="13">
        <f>SUBTOTAL(9,K1291:K1335)</f>
        <v>5956.1</v>
      </c>
      <c r="L1290" s="13">
        <f>SUBTOTAL(9,L1291:L1335)</f>
        <v>2388</v>
      </c>
      <c r="M1290" s="8">
        <f>SUBTOTAL(9,M1291:M1335)</f>
        <v>0</v>
      </c>
      <c r="N1290" s="13">
        <f>SUBTOTAL(9,N1291:N1335)</f>
        <v>3568.1</v>
      </c>
      <c r="O1290" s="8"/>
      <c r="P1290" s="8"/>
      <c r="Q1290" s="8"/>
      <c r="R1290" s="8"/>
      <c r="U1290" s="13">
        <f>SUBTOTAL(9,U1291:U1335)</f>
        <v>4265</v>
      </c>
    </row>
    <row r="1291" ht="30" customHeight="1" outlineLevel="3" spans="1:21">
      <c r="A1291" s="8" t="s">
        <v>230</v>
      </c>
      <c r="B1291" s="8" t="s">
        <v>246</v>
      </c>
      <c r="C1291" s="8" t="s">
        <v>14148</v>
      </c>
      <c r="D1291" s="13">
        <v>1.373</v>
      </c>
      <c r="E1291" s="8" t="s">
        <v>14149</v>
      </c>
      <c r="F1291" s="8" t="s">
        <v>14150</v>
      </c>
      <c r="G1291" s="8" t="s">
        <v>10558</v>
      </c>
      <c r="H1291" s="8" t="s">
        <v>10559</v>
      </c>
      <c r="I1291" s="8" t="s">
        <v>10560</v>
      </c>
      <c r="J1291" s="13">
        <v>1.4</v>
      </c>
      <c r="K1291" s="13">
        <f t="shared" ref="K1291:K1335" si="83">ROUND(U1291/167662*234138,1)</f>
        <v>51.7</v>
      </c>
      <c r="L1291" s="13">
        <v>21</v>
      </c>
      <c r="M1291" s="8" t="s">
        <v>10559</v>
      </c>
      <c r="N1291" s="13">
        <f t="shared" ref="N1291:N1335" si="84">K1291-L1291</f>
        <v>30.7</v>
      </c>
      <c r="O1291" s="8" t="s">
        <v>10566</v>
      </c>
      <c r="P1291" s="8" t="s">
        <v>10562</v>
      </c>
      <c r="Q1291" s="8" t="s">
        <v>14151</v>
      </c>
      <c r="R1291" s="8" t="s">
        <v>10559</v>
      </c>
      <c r="U1291" s="13">
        <v>37</v>
      </c>
    </row>
    <row r="1292" ht="30" customHeight="1" outlineLevel="3" spans="1:21">
      <c r="A1292" s="8" t="s">
        <v>230</v>
      </c>
      <c r="B1292" s="8" t="s">
        <v>246</v>
      </c>
      <c r="C1292" s="8" t="s">
        <v>14152</v>
      </c>
      <c r="D1292" s="13">
        <v>15.429</v>
      </c>
      <c r="E1292" s="8" t="s">
        <v>14153</v>
      </c>
      <c r="F1292" s="8" t="s">
        <v>14154</v>
      </c>
      <c r="G1292" s="8" t="s">
        <v>10558</v>
      </c>
      <c r="H1292" s="8" t="s">
        <v>10559</v>
      </c>
      <c r="I1292" s="8" t="s">
        <v>10560</v>
      </c>
      <c r="J1292" s="13">
        <v>15.4</v>
      </c>
      <c r="K1292" s="13">
        <f t="shared" si="83"/>
        <v>576.7</v>
      </c>
      <c r="L1292" s="13">
        <v>231</v>
      </c>
      <c r="M1292" s="8" t="s">
        <v>10559</v>
      </c>
      <c r="N1292" s="13">
        <f t="shared" si="84"/>
        <v>345.7</v>
      </c>
      <c r="O1292" s="8" t="s">
        <v>10566</v>
      </c>
      <c r="P1292" s="8" t="s">
        <v>10562</v>
      </c>
      <c r="Q1292" s="8" t="s">
        <v>14151</v>
      </c>
      <c r="R1292" s="8" t="s">
        <v>10559</v>
      </c>
      <c r="U1292" s="13">
        <v>413</v>
      </c>
    </row>
    <row r="1293" ht="30" customHeight="1" outlineLevel="3" spans="1:21">
      <c r="A1293" s="8" t="s">
        <v>230</v>
      </c>
      <c r="B1293" s="8" t="s">
        <v>246</v>
      </c>
      <c r="C1293" s="8" t="s">
        <v>14155</v>
      </c>
      <c r="D1293" s="13">
        <v>1.405</v>
      </c>
      <c r="E1293" s="8" t="s">
        <v>14156</v>
      </c>
      <c r="F1293" s="8" t="s">
        <v>14157</v>
      </c>
      <c r="G1293" s="8" t="s">
        <v>10558</v>
      </c>
      <c r="H1293" s="8" t="s">
        <v>10559</v>
      </c>
      <c r="I1293" s="8" t="s">
        <v>10560</v>
      </c>
      <c r="J1293" s="13">
        <v>1.4</v>
      </c>
      <c r="K1293" s="13">
        <f t="shared" si="83"/>
        <v>53.1</v>
      </c>
      <c r="L1293" s="13">
        <v>21</v>
      </c>
      <c r="M1293" s="8" t="s">
        <v>10559</v>
      </c>
      <c r="N1293" s="13">
        <f t="shared" si="84"/>
        <v>32.1</v>
      </c>
      <c r="O1293" s="8" t="s">
        <v>10566</v>
      </c>
      <c r="P1293" s="8" t="s">
        <v>10562</v>
      </c>
      <c r="Q1293" s="8" t="s">
        <v>14151</v>
      </c>
      <c r="R1293" s="8" t="s">
        <v>10559</v>
      </c>
      <c r="U1293" s="13">
        <v>38</v>
      </c>
    </row>
    <row r="1294" ht="30" customHeight="1" outlineLevel="3" spans="1:21">
      <c r="A1294" s="8" t="s">
        <v>230</v>
      </c>
      <c r="B1294" s="8" t="s">
        <v>246</v>
      </c>
      <c r="C1294" s="8" t="s">
        <v>14158</v>
      </c>
      <c r="D1294" s="13">
        <v>0.347</v>
      </c>
      <c r="E1294" s="8" t="s">
        <v>14159</v>
      </c>
      <c r="F1294" s="8" t="s">
        <v>14160</v>
      </c>
      <c r="G1294" s="8" t="s">
        <v>10558</v>
      </c>
      <c r="H1294" s="8" t="s">
        <v>10559</v>
      </c>
      <c r="I1294" s="8" t="s">
        <v>10560</v>
      </c>
      <c r="J1294" s="13">
        <v>0.3</v>
      </c>
      <c r="K1294" s="13">
        <f t="shared" si="83"/>
        <v>12.6</v>
      </c>
      <c r="L1294" s="13">
        <v>5</v>
      </c>
      <c r="M1294" s="8" t="s">
        <v>10559</v>
      </c>
      <c r="N1294" s="13">
        <f t="shared" si="84"/>
        <v>7.6</v>
      </c>
      <c r="O1294" s="8" t="s">
        <v>10566</v>
      </c>
      <c r="P1294" s="8" t="s">
        <v>10562</v>
      </c>
      <c r="Q1294" s="8" t="s">
        <v>14151</v>
      </c>
      <c r="R1294" s="8" t="s">
        <v>10559</v>
      </c>
      <c r="U1294" s="13">
        <v>9</v>
      </c>
    </row>
    <row r="1295" ht="30" customHeight="1" outlineLevel="3" spans="1:21">
      <c r="A1295" s="8" t="s">
        <v>230</v>
      </c>
      <c r="B1295" s="8" t="s">
        <v>246</v>
      </c>
      <c r="C1295" s="8" t="s">
        <v>10559</v>
      </c>
      <c r="D1295" s="13">
        <v>0.864</v>
      </c>
      <c r="E1295" s="8" t="s">
        <v>7030</v>
      </c>
      <c r="F1295" s="8" t="s">
        <v>14161</v>
      </c>
      <c r="G1295" s="8" t="s">
        <v>10558</v>
      </c>
      <c r="H1295" s="8" t="s">
        <v>10559</v>
      </c>
      <c r="I1295" s="8" t="s">
        <v>10560</v>
      </c>
      <c r="J1295" s="13">
        <v>0.9</v>
      </c>
      <c r="K1295" s="13">
        <f t="shared" si="83"/>
        <v>32.1</v>
      </c>
      <c r="L1295" s="13">
        <v>13</v>
      </c>
      <c r="M1295" s="8" t="s">
        <v>10559</v>
      </c>
      <c r="N1295" s="13">
        <f t="shared" si="84"/>
        <v>19.1</v>
      </c>
      <c r="O1295" s="8" t="s">
        <v>10566</v>
      </c>
      <c r="P1295" s="8" t="s">
        <v>10562</v>
      </c>
      <c r="Q1295" s="8" t="s">
        <v>14151</v>
      </c>
      <c r="R1295" s="8" t="s">
        <v>10559</v>
      </c>
      <c r="U1295" s="13">
        <v>23</v>
      </c>
    </row>
    <row r="1296" ht="30" customHeight="1" outlineLevel="3" spans="1:21">
      <c r="A1296" s="8" t="s">
        <v>230</v>
      </c>
      <c r="B1296" s="8" t="s">
        <v>246</v>
      </c>
      <c r="C1296" s="8" t="s">
        <v>14162</v>
      </c>
      <c r="D1296" s="13">
        <v>6.146</v>
      </c>
      <c r="E1296" s="8" t="s">
        <v>14163</v>
      </c>
      <c r="F1296" s="8" t="s">
        <v>14164</v>
      </c>
      <c r="G1296" s="8" t="s">
        <v>10558</v>
      </c>
      <c r="H1296" s="8" t="s">
        <v>10559</v>
      </c>
      <c r="I1296" s="8" t="s">
        <v>10560</v>
      </c>
      <c r="J1296" s="13">
        <v>6.1</v>
      </c>
      <c r="K1296" s="13">
        <f t="shared" si="83"/>
        <v>230.4</v>
      </c>
      <c r="L1296" s="13">
        <v>92</v>
      </c>
      <c r="M1296" s="8" t="s">
        <v>10559</v>
      </c>
      <c r="N1296" s="13">
        <f t="shared" si="84"/>
        <v>138.4</v>
      </c>
      <c r="O1296" s="8" t="s">
        <v>10566</v>
      </c>
      <c r="P1296" s="8" t="s">
        <v>10562</v>
      </c>
      <c r="Q1296" s="8" t="s">
        <v>14151</v>
      </c>
      <c r="R1296" s="8" t="s">
        <v>10559</v>
      </c>
      <c r="U1296" s="13">
        <v>165</v>
      </c>
    </row>
    <row r="1297" ht="30" customHeight="1" outlineLevel="3" spans="1:21">
      <c r="A1297" s="8" t="s">
        <v>230</v>
      </c>
      <c r="B1297" s="8" t="s">
        <v>246</v>
      </c>
      <c r="C1297" s="8" t="s">
        <v>14165</v>
      </c>
      <c r="D1297" s="13">
        <v>2.616</v>
      </c>
      <c r="E1297" s="8" t="s">
        <v>14166</v>
      </c>
      <c r="F1297" s="8" t="s">
        <v>14167</v>
      </c>
      <c r="G1297" s="8" t="s">
        <v>10558</v>
      </c>
      <c r="H1297" s="8" t="s">
        <v>10559</v>
      </c>
      <c r="I1297" s="8" t="s">
        <v>10560</v>
      </c>
      <c r="J1297" s="13">
        <v>2.6</v>
      </c>
      <c r="K1297" s="13">
        <f t="shared" si="83"/>
        <v>97.8</v>
      </c>
      <c r="L1297" s="13">
        <v>39</v>
      </c>
      <c r="M1297" s="8" t="s">
        <v>10559</v>
      </c>
      <c r="N1297" s="13">
        <f t="shared" si="84"/>
        <v>58.8</v>
      </c>
      <c r="O1297" s="8" t="s">
        <v>10566</v>
      </c>
      <c r="P1297" s="8" t="s">
        <v>10562</v>
      </c>
      <c r="Q1297" s="8" t="s">
        <v>14151</v>
      </c>
      <c r="R1297" s="8" t="s">
        <v>10559</v>
      </c>
      <c r="U1297" s="13">
        <v>70</v>
      </c>
    </row>
    <row r="1298" ht="30" customHeight="1" outlineLevel="3" spans="1:21">
      <c r="A1298" s="8" t="s">
        <v>230</v>
      </c>
      <c r="B1298" s="8" t="s">
        <v>246</v>
      </c>
      <c r="C1298" s="8" t="s">
        <v>14168</v>
      </c>
      <c r="D1298" s="13">
        <v>3.387</v>
      </c>
      <c r="E1298" s="8" t="s">
        <v>14169</v>
      </c>
      <c r="F1298" s="8" t="s">
        <v>14170</v>
      </c>
      <c r="G1298" s="8" t="s">
        <v>10558</v>
      </c>
      <c r="H1298" s="8" t="s">
        <v>10559</v>
      </c>
      <c r="I1298" s="8" t="s">
        <v>10560</v>
      </c>
      <c r="J1298" s="13">
        <v>3.4</v>
      </c>
      <c r="K1298" s="13">
        <f t="shared" si="83"/>
        <v>127.1</v>
      </c>
      <c r="L1298" s="13">
        <v>51</v>
      </c>
      <c r="M1298" s="8" t="s">
        <v>10559</v>
      </c>
      <c r="N1298" s="13">
        <f t="shared" si="84"/>
        <v>76.1</v>
      </c>
      <c r="O1298" s="8" t="s">
        <v>10566</v>
      </c>
      <c r="P1298" s="8" t="s">
        <v>10562</v>
      </c>
      <c r="Q1298" s="8" t="s">
        <v>14151</v>
      </c>
      <c r="R1298" s="8" t="s">
        <v>10559</v>
      </c>
      <c r="U1298" s="13">
        <v>91</v>
      </c>
    </row>
    <row r="1299" ht="30" customHeight="1" outlineLevel="3" spans="1:21">
      <c r="A1299" s="8" t="s">
        <v>230</v>
      </c>
      <c r="B1299" s="8" t="s">
        <v>246</v>
      </c>
      <c r="C1299" s="8" t="s">
        <v>14171</v>
      </c>
      <c r="D1299" s="13">
        <v>1.025</v>
      </c>
      <c r="E1299" s="8" t="s">
        <v>14172</v>
      </c>
      <c r="F1299" s="8" t="s">
        <v>14173</v>
      </c>
      <c r="G1299" s="8" t="s">
        <v>10558</v>
      </c>
      <c r="H1299" s="8" t="s">
        <v>10559</v>
      </c>
      <c r="I1299" s="8" t="s">
        <v>10560</v>
      </c>
      <c r="J1299" s="13">
        <v>1</v>
      </c>
      <c r="K1299" s="13">
        <f t="shared" si="83"/>
        <v>37.7</v>
      </c>
      <c r="L1299" s="13">
        <v>15</v>
      </c>
      <c r="M1299" s="8" t="s">
        <v>10559</v>
      </c>
      <c r="N1299" s="13">
        <f t="shared" si="84"/>
        <v>22.7</v>
      </c>
      <c r="O1299" s="8" t="s">
        <v>10566</v>
      </c>
      <c r="P1299" s="8" t="s">
        <v>10562</v>
      </c>
      <c r="Q1299" s="8" t="s">
        <v>14151</v>
      </c>
      <c r="R1299" s="8"/>
      <c r="U1299" s="13">
        <v>27</v>
      </c>
    </row>
    <row r="1300" ht="30" customHeight="1" outlineLevel="3" spans="1:21">
      <c r="A1300" s="8" t="s">
        <v>230</v>
      </c>
      <c r="B1300" s="8" t="s">
        <v>246</v>
      </c>
      <c r="C1300" s="8" t="s">
        <v>14174</v>
      </c>
      <c r="D1300" s="13">
        <v>8.531</v>
      </c>
      <c r="E1300" s="8" t="s">
        <v>14175</v>
      </c>
      <c r="F1300" s="8" t="s">
        <v>14176</v>
      </c>
      <c r="G1300" s="8" t="s">
        <v>10558</v>
      </c>
      <c r="H1300" s="8" t="s">
        <v>10559</v>
      </c>
      <c r="I1300" s="8" t="s">
        <v>10560</v>
      </c>
      <c r="J1300" s="13">
        <v>8.5</v>
      </c>
      <c r="K1300" s="13">
        <f t="shared" si="83"/>
        <v>319.8</v>
      </c>
      <c r="L1300" s="13">
        <v>128</v>
      </c>
      <c r="M1300" s="8" t="s">
        <v>10559</v>
      </c>
      <c r="N1300" s="13">
        <f t="shared" si="84"/>
        <v>191.8</v>
      </c>
      <c r="O1300" s="8" t="s">
        <v>10566</v>
      </c>
      <c r="P1300" s="8" t="s">
        <v>10562</v>
      </c>
      <c r="Q1300" s="8" t="s">
        <v>14151</v>
      </c>
      <c r="R1300" s="8" t="s">
        <v>10559</v>
      </c>
      <c r="U1300" s="13">
        <v>229</v>
      </c>
    </row>
    <row r="1301" ht="30" customHeight="1" outlineLevel="3" spans="1:21">
      <c r="A1301" s="8" t="s">
        <v>230</v>
      </c>
      <c r="B1301" s="8" t="s">
        <v>246</v>
      </c>
      <c r="C1301" s="8" t="s">
        <v>14177</v>
      </c>
      <c r="D1301" s="13">
        <v>0.375</v>
      </c>
      <c r="E1301" s="8" t="s">
        <v>14178</v>
      </c>
      <c r="F1301" s="8" t="s">
        <v>14179</v>
      </c>
      <c r="G1301" s="8" t="s">
        <v>10558</v>
      </c>
      <c r="H1301" s="8" t="s">
        <v>10559</v>
      </c>
      <c r="I1301" s="8" t="s">
        <v>10560</v>
      </c>
      <c r="J1301" s="13">
        <v>0.4</v>
      </c>
      <c r="K1301" s="13">
        <f t="shared" si="83"/>
        <v>14</v>
      </c>
      <c r="L1301" s="13">
        <v>6</v>
      </c>
      <c r="M1301" s="8" t="s">
        <v>10559</v>
      </c>
      <c r="N1301" s="13">
        <f t="shared" si="84"/>
        <v>8</v>
      </c>
      <c r="O1301" s="8" t="s">
        <v>10566</v>
      </c>
      <c r="P1301" s="8" t="s">
        <v>10562</v>
      </c>
      <c r="Q1301" s="8" t="s">
        <v>14151</v>
      </c>
      <c r="R1301" s="8" t="s">
        <v>10559</v>
      </c>
      <c r="U1301" s="13">
        <v>10</v>
      </c>
    </row>
    <row r="1302" ht="30" customHeight="1" outlineLevel="3" spans="1:21">
      <c r="A1302" s="8" t="s">
        <v>230</v>
      </c>
      <c r="B1302" s="8" t="s">
        <v>246</v>
      </c>
      <c r="C1302" s="8" t="s">
        <v>14180</v>
      </c>
      <c r="D1302" s="13">
        <v>12.596</v>
      </c>
      <c r="E1302" s="8" t="s">
        <v>14181</v>
      </c>
      <c r="F1302" s="8" t="s">
        <v>14182</v>
      </c>
      <c r="G1302" s="8" t="s">
        <v>10558</v>
      </c>
      <c r="H1302" s="8" t="s">
        <v>10559</v>
      </c>
      <c r="I1302" s="8" t="s">
        <v>10560</v>
      </c>
      <c r="J1302" s="13">
        <v>12.6</v>
      </c>
      <c r="K1302" s="13">
        <f t="shared" si="83"/>
        <v>470.6</v>
      </c>
      <c r="L1302" s="13">
        <v>189</v>
      </c>
      <c r="M1302" s="8" t="s">
        <v>10559</v>
      </c>
      <c r="N1302" s="13">
        <f t="shared" si="84"/>
        <v>281.6</v>
      </c>
      <c r="O1302" s="8" t="s">
        <v>10566</v>
      </c>
      <c r="P1302" s="8" t="s">
        <v>10562</v>
      </c>
      <c r="Q1302" s="8" t="s">
        <v>14151</v>
      </c>
      <c r="R1302" s="8" t="s">
        <v>10559</v>
      </c>
      <c r="U1302" s="13">
        <v>337</v>
      </c>
    </row>
    <row r="1303" ht="30" customHeight="1" outlineLevel="3" spans="1:21">
      <c r="A1303" s="8" t="s">
        <v>230</v>
      </c>
      <c r="B1303" s="8" t="s">
        <v>246</v>
      </c>
      <c r="C1303" s="8" t="s">
        <v>14183</v>
      </c>
      <c r="D1303" s="13">
        <v>2.419</v>
      </c>
      <c r="E1303" s="8" t="s">
        <v>14184</v>
      </c>
      <c r="F1303" s="8" t="s">
        <v>14185</v>
      </c>
      <c r="G1303" s="8" t="s">
        <v>10558</v>
      </c>
      <c r="H1303" s="8" t="s">
        <v>10559</v>
      </c>
      <c r="I1303" s="8" t="s">
        <v>10560</v>
      </c>
      <c r="J1303" s="13">
        <v>2.4</v>
      </c>
      <c r="K1303" s="13">
        <f t="shared" si="83"/>
        <v>90.8</v>
      </c>
      <c r="L1303" s="13">
        <v>36</v>
      </c>
      <c r="M1303" s="8" t="s">
        <v>10559</v>
      </c>
      <c r="N1303" s="13">
        <f t="shared" si="84"/>
        <v>54.8</v>
      </c>
      <c r="O1303" s="8" t="s">
        <v>10566</v>
      </c>
      <c r="P1303" s="8" t="s">
        <v>10562</v>
      </c>
      <c r="Q1303" s="8" t="s">
        <v>14151</v>
      </c>
      <c r="R1303" s="8"/>
      <c r="U1303" s="13">
        <v>65</v>
      </c>
    </row>
    <row r="1304" ht="30" customHeight="1" outlineLevel="3" spans="1:21">
      <c r="A1304" s="8" t="s">
        <v>230</v>
      </c>
      <c r="B1304" s="8" t="s">
        <v>246</v>
      </c>
      <c r="C1304" s="8" t="s">
        <v>14186</v>
      </c>
      <c r="D1304" s="13">
        <v>2.217</v>
      </c>
      <c r="E1304" s="8" t="s">
        <v>14187</v>
      </c>
      <c r="F1304" s="8" t="s">
        <v>14188</v>
      </c>
      <c r="G1304" s="8" t="s">
        <v>10558</v>
      </c>
      <c r="H1304" s="8" t="s">
        <v>10559</v>
      </c>
      <c r="I1304" s="8" t="s">
        <v>10560</v>
      </c>
      <c r="J1304" s="13">
        <v>2.2</v>
      </c>
      <c r="K1304" s="13">
        <f t="shared" si="83"/>
        <v>82.4</v>
      </c>
      <c r="L1304" s="13">
        <v>33</v>
      </c>
      <c r="M1304" s="8" t="s">
        <v>10559</v>
      </c>
      <c r="N1304" s="13">
        <f t="shared" si="84"/>
        <v>49.4</v>
      </c>
      <c r="O1304" s="8" t="s">
        <v>10566</v>
      </c>
      <c r="P1304" s="8" t="s">
        <v>10562</v>
      </c>
      <c r="Q1304" s="8" t="s">
        <v>14151</v>
      </c>
      <c r="R1304" s="8"/>
      <c r="U1304" s="13">
        <v>59</v>
      </c>
    </row>
    <row r="1305" ht="30" customHeight="1" outlineLevel="3" spans="1:21">
      <c r="A1305" s="8" t="s">
        <v>230</v>
      </c>
      <c r="B1305" s="8" t="s">
        <v>246</v>
      </c>
      <c r="C1305" s="8" t="s">
        <v>14189</v>
      </c>
      <c r="D1305" s="13">
        <v>2.5</v>
      </c>
      <c r="E1305" s="8" t="s">
        <v>14190</v>
      </c>
      <c r="F1305" s="8" t="s">
        <v>14191</v>
      </c>
      <c r="G1305" s="8" t="s">
        <v>10558</v>
      </c>
      <c r="H1305" s="8" t="s">
        <v>10559</v>
      </c>
      <c r="I1305" s="8" t="s">
        <v>10560</v>
      </c>
      <c r="J1305" s="13">
        <v>2.5</v>
      </c>
      <c r="K1305" s="13">
        <f t="shared" si="83"/>
        <v>93.6</v>
      </c>
      <c r="L1305" s="13">
        <v>38</v>
      </c>
      <c r="M1305" s="8" t="s">
        <v>10559</v>
      </c>
      <c r="N1305" s="13">
        <f t="shared" si="84"/>
        <v>55.6</v>
      </c>
      <c r="O1305" s="8" t="s">
        <v>10566</v>
      </c>
      <c r="P1305" s="8" t="s">
        <v>10562</v>
      </c>
      <c r="Q1305" s="8" t="s">
        <v>14151</v>
      </c>
      <c r="R1305" s="8"/>
      <c r="U1305" s="13">
        <v>67</v>
      </c>
    </row>
    <row r="1306" ht="30" customHeight="1" outlineLevel="3" spans="1:21">
      <c r="A1306" s="8" t="s">
        <v>230</v>
      </c>
      <c r="B1306" s="8" t="s">
        <v>246</v>
      </c>
      <c r="C1306" s="8" t="s">
        <v>14192</v>
      </c>
      <c r="D1306" s="13">
        <v>11.949</v>
      </c>
      <c r="E1306" s="8" t="s">
        <v>14193</v>
      </c>
      <c r="F1306" s="8" t="s">
        <v>14194</v>
      </c>
      <c r="G1306" s="8" t="s">
        <v>10558</v>
      </c>
      <c r="H1306" s="8" t="s">
        <v>10559</v>
      </c>
      <c r="I1306" s="8" t="s">
        <v>10560</v>
      </c>
      <c r="J1306" s="13">
        <v>11.9</v>
      </c>
      <c r="K1306" s="13">
        <f t="shared" si="83"/>
        <v>446.9</v>
      </c>
      <c r="L1306" s="13">
        <v>179</v>
      </c>
      <c r="M1306" s="8" t="s">
        <v>10559</v>
      </c>
      <c r="N1306" s="13">
        <f t="shared" si="84"/>
        <v>267.9</v>
      </c>
      <c r="O1306" s="8" t="s">
        <v>10566</v>
      </c>
      <c r="P1306" s="8" t="s">
        <v>10562</v>
      </c>
      <c r="Q1306" s="8" t="s">
        <v>14151</v>
      </c>
      <c r="R1306" s="8"/>
      <c r="U1306" s="13">
        <v>320</v>
      </c>
    </row>
    <row r="1307" ht="30" customHeight="1" outlineLevel="3" spans="1:21">
      <c r="A1307" s="8" t="s">
        <v>230</v>
      </c>
      <c r="B1307" s="8" t="s">
        <v>246</v>
      </c>
      <c r="C1307" s="8" t="s">
        <v>14195</v>
      </c>
      <c r="D1307" s="13">
        <v>0.615</v>
      </c>
      <c r="E1307" s="8" t="s">
        <v>14196</v>
      </c>
      <c r="F1307" s="8" t="s">
        <v>14197</v>
      </c>
      <c r="G1307" s="8" t="s">
        <v>10558</v>
      </c>
      <c r="H1307" s="8" t="s">
        <v>10559</v>
      </c>
      <c r="I1307" s="8" t="s">
        <v>10560</v>
      </c>
      <c r="J1307" s="13">
        <v>0.6</v>
      </c>
      <c r="K1307" s="13">
        <f t="shared" si="83"/>
        <v>22.3</v>
      </c>
      <c r="L1307" s="13">
        <v>9</v>
      </c>
      <c r="M1307" s="8" t="s">
        <v>10559</v>
      </c>
      <c r="N1307" s="13">
        <f t="shared" si="84"/>
        <v>13.3</v>
      </c>
      <c r="O1307" s="8" t="s">
        <v>10566</v>
      </c>
      <c r="P1307" s="8" t="s">
        <v>10562</v>
      </c>
      <c r="Q1307" s="8" t="s">
        <v>14151</v>
      </c>
      <c r="R1307" s="8"/>
      <c r="U1307" s="13">
        <v>16</v>
      </c>
    </row>
    <row r="1308" ht="30" customHeight="1" outlineLevel="3" spans="1:21">
      <c r="A1308" s="8" t="s">
        <v>230</v>
      </c>
      <c r="B1308" s="8" t="s">
        <v>246</v>
      </c>
      <c r="C1308" s="8" t="s">
        <v>14198</v>
      </c>
      <c r="D1308" s="13">
        <v>9.567</v>
      </c>
      <c r="E1308" s="8" t="s">
        <v>14199</v>
      </c>
      <c r="F1308" s="8" t="s">
        <v>14200</v>
      </c>
      <c r="G1308" s="8" t="s">
        <v>10558</v>
      </c>
      <c r="H1308" s="8" t="s">
        <v>10559</v>
      </c>
      <c r="I1308" s="8" t="s">
        <v>10560</v>
      </c>
      <c r="J1308" s="13">
        <v>9.6</v>
      </c>
      <c r="K1308" s="13">
        <f t="shared" si="83"/>
        <v>357.5</v>
      </c>
      <c r="L1308" s="13">
        <v>144</v>
      </c>
      <c r="M1308" s="8" t="s">
        <v>10559</v>
      </c>
      <c r="N1308" s="13">
        <f t="shared" si="84"/>
        <v>213.5</v>
      </c>
      <c r="O1308" s="8" t="s">
        <v>10566</v>
      </c>
      <c r="P1308" s="8" t="s">
        <v>10562</v>
      </c>
      <c r="Q1308" s="8" t="s">
        <v>14151</v>
      </c>
      <c r="R1308" s="8"/>
      <c r="U1308" s="13">
        <v>256</v>
      </c>
    </row>
    <row r="1309" ht="30" customHeight="1" outlineLevel="3" spans="1:21">
      <c r="A1309" s="8" t="s">
        <v>230</v>
      </c>
      <c r="B1309" s="8" t="s">
        <v>246</v>
      </c>
      <c r="C1309" s="8" t="s">
        <v>14201</v>
      </c>
      <c r="D1309" s="13">
        <v>0.339</v>
      </c>
      <c r="E1309" s="8" t="s">
        <v>14202</v>
      </c>
      <c r="F1309" s="8" t="s">
        <v>14203</v>
      </c>
      <c r="G1309" s="8" t="s">
        <v>10558</v>
      </c>
      <c r="H1309" s="8" t="s">
        <v>10559</v>
      </c>
      <c r="I1309" s="8" t="s">
        <v>10560</v>
      </c>
      <c r="J1309" s="13">
        <v>0.3</v>
      </c>
      <c r="K1309" s="13">
        <f t="shared" si="83"/>
        <v>12.6</v>
      </c>
      <c r="L1309" s="13">
        <v>5</v>
      </c>
      <c r="M1309" s="8" t="s">
        <v>10559</v>
      </c>
      <c r="N1309" s="13">
        <f t="shared" si="84"/>
        <v>7.6</v>
      </c>
      <c r="O1309" s="8" t="s">
        <v>10566</v>
      </c>
      <c r="P1309" s="8" t="s">
        <v>10562</v>
      </c>
      <c r="Q1309" s="8" t="s">
        <v>14151</v>
      </c>
      <c r="R1309" s="8"/>
      <c r="U1309" s="13">
        <v>9</v>
      </c>
    </row>
    <row r="1310" ht="30" customHeight="1" outlineLevel="3" spans="1:21">
      <c r="A1310" s="8" t="s">
        <v>230</v>
      </c>
      <c r="B1310" s="8" t="s">
        <v>246</v>
      </c>
      <c r="C1310" s="8" t="s">
        <v>14204</v>
      </c>
      <c r="D1310" s="13">
        <v>6.55</v>
      </c>
      <c r="E1310" s="8" t="s">
        <v>14205</v>
      </c>
      <c r="F1310" s="8" t="s">
        <v>14206</v>
      </c>
      <c r="G1310" s="8" t="s">
        <v>10558</v>
      </c>
      <c r="H1310" s="8" t="s">
        <v>10559</v>
      </c>
      <c r="I1310" s="8" t="s">
        <v>10560</v>
      </c>
      <c r="J1310" s="13">
        <v>6.5</v>
      </c>
      <c r="K1310" s="13">
        <f t="shared" si="83"/>
        <v>244.4</v>
      </c>
      <c r="L1310" s="13">
        <v>98</v>
      </c>
      <c r="M1310" s="8" t="s">
        <v>10559</v>
      </c>
      <c r="N1310" s="13">
        <f t="shared" si="84"/>
        <v>146.4</v>
      </c>
      <c r="O1310" s="8" t="s">
        <v>10566</v>
      </c>
      <c r="P1310" s="8" t="s">
        <v>10562</v>
      </c>
      <c r="Q1310" s="8" t="s">
        <v>14151</v>
      </c>
      <c r="R1310" s="8"/>
      <c r="U1310" s="13">
        <v>175</v>
      </c>
    </row>
    <row r="1311" ht="30" customHeight="1" outlineLevel="3" spans="1:21">
      <c r="A1311" s="8" t="s">
        <v>230</v>
      </c>
      <c r="B1311" s="8" t="s">
        <v>246</v>
      </c>
      <c r="C1311" s="8" t="s">
        <v>14207</v>
      </c>
      <c r="D1311" s="13">
        <v>3.178</v>
      </c>
      <c r="E1311" s="8" t="s">
        <v>14208</v>
      </c>
      <c r="F1311" s="8" t="s">
        <v>14209</v>
      </c>
      <c r="G1311" s="8" t="s">
        <v>10558</v>
      </c>
      <c r="H1311" s="8" t="s">
        <v>10559</v>
      </c>
      <c r="I1311" s="8" t="s">
        <v>10560</v>
      </c>
      <c r="J1311" s="13">
        <v>3.2</v>
      </c>
      <c r="K1311" s="13">
        <f t="shared" si="83"/>
        <v>118.7</v>
      </c>
      <c r="L1311" s="13">
        <v>48</v>
      </c>
      <c r="M1311" s="8" t="s">
        <v>10559</v>
      </c>
      <c r="N1311" s="13">
        <f t="shared" si="84"/>
        <v>70.7</v>
      </c>
      <c r="O1311" s="8" t="s">
        <v>10566</v>
      </c>
      <c r="P1311" s="8" t="s">
        <v>10562</v>
      </c>
      <c r="Q1311" s="8" t="s">
        <v>14151</v>
      </c>
      <c r="R1311" s="8" t="s">
        <v>10559</v>
      </c>
      <c r="U1311" s="13">
        <v>85</v>
      </c>
    </row>
    <row r="1312" ht="30" customHeight="1" outlineLevel="3" spans="1:21">
      <c r="A1312" s="8" t="s">
        <v>230</v>
      </c>
      <c r="B1312" s="8" t="s">
        <v>246</v>
      </c>
      <c r="C1312" s="8" t="s">
        <v>14210</v>
      </c>
      <c r="D1312" s="13">
        <v>9.126</v>
      </c>
      <c r="E1312" s="8" t="s">
        <v>14211</v>
      </c>
      <c r="F1312" s="8" t="s">
        <v>14212</v>
      </c>
      <c r="G1312" s="8" t="s">
        <v>10558</v>
      </c>
      <c r="H1312" s="8" t="s">
        <v>10559</v>
      </c>
      <c r="I1312" s="8" t="s">
        <v>10560</v>
      </c>
      <c r="J1312" s="13">
        <v>9.1</v>
      </c>
      <c r="K1312" s="13">
        <f t="shared" si="83"/>
        <v>340.7</v>
      </c>
      <c r="L1312" s="13">
        <v>137</v>
      </c>
      <c r="M1312" s="8" t="s">
        <v>10559</v>
      </c>
      <c r="N1312" s="13">
        <f t="shared" si="84"/>
        <v>203.7</v>
      </c>
      <c r="O1312" s="8" t="s">
        <v>10566</v>
      </c>
      <c r="P1312" s="8" t="s">
        <v>10562</v>
      </c>
      <c r="Q1312" s="8" t="s">
        <v>14151</v>
      </c>
      <c r="R1312" s="8"/>
      <c r="U1312" s="13">
        <v>244</v>
      </c>
    </row>
    <row r="1313" ht="30" customHeight="1" outlineLevel="3" spans="1:21">
      <c r="A1313" s="8" t="s">
        <v>230</v>
      </c>
      <c r="B1313" s="8" t="s">
        <v>246</v>
      </c>
      <c r="C1313" s="8" t="s">
        <v>14213</v>
      </c>
      <c r="D1313" s="13">
        <v>1.223</v>
      </c>
      <c r="E1313" s="8" t="s">
        <v>14214</v>
      </c>
      <c r="F1313" s="8" t="s">
        <v>14215</v>
      </c>
      <c r="G1313" s="8" t="s">
        <v>10558</v>
      </c>
      <c r="H1313" s="8" t="s">
        <v>10559</v>
      </c>
      <c r="I1313" s="8" t="s">
        <v>10560</v>
      </c>
      <c r="J1313" s="13">
        <v>1.2</v>
      </c>
      <c r="K1313" s="13">
        <f t="shared" si="83"/>
        <v>46.1</v>
      </c>
      <c r="L1313" s="13">
        <v>18</v>
      </c>
      <c r="M1313" s="8" t="s">
        <v>10559</v>
      </c>
      <c r="N1313" s="13">
        <f t="shared" si="84"/>
        <v>28.1</v>
      </c>
      <c r="O1313" s="8" t="s">
        <v>10566</v>
      </c>
      <c r="P1313" s="8" t="s">
        <v>10562</v>
      </c>
      <c r="Q1313" s="8" t="s">
        <v>14151</v>
      </c>
      <c r="R1313" s="8"/>
      <c r="U1313" s="13">
        <v>33</v>
      </c>
    </row>
    <row r="1314" ht="30" customHeight="1" outlineLevel="3" spans="1:21">
      <c r="A1314" s="8" t="s">
        <v>230</v>
      </c>
      <c r="B1314" s="8" t="s">
        <v>246</v>
      </c>
      <c r="C1314" s="8" t="s">
        <v>14216</v>
      </c>
      <c r="D1314" s="13">
        <v>1.426</v>
      </c>
      <c r="E1314" s="8" t="s">
        <v>14217</v>
      </c>
      <c r="F1314" s="8" t="s">
        <v>14218</v>
      </c>
      <c r="G1314" s="8" t="s">
        <v>10558</v>
      </c>
      <c r="H1314" s="8" t="s">
        <v>10559</v>
      </c>
      <c r="I1314" s="8" t="s">
        <v>10560</v>
      </c>
      <c r="J1314" s="13">
        <v>1.4</v>
      </c>
      <c r="K1314" s="13">
        <f t="shared" si="83"/>
        <v>53.1</v>
      </c>
      <c r="L1314" s="13">
        <v>21</v>
      </c>
      <c r="M1314" s="8" t="s">
        <v>10559</v>
      </c>
      <c r="N1314" s="13">
        <f t="shared" si="84"/>
        <v>32.1</v>
      </c>
      <c r="O1314" s="8" t="s">
        <v>10566</v>
      </c>
      <c r="P1314" s="8" t="s">
        <v>10562</v>
      </c>
      <c r="Q1314" s="8" t="s">
        <v>14151</v>
      </c>
      <c r="R1314" s="8"/>
      <c r="U1314" s="13">
        <v>38</v>
      </c>
    </row>
    <row r="1315" ht="30" customHeight="1" outlineLevel="3" spans="1:21">
      <c r="A1315" s="8" t="s">
        <v>230</v>
      </c>
      <c r="B1315" s="8" t="s">
        <v>246</v>
      </c>
      <c r="C1315" s="8" t="s">
        <v>14219</v>
      </c>
      <c r="D1315" s="13">
        <v>7.26</v>
      </c>
      <c r="E1315" s="8" t="s">
        <v>14220</v>
      </c>
      <c r="F1315" s="8" t="s">
        <v>14221</v>
      </c>
      <c r="G1315" s="8" t="s">
        <v>10558</v>
      </c>
      <c r="H1315" s="8" t="s">
        <v>10559</v>
      </c>
      <c r="I1315" s="8" t="s">
        <v>10560</v>
      </c>
      <c r="J1315" s="13">
        <v>7.3</v>
      </c>
      <c r="K1315" s="13">
        <f t="shared" si="83"/>
        <v>270.9</v>
      </c>
      <c r="L1315" s="13">
        <v>109</v>
      </c>
      <c r="M1315" s="8" t="s">
        <v>10559</v>
      </c>
      <c r="N1315" s="13">
        <f t="shared" si="84"/>
        <v>161.9</v>
      </c>
      <c r="O1315" s="8" t="s">
        <v>10566</v>
      </c>
      <c r="P1315" s="8" t="s">
        <v>10562</v>
      </c>
      <c r="Q1315" s="8" t="s">
        <v>14151</v>
      </c>
      <c r="R1315" s="8"/>
      <c r="U1315" s="13">
        <v>194</v>
      </c>
    </row>
    <row r="1316" ht="30" customHeight="1" outlineLevel="3" spans="1:21">
      <c r="A1316" s="8" t="s">
        <v>230</v>
      </c>
      <c r="B1316" s="8" t="s">
        <v>246</v>
      </c>
      <c r="C1316" s="8" t="s">
        <v>14222</v>
      </c>
      <c r="D1316" s="13">
        <v>0.378</v>
      </c>
      <c r="E1316" s="8" t="s">
        <v>14223</v>
      </c>
      <c r="F1316" s="8" t="s">
        <v>14224</v>
      </c>
      <c r="G1316" s="8" t="s">
        <v>10558</v>
      </c>
      <c r="H1316" s="8" t="s">
        <v>10559</v>
      </c>
      <c r="I1316" s="8" t="s">
        <v>10560</v>
      </c>
      <c r="J1316" s="13">
        <v>0.4</v>
      </c>
      <c r="K1316" s="13">
        <f t="shared" si="83"/>
        <v>14</v>
      </c>
      <c r="L1316" s="13">
        <v>6</v>
      </c>
      <c r="M1316" s="8" t="s">
        <v>10559</v>
      </c>
      <c r="N1316" s="13">
        <f t="shared" si="84"/>
        <v>8</v>
      </c>
      <c r="O1316" s="8" t="s">
        <v>10566</v>
      </c>
      <c r="P1316" s="8" t="s">
        <v>10562</v>
      </c>
      <c r="Q1316" s="8" t="s">
        <v>14151</v>
      </c>
      <c r="R1316" s="8"/>
      <c r="U1316" s="13">
        <v>10</v>
      </c>
    </row>
    <row r="1317" ht="30" customHeight="1" outlineLevel="3" spans="1:21">
      <c r="A1317" s="8" t="s">
        <v>230</v>
      </c>
      <c r="B1317" s="8" t="s">
        <v>246</v>
      </c>
      <c r="C1317" s="8" t="s">
        <v>14225</v>
      </c>
      <c r="D1317" s="13">
        <v>7.747</v>
      </c>
      <c r="E1317" s="8" t="s">
        <v>14226</v>
      </c>
      <c r="F1317" s="8" t="s">
        <v>14227</v>
      </c>
      <c r="G1317" s="8" t="s">
        <v>10558</v>
      </c>
      <c r="H1317" s="8" t="s">
        <v>10559</v>
      </c>
      <c r="I1317" s="8" t="s">
        <v>10560</v>
      </c>
      <c r="J1317" s="13">
        <v>7.7</v>
      </c>
      <c r="K1317" s="13">
        <f t="shared" si="83"/>
        <v>290.5</v>
      </c>
      <c r="L1317" s="13">
        <v>116</v>
      </c>
      <c r="M1317" s="8" t="s">
        <v>10559</v>
      </c>
      <c r="N1317" s="13">
        <f t="shared" si="84"/>
        <v>174.5</v>
      </c>
      <c r="O1317" s="8" t="s">
        <v>10566</v>
      </c>
      <c r="P1317" s="8" t="s">
        <v>10562</v>
      </c>
      <c r="Q1317" s="8" t="s">
        <v>14151</v>
      </c>
      <c r="R1317" s="8" t="s">
        <v>10559</v>
      </c>
      <c r="U1317" s="13">
        <v>208</v>
      </c>
    </row>
    <row r="1318" ht="30" customHeight="1" outlineLevel="3" spans="1:21">
      <c r="A1318" s="8" t="s">
        <v>230</v>
      </c>
      <c r="B1318" s="8" t="s">
        <v>246</v>
      </c>
      <c r="C1318" s="8" t="s">
        <v>14228</v>
      </c>
      <c r="D1318" s="13">
        <v>2.267</v>
      </c>
      <c r="E1318" s="8" t="s">
        <v>14229</v>
      </c>
      <c r="F1318" s="8" t="s">
        <v>14230</v>
      </c>
      <c r="G1318" s="8" t="s">
        <v>10558</v>
      </c>
      <c r="H1318" s="8" t="s">
        <v>10559</v>
      </c>
      <c r="I1318" s="8" t="s">
        <v>10560</v>
      </c>
      <c r="J1318" s="13">
        <v>2.3</v>
      </c>
      <c r="K1318" s="13">
        <f t="shared" si="83"/>
        <v>85.2</v>
      </c>
      <c r="L1318" s="13">
        <v>34</v>
      </c>
      <c r="M1318" s="8" t="s">
        <v>10559</v>
      </c>
      <c r="N1318" s="13">
        <f t="shared" si="84"/>
        <v>51.2</v>
      </c>
      <c r="O1318" s="8" t="s">
        <v>10566</v>
      </c>
      <c r="P1318" s="8" t="s">
        <v>10562</v>
      </c>
      <c r="Q1318" s="8" t="s">
        <v>14151</v>
      </c>
      <c r="R1318" s="8" t="s">
        <v>10559</v>
      </c>
      <c r="U1318" s="13">
        <v>61</v>
      </c>
    </row>
    <row r="1319" ht="30" customHeight="1" outlineLevel="3" spans="1:21">
      <c r="A1319" s="8" t="s">
        <v>230</v>
      </c>
      <c r="B1319" s="8" t="s">
        <v>246</v>
      </c>
      <c r="C1319" s="8" t="s">
        <v>14231</v>
      </c>
      <c r="D1319" s="13">
        <v>1.932</v>
      </c>
      <c r="E1319" s="8" t="s">
        <v>14232</v>
      </c>
      <c r="F1319" s="8" t="s">
        <v>14233</v>
      </c>
      <c r="G1319" s="8" t="s">
        <v>10558</v>
      </c>
      <c r="H1319" s="8" t="s">
        <v>10559</v>
      </c>
      <c r="I1319" s="8" t="s">
        <v>10560</v>
      </c>
      <c r="J1319" s="13">
        <v>1.9</v>
      </c>
      <c r="K1319" s="13">
        <f t="shared" si="83"/>
        <v>72.6</v>
      </c>
      <c r="L1319" s="13">
        <v>29</v>
      </c>
      <c r="M1319" s="8" t="s">
        <v>10559</v>
      </c>
      <c r="N1319" s="13">
        <f t="shared" si="84"/>
        <v>43.6</v>
      </c>
      <c r="O1319" s="8" t="s">
        <v>10566</v>
      </c>
      <c r="P1319" s="8" t="s">
        <v>10562</v>
      </c>
      <c r="Q1319" s="8" t="s">
        <v>14151</v>
      </c>
      <c r="R1319" s="8" t="s">
        <v>10559</v>
      </c>
      <c r="U1319" s="13">
        <v>52</v>
      </c>
    </row>
    <row r="1320" ht="30" customHeight="1" outlineLevel="3" spans="1:21">
      <c r="A1320" s="8" t="s">
        <v>230</v>
      </c>
      <c r="B1320" s="8" t="s">
        <v>246</v>
      </c>
      <c r="C1320" s="8" t="s">
        <v>14234</v>
      </c>
      <c r="D1320" s="13">
        <v>3.468</v>
      </c>
      <c r="E1320" s="8" t="s">
        <v>14235</v>
      </c>
      <c r="F1320" s="8" t="s">
        <v>14236</v>
      </c>
      <c r="G1320" s="8" t="s">
        <v>10558</v>
      </c>
      <c r="H1320" s="8" t="s">
        <v>10559</v>
      </c>
      <c r="I1320" s="8" t="s">
        <v>10560</v>
      </c>
      <c r="J1320" s="13">
        <v>3.5</v>
      </c>
      <c r="K1320" s="13">
        <f t="shared" si="83"/>
        <v>129.9</v>
      </c>
      <c r="L1320" s="13">
        <v>52</v>
      </c>
      <c r="M1320" s="8" t="s">
        <v>10559</v>
      </c>
      <c r="N1320" s="13">
        <f t="shared" si="84"/>
        <v>77.9</v>
      </c>
      <c r="O1320" s="8" t="s">
        <v>10566</v>
      </c>
      <c r="P1320" s="8" t="s">
        <v>10562</v>
      </c>
      <c r="Q1320" s="8" t="s">
        <v>14151</v>
      </c>
      <c r="R1320" s="8" t="s">
        <v>10559</v>
      </c>
      <c r="U1320" s="13">
        <v>93</v>
      </c>
    </row>
    <row r="1321" ht="30" customHeight="1" outlineLevel="3" spans="1:21">
      <c r="A1321" s="8" t="s">
        <v>230</v>
      </c>
      <c r="B1321" s="8" t="s">
        <v>246</v>
      </c>
      <c r="C1321" s="8" t="s">
        <v>14237</v>
      </c>
      <c r="D1321" s="13">
        <v>4.22</v>
      </c>
      <c r="E1321" s="8" t="s">
        <v>14238</v>
      </c>
      <c r="F1321" s="8" t="s">
        <v>14239</v>
      </c>
      <c r="G1321" s="8" t="s">
        <v>10558</v>
      </c>
      <c r="H1321" s="8" t="s">
        <v>10559</v>
      </c>
      <c r="I1321" s="8" t="s">
        <v>10560</v>
      </c>
      <c r="J1321" s="13">
        <v>4.2</v>
      </c>
      <c r="K1321" s="13">
        <f t="shared" si="83"/>
        <v>157.8</v>
      </c>
      <c r="L1321" s="13">
        <v>63</v>
      </c>
      <c r="M1321" s="8" t="s">
        <v>10559</v>
      </c>
      <c r="N1321" s="13">
        <f t="shared" si="84"/>
        <v>94.8</v>
      </c>
      <c r="O1321" s="8" t="s">
        <v>10566</v>
      </c>
      <c r="P1321" s="8" t="s">
        <v>10562</v>
      </c>
      <c r="Q1321" s="8" t="s">
        <v>14151</v>
      </c>
      <c r="R1321" s="8" t="s">
        <v>10559</v>
      </c>
      <c r="U1321" s="13">
        <v>113</v>
      </c>
    </row>
    <row r="1322" ht="30" customHeight="1" outlineLevel="3" spans="1:21">
      <c r="A1322" s="8" t="s">
        <v>230</v>
      </c>
      <c r="B1322" s="8" t="s">
        <v>246</v>
      </c>
      <c r="C1322" s="8" t="s">
        <v>10559</v>
      </c>
      <c r="D1322" s="13">
        <v>3.479</v>
      </c>
      <c r="E1322" s="8" t="s">
        <v>14240</v>
      </c>
      <c r="F1322" s="8" t="s">
        <v>14241</v>
      </c>
      <c r="G1322" s="8" t="s">
        <v>10558</v>
      </c>
      <c r="H1322" s="8" t="s">
        <v>10559</v>
      </c>
      <c r="I1322" s="8" t="s">
        <v>10560</v>
      </c>
      <c r="J1322" s="13">
        <v>3.5</v>
      </c>
      <c r="K1322" s="13">
        <f t="shared" si="83"/>
        <v>129.9</v>
      </c>
      <c r="L1322" s="13">
        <v>52</v>
      </c>
      <c r="M1322" s="8" t="s">
        <v>10559</v>
      </c>
      <c r="N1322" s="13">
        <f t="shared" si="84"/>
        <v>77.9</v>
      </c>
      <c r="O1322" s="8" t="s">
        <v>10566</v>
      </c>
      <c r="P1322" s="8" t="s">
        <v>10562</v>
      </c>
      <c r="Q1322" s="8" t="s">
        <v>14151</v>
      </c>
      <c r="R1322" s="8" t="s">
        <v>10559</v>
      </c>
      <c r="U1322" s="13">
        <v>93</v>
      </c>
    </row>
    <row r="1323" ht="30" customHeight="1" outlineLevel="3" spans="1:21">
      <c r="A1323" s="8" t="s">
        <v>230</v>
      </c>
      <c r="B1323" s="8" t="s">
        <v>246</v>
      </c>
      <c r="C1323" s="8" t="s">
        <v>14242</v>
      </c>
      <c r="D1323" s="13">
        <v>1.411</v>
      </c>
      <c r="E1323" s="8" t="s">
        <v>14243</v>
      </c>
      <c r="F1323" s="8" t="s">
        <v>14244</v>
      </c>
      <c r="G1323" s="8" t="s">
        <v>10558</v>
      </c>
      <c r="H1323" s="8" t="s">
        <v>10559</v>
      </c>
      <c r="I1323" s="8" t="s">
        <v>10560</v>
      </c>
      <c r="J1323" s="13">
        <v>1.4</v>
      </c>
      <c r="K1323" s="13">
        <f t="shared" si="83"/>
        <v>53.1</v>
      </c>
      <c r="L1323" s="13">
        <v>21</v>
      </c>
      <c r="M1323" s="8" t="s">
        <v>10559</v>
      </c>
      <c r="N1323" s="13">
        <f t="shared" si="84"/>
        <v>32.1</v>
      </c>
      <c r="O1323" s="8" t="s">
        <v>10566</v>
      </c>
      <c r="P1323" s="8" t="s">
        <v>10562</v>
      </c>
      <c r="Q1323" s="8" t="s">
        <v>14151</v>
      </c>
      <c r="R1323" s="8" t="s">
        <v>10559</v>
      </c>
      <c r="U1323" s="13">
        <v>38</v>
      </c>
    </row>
    <row r="1324" ht="30" customHeight="1" outlineLevel="3" spans="1:21">
      <c r="A1324" s="8" t="s">
        <v>230</v>
      </c>
      <c r="B1324" s="8" t="s">
        <v>246</v>
      </c>
      <c r="C1324" s="8" t="s">
        <v>14245</v>
      </c>
      <c r="D1324" s="13">
        <v>0.622</v>
      </c>
      <c r="E1324" s="8" t="s">
        <v>14246</v>
      </c>
      <c r="F1324" s="8" t="s">
        <v>14247</v>
      </c>
      <c r="G1324" s="8" t="s">
        <v>10558</v>
      </c>
      <c r="H1324" s="8" t="s">
        <v>10559</v>
      </c>
      <c r="I1324" s="8" t="s">
        <v>10560</v>
      </c>
      <c r="J1324" s="13">
        <v>0.6</v>
      </c>
      <c r="K1324" s="13">
        <f t="shared" si="83"/>
        <v>23.7</v>
      </c>
      <c r="L1324" s="13">
        <v>9</v>
      </c>
      <c r="M1324" s="8" t="s">
        <v>10559</v>
      </c>
      <c r="N1324" s="13">
        <f t="shared" si="84"/>
        <v>14.7</v>
      </c>
      <c r="O1324" s="8" t="s">
        <v>10566</v>
      </c>
      <c r="P1324" s="8" t="s">
        <v>10562</v>
      </c>
      <c r="Q1324" s="8" t="s">
        <v>14151</v>
      </c>
      <c r="R1324" s="8" t="s">
        <v>10559</v>
      </c>
      <c r="U1324" s="13">
        <v>17</v>
      </c>
    </row>
    <row r="1325" ht="30" customHeight="1" outlineLevel="3" spans="1:21">
      <c r="A1325" s="8" t="s">
        <v>230</v>
      </c>
      <c r="B1325" s="8" t="s">
        <v>246</v>
      </c>
      <c r="C1325" s="8" t="s">
        <v>14248</v>
      </c>
      <c r="D1325" s="13">
        <v>1.459</v>
      </c>
      <c r="E1325" s="8" t="s">
        <v>14249</v>
      </c>
      <c r="F1325" s="8" t="s">
        <v>14250</v>
      </c>
      <c r="G1325" s="8" t="s">
        <v>10558</v>
      </c>
      <c r="H1325" s="8" t="s">
        <v>10559</v>
      </c>
      <c r="I1325" s="8" t="s">
        <v>10560</v>
      </c>
      <c r="J1325" s="13">
        <v>1.5</v>
      </c>
      <c r="K1325" s="13">
        <f t="shared" si="83"/>
        <v>54.5</v>
      </c>
      <c r="L1325" s="13">
        <v>22</v>
      </c>
      <c r="M1325" s="8" t="s">
        <v>10559</v>
      </c>
      <c r="N1325" s="13">
        <f t="shared" si="84"/>
        <v>32.5</v>
      </c>
      <c r="O1325" s="8" t="s">
        <v>10566</v>
      </c>
      <c r="P1325" s="8" t="s">
        <v>10562</v>
      </c>
      <c r="Q1325" s="8" t="s">
        <v>14151</v>
      </c>
      <c r="R1325" s="8" t="s">
        <v>10559</v>
      </c>
      <c r="U1325" s="13">
        <v>39</v>
      </c>
    </row>
    <row r="1326" ht="30" customHeight="1" outlineLevel="3" spans="1:21">
      <c r="A1326" s="8" t="s">
        <v>230</v>
      </c>
      <c r="B1326" s="8" t="s">
        <v>246</v>
      </c>
      <c r="C1326" s="8" t="s">
        <v>10559</v>
      </c>
      <c r="D1326" s="13">
        <v>2.024</v>
      </c>
      <c r="E1326" s="8" t="s">
        <v>7730</v>
      </c>
      <c r="F1326" s="8" t="s">
        <v>14251</v>
      </c>
      <c r="G1326" s="8" t="s">
        <v>10558</v>
      </c>
      <c r="H1326" s="8" t="s">
        <v>10559</v>
      </c>
      <c r="I1326" s="8" t="s">
        <v>10560</v>
      </c>
      <c r="J1326" s="13">
        <v>2</v>
      </c>
      <c r="K1326" s="13">
        <f t="shared" si="83"/>
        <v>75.4</v>
      </c>
      <c r="L1326" s="13">
        <v>30</v>
      </c>
      <c r="M1326" s="8" t="s">
        <v>10559</v>
      </c>
      <c r="N1326" s="13">
        <f t="shared" si="84"/>
        <v>45.4</v>
      </c>
      <c r="O1326" s="8" t="s">
        <v>10566</v>
      </c>
      <c r="P1326" s="8" t="s">
        <v>10562</v>
      </c>
      <c r="Q1326" s="8" t="s">
        <v>14151</v>
      </c>
      <c r="R1326" s="8"/>
      <c r="U1326" s="13">
        <v>54</v>
      </c>
    </row>
    <row r="1327" ht="30" customHeight="1" outlineLevel="3" spans="1:21">
      <c r="A1327" s="8" t="s">
        <v>230</v>
      </c>
      <c r="B1327" s="8" t="s">
        <v>246</v>
      </c>
      <c r="C1327" s="8" t="s">
        <v>14252</v>
      </c>
      <c r="D1327" s="13">
        <v>3.72</v>
      </c>
      <c r="E1327" s="8" t="s">
        <v>14253</v>
      </c>
      <c r="F1327" s="8" t="s">
        <v>14254</v>
      </c>
      <c r="G1327" s="8" t="s">
        <v>10558</v>
      </c>
      <c r="H1327" s="8" t="s">
        <v>10559</v>
      </c>
      <c r="I1327" s="8" t="s">
        <v>10560</v>
      </c>
      <c r="J1327" s="13">
        <v>3.7</v>
      </c>
      <c r="K1327" s="13">
        <f t="shared" si="83"/>
        <v>139.6</v>
      </c>
      <c r="L1327" s="13">
        <v>56</v>
      </c>
      <c r="M1327" s="8" t="s">
        <v>10559</v>
      </c>
      <c r="N1327" s="13">
        <f t="shared" si="84"/>
        <v>83.6</v>
      </c>
      <c r="O1327" s="8" t="s">
        <v>10566</v>
      </c>
      <c r="P1327" s="8" t="s">
        <v>10562</v>
      </c>
      <c r="Q1327" s="8" t="s">
        <v>14151</v>
      </c>
      <c r="R1327" s="8" t="s">
        <v>10559</v>
      </c>
      <c r="U1327" s="13">
        <v>100</v>
      </c>
    </row>
    <row r="1328" ht="30" customHeight="1" outlineLevel="3" spans="1:21">
      <c r="A1328" s="8" t="s">
        <v>230</v>
      </c>
      <c r="B1328" s="8" t="s">
        <v>246</v>
      </c>
      <c r="C1328" s="8" t="s">
        <v>10559</v>
      </c>
      <c r="D1328" s="13">
        <v>1.924</v>
      </c>
      <c r="E1328" s="8" t="s">
        <v>14255</v>
      </c>
      <c r="F1328" s="8" t="s">
        <v>14256</v>
      </c>
      <c r="G1328" s="8" t="s">
        <v>10558</v>
      </c>
      <c r="H1328" s="8" t="s">
        <v>10559</v>
      </c>
      <c r="I1328" s="8" t="s">
        <v>10560</v>
      </c>
      <c r="J1328" s="13">
        <v>1.9</v>
      </c>
      <c r="K1328" s="13">
        <f t="shared" si="83"/>
        <v>72.6</v>
      </c>
      <c r="L1328" s="13">
        <v>29</v>
      </c>
      <c r="M1328" s="8" t="s">
        <v>10559</v>
      </c>
      <c r="N1328" s="13">
        <f t="shared" si="84"/>
        <v>43.6</v>
      </c>
      <c r="O1328" s="8" t="s">
        <v>10566</v>
      </c>
      <c r="P1328" s="8" t="s">
        <v>10562</v>
      </c>
      <c r="Q1328" s="8" t="s">
        <v>14151</v>
      </c>
      <c r="R1328" s="8" t="s">
        <v>10559</v>
      </c>
      <c r="U1328" s="13">
        <v>52</v>
      </c>
    </row>
    <row r="1329" ht="30" customHeight="1" outlineLevel="3" spans="1:21">
      <c r="A1329" s="8" t="s">
        <v>230</v>
      </c>
      <c r="B1329" s="8" t="s">
        <v>246</v>
      </c>
      <c r="C1329" s="8" t="s">
        <v>14257</v>
      </c>
      <c r="D1329" s="13">
        <v>0.789</v>
      </c>
      <c r="E1329" s="8" t="s">
        <v>14258</v>
      </c>
      <c r="F1329" s="8" t="s">
        <v>14259</v>
      </c>
      <c r="G1329" s="8" t="s">
        <v>10558</v>
      </c>
      <c r="H1329" s="8" t="s">
        <v>10559</v>
      </c>
      <c r="I1329" s="8" t="s">
        <v>10560</v>
      </c>
      <c r="J1329" s="13">
        <v>0.8</v>
      </c>
      <c r="K1329" s="13">
        <f t="shared" si="83"/>
        <v>29.3</v>
      </c>
      <c r="L1329" s="13">
        <v>12</v>
      </c>
      <c r="M1329" s="8" t="s">
        <v>10559</v>
      </c>
      <c r="N1329" s="13">
        <f t="shared" si="84"/>
        <v>17.3</v>
      </c>
      <c r="O1329" s="8" t="s">
        <v>10566</v>
      </c>
      <c r="P1329" s="8" t="s">
        <v>10562</v>
      </c>
      <c r="Q1329" s="8" t="s">
        <v>14151</v>
      </c>
      <c r="R1329" s="8" t="s">
        <v>10559</v>
      </c>
      <c r="U1329" s="13">
        <v>21</v>
      </c>
    </row>
    <row r="1330" ht="30" customHeight="1" outlineLevel="3" spans="1:21">
      <c r="A1330" s="8" t="s">
        <v>230</v>
      </c>
      <c r="B1330" s="8" t="s">
        <v>246</v>
      </c>
      <c r="C1330" s="8" t="s">
        <v>14260</v>
      </c>
      <c r="D1330" s="13">
        <v>1.92</v>
      </c>
      <c r="E1330" s="8" t="s">
        <v>14261</v>
      </c>
      <c r="F1330" s="8" t="s">
        <v>14262</v>
      </c>
      <c r="G1330" s="8" t="s">
        <v>10558</v>
      </c>
      <c r="H1330" s="8" t="s">
        <v>10559</v>
      </c>
      <c r="I1330" s="8" t="s">
        <v>10560</v>
      </c>
      <c r="J1330" s="13">
        <v>1.9</v>
      </c>
      <c r="K1330" s="13">
        <f t="shared" si="83"/>
        <v>71.2</v>
      </c>
      <c r="L1330" s="13">
        <v>29</v>
      </c>
      <c r="M1330" s="8" t="s">
        <v>10559</v>
      </c>
      <c r="N1330" s="13">
        <f t="shared" si="84"/>
        <v>42.2</v>
      </c>
      <c r="O1330" s="8" t="s">
        <v>10566</v>
      </c>
      <c r="P1330" s="8" t="s">
        <v>10562</v>
      </c>
      <c r="Q1330" s="8" t="s">
        <v>14151</v>
      </c>
      <c r="R1330" s="8" t="s">
        <v>10559</v>
      </c>
      <c r="U1330" s="13">
        <v>51</v>
      </c>
    </row>
    <row r="1331" ht="30" customHeight="1" outlineLevel="3" spans="1:21">
      <c r="A1331" s="8" t="s">
        <v>230</v>
      </c>
      <c r="B1331" s="8" t="s">
        <v>246</v>
      </c>
      <c r="C1331" s="8" t="s">
        <v>14263</v>
      </c>
      <c r="D1331" s="13">
        <v>3.379</v>
      </c>
      <c r="E1331" s="8" t="s">
        <v>14264</v>
      </c>
      <c r="F1331" s="8" t="s">
        <v>14265</v>
      </c>
      <c r="G1331" s="8" t="s">
        <v>10558</v>
      </c>
      <c r="H1331" s="8" t="s">
        <v>10559</v>
      </c>
      <c r="I1331" s="8" t="s">
        <v>10560</v>
      </c>
      <c r="J1331" s="13">
        <v>3.4</v>
      </c>
      <c r="K1331" s="13">
        <f t="shared" si="83"/>
        <v>127.1</v>
      </c>
      <c r="L1331" s="13">
        <v>51</v>
      </c>
      <c r="M1331" s="8" t="s">
        <v>10559</v>
      </c>
      <c r="N1331" s="13">
        <f t="shared" si="84"/>
        <v>76.1</v>
      </c>
      <c r="O1331" s="8" t="s">
        <v>10566</v>
      </c>
      <c r="P1331" s="8" t="s">
        <v>10562</v>
      </c>
      <c r="Q1331" s="8" t="s">
        <v>14151</v>
      </c>
      <c r="R1331" s="8" t="s">
        <v>10559</v>
      </c>
      <c r="U1331" s="13">
        <v>91</v>
      </c>
    </row>
    <row r="1332" ht="30" customHeight="1" outlineLevel="3" spans="1:21">
      <c r="A1332" s="8" t="s">
        <v>230</v>
      </c>
      <c r="B1332" s="8" t="s">
        <v>246</v>
      </c>
      <c r="C1332" s="8" t="s">
        <v>14266</v>
      </c>
      <c r="D1332" s="13">
        <v>2.808</v>
      </c>
      <c r="E1332" s="8" t="s">
        <v>14267</v>
      </c>
      <c r="F1332" s="8" t="s">
        <v>14268</v>
      </c>
      <c r="G1332" s="8" t="s">
        <v>10558</v>
      </c>
      <c r="H1332" s="8" t="s">
        <v>10559</v>
      </c>
      <c r="I1332" s="8" t="s">
        <v>10560</v>
      </c>
      <c r="J1332" s="13">
        <v>2.8</v>
      </c>
      <c r="K1332" s="13">
        <f t="shared" si="83"/>
        <v>104.7</v>
      </c>
      <c r="L1332" s="13">
        <v>42</v>
      </c>
      <c r="M1332" s="8" t="s">
        <v>10559</v>
      </c>
      <c r="N1332" s="13">
        <f t="shared" si="84"/>
        <v>62.7</v>
      </c>
      <c r="O1332" s="8" t="s">
        <v>10566</v>
      </c>
      <c r="P1332" s="8" t="s">
        <v>10562</v>
      </c>
      <c r="Q1332" s="8" t="s">
        <v>14151</v>
      </c>
      <c r="R1332" s="8" t="s">
        <v>10559</v>
      </c>
      <c r="U1332" s="13">
        <v>75</v>
      </c>
    </row>
    <row r="1333" ht="30" customHeight="1" outlineLevel="3" spans="1:21">
      <c r="A1333" s="8" t="s">
        <v>230</v>
      </c>
      <c r="B1333" s="8" t="s">
        <v>246</v>
      </c>
      <c r="C1333" s="8" t="s">
        <v>10559</v>
      </c>
      <c r="D1333" s="13">
        <v>0.812</v>
      </c>
      <c r="E1333" s="8" t="s">
        <v>14269</v>
      </c>
      <c r="F1333" s="8" t="s">
        <v>14270</v>
      </c>
      <c r="G1333" s="8" t="s">
        <v>10558</v>
      </c>
      <c r="H1333" s="8" t="s">
        <v>10559</v>
      </c>
      <c r="I1333" s="8" t="s">
        <v>10560</v>
      </c>
      <c r="J1333" s="13">
        <v>0.8</v>
      </c>
      <c r="K1333" s="13">
        <f t="shared" si="83"/>
        <v>30.7</v>
      </c>
      <c r="L1333" s="13">
        <v>12</v>
      </c>
      <c r="M1333" s="8" t="s">
        <v>10559</v>
      </c>
      <c r="N1333" s="13">
        <f t="shared" si="84"/>
        <v>18.7</v>
      </c>
      <c r="O1333" s="8" t="s">
        <v>10566</v>
      </c>
      <c r="P1333" s="8" t="s">
        <v>10562</v>
      </c>
      <c r="Q1333" s="8" t="s">
        <v>14151</v>
      </c>
      <c r="R1333" s="8" t="s">
        <v>10559</v>
      </c>
      <c r="U1333" s="13">
        <v>22</v>
      </c>
    </row>
    <row r="1334" ht="30" customHeight="1" outlineLevel="3" spans="1:21">
      <c r="A1334" s="8" t="s">
        <v>230</v>
      </c>
      <c r="B1334" s="8" t="s">
        <v>246</v>
      </c>
      <c r="C1334" s="8" t="s">
        <v>10559</v>
      </c>
      <c r="D1334" s="13">
        <v>1.864</v>
      </c>
      <c r="E1334" s="8" t="s">
        <v>14269</v>
      </c>
      <c r="F1334" s="8" t="s">
        <v>14271</v>
      </c>
      <c r="G1334" s="8" t="s">
        <v>10558</v>
      </c>
      <c r="H1334" s="8" t="s">
        <v>10559</v>
      </c>
      <c r="I1334" s="8" t="s">
        <v>10560</v>
      </c>
      <c r="J1334" s="13">
        <v>1.9</v>
      </c>
      <c r="K1334" s="13">
        <f t="shared" si="83"/>
        <v>69.8</v>
      </c>
      <c r="L1334" s="13">
        <v>28</v>
      </c>
      <c r="M1334" s="8" t="s">
        <v>10559</v>
      </c>
      <c r="N1334" s="13">
        <f t="shared" si="84"/>
        <v>41.8</v>
      </c>
      <c r="O1334" s="8" t="s">
        <v>10566</v>
      </c>
      <c r="P1334" s="8" t="s">
        <v>10562</v>
      </c>
      <c r="Q1334" s="8" t="s">
        <v>14151</v>
      </c>
      <c r="R1334" s="8" t="s">
        <v>10559</v>
      </c>
      <c r="U1334" s="13">
        <v>50</v>
      </c>
    </row>
    <row r="1335" ht="30" customHeight="1" outlineLevel="3" spans="1:21">
      <c r="A1335" s="8" t="s">
        <v>230</v>
      </c>
      <c r="B1335" s="8" t="s">
        <v>246</v>
      </c>
      <c r="C1335" s="8" t="s">
        <v>10559</v>
      </c>
      <c r="D1335" s="13">
        <v>0.571</v>
      </c>
      <c r="E1335" s="8" t="s">
        <v>7514</v>
      </c>
      <c r="F1335" s="8" t="s">
        <v>14272</v>
      </c>
      <c r="G1335" s="8" t="s">
        <v>10558</v>
      </c>
      <c r="H1335" s="8" t="s">
        <v>10559</v>
      </c>
      <c r="I1335" s="8" t="s">
        <v>10560</v>
      </c>
      <c r="J1335" s="13">
        <v>0.6</v>
      </c>
      <c r="K1335" s="13">
        <f t="shared" si="83"/>
        <v>20.9</v>
      </c>
      <c r="L1335" s="13">
        <v>9</v>
      </c>
      <c r="M1335" s="8" t="s">
        <v>10559</v>
      </c>
      <c r="N1335" s="13">
        <f t="shared" si="84"/>
        <v>11.9</v>
      </c>
      <c r="O1335" s="8" t="s">
        <v>10566</v>
      </c>
      <c r="P1335" s="8" t="s">
        <v>10562</v>
      </c>
      <c r="Q1335" s="8" t="s">
        <v>14151</v>
      </c>
      <c r="R1335" s="8" t="s">
        <v>10559</v>
      </c>
      <c r="U1335" s="13">
        <v>15</v>
      </c>
    </row>
    <row r="1336" ht="30" customHeight="1" outlineLevel="2" spans="1:21">
      <c r="A1336" s="8"/>
      <c r="B1336" s="7" t="s">
        <v>243</v>
      </c>
      <c r="C1336" s="8"/>
      <c r="D1336" s="13">
        <f>SUBTOTAL(9,D1337:D1372)</f>
        <v>117.345</v>
      </c>
      <c r="E1336" s="8"/>
      <c r="F1336" s="8"/>
      <c r="G1336" s="8"/>
      <c r="H1336" s="8"/>
      <c r="I1336" s="8"/>
      <c r="J1336" s="13"/>
      <c r="K1336" s="13">
        <f>SUBTOTAL(9,K1337:K1372)</f>
        <v>5205.4</v>
      </c>
      <c r="L1336" s="13">
        <f>SUBTOTAL(9,L1337:L1372)</f>
        <v>1758.9</v>
      </c>
      <c r="M1336" s="8">
        <f>SUBTOTAL(9,M1337:M1372)</f>
        <v>457.3</v>
      </c>
      <c r="N1336" s="13">
        <f>SUBTOTAL(9,N1337:N1372)</f>
        <v>3446.5</v>
      </c>
      <c r="O1336" s="8"/>
      <c r="P1336" s="8"/>
      <c r="Q1336" s="8"/>
      <c r="R1336" s="8"/>
      <c r="U1336" s="13">
        <f>SUBTOTAL(9,U1337:U1372)</f>
        <v>3727.5</v>
      </c>
    </row>
    <row r="1337" ht="30" customHeight="1" outlineLevel="3" spans="1:21">
      <c r="A1337" s="8" t="s">
        <v>230</v>
      </c>
      <c r="B1337" s="8" t="s">
        <v>242</v>
      </c>
      <c r="C1337" s="8" t="s">
        <v>14273</v>
      </c>
      <c r="D1337" s="13">
        <v>2.419</v>
      </c>
      <c r="E1337" s="8" t="s">
        <v>14274</v>
      </c>
      <c r="F1337" s="8" t="s">
        <v>14275</v>
      </c>
      <c r="G1337" s="8" t="s">
        <v>10558</v>
      </c>
      <c r="H1337" s="8" t="s">
        <v>10559</v>
      </c>
      <c r="I1337" s="8" t="s">
        <v>10560</v>
      </c>
      <c r="J1337" s="13">
        <v>2.4</v>
      </c>
      <c r="K1337" s="13">
        <f t="shared" ref="K1337:K1372" si="85">ROUND(U1337/167662*234138,1)</f>
        <v>94.5</v>
      </c>
      <c r="L1337" s="13">
        <v>36</v>
      </c>
      <c r="M1337" s="8" t="s">
        <v>10559</v>
      </c>
      <c r="N1337" s="13">
        <f t="shared" ref="N1337:N1372" si="86">K1337-L1337</f>
        <v>58.5</v>
      </c>
      <c r="O1337" s="8" t="s">
        <v>10566</v>
      </c>
      <c r="P1337" s="8" t="s">
        <v>10562</v>
      </c>
      <c r="Q1337" s="8" t="s">
        <v>14276</v>
      </c>
      <c r="R1337" s="8" t="s">
        <v>10559</v>
      </c>
      <c r="U1337" s="13">
        <v>67.7</v>
      </c>
    </row>
    <row r="1338" ht="30" customHeight="1" outlineLevel="3" spans="1:21">
      <c r="A1338" s="8" t="s">
        <v>230</v>
      </c>
      <c r="B1338" s="8" t="s">
        <v>242</v>
      </c>
      <c r="C1338" s="8" t="s">
        <v>10559</v>
      </c>
      <c r="D1338" s="13">
        <v>1.113</v>
      </c>
      <c r="E1338" s="8" t="s">
        <v>14277</v>
      </c>
      <c r="F1338" s="8" t="s">
        <v>14278</v>
      </c>
      <c r="G1338" s="8" t="s">
        <v>10558</v>
      </c>
      <c r="H1338" s="8" t="s">
        <v>10559</v>
      </c>
      <c r="I1338" s="8" t="s">
        <v>10560</v>
      </c>
      <c r="J1338" s="13">
        <v>1.1</v>
      </c>
      <c r="K1338" s="13">
        <f t="shared" si="85"/>
        <v>43.6</v>
      </c>
      <c r="L1338" s="13">
        <v>16.7</v>
      </c>
      <c r="M1338" s="8" t="s">
        <v>10559</v>
      </c>
      <c r="N1338" s="13">
        <f t="shared" si="86"/>
        <v>26.9</v>
      </c>
      <c r="O1338" s="8" t="s">
        <v>10566</v>
      </c>
      <c r="P1338" s="8" t="s">
        <v>10562</v>
      </c>
      <c r="Q1338" s="8" t="s">
        <v>14276</v>
      </c>
      <c r="R1338" s="8" t="s">
        <v>10559</v>
      </c>
      <c r="U1338" s="13">
        <v>31.2</v>
      </c>
    </row>
    <row r="1339" ht="30" customHeight="1" outlineLevel="3" spans="1:21">
      <c r="A1339" s="8" t="s">
        <v>230</v>
      </c>
      <c r="B1339" s="8" t="s">
        <v>242</v>
      </c>
      <c r="C1339" s="8" t="s">
        <v>14279</v>
      </c>
      <c r="D1339" s="13">
        <v>3.045</v>
      </c>
      <c r="E1339" s="8" t="s">
        <v>14280</v>
      </c>
      <c r="F1339" s="8" t="s">
        <v>14281</v>
      </c>
      <c r="G1339" s="8" t="s">
        <v>10558</v>
      </c>
      <c r="H1339" s="8" t="s">
        <v>10559</v>
      </c>
      <c r="I1339" s="8" t="s">
        <v>10560</v>
      </c>
      <c r="J1339" s="13">
        <v>3</v>
      </c>
      <c r="K1339" s="13">
        <f t="shared" si="85"/>
        <v>119.1</v>
      </c>
      <c r="L1339" s="13">
        <v>45.7</v>
      </c>
      <c r="M1339" s="8" t="s">
        <v>10559</v>
      </c>
      <c r="N1339" s="13">
        <f t="shared" si="86"/>
        <v>73.4</v>
      </c>
      <c r="O1339" s="8" t="s">
        <v>10566</v>
      </c>
      <c r="P1339" s="8" t="s">
        <v>10562</v>
      </c>
      <c r="Q1339" s="8" t="s">
        <v>14276</v>
      </c>
      <c r="R1339" s="8" t="s">
        <v>10559</v>
      </c>
      <c r="U1339" s="13">
        <v>85.3</v>
      </c>
    </row>
    <row r="1340" ht="30" customHeight="1" outlineLevel="3" spans="1:21">
      <c r="A1340" s="8" t="s">
        <v>230</v>
      </c>
      <c r="B1340" s="8" t="s">
        <v>242</v>
      </c>
      <c r="C1340" s="8" t="s">
        <v>10559</v>
      </c>
      <c r="D1340" s="13">
        <v>1.106</v>
      </c>
      <c r="E1340" s="8" t="s">
        <v>4138</v>
      </c>
      <c r="F1340" s="8" t="s">
        <v>14282</v>
      </c>
      <c r="G1340" s="8" t="s">
        <v>10558</v>
      </c>
      <c r="H1340" s="8" t="s">
        <v>10559</v>
      </c>
      <c r="I1340" s="8" t="s">
        <v>10560</v>
      </c>
      <c r="J1340" s="13">
        <v>1.1</v>
      </c>
      <c r="K1340" s="13">
        <f t="shared" si="85"/>
        <v>43.3</v>
      </c>
      <c r="L1340" s="13">
        <v>16.6</v>
      </c>
      <c r="M1340" s="8" t="s">
        <v>10559</v>
      </c>
      <c r="N1340" s="13">
        <f t="shared" si="86"/>
        <v>26.7</v>
      </c>
      <c r="O1340" s="8" t="s">
        <v>10566</v>
      </c>
      <c r="P1340" s="8" t="s">
        <v>10562</v>
      </c>
      <c r="Q1340" s="8" t="s">
        <v>14276</v>
      </c>
      <c r="R1340" s="8" t="s">
        <v>10559</v>
      </c>
      <c r="U1340" s="13">
        <v>31</v>
      </c>
    </row>
    <row r="1341" ht="30" customHeight="1" outlineLevel="3" spans="1:21">
      <c r="A1341" s="8" t="s">
        <v>230</v>
      </c>
      <c r="B1341" s="8" t="s">
        <v>242</v>
      </c>
      <c r="C1341" s="8" t="s">
        <v>14283</v>
      </c>
      <c r="D1341" s="13">
        <v>4.48</v>
      </c>
      <c r="E1341" s="8" t="s">
        <v>14284</v>
      </c>
      <c r="F1341" s="8" t="s">
        <v>14285</v>
      </c>
      <c r="G1341" s="8" t="s">
        <v>10558</v>
      </c>
      <c r="H1341" s="8" t="s">
        <v>10559</v>
      </c>
      <c r="I1341" s="8" t="s">
        <v>10560</v>
      </c>
      <c r="J1341" s="13">
        <v>4.5</v>
      </c>
      <c r="K1341" s="13">
        <f t="shared" si="85"/>
        <v>175.1</v>
      </c>
      <c r="L1341" s="13">
        <v>67</v>
      </c>
      <c r="M1341" s="8" t="s">
        <v>10559</v>
      </c>
      <c r="N1341" s="13">
        <f t="shared" si="86"/>
        <v>108.1</v>
      </c>
      <c r="O1341" s="8" t="s">
        <v>10566</v>
      </c>
      <c r="P1341" s="8" t="s">
        <v>10562</v>
      </c>
      <c r="Q1341" s="8" t="s">
        <v>14276</v>
      </c>
      <c r="R1341" s="8" t="s">
        <v>10559</v>
      </c>
      <c r="U1341" s="13">
        <v>125.4</v>
      </c>
    </row>
    <row r="1342" ht="30" customHeight="1" outlineLevel="3" spans="1:21">
      <c r="A1342" s="8" t="s">
        <v>230</v>
      </c>
      <c r="B1342" s="8" t="s">
        <v>242</v>
      </c>
      <c r="C1342" s="8" t="s">
        <v>10559</v>
      </c>
      <c r="D1342" s="13">
        <v>2.822</v>
      </c>
      <c r="E1342" s="8" t="s">
        <v>7672</v>
      </c>
      <c r="F1342" s="8" t="s">
        <v>14286</v>
      </c>
      <c r="G1342" s="8" t="s">
        <v>10558</v>
      </c>
      <c r="H1342" s="8" t="s">
        <v>10559</v>
      </c>
      <c r="I1342" s="8" t="s">
        <v>10560</v>
      </c>
      <c r="J1342" s="13">
        <v>2.8</v>
      </c>
      <c r="K1342" s="13">
        <f t="shared" si="85"/>
        <v>110.3</v>
      </c>
      <c r="L1342" s="13">
        <v>42</v>
      </c>
      <c r="M1342" s="8" t="s">
        <v>10559</v>
      </c>
      <c r="N1342" s="13">
        <f t="shared" si="86"/>
        <v>68.3</v>
      </c>
      <c r="O1342" s="8" t="s">
        <v>10566</v>
      </c>
      <c r="P1342" s="8" t="s">
        <v>10562</v>
      </c>
      <c r="Q1342" s="8" t="s">
        <v>14276</v>
      </c>
      <c r="R1342" s="8" t="s">
        <v>10559</v>
      </c>
      <c r="U1342" s="13">
        <v>79</v>
      </c>
    </row>
    <row r="1343" ht="30" customHeight="1" outlineLevel="3" spans="1:21">
      <c r="A1343" s="8" t="s">
        <v>230</v>
      </c>
      <c r="B1343" s="8" t="s">
        <v>242</v>
      </c>
      <c r="C1343" s="8" t="s">
        <v>14287</v>
      </c>
      <c r="D1343" s="13">
        <v>3.026</v>
      </c>
      <c r="E1343" s="8" t="s">
        <v>14288</v>
      </c>
      <c r="F1343" s="8" t="s">
        <v>14289</v>
      </c>
      <c r="G1343" s="8" t="s">
        <v>10558</v>
      </c>
      <c r="H1343" s="8" t="s">
        <v>10559</v>
      </c>
      <c r="I1343" s="8" t="s">
        <v>10560</v>
      </c>
      <c r="J1343" s="13">
        <v>3</v>
      </c>
      <c r="K1343" s="13">
        <f t="shared" si="85"/>
        <v>118.3</v>
      </c>
      <c r="L1343" s="13">
        <v>45</v>
      </c>
      <c r="M1343" s="13">
        <v>30.3</v>
      </c>
      <c r="N1343" s="13">
        <f t="shared" si="86"/>
        <v>73.3</v>
      </c>
      <c r="O1343" s="8" t="s">
        <v>10566</v>
      </c>
      <c r="P1343" s="8" t="s">
        <v>10562</v>
      </c>
      <c r="Q1343" s="8" t="s">
        <v>14276</v>
      </c>
      <c r="R1343" s="8" t="s">
        <v>10559</v>
      </c>
      <c r="U1343" s="13">
        <v>84.7</v>
      </c>
    </row>
    <row r="1344" ht="30" customHeight="1" outlineLevel="3" spans="1:21">
      <c r="A1344" s="8" t="s">
        <v>230</v>
      </c>
      <c r="B1344" s="8" t="s">
        <v>242</v>
      </c>
      <c r="C1344" s="8" t="s">
        <v>14290</v>
      </c>
      <c r="D1344" s="13">
        <v>3.666</v>
      </c>
      <c r="E1344" s="8" t="s">
        <v>14291</v>
      </c>
      <c r="F1344" s="8" t="s">
        <v>14292</v>
      </c>
      <c r="G1344" s="8" t="s">
        <v>10558</v>
      </c>
      <c r="H1344" s="8" t="s">
        <v>10559</v>
      </c>
      <c r="I1344" s="8" t="s">
        <v>10560</v>
      </c>
      <c r="J1344" s="13">
        <v>3.7</v>
      </c>
      <c r="K1344" s="13">
        <f t="shared" si="85"/>
        <v>143.4</v>
      </c>
      <c r="L1344" s="13">
        <v>55</v>
      </c>
      <c r="M1344" s="8" t="s">
        <v>10559</v>
      </c>
      <c r="N1344" s="13">
        <f t="shared" si="86"/>
        <v>88.4</v>
      </c>
      <c r="O1344" s="8" t="s">
        <v>10566</v>
      </c>
      <c r="P1344" s="8" t="s">
        <v>10562</v>
      </c>
      <c r="Q1344" s="8" t="s">
        <v>14276</v>
      </c>
      <c r="R1344" s="8" t="s">
        <v>10559</v>
      </c>
      <c r="U1344" s="13">
        <v>102.7</v>
      </c>
    </row>
    <row r="1345" ht="30" customHeight="1" outlineLevel="3" spans="1:21">
      <c r="A1345" s="8" t="s">
        <v>230</v>
      </c>
      <c r="B1345" s="8" t="s">
        <v>242</v>
      </c>
      <c r="C1345" s="8" t="s">
        <v>14293</v>
      </c>
      <c r="D1345" s="13">
        <v>2.461</v>
      </c>
      <c r="E1345" s="8" t="s">
        <v>14294</v>
      </c>
      <c r="F1345" s="8" t="s">
        <v>14295</v>
      </c>
      <c r="G1345" s="8" t="s">
        <v>10558</v>
      </c>
      <c r="H1345" s="8" t="s">
        <v>10559</v>
      </c>
      <c r="I1345" s="8" t="s">
        <v>10560</v>
      </c>
      <c r="J1345" s="13">
        <v>2.5</v>
      </c>
      <c r="K1345" s="13">
        <f t="shared" si="85"/>
        <v>96.2</v>
      </c>
      <c r="L1345" s="13">
        <v>36.9</v>
      </c>
      <c r="M1345" s="8" t="s">
        <v>10559</v>
      </c>
      <c r="N1345" s="13">
        <f t="shared" si="86"/>
        <v>59.3</v>
      </c>
      <c r="O1345" s="8" t="s">
        <v>10566</v>
      </c>
      <c r="P1345" s="8" t="s">
        <v>10562</v>
      </c>
      <c r="Q1345" s="8" t="s">
        <v>14276</v>
      </c>
      <c r="R1345" s="8" t="s">
        <v>10559</v>
      </c>
      <c r="U1345" s="13">
        <v>68.9</v>
      </c>
    </row>
    <row r="1346" ht="30" customHeight="1" outlineLevel="3" spans="1:21">
      <c r="A1346" s="8" t="s">
        <v>230</v>
      </c>
      <c r="B1346" s="8" t="s">
        <v>242</v>
      </c>
      <c r="C1346" s="8" t="s">
        <v>14296</v>
      </c>
      <c r="D1346" s="13">
        <v>4.218</v>
      </c>
      <c r="E1346" s="8" t="s">
        <v>14297</v>
      </c>
      <c r="F1346" s="8" t="s">
        <v>14298</v>
      </c>
      <c r="G1346" s="8" t="s">
        <v>10558</v>
      </c>
      <c r="H1346" s="8" t="s">
        <v>10559</v>
      </c>
      <c r="I1346" s="8" t="s">
        <v>10560</v>
      </c>
      <c r="J1346" s="13">
        <v>4.2</v>
      </c>
      <c r="K1346" s="13">
        <f t="shared" si="85"/>
        <v>164.9</v>
      </c>
      <c r="L1346" s="13">
        <v>63</v>
      </c>
      <c r="M1346" s="8" t="s">
        <v>10559</v>
      </c>
      <c r="N1346" s="13">
        <f t="shared" si="86"/>
        <v>101.9</v>
      </c>
      <c r="O1346" s="8" t="s">
        <v>10566</v>
      </c>
      <c r="P1346" s="8" t="s">
        <v>10562</v>
      </c>
      <c r="Q1346" s="8" t="s">
        <v>14276</v>
      </c>
      <c r="R1346" s="8" t="s">
        <v>10559</v>
      </c>
      <c r="U1346" s="13">
        <v>118.1</v>
      </c>
    </row>
    <row r="1347" ht="30" customHeight="1" outlineLevel="3" spans="1:21">
      <c r="A1347" s="8" t="s">
        <v>230</v>
      </c>
      <c r="B1347" s="8" t="s">
        <v>242</v>
      </c>
      <c r="C1347" s="8" t="s">
        <v>14299</v>
      </c>
      <c r="D1347" s="13">
        <v>5.916</v>
      </c>
      <c r="E1347" s="8" t="s">
        <v>14300</v>
      </c>
      <c r="F1347" s="8" t="s">
        <v>14301</v>
      </c>
      <c r="G1347" s="8" t="s">
        <v>10558</v>
      </c>
      <c r="H1347" s="8" t="s">
        <v>10559</v>
      </c>
      <c r="I1347" s="8" t="s">
        <v>10560</v>
      </c>
      <c r="J1347" s="13">
        <v>5.9</v>
      </c>
      <c r="K1347" s="13">
        <f t="shared" si="85"/>
        <v>330.4</v>
      </c>
      <c r="L1347" s="13">
        <v>89</v>
      </c>
      <c r="M1347" s="8" t="s">
        <v>10559</v>
      </c>
      <c r="N1347" s="13">
        <f t="shared" si="86"/>
        <v>241.4</v>
      </c>
      <c r="O1347" s="8" t="s">
        <v>10566</v>
      </c>
      <c r="P1347" s="8" t="s">
        <v>10562</v>
      </c>
      <c r="Q1347" s="8" t="s">
        <v>14276</v>
      </c>
      <c r="R1347" s="8" t="s">
        <v>10559</v>
      </c>
      <c r="U1347" s="13">
        <v>236.6</v>
      </c>
    </row>
    <row r="1348" ht="30" customHeight="1" outlineLevel="3" spans="1:21">
      <c r="A1348" s="8" t="s">
        <v>230</v>
      </c>
      <c r="B1348" s="8" t="s">
        <v>242</v>
      </c>
      <c r="C1348" s="8" t="s">
        <v>14302</v>
      </c>
      <c r="D1348" s="13">
        <v>2.269</v>
      </c>
      <c r="E1348" s="8" t="s">
        <v>14303</v>
      </c>
      <c r="F1348" s="8" t="s">
        <v>14304</v>
      </c>
      <c r="G1348" s="8" t="s">
        <v>10558</v>
      </c>
      <c r="H1348" s="8" t="s">
        <v>10559</v>
      </c>
      <c r="I1348" s="8" t="s">
        <v>10560</v>
      </c>
      <c r="J1348" s="13">
        <v>2.3</v>
      </c>
      <c r="K1348" s="13">
        <f t="shared" si="85"/>
        <v>88.7</v>
      </c>
      <c r="L1348" s="13">
        <v>34</v>
      </c>
      <c r="M1348" s="8" t="s">
        <v>10559</v>
      </c>
      <c r="N1348" s="13">
        <f t="shared" si="86"/>
        <v>54.7</v>
      </c>
      <c r="O1348" s="8" t="s">
        <v>10566</v>
      </c>
      <c r="P1348" s="8" t="s">
        <v>10562</v>
      </c>
      <c r="Q1348" s="8" t="s">
        <v>14276</v>
      </c>
      <c r="R1348" s="8" t="s">
        <v>10559</v>
      </c>
      <c r="U1348" s="13">
        <v>63.5</v>
      </c>
    </row>
    <row r="1349" ht="30" customHeight="1" outlineLevel="3" spans="1:21">
      <c r="A1349" s="8" t="s">
        <v>230</v>
      </c>
      <c r="B1349" s="8" t="s">
        <v>242</v>
      </c>
      <c r="C1349" s="8" t="s">
        <v>10559</v>
      </c>
      <c r="D1349" s="13">
        <v>10.258</v>
      </c>
      <c r="E1349" s="8" t="s">
        <v>7248</v>
      </c>
      <c r="F1349" s="8" t="s">
        <v>14305</v>
      </c>
      <c r="G1349" s="8" t="s">
        <v>10558</v>
      </c>
      <c r="H1349" s="8" t="s">
        <v>10559</v>
      </c>
      <c r="I1349" s="8" t="s">
        <v>10560</v>
      </c>
      <c r="J1349" s="13">
        <v>10.3</v>
      </c>
      <c r="K1349" s="13">
        <f t="shared" si="85"/>
        <v>472.7</v>
      </c>
      <c r="L1349" s="13">
        <v>154</v>
      </c>
      <c r="M1349" s="13">
        <v>102.6</v>
      </c>
      <c r="N1349" s="13">
        <f t="shared" si="86"/>
        <v>318.7</v>
      </c>
      <c r="O1349" s="8" t="s">
        <v>10566</v>
      </c>
      <c r="P1349" s="8" t="s">
        <v>10562</v>
      </c>
      <c r="Q1349" s="8" t="s">
        <v>14276</v>
      </c>
      <c r="R1349" s="8" t="s">
        <v>10559</v>
      </c>
      <c r="U1349" s="13">
        <v>338.5</v>
      </c>
    </row>
    <row r="1350" ht="30" customHeight="1" outlineLevel="3" spans="1:21">
      <c r="A1350" s="8" t="s">
        <v>230</v>
      </c>
      <c r="B1350" s="8" t="s">
        <v>242</v>
      </c>
      <c r="C1350" s="8" t="s">
        <v>14306</v>
      </c>
      <c r="D1350" s="13">
        <v>7.528</v>
      </c>
      <c r="E1350" s="8" t="s">
        <v>14307</v>
      </c>
      <c r="F1350" s="8" t="s">
        <v>14308</v>
      </c>
      <c r="G1350" s="8" t="s">
        <v>10558</v>
      </c>
      <c r="H1350" s="8" t="s">
        <v>10559</v>
      </c>
      <c r="I1350" s="8" t="s">
        <v>10560</v>
      </c>
      <c r="J1350" s="13">
        <v>7.5</v>
      </c>
      <c r="K1350" s="13">
        <f t="shared" si="85"/>
        <v>294.4</v>
      </c>
      <c r="L1350" s="13">
        <v>113</v>
      </c>
      <c r="M1350" s="8" t="s">
        <v>10559</v>
      </c>
      <c r="N1350" s="13">
        <f t="shared" si="86"/>
        <v>181.4</v>
      </c>
      <c r="O1350" s="8" t="s">
        <v>10566</v>
      </c>
      <c r="P1350" s="8" t="s">
        <v>10562</v>
      </c>
      <c r="Q1350" s="8" t="s">
        <v>14276</v>
      </c>
      <c r="R1350" s="8" t="s">
        <v>10559</v>
      </c>
      <c r="U1350" s="13">
        <v>210.8</v>
      </c>
    </row>
    <row r="1351" ht="30" customHeight="1" outlineLevel="3" spans="1:21">
      <c r="A1351" s="8" t="s">
        <v>230</v>
      </c>
      <c r="B1351" s="8" t="s">
        <v>242</v>
      </c>
      <c r="C1351" s="8" t="s">
        <v>14309</v>
      </c>
      <c r="D1351" s="13">
        <v>2.197</v>
      </c>
      <c r="E1351" s="8" t="s">
        <v>14310</v>
      </c>
      <c r="F1351" s="8" t="s">
        <v>14311</v>
      </c>
      <c r="G1351" s="8" t="s">
        <v>10558</v>
      </c>
      <c r="H1351" s="8" t="s">
        <v>10559</v>
      </c>
      <c r="I1351" s="8" t="s">
        <v>10560</v>
      </c>
      <c r="J1351" s="13">
        <v>2.2</v>
      </c>
      <c r="K1351" s="13">
        <f t="shared" si="85"/>
        <v>101.2</v>
      </c>
      <c r="L1351" s="13">
        <v>33</v>
      </c>
      <c r="M1351" s="13">
        <v>22</v>
      </c>
      <c r="N1351" s="13">
        <f t="shared" si="86"/>
        <v>68.2</v>
      </c>
      <c r="O1351" s="8" t="s">
        <v>10566</v>
      </c>
      <c r="P1351" s="8" t="s">
        <v>10562</v>
      </c>
      <c r="Q1351" s="8" t="s">
        <v>14276</v>
      </c>
      <c r="R1351" s="8" t="s">
        <v>10559</v>
      </c>
      <c r="U1351" s="13">
        <v>72.5</v>
      </c>
    </row>
    <row r="1352" ht="30" customHeight="1" outlineLevel="3" spans="1:21">
      <c r="A1352" s="8" t="s">
        <v>230</v>
      </c>
      <c r="B1352" s="8" t="s">
        <v>242</v>
      </c>
      <c r="C1352" s="8" t="s">
        <v>14312</v>
      </c>
      <c r="D1352" s="13">
        <v>1.623</v>
      </c>
      <c r="E1352" s="8" t="s">
        <v>14313</v>
      </c>
      <c r="F1352" s="8" t="s">
        <v>14314</v>
      </c>
      <c r="G1352" s="8" t="s">
        <v>10558</v>
      </c>
      <c r="H1352" s="8" t="s">
        <v>10559</v>
      </c>
      <c r="I1352" s="8" t="s">
        <v>10560</v>
      </c>
      <c r="J1352" s="13">
        <v>1.6</v>
      </c>
      <c r="K1352" s="13">
        <f t="shared" si="85"/>
        <v>63.4</v>
      </c>
      <c r="L1352" s="13">
        <v>24</v>
      </c>
      <c r="M1352" s="13">
        <v>16.2</v>
      </c>
      <c r="N1352" s="13">
        <f t="shared" si="86"/>
        <v>39.4</v>
      </c>
      <c r="O1352" s="8" t="s">
        <v>10566</v>
      </c>
      <c r="P1352" s="8" t="s">
        <v>10562</v>
      </c>
      <c r="Q1352" s="8" t="s">
        <v>14276</v>
      </c>
      <c r="R1352" s="8" t="s">
        <v>10559</v>
      </c>
      <c r="U1352" s="13">
        <v>45.4</v>
      </c>
    </row>
    <row r="1353" ht="30" customHeight="1" outlineLevel="3" spans="1:21">
      <c r="A1353" s="8" t="s">
        <v>230</v>
      </c>
      <c r="B1353" s="8" t="s">
        <v>242</v>
      </c>
      <c r="C1353" s="8" t="s">
        <v>10559</v>
      </c>
      <c r="D1353" s="13">
        <v>0.688</v>
      </c>
      <c r="E1353" s="8" t="s">
        <v>7356</v>
      </c>
      <c r="F1353" s="8" t="s">
        <v>14315</v>
      </c>
      <c r="G1353" s="8" t="s">
        <v>10558</v>
      </c>
      <c r="H1353" s="8" t="s">
        <v>10559</v>
      </c>
      <c r="I1353" s="8" t="s">
        <v>10560</v>
      </c>
      <c r="J1353" s="13">
        <v>0.7</v>
      </c>
      <c r="K1353" s="13">
        <f t="shared" si="85"/>
        <v>27</v>
      </c>
      <c r="L1353" s="13">
        <v>10</v>
      </c>
      <c r="M1353" s="8" t="s">
        <v>10559</v>
      </c>
      <c r="N1353" s="13">
        <f t="shared" si="86"/>
        <v>17</v>
      </c>
      <c r="O1353" s="8" t="s">
        <v>10566</v>
      </c>
      <c r="P1353" s="8" t="s">
        <v>10562</v>
      </c>
      <c r="Q1353" s="8" t="s">
        <v>14276</v>
      </c>
      <c r="R1353" s="8" t="s">
        <v>10559</v>
      </c>
      <c r="U1353" s="13">
        <v>19.3</v>
      </c>
    </row>
    <row r="1354" ht="30" customHeight="1" outlineLevel="3" spans="1:21">
      <c r="A1354" s="8" t="s">
        <v>230</v>
      </c>
      <c r="B1354" s="8" t="s">
        <v>242</v>
      </c>
      <c r="C1354" s="8" t="s">
        <v>14316</v>
      </c>
      <c r="D1354" s="13">
        <v>2.649</v>
      </c>
      <c r="E1354" s="8" t="s">
        <v>14317</v>
      </c>
      <c r="F1354" s="8" t="s">
        <v>14318</v>
      </c>
      <c r="G1354" s="8" t="s">
        <v>10558</v>
      </c>
      <c r="H1354" s="8" t="s">
        <v>10559</v>
      </c>
      <c r="I1354" s="8" t="s">
        <v>10560</v>
      </c>
      <c r="J1354" s="13">
        <v>2.6</v>
      </c>
      <c r="K1354" s="13">
        <f t="shared" si="85"/>
        <v>103.6</v>
      </c>
      <c r="L1354" s="13">
        <v>40</v>
      </c>
      <c r="M1354" s="8" t="s">
        <v>10559</v>
      </c>
      <c r="N1354" s="13">
        <f t="shared" si="86"/>
        <v>63.6</v>
      </c>
      <c r="O1354" s="8" t="s">
        <v>10566</v>
      </c>
      <c r="P1354" s="8" t="s">
        <v>10562</v>
      </c>
      <c r="Q1354" s="8" t="s">
        <v>14276</v>
      </c>
      <c r="R1354" s="8" t="s">
        <v>10559</v>
      </c>
      <c r="U1354" s="13">
        <v>74.2</v>
      </c>
    </row>
    <row r="1355" ht="30" customHeight="1" outlineLevel="3" spans="1:21">
      <c r="A1355" s="8" t="s">
        <v>230</v>
      </c>
      <c r="B1355" s="8" t="s">
        <v>242</v>
      </c>
      <c r="C1355" s="8" t="s">
        <v>14319</v>
      </c>
      <c r="D1355" s="13">
        <v>2.126</v>
      </c>
      <c r="E1355" s="8" t="s">
        <v>14320</v>
      </c>
      <c r="F1355" s="8" t="s">
        <v>14321</v>
      </c>
      <c r="G1355" s="8" t="s">
        <v>10558</v>
      </c>
      <c r="H1355" s="8" t="s">
        <v>10559</v>
      </c>
      <c r="I1355" s="8" t="s">
        <v>10560</v>
      </c>
      <c r="J1355" s="13">
        <v>2.1</v>
      </c>
      <c r="K1355" s="13">
        <f t="shared" si="85"/>
        <v>83.1</v>
      </c>
      <c r="L1355" s="13">
        <v>32</v>
      </c>
      <c r="M1355" s="8" t="s">
        <v>10559</v>
      </c>
      <c r="N1355" s="13">
        <f t="shared" si="86"/>
        <v>51.1</v>
      </c>
      <c r="O1355" s="8" t="s">
        <v>10566</v>
      </c>
      <c r="P1355" s="8" t="s">
        <v>10562</v>
      </c>
      <c r="Q1355" s="8" t="s">
        <v>14276</v>
      </c>
      <c r="R1355" s="8" t="s">
        <v>10559</v>
      </c>
      <c r="U1355" s="13">
        <v>59.5</v>
      </c>
    </row>
    <row r="1356" ht="30" customHeight="1" outlineLevel="3" spans="1:21">
      <c r="A1356" s="8" t="s">
        <v>230</v>
      </c>
      <c r="B1356" s="8" t="s">
        <v>242</v>
      </c>
      <c r="C1356" s="8" t="s">
        <v>14322</v>
      </c>
      <c r="D1356" s="13">
        <v>10.434</v>
      </c>
      <c r="E1356" s="8" t="s">
        <v>14323</v>
      </c>
      <c r="F1356" s="8" t="s">
        <v>14324</v>
      </c>
      <c r="G1356" s="8" t="s">
        <v>10558</v>
      </c>
      <c r="H1356" s="8" t="s">
        <v>10559</v>
      </c>
      <c r="I1356" s="8" t="s">
        <v>10560</v>
      </c>
      <c r="J1356" s="13">
        <v>10.4</v>
      </c>
      <c r="K1356" s="13">
        <f t="shared" si="85"/>
        <v>582.9</v>
      </c>
      <c r="L1356" s="13">
        <v>157</v>
      </c>
      <c r="M1356" s="13">
        <v>104.3</v>
      </c>
      <c r="N1356" s="13">
        <f t="shared" si="86"/>
        <v>425.9</v>
      </c>
      <c r="O1356" s="8" t="s">
        <v>10566</v>
      </c>
      <c r="P1356" s="8" t="s">
        <v>10562</v>
      </c>
      <c r="Q1356" s="8" t="s">
        <v>14276</v>
      </c>
      <c r="R1356" s="8" t="s">
        <v>10559</v>
      </c>
      <c r="U1356" s="13">
        <v>417.4</v>
      </c>
    </row>
    <row r="1357" ht="30" customHeight="1" outlineLevel="3" spans="1:21">
      <c r="A1357" s="8" t="s">
        <v>230</v>
      </c>
      <c r="B1357" s="8" t="s">
        <v>242</v>
      </c>
      <c r="C1357" s="8" t="s">
        <v>14325</v>
      </c>
      <c r="D1357" s="13">
        <v>0.647</v>
      </c>
      <c r="E1357" s="8" t="s">
        <v>14326</v>
      </c>
      <c r="F1357" s="8" t="s">
        <v>14327</v>
      </c>
      <c r="G1357" s="8" t="s">
        <v>10558</v>
      </c>
      <c r="H1357" s="8" t="s">
        <v>10559</v>
      </c>
      <c r="I1357" s="8" t="s">
        <v>10560</v>
      </c>
      <c r="J1357" s="13">
        <v>0.6</v>
      </c>
      <c r="K1357" s="13">
        <f t="shared" si="85"/>
        <v>25.3</v>
      </c>
      <c r="L1357" s="13">
        <v>10</v>
      </c>
      <c r="M1357" s="13">
        <v>6.5</v>
      </c>
      <c r="N1357" s="13">
        <f t="shared" si="86"/>
        <v>15.3</v>
      </c>
      <c r="O1357" s="8" t="s">
        <v>10566</v>
      </c>
      <c r="P1357" s="8" t="s">
        <v>10562</v>
      </c>
      <c r="Q1357" s="8" t="s">
        <v>14276</v>
      </c>
      <c r="R1357" s="8" t="s">
        <v>10559</v>
      </c>
      <c r="U1357" s="13">
        <v>18.1</v>
      </c>
    </row>
    <row r="1358" ht="30" customHeight="1" outlineLevel="3" spans="1:21">
      <c r="A1358" s="8" t="s">
        <v>230</v>
      </c>
      <c r="B1358" s="8" t="s">
        <v>242</v>
      </c>
      <c r="C1358" s="8" t="s">
        <v>14328</v>
      </c>
      <c r="D1358" s="13">
        <v>0.687</v>
      </c>
      <c r="E1358" s="8" t="s">
        <v>14329</v>
      </c>
      <c r="F1358" s="8" t="s">
        <v>14330</v>
      </c>
      <c r="G1358" s="8" t="s">
        <v>10558</v>
      </c>
      <c r="H1358" s="8" t="s">
        <v>10559</v>
      </c>
      <c r="I1358" s="8" t="s">
        <v>10560</v>
      </c>
      <c r="J1358" s="13">
        <v>0.7</v>
      </c>
      <c r="K1358" s="13">
        <f t="shared" si="85"/>
        <v>26.8</v>
      </c>
      <c r="L1358" s="13">
        <v>10</v>
      </c>
      <c r="M1358" s="13">
        <v>6.9</v>
      </c>
      <c r="N1358" s="13">
        <f t="shared" si="86"/>
        <v>16.8</v>
      </c>
      <c r="O1358" s="8" t="s">
        <v>10566</v>
      </c>
      <c r="P1358" s="8" t="s">
        <v>10562</v>
      </c>
      <c r="Q1358" s="8" t="s">
        <v>14276</v>
      </c>
      <c r="R1358" s="8" t="s">
        <v>10559</v>
      </c>
      <c r="U1358" s="13">
        <v>19.2</v>
      </c>
    </row>
    <row r="1359" ht="30" customHeight="1" outlineLevel="3" spans="1:21">
      <c r="A1359" s="8" t="s">
        <v>230</v>
      </c>
      <c r="B1359" s="8" t="s">
        <v>242</v>
      </c>
      <c r="C1359" s="8" t="s">
        <v>10559</v>
      </c>
      <c r="D1359" s="13">
        <v>0.186</v>
      </c>
      <c r="E1359" s="8" t="s">
        <v>7096</v>
      </c>
      <c r="F1359" s="8" t="s">
        <v>14331</v>
      </c>
      <c r="G1359" s="8" t="s">
        <v>10558</v>
      </c>
      <c r="H1359" s="8" t="s">
        <v>10559</v>
      </c>
      <c r="I1359" s="8" t="s">
        <v>10560</v>
      </c>
      <c r="J1359" s="13">
        <v>0.2</v>
      </c>
      <c r="K1359" s="13">
        <f t="shared" si="85"/>
        <v>7.3</v>
      </c>
      <c r="L1359" s="13">
        <v>3</v>
      </c>
      <c r="M1359" s="8" t="s">
        <v>10559</v>
      </c>
      <c r="N1359" s="13">
        <f t="shared" si="86"/>
        <v>4.3</v>
      </c>
      <c r="O1359" s="8" t="s">
        <v>10566</v>
      </c>
      <c r="P1359" s="8" t="s">
        <v>10562</v>
      </c>
      <c r="Q1359" s="8" t="s">
        <v>14276</v>
      </c>
      <c r="R1359" s="8" t="s">
        <v>10559</v>
      </c>
      <c r="U1359" s="13">
        <v>5.2</v>
      </c>
    </row>
    <row r="1360" ht="30" customHeight="1" outlineLevel="3" spans="1:21">
      <c r="A1360" s="8" t="s">
        <v>230</v>
      </c>
      <c r="B1360" s="8" t="s">
        <v>242</v>
      </c>
      <c r="C1360" s="8" t="s">
        <v>14332</v>
      </c>
      <c r="D1360" s="13">
        <v>1.053</v>
      </c>
      <c r="E1360" s="8" t="s">
        <v>14333</v>
      </c>
      <c r="F1360" s="8" t="s">
        <v>14334</v>
      </c>
      <c r="G1360" s="8" t="s">
        <v>10558</v>
      </c>
      <c r="H1360" s="8" t="s">
        <v>10559</v>
      </c>
      <c r="I1360" s="8" t="s">
        <v>10560</v>
      </c>
      <c r="J1360" s="13">
        <v>1.1</v>
      </c>
      <c r="K1360" s="13">
        <f t="shared" si="85"/>
        <v>41.2</v>
      </c>
      <c r="L1360" s="13">
        <v>16</v>
      </c>
      <c r="M1360" s="8" t="s">
        <v>10559</v>
      </c>
      <c r="N1360" s="13">
        <f t="shared" si="86"/>
        <v>25.2</v>
      </c>
      <c r="O1360" s="8" t="s">
        <v>10566</v>
      </c>
      <c r="P1360" s="8" t="s">
        <v>10562</v>
      </c>
      <c r="Q1360" s="8" t="s">
        <v>14276</v>
      </c>
      <c r="R1360" s="8" t="s">
        <v>10559</v>
      </c>
      <c r="U1360" s="13">
        <v>29.5</v>
      </c>
    </row>
    <row r="1361" ht="30" customHeight="1" outlineLevel="3" spans="1:21">
      <c r="A1361" s="8" t="s">
        <v>230</v>
      </c>
      <c r="B1361" s="8" t="s">
        <v>242</v>
      </c>
      <c r="C1361" s="8" t="s">
        <v>14335</v>
      </c>
      <c r="D1361" s="13">
        <v>3.086</v>
      </c>
      <c r="E1361" s="8" t="s">
        <v>14336</v>
      </c>
      <c r="F1361" s="8" t="s">
        <v>14337</v>
      </c>
      <c r="G1361" s="8" t="s">
        <v>10558</v>
      </c>
      <c r="H1361" s="8" t="s">
        <v>10559</v>
      </c>
      <c r="I1361" s="8" t="s">
        <v>10560</v>
      </c>
      <c r="J1361" s="13">
        <v>3.1</v>
      </c>
      <c r="K1361" s="13">
        <f t="shared" si="85"/>
        <v>120.7</v>
      </c>
      <c r="L1361" s="13">
        <v>46</v>
      </c>
      <c r="M1361" s="8" t="s">
        <v>10559</v>
      </c>
      <c r="N1361" s="13">
        <f t="shared" si="86"/>
        <v>74.7</v>
      </c>
      <c r="O1361" s="8" t="s">
        <v>10566</v>
      </c>
      <c r="P1361" s="8" t="s">
        <v>10562</v>
      </c>
      <c r="Q1361" s="8" t="s">
        <v>14276</v>
      </c>
      <c r="R1361" s="8" t="s">
        <v>10559</v>
      </c>
      <c r="U1361" s="13">
        <v>86.4</v>
      </c>
    </row>
    <row r="1362" ht="30" customHeight="1" outlineLevel="3" spans="1:21">
      <c r="A1362" s="8" t="s">
        <v>230</v>
      </c>
      <c r="B1362" s="8" t="s">
        <v>242</v>
      </c>
      <c r="C1362" s="8" t="s">
        <v>14338</v>
      </c>
      <c r="D1362" s="13">
        <v>1.608</v>
      </c>
      <c r="E1362" s="8" t="s">
        <v>14339</v>
      </c>
      <c r="F1362" s="8" t="s">
        <v>14340</v>
      </c>
      <c r="G1362" s="8" t="s">
        <v>10558</v>
      </c>
      <c r="H1362" s="8" t="s">
        <v>10559</v>
      </c>
      <c r="I1362" s="8" t="s">
        <v>10560</v>
      </c>
      <c r="J1362" s="13">
        <v>1.6</v>
      </c>
      <c r="K1362" s="13">
        <f t="shared" si="85"/>
        <v>74.2</v>
      </c>
      <c r="L1362" s="13">
        <v>24</v>
      </c>
      <c r="M1362" s="13">
        <v>16.1</v>
      </c>
      <c r="N1362" s="13">
        <f t="shared" si="86"/>
        <v>50.2</v>
      </c>
      <c r="O1362" s="8" t="s">
        <v>10566</v>
      </c>
      <c r="P1362" s="8" t="s">
        <v>10562</v>
      </c>
      <c r="Q1362" s="8" t="s">
        <v>14276</v>
      </c>
      <c r="R1362" s="8" t="s">
        <v>10559</v>
      </c>
      <c r="U1362" s="13">
        <v>53.1</v>
      </c>
    </row>
    <row r="1363" ht="30" customHeight="1" outlineLevel="3" spans="1:21">
      <c r="A1363" s="8" t="s">
        <v>230</v>
      </c>
      <c r="B1363" s="8" t="s">
        <v>242</v>
      </c>
      <c r="C1363" s="8" t="s">
        <v>10559</v>
      </c>
      <c r="D1363" s="13">
        <v>4.347</v>
      </c>
      <c r="E1363" s="8" t="s">
        <v>6138</v>
      </c>
      <c r="F1363" s="8" t="s">
        <v>14341</v>
      </c>
      <c r="G1363" s="8" t="s">
        <v>10558</v>
      </c>
      <c r="H1363" s="8" t="s">
        <v>10559</v>
      </c>
      <c r="I1363" s="8" t="s">
        <v>10560</v>
      </c>
      <c r="J1363" s="13">
        <v>4.3</v>
      </c>
      <c r="K1363" s="13">
        <f t="shared" si="85"/>
        <v>200.3</v>
      </c>
      <c r="L1363" s="13">
        <v>65</v>
      </c>
      <c r="M1363" s="13">
        <v>43.5</v>
      </c>
      <c r="N1363" s="13">
        <f t="shared" si="86"/>
        <v>135.3</v>
      </c>
      <c r="O1363" s="8" t="s">
        <v>10566</v>
      </c>
      <c r="P1363" s="8" t="s">
        <v>10562</v>
      </c>
      <c r="Q1363" s="8" t="s">
        <v>14276</v>
      </c>
      <c r="R1363" s="8" t="s">
        <v>10559</v>
      </c>
      <c r="U1363" s="13">
        <v>143.4</v>
      </c>
    </row>
    <row r="1364" ht="30" customHeight="1" outlineLevel="3" spans="1:21">
      <c r="A1364" s="8" t="s">
        <v>230</v>
      </c>
      <c r="B1364" s="8" t="s">
        <v>242</v>
      </c>
      <c r="C1364" s="8" t="s">
        <v>14342</v>
      </c>
      <c r="D1364" s="13">
        <v>2.209</v>
      </c>
      <c r="E1364" s="8" t="s">
        <v>14343</v>
      </c>
      <c r="F1364" s="8" t="s">
        <v>14344</v>
      </c>
      <c r="G1364" s="8" t="s">
        <v>10558</v>
      </c>
      <c r="H1364" s="8" t="s">
        <v>10559</v>
      </c>
      <c r="I1364" s="8" t="s">
        <v>10560</v>
      </c>
      <c r="J1364" s="13">
        <v>2.2</v>
      </c>
      <c r="K1364" s="13">
        <f t="shared" si="85"/>
        <v>86.4</v>
      </c>
      <c r="L1364" s="13">
        <v>33</v>
      </c>
      <c r="M1364" s="8" t="s">
        <v>10559</v>
      </c>
      <c r="N1364" s="13">
        <f t="shared" si="86"/>
        <v>53.4</v>
      </c>
      <c r="O1364" s="8" t="s">
        <v>10566</v>
      </c>
      <c r="P1364" s="8" t="s">
        <v>10562</v>
      </c>
      <c r="Q1364" s="8" t="s">
        <v>14276</v>
      </c>
      <c r="R1364" s="8" t="s">
        <v>10559</v>
      </c>
      <c r="U1364" s="13">
        <v>61.9</v>
      </c>
    </row>
    <row r="1365" ht="30" customHeight="1" outlineLevel="3" spans="1:21">
      <c r="A1365" s="8" t="s">
        <v>230</v>
      </c>
      <c r="B1365" s="8" t="s">
        <v>242</v>
      </c>
      <c r="C1365" s="8" t="s">
        <v>14345</v>
      </c>
      <c r="D1365" s="13">
        <v>3.226</v>
      </c>
      <c r="E1365" s="8" t="s">
        <v>14346</v>
      </c>
      <c r="F1365" s="8" t="s">
        <v>14347</v>
      </c>
      <c r="G1365" s="8" t="s">
        <v>10558</v>
      </c>
      <c r="H1365" s="8" t="s">
        <v>10559</v>
      </c>
      <c r="I1365" s="8" t="s">
        <v>10560</v>
      </c>
      <c r="J1365" s="13">
        <v>3.2</v>
      </c>
      <c r="K1365" s="13">
        <f t="shared" si="85"/>
        <v>126.1</v>
      </c>
      <c r="L1365" s="13">
        <v>48</v>
      </c>
      <c r="M1365" s="8" t="s">
        <v>10559</v>
      </c>
      <c r="N1365" s="13">
        <f t="shared" si="86"/>
        <v>78.1</v>
      </c>
      <c r="O1365" s="8" t="s">
        <v>10566</v>
      </c>
      <c r="P1365" s="8" t="s">
        <v>10562</v>
      </c>
      <c r="Q1365" s="8" t="s">
        <v>14276</v>
      </c>
      <c r="R1365" s="8" t="s">
        <v>10559</v>
      </c>
      <c r="U1365" s="13">
        <v>90.3</v>
      </c>
    </row>
    <row r="1366" ht="30" customHeight="1" outlineLevel="3" spans="1:21">
      <c r="A1366" s="8" t="s">
        <v>230</v>
      </c>
      <c r="B1366" s="8" t="s">
        <v>242</v>
      </c>
      <c r="C1366" s="8" t="s">
        <v>14348</v>
      </c>
      <c r="D1366" s="13">
        <v>1.382</v>
      </c>
      <c r="E1366" s="8" t="s">
        <v>14349</v>
      </c>
      <c r="F1366" s="8" t="s">
        <v>14350</v>
      </c>
      <c r="G1366" s="8" t="s">
        <v>10558</v>
      </c>
      <c r="H1366" s="8" t="s">
        <v>10559</v>
      </c>
      <c r="I1366" s="8" t="s">
        <v>10560</v>
      </c>
      <c r="J1366" s="13">
        <v>1.4</v>
      </c>
      <c r="K1366" s="13">
        <f t="shared" si="85"/>
        <v>54</v>
      </c>
      <c r="L1366" s="13">
        <v>21</v>
      </c>
      <c r="M1366" s="8" t="s">
        <v>10559</v>
      </c>
      <c r="N1366" s="13">
        <f t="shared" si="86"/>
        <v>33</v>
      </c>
      <c r="O1366" s="8" t="s">
        <v>10566</v>
      </c>
      <c r="P1366" s="8" t="s">
        <v>10562</v>
      </c>
      <c r="Q1366" s="8" t="s">
        <v>14276</v>
      </c>
      <c r="R1366" s="8" t="s">
        <v>10559</v>
      </c>
      <c r="U1366" s="13">
        <v>38.7</v>
      </c>
    </row>
    <row r="1367" ht="30" customHeight="1" outlineLevel="3" spans="1:21">
      <c r="A1367" s="8" t="s">
        <v>230</v>
      </c>
      <c r="B1367" s="8" t="s">
        <v>242</v>
      </c>
      <c r="C1367" s="8" t="s">
        <v>14351</v>
      </c>
      <c r="D1367" s="13">
        <v>0.385</v>
      </c>
      <c r="E1367" s="8" t="s">
        <v>14352</v>
      </c>
      <c r="F1367" s="8" t="s">
        <v>14353</v>
      </c>
      <c r="G1367" s="8" t="s">
        <v>10558</v>
      </c>
      <c r="H1367" s="8" t="s">
        <v>10559</v>
      </c>
      <c r="I1367" s="8" t="s">
        <v>10560</v>
      </c>
      <c r="J1367" s="13">
        <v>0.4</v>
      </c>
      <c r="K1367" s="13">
        <f t="shared" si="85"/>
        <v>15.1</v>
      </c>
      <c r="L1367" s="13">
        <v>6</v>
      </c>
      <c r="M1367" s="8" t="s">
        <v>10559</v>
      </c>
      <c r="N1367" s="13">
        <f t="shared" si="86"/>
        <v>9.1</v>
      </c>
      <c r="O1367" s="8" t="s">
        <v>10566</v>
      </c>
      <c r="P1367" s="8" t="s">
        <v>10562</v>
      </c>
      <c r="Q1367" s="8" t="s">
        <v>14276</v>
      </c>
      <c r="R1367" s="8" t="s">
        <v>10559</v>
      </c>
      <c r="U1367" s="13">
        <v>10.8</v>
      </c>
    </row>
    <row r="1368" ht="30" customHeight="1" outlineLevel="3" spans="1:21">
      <c r="A1368" s="8" t="s">
        <v>230</v>
      </c>
      <c r="B1368" s="8" t="s">
        <v>242</v>
      </c>
      <c r="C1368" s="8" t="s">
        <v>14354</v>
      </c>
      <c r="D1368" s="13">
        <v>4.6</v>
      </c>
      <c r="E1368" s="8" t="s">
        <v>14355</v>
      </c>
      <c r="F1368" s="8" t="s">
        <v>14356</v>
      </c>
      <c r="G1368" s="8" t="s">
        <v>10558</v>
      </c>
      <c r="H1368" s="8" t="s">
        <v>10559</v>
      </c>
      <c r="I1368" s="8" t="s">
        <v>10560</v>
      </c>
      <c r="J1368" s="13">
        <v>4.6</v>
      </c>
      <c r="K1368" s="13">
        <f t="shared" si="85"/>
        <v>212</v>
      </c>
      <c r="L1368" s="13">
        <v>69</v>
      </c>
      <c r="M1368" s="8" t="s">
        <v>10559</v>
      </c>
      <c r="N1368" s="13">
        <f t="shared" si="86"/>
        <v>143</v>
      </c>
      <c r="O1368" s="8" t="s">
        <v>10566</v>
      </c>
      <c r="P1368" s="8" t="s">
        <v>10562</v>
      </c>
      <c r="Q1368" s="8" t="s">
        <v>14276</v>
      </c>
      <c r="R1368" s="8" t="s">
        <v>10559</v>
      </c>
      <c r="U1368" s="13">
        <v>151.8</v>
      </c>
    </row>
    <row r="1369" ht="30" customHeight="1" outlineLevel="3" spans="1:21">
      <c r="A1369" s="8" t="s">
        <v>230</v>
      </c>
      <c r="B1369" s="8" t="s">
        <v>242</v>
      </c>
      <c r="C1369" s="8" t="s">
        <v>14357</v>
      </c>
      <c r="D1369" s="13">
        <v>4.336</v>
      </c>
      <c r="E1369" s="8" t="s">
        <v>14358</v>
      </c>
      <c r="F1369" s="8" t="s">
        <v>14359</v>
      </c>
      <c r="G1369" s="8" t="s">
        <v>10558</v>
      </c>
      <c r="H1369" s="8" t="s">
        <v>10559</v>
      </c>
      <c r="I1369" s="8" t="s">
        <v>10560</v>
      </c>
      <c r="J1369" s="13">
        <v>4.3</v>
      </c>
      <c r="K1369" s="13">
        <f t="shared" si="85"/>
        <v>169.5</v>
      </c>
      <c r="L1369" s="13">
        <v>65</v>
      </c>
      <c r="M1369" s="8" t="s">
        <v>10559</v>
      </c>
      <c r="N1369" s="13">
        <f t="shared" si="86"/>
        <v>104.5</v>
      </c>
      <c r="O1369" s="8" t="s">
        <v>10566</v>
      </c>
      <c r="P1369" s="8" t="s">
        <v>10562</v>
      </c>
      <c r="Q1369" s="8" t="s">
        <v>14276</v>
      </c>
      <c r="R1369" s="8" t="s">
        <v>10559</v>
      </c>
      <c r="U1369" s="13">
        <v>121.4</v>
      </c>
    </row>
    <row r="1370" ht="30" customHeight="1" outlineLevel="3" spans="1:21">
      <c r="A1370" s="8" t="s">
        <v>230</v>
      </c>
      <c r="B1370" s="8" t="s">
        <v>242</v>
      </c>
      <c r="C1370" s="8" t="s">
        <v>14360</v>
      </c>
      <c r="D1370" s="13">
        <v>1.436</v>
      </c>
      <c r="E1370" s="8" t="s">
        <v>14361</v>
      </c>
      <c r="F1370" s="8" t="s">
        <v>14362</v>
      </c>
      <c r="G1370" s="8" t="s">
        <v>10558</v>
      </c>
      <c r="H1370" s="8" t="s">
        <v>10559</v>
      </c>
      <c r="I1370" s="8" t="s">
        <v>10560</v>
      </c>
      <c r="J1370" s="13">
        <v>1.4</v>
      </c>
      <c r="K1370" s="13">
        <f t="shared" si="85"/>
        <v>56.1</v>
      </c>
      <c r="L1370" s="13">
        <v>22</v>
      </c>
      <c r="M1370" s="8" t="s">
        <v>10559</v>
      </c>
      <c r="N1370" s="13">
        <f t="shared" si="86"/>
        <v>34.1</v>
      </c>
      <c r="O1370" s="8" t="s">
        <v>10566</v>
      </c>
      <c r="P1370" s="8" t="s">
        <v>10562</v>
      </c>
      <c r="Q1370" s="8" t="s">
        <v>14276</v>
      </c>
      <c r="R1370" s="8" t="s">
        <v>10559</v>
      </c>
      <c r="U1370" s="13">
        <v>40.2</v>
      </c>
    </row>
    <row r="1371" ht="30" customHeight="1" outlineLevel="3" spans="1:21">
      <c r="A1371" s="8" t="s">
        <v>230</v>
      </c>
      <c r="B1371" s="8" t="s">
        <v>242</v>
      </c>
      <c r="C1371" s="8" t="s">
        <v>14363</v>
      </c>
      <c r="D1371" s="13">
        <v>10.891</v>
      </c>
      <c r="E1371" s="8" t="s">
        <v>14364</v>
      </c>
      <c r="F1371" s="8" t="s">
        <v>14365</v>
      </c>
      <c r="G1371" s="8" t="s">
        <v>10558</v>
      </c>
      <c r="H1371" s="8" t="s">
        <v>10559</v>
      </c>
      <c r="I1371" s="8" t="s">
        <v>10560</v>
      </c>
      <c r="J1371" s="13">
        <v>10.9</v>
      </c>
      <c r="K1371" s="13">
        <f t="shared" si="85"/>
        <v>608.3</v>
      </c>
      <c r="L1371" s="13">
        <v>163</v>
      </c>
      <c r="M1371" s="13">
        <v>108.9</v>
      </c>
      <c r="N1371" s="13">
        <f t="shared" si="86"/>
        <v>445.3</v>
      </c>
      <c r="O1371" s="8" t="s">
        <v>10566</v>
      </c>
      <c r="P1371" s="8" t="s">
        <v>10562</v>
      </c>
      <c r="Q1371" s="8" t="s">
        <v>14276</v>
      </c>
      <c r="R1371" s="8" t="s">
        <v>10559</v>
      </c>
      <c r="U1371" s="13">
        <v>435.6</v>
      </c>
    </row>
    <row r="1372" ht="30" customHeight="1" outlineLevel="3" spans="1:21">
      <c r="A1372" s="8" t="s">
        <v>230</v>
      </c>
      <c r="B1372" s="8" t="s">
        <v>242</v>
      </c>
      <c r="C1372" s="8" t="s">
        <v>14366</v>
      </c>
      <c r="D1372" s="13">
        <v>3.222</v>
      </c>
      <c r="E1372" s="8" t="s">
        <v>14367</v>
      </c>
      <c r="F1372" s="8" t="s">
        <v>14368</v>
      </c>
      <c r="G1372" s="8" t="s">
        <v>10558</v>
      </c>
      <c r="H1372" s="8" t="s">
        <v>10559</v>
      </c>
      <c r="I1372" s="8" t="s">
        <v>10560</v>
      </c>
      <c r="J1372" s="13">
        <v>3.2</v>
      </c>
      <c r="K1372" s="13">
        <f t="shared" si="85"/>
        <v>126</v>
      </c>
      <c r="L1372" s="13">
        <v>48</v>
      </c>
      <c r="M1372" s="8" t="s">
        <v>10559</v>
      </c>
      <c r="N1372" s="13">
        <f t="shared" si="86"/>
        <v>78</v>
      </c>
      <c r="O1372" s="8" t="s">
        <v>10566</v>
      </c>
      <c r="P1372" s="8" t="s">
        <v>10562</v>
      </c>
      <c r="Q1372" s="8" t="s">
        <v>14276</v>
      </c>
      <c r="R1372" s="8" t="s">
        <v>10559</v>
      </c>
      <c r="U1372" s="13">
        <v>90.2</v>
      </c>
    </row>
    <row r="1373" ht="30" customHeight="1" outlineLevel="2" spans="1:21">
      <c r="A1373" s="8"/>
      <c r="B1373" s="7" t="s">
        <v>257</v>
      </c>
      <c r="C1373" s="8"/>
      <c r="D1373" s="13">
        <f>SUBTOTAL(9,D1374:D1403)</f>
        <v>111.328</v>
      </c>
      <c r="E1373" s="8"/>
      <c r="F1373" s="8"/>
      <c r="G1373" s="8"/>
      <c r="H1373" s="8"/>
      <c r="I1373" s="8"/>
      <c r="J1373" s="13"/>
      <c r="K1373" s="13">
        <f>SUBTOTAL(9,K1374:K1403)</f>
        <v>4997.9</v>
      </c>
      <c r="L1373" s="13">
        <f>SUBTOTAL(9,L1374:L1403)</f>
        <v>2004</v>
      </c>
      <c r="M1373" s="8">
        <f>SUBTOTAL(9,M1374:M1403)</f>
        <v>0</v>
      </c>
      <c r="N1373" s="13">
        <f>SUBTOTAL(9,N1374:N1403)</f>
        <v>2993.9</v>
      </c>
      <c r="O1373" s="8"/>
      <c r="P1373" s="8"/>
      <c r="Q1373" s="8"/>
      <c r="R1373" s="8"/>
      <c r="U1373" s="13">
        <f>SUBTOTAL(9,U1374:U1403)</f>
        <v>3579</v>
      </c>
    </row>
    <row r="1374" ht="30" customHeight="1" outlineLevel="3" spans="1:21">
      <c r="A1374" s="8" t="s">
        <v>230</v>
      </c>
      <c r="B1374" s="8" t="s">
        <v>256</v>
      </c>
      <c r="C1374" s="8" t="s">
        <v>14369</v>
      </c>
      <c r="D1374" s="13">
        <v>6.6</v>
      </c>
      <c r="E1374" s="8" t="s">
        <v>14370</v>
      </c>
      <c r="F1374" s="8" t="s">
        <v>14371</v>
      </c>
      <c r="G1374" s="8" t="s">
        <v>11838</v>
      </c>
      <c r="H1374" s="8" t="s">
        <v>11839</v>
      </c>
      <c r="I1374" s="8" t="s">
        <v>10560</v>
      </c>
      <c r="J1374" s="13">
        <v>6.6</v>
      </c>
      <c r="K1374" s="13">
        <f t="shared" ref="K1374:K1403" si="87">ROUND(U1374/167662*234138,1)</f>
        <v>296.1</v>
      </c>
      <c r="L1374" s="13">
        <v>119</v>
      </c>
      <c r="M1374" s="8" t="s">
        <v>10559</v>
      </c>
      <c r="N1374" s="13">
        <f t="shared" ref="N1374:N1403" si="88">K1374-L1374</f>
        <v>177.1</v>
      </c>
      <c r="O1374" s="8" t="s">
        <v>10566</v>
      </c>
      <c r="P1374" s="8" t="s">
        <v>10562</v>
      </c>
      <c r="Q1374" s="8" t="s">
        <v>14372</v>
      </c>
      <c r="R1374" s="8" t="s">
        <v>10559</v>
      </c>
      <c r="S1374" s="1" t="s">
        <v>12715</v>
      </c>
      <c r="T1374" s="1" t="s">
        <v>12715</v>
      </c>
      <c r="U1374" s="13">
        <v>212</v>
      </c>
    </row>
    <row r="1375" ht="30" customHeight="1" outlineLevel="3" spans="1:21">
      <c r="A1375" s="8" t="s">
        <v>230</v>
      </c>
      <c r="B1375" s="8" t="s">
        <v>256</v>
      </c>
      <c r="C1375" s="8" t="s">
        <v>14373</v>
      </c>
      <c r="D1375" s="13">
        <v>7.06</v>
      </c>
      <c r="E1375" s="8" t="s">
        <v>14374</v>
      </c>
      <c r="F1375" s="8" t="s">
        <v>14375</v>
      </c>
      <c r="G1375" s="8" t="s">
        <v>11838</v>
      </c>
      <c r="H1375" s="8" t="s">
        <v>11839</v>
      </c>
      <c r="I1375" s="8" t="s">
        <v>10560</v>
      </c>
      <c r="J1375" s="13">
        <v>7.1</v>
      </c>
      <c r="K1375" s="13">
        <f t="shared" si="87"/>
        <v>317</v>
      </c>
      <c r="L1375" s="13">
        <v>127</v>
      </c>
      <c r="M1375" s="8" t="s">
        <v>10559</v>
      </c>
      <c r="N1375" s="13">
        <f t="shared" si="88"/>
        <v>190</v>
      </c>
      <c r="O1375" s="8" t="s">
        <v>10566</v>
      </c>
      <c r="P1375" s="8" t="s">
        <v>10562</v>
      </c>
      <c r="Q1375" s="8" t="s">
        <v>14372</v>
      </c>
      <c r="R1375" s="8" t="s">
        <v>10559</v>
      </c>
      <c r="S1375" s="1" t="s">
        <v>12715</v>
      </c>
      <c r="T1375" s="1" t="s">
        <v>12715</v>
      </c>
      <c r="U1375" s="13">
        <v>227</v>
      </c>
    </row>
    <row r="1376" ht="30" customHeight="1" outlineLevel="3" spans="1:21">
      <c r="A1376" s="8" t="s">
        <v>230</v>
      </c>
      <c r="B1376" s="8" t="s">
        <v>256</v>
      </c>
      <c r="C1376" s="8" t="s">
        <v>14376</v>
      </c>
      <c r="D1376" s="13">
        <v>2.045</v>
      </c>
      <c r="E1376" s="8" t="s">
        <v>14277</v>
      </c>
      <c r="F1376" s="8" t="s">
        <v>14377</v>
      </c>
      <c r="G1376" s="8" t="s">
        <v>11838</v>
      </c>
      <c r="H1376" s="8" t="s">
        <v>11839</v>
      </c>
      <c r="I1376" s="8" t="s">
        <v>10560</v>
      </c>
      <c r="J1376" s="13">
        <v>2</v>
      </c>
      <c r="K1376" s="13">
        <f t="shared" si="87"/>
        <v>92.2</v>
      </c>
      <c r="L1376" s="13">
        <v>37</v>
      </c>
      <c r="M1376" s="8" t="s">
        <v>10559</v>
      </c>
      <c r="N1376" s="13">
        <f t="shared" si="88"/>
        <v>55.2</v>
      </c>
      <c r="O1376" s="8" t="s">
        <v>10566</v>
      </c>
      <c r="P1376" s="8" t="s">
        <v>10562</v>
      </c>
      <c r="Q1376" s="8" t="s">
        <v>14372</v>
      </c>
      <c r="R1376" s="8"/>
      <c r="S1376" s="1" t="s">
        <v>12715</v>
      </c>
      <c r="T1376" s="1" t="s">
        <v>12715</v>
      </c>
      <c r="U1376" s="13">
        <v>66</v>
      </c>
    </row>
    <row r="1377" ht="30" customHeight="1" outlineLevel="3" spans="1:21">
      <c r="A1377" s="8" t="s">
        <v>230</v>
      </c>
      <c r="B1377" s="8" t="s">
        <v>256</v>
      </c>
      <c r="C1377" s="8" t="s">
        <v>10559</v>
      </c>
      <c r="D1377" s="13">
        <v>1.865</v>
      </c>
      <c r="E1377" s="8" t="s">
        <v>4138</v>
      </c>
      <c r="F1377" s="8" t="s">
        <v>14378</v>
      </c>
      <c r="G1377" s="8" t="s">
        <v>11838</v>
      </c>
      <c r="H1377" s="8" t="s">
        <v>11839</v>
      </c>
      <c r="I1377" s="8" t="s">
        <v>10560</v>
      </c>
      <c r="J1377" s="13">
        <v>1.9</v>
      </c>
      <c r="K1377" s="13">
        <f t="shared" si="87"/>
        <v>83.8</v>
      </c>
      <c r="L1377" s="13">
        <v>34</v>
      </c>
      <c r="M1377" s="8" t="s">
        <v>10559</v>
      </c>
      <c r="N1377" s="13">
        <f t="shared" si="88"/>
        <v>49.8</v>
      </c>
      <c r="O1377" s="8" t="s">
        <v>10566</v>
      </c>
      <c r="P1377" s="8" t="s">
        <v>10562</v>
      </c>
      <c r="Q1377" s="8" t="s">
        <v>14372</v>
      </c>
      <c r="R1377" s="8" t="s">
        <v>10559</v>
      </c>
      <c r="S1377" s="1" t="s">
        <v>12715</v>
      </c>
      <c r="T1377" s="1" t="s">
        <v>12715</v>
      </c>
      <c r="U1377" s="13">
        <v>60</v>
      </c>
    </row>
    <row r="1378" ht="30" customHeight="1" outlineLevel="3" spans="1:21">
      <c r="A1378" s="8" t="s">
        <v>230</v>
      </c>
      <c r="B1378" s="8" t="s">
        <v>256</v>
      </c>
      <c r="C1378" s="8" t="s">
        <v>14379</v>
      </c>
      <c r="D1378" s="13">
        <v>3.827</v>
      </c>
      <c r="E1378" s="8" t="s">
        <v>14380</v>
      </c>
      <c r="F1378" s="8" t="s">
        <v>14381</v>
      </c>
      <c r="G1378" s="8" t="s">
        <v>11838</v>
      </c>
      <c r="H1378" s="8" t="s">
        <v>11839</v>
      </c>
      <c r="I1378" s="8" t="s">
        <v>10560</v>
      </c>
      <c r="J1378" s="13">
        <v>3.8</v>
      </c>
      <c r="K1378" s="13">
        <f t="shared" si="87"/>
        <v>171.8</v>
      </c>
      <c r="L1378" s="13">
        <v>69</v>
      </c>
      <c r="M1378" s="8" t="s">
        <v>10559</v>
      </c>
      <c r="N1378" s="13">
        <f t="shared" si="88"/>
        <v>102.8</v>
      </c>
      <c r="O1378" s="8" t="s">
        <v>10566</v>
      </c>
      <c r="P1378" s="8" t="s">
        <v>10562</v>
      </c>
      <c r="Q1378" s="8" t="s">
        <v>14372</v>
      </c>
      <c r="R1378" s="8" t="s">
        <v>10559</v>
      </c>
      <c r="S1378" s="1" t="s">
        <v>12715</v>
      </c>
      <c r="T1378" s="1" t="s">
        <v>12715</v>
      </c>
      <c r="U1378" s="13">
        <v>123</v>
      </c>
    </row>
    <row r="1379" ht="30" customHeight="1" outlineLevel="3" spans="1:21">
      <c r="A1379" s="8" t="s">
        <v>230</v>
      </c>
      <c r="B1379" s="8" t="s">
        <v>256</v>
      </c>
      <c r="C1379" s="8" t="s">
        <v>10559</v>
      </c>
      <c r="D1379" s="13">
        <v>1.587</v>
      </c>
      <c r="E1379" s="8" t="s">
        <v>8068</v>
      </c>
      <c r="F1379" s="8" t="s">
        <v>14382</v>
      </c>
      <c r="G1379" s="8" t="s">
        <v>11838</v>
      </c>
      <c r="H1379" s="8" t="s">
        <v>11839</v>
      </c>
      <c r="I1379" s="8" t="s">
        <v>10560</v>
      </c>
      <c r="J1379" s="13">
        <v>1.6</v>
      </c>
      <c r="K1379" s="13">
        <f t="shared" si="87"/>
        <v>71.2</v>
      </c>
      <c r="L1379" s="13">
        <v>29</v>
      </c>
      <c r="M1379" s="8" t="s">
        <v>10559</v>
      </c>
      <c r="N1379" s="13">
        <f t="shared" si="88"/>
        <v>42.2</v>
      </c>
      <c r="O1379" s="8" t="s">
        <v>10566</v>
      </c>
      <c r="P1379" s="8" t="s">
        <v>10562</v>
      </c>
      <c r="Q1379" s="8" t="s">
        <v>14372</v>
      </c>
      <c r="R1379" s="8" t="s">
        <v>10559</v>
      </c>
      <c r="S1379" s="1" t="s">
        <v>12715</v>
      </c>
      <c r="T1379" s="1" t="s">
        <v>12715</v>
      </c>
      <c r="U1379" s="13">
        <v>51</v>
      </c>
    </row>
    <row r="1380" ht="30" customHeight="1" outlineLevel="3" spans="1:21">
      <c r="A1380" s="8" t="s">
        <v>230</v>
      </c>
      <c r="B1380" s="8" t="s">
        <v>256</v>
      </c>
      <c r="C1380" s="8" t="s">
        <v>14383</v>
      </c>
      <c r="D1380" s="13">
        <v>0.801</v>
      </c>
      <c r="E1380" s="8" t="s">
        <v>14384</v>
      </c>
      <c r="F1380" s="8" t="s">
        <v>14385</v>
      </c>
      <c r="G1380" s="8" t="s">
        <v>11838</v>
      </c>
      <c r="H1380" s="8" t="s">
        <v>11839</v>
      </c>
      <c r="I1380" s="8" t="s">
        <v>10560</v>
      </c>
      <c r="J1380" s="13">
        <v>0.8</v>
      </c>
      <c r="K1380" s="13">
        <f t="shared" si="87"/>
        <v>36.3</v>
      </c>
      <c r="L1380" s="13">
        <v>14</v>
      </c>
      <c r="M1380" s="8" t="s">
        <v>10559</v>
      </c>
      <c r="N1380" s="13">
        <f t="shared" si="88"/>
        <v>22.3</v>
      </c>
      <c r="O1380" s="8" t="s">
        <v>10566</v>
      </c>
      <c r="P1380" s="8" t="s">
        <v>10562</v>
      </c>
      <c r="Q1380" s="8" t="s">
        <v>14372</v>
      </c>
      <c r="R1380" s="8" t="s">
        <v>10559</v>
      </c>
      <c r="S1380" s="1" t="s">
        <v>12715</v>
      </c>
      <c r="T1380" s="1" t="s">
        <v>12715</v>
      </c>
      <c r="U1380" s="13">
        <v>26</v>
      </c>
    </row>
    <row r="1381" ht="30" customHeight="1" outlineLevel="3" spans="1:21">
      <c r="A1381" s="8" t="s">
        <v>230</v>
      </c>
      <c r="B1381" s="8" t="s">
        <v>256</v>
      </c>
      <c r="C1381" s="8" t="s">
        <v>14386</v>
      </c>
      <c r="D1381" s="13">
        <v>2.495</v>
      </c>
      <c r="E1381" s="8" t="s">
        <v>14387</v>
      </c>
      <c r="F1381" s="8" t="s">
        <v>14388</v>
      </c>
      <c r="G1381" s="8" t="s">
        <v>11838</v>
      </c>
      <c r="H1381" s="8" t="s">
        <v>11839</v>
      </c>
      <c r="I1381" s="8" t="s">
        <v>10560</v>
      </c>
      <c r="J1381" s="13">
        <v>2.5</v>
      </c>
      <c r="K1381" s="13">
        <f t="shared" si="87"/>
        <v>111.7</v>
      </c>
      <c r="L1381" s="13">
        <v>45</v>
      </c>
      <c r="M1381" s="8" t="s">
        <v>10559</v>
      </c>
      <c r="N1381" s="13">
        <f t="shared" si="88"/>
        <v>66.7</v>
      </c>
      <c r="O1381" s="8" t="s">
        <v>10566</v>
      </c>
      <c r="P1381" s="8" t="s">
        <v>10562</v>
      </c>
      <c r="Q1381" s="8" t="s">
        <v>14372</v>
      </c>
      <c r="R1381" s="8" t="s">
        <v>10559</v>
      </c>
      <c r="S1381" s="1" t="s">
        <v>12715</v>
      </c>
      <c r="T1381" s="1" t="s">
        <v>12715</v>
      </c>
      <c r="U1381" s="13">
        <v>80</v>
      </c>
    </row>
    <row r="1382" ht="30" customHeight="1" outlineLevel="3" spans="1:21">
      <c r="A1382" s="8" t="s">
        <v>230</v>
      </c>
      <c r="B1382" s="8" t="s">
        <v>256</v>
      </c>
      <c r="C1382" s="8" t="s">
        <v>14389</v>
      </c>
      <c r="D1382" s="13">
        <v>0.623</v>
      </c>
      <c r="E1382" s="8" t="s">
        <v>14390</v>
      </c>
      <c r="F1382" s="8" t="s">
        <v>14391</v>
      </c>
      <c r="G1382" s="8" t="s">
        <v>11838</v>
      </c>
      <c r="H1382" s="8" t="s">
        <v>11839</v>
      </c>
      <c r="I1382" s="8" t="s">
        <v>10560</v>
      </c>
      <c r="J1382" s="13">
        <v>0.6</v>
      </c>
      <c r="K1382" s="13">
        <f t="shared" si="87"/>
        <v>27.9</v>
      </c>
      <c r="L1382" s="13">
        <v>11</v>
      </c>
      <c r="M1382" s="8" t="s">
        <v>10559</v>
      </c>
      <c r="N1382" s="13">
        <f t="shared" si="88"/>
        <v>16.9</v>
      </c>
      <c r="O1382" s="8" t="s">
        <v>10566</v>
      </c>
      <c r="P1382" s="8" t="s">
        <v>10562</v>
      </c>
      <c r="Q1382" s="8" t="s">
        <v>14372</v>
      </c>
      <c r="R1382" s="8" t="s">
        <v>10559</v>
      </c>
      <c r="S1382" s="1" t="s">
        <v>12715</v>
      </c>
      <c r="T1382" s="1" t="s">
        <v>12715</v>
      </c>
      <c r="U1382" s="13">
        <v>20</v>
      </c>
    </row>
    <row r="1383" ht="30" customHeight="1" outlineLevel="3" spans="1:21">
      <c r="A1383" s="8" t="s">
        <v>230</v>
      </c>
      <c r="B1383" s="8" t="s">
        <v>256</v>
      </c>
      <c r="C1383" s="8" t="s">
        <v>10559</v>
      </c>
      <c r="D1383" s="13">
        <v>2.535</v>
      </c>
      <c r="E1383" s="8" t="s">
        <v>2644</v>
      </c>
      <c r="F1383" s="8" t="s">
        <v>14392</v>
      </c>
      <c r="G1383" s="8" t="s">
        <v>11838</v>
      </c>
      <c r="H1383" s="8" t="s">
        <v>11839</v>
      </c>
      <c r="I1383" s="8" t="s">
        <v>10560</v>
      </c>
      <c r="J1383" s="13">
        <v>2.5</v>
      </c>
      <c r="K1383" s="13">
        <f t="shared" si="87"/>
        <v>113.1</v>
      </c>
      <c r="L1383" s="13">
        <v>46</v>
      </c>
      <c r="M1383" s="8" t="s">
        <v>10559</v>
      </c>
      <c r="N1383" s="13">
        <f t="shared" si="88"/>
        <v>67.1</v>
      </c>
      <c r="O1383" s="8" t="s">
        <v>10566</v>
      </c>
      <c r="P1383" s="8" t="s">
        <v>10562</v>
      </c>
      <c r="Q1383" s="8" t="s">
        <v>14372</v>
      </c>
      <c r="R1383" s="8" t="s">
        <v>10559</v>
      </c>
      <c r="S1383" s="1" t="s">
        <v>12715</v>
      </c>
      <c r="T1383" s="1" t="s">
        <v>12715</v>
      </c>
      <c r="U1383" s="13">
        <v>81</v>
      </c>
    </row>
    <row r="1384" ht="30" customHeight="1" outlineLevel="3" spans="1:21">
      <c r="A1384" s="8" t="s">
        <v>230</v>
      </c>
      <c r="B1384" s="8" t="s">
        <v>256</v>
      </c>
      <c r="C1384" s="8" t="s">
        <v>14393</v>
      </c>
      <c r="D1384" s="13">
        <v>0.467</v>
      </c>
      <c r="E1384" s="8" t="s">
        <v>14394</v>
      </c>
      <c r="F1384" s="8" t="s">
        <v>14395</v>
      </c>
      <c r="G1384" s="8" t="s">
        <v>11838</v>
      </c>
      <c r="H1384" s="8" t="s">
        <v>11839</v>
      </c>
      <c r="I1384" s="8" t="s">
        <v>10560</v>
      </c>
      <c r="J1384" s="13">
        <v>0.5</v>
      </c>
      <c r="K1384" s="13">
        <f t="shared" si="87"/>
        <v>20.9</v>
      </c>
      <c r="L1384" s="13">
        <v>8</v>
      </c>
      <c r="M1384" s="8" t="s">
        <v>10559</v>
      </c>
      <c r="N1384" s="13">
        <f t="shared" si="88"/>
        <v>12.9</v>
      </c>
      <c r="O1384" s="8" t="s">
        <v>10566</v>
      </c>
      <c r="P1384" s="8" t="s">
        <v>10562</v>
      </c>
      <c r="Q1384" s="8" t="s">
        <v>14372</v>
      </c>
      <c r="R1384" s="8" t="s">
        <v>10559</v>
      </c>
      <c r="S1384" s="1" t="s">
        <v>12715</v>
      </c>
      <c r="T1384" s="1" t="s">
        <v>12715</v>
      </c>
      <c r="U1384" s="13">
        <v>15</v>
      </c>
    </row>
    <row r="1385" ht="30" customHeight="1" outlineLevel="3" spans="1:21">
      <c r="A1385" s="8" t="s">
        <v>230</v>
      </c>
      <c r="B1385" s="8" t="s">
        <v>256</v>
      </c>
      <c r="C1385" s="8" t="s">
        <v>14396</v>
      </c>
      <c r="D1385" s="13">
        <v>5.09</v>
      </c>
      <c r="E1385" s="8" t="s">
        <v>14397</v>
      </c>
      <c r="F1385" s="8" t="s">
        <v>14398</v>
      </c>
      <c r="G1385" s="8" t="s">
        <v>11838</v>
      </c>
      <c r="H1385" s="8" t="s">
        <v>11839</v>
      </c>
      <c r="I1385" s="8" t="s">
        <v>10560</v>
      </c>
      <c r="J1385" s="13">
        <v>5.1</v>
      </c>
      <c r="K1385" s="13">
        <f t="shared" si="87"/>
        <v>229</v>
      </c>
      <c r="L1385" s="13">
        <v>92</v>
      </c>
      <c r="M1385" s="8" t="s">
        <v>10559</v>
      </c>
      <c r="N1385" s="13">
        <f t="shared" si="88"/>
        <v>137</v>
      </c>
      <c r="O1385" s="8" t="s">
        <v>10566</v>
      </c>
      <c r="P1385" s="8" t="s">
        <v>10562</v>
      </c>
      <c r="Q1385" s="8" t="s">
        <v>14372</v>
      </c>
      <c r="R1385" s="8" t="s">
        <v>10559</v>
      </c>
      <c r="S1385" s="1" t="s">
        <v>12715</v>
      </c>
      <c r="T1385" s="1" t="s">
        <v>12715</v>
      </c>
      <c r="U1385" s="13">
        <v>164</v>
      </c>
    </row>
    <row r="1386" ht="30" customHeight="1" outlineLevel="3" spans="1:21">
      <c r="A1386" s="8" t="s">
        <v>230</v>
      </c>
      <c r="B1386" s="8" t="s">
        <v>256</v>
      </c>
      <c r="C1386" s="8" t="s">
        <v>14399</v>
      </c>
      <c r="D1386" s="13">
        <v>12.904</v>
      </c>
      <c r="E1386" s="8" t="s">
        <v>14400</v>
      </c>
      <c r="F1386" s="8" t="s">
        <v>14401</v>
      </c>
      <c r="G1386" s="8" t="s">
        <v>11838</v>
      </c>
      <c r="H1386" s="8" t="s">
        <v>11839</v>
      </c>
      <c r="I1386" s="8" t="s">
        <v>10560</v>
      </c>
      <c r="J1386" s="13">
        <v>12.9</v>
      </c>
      <c r="K1386" s="13">
        <f t="shared" si="87"/>
        <v>579.5</v>
      </c>
      <c r="L1386" s="13">
        <v>232</v>
      </c>
      <c r="M1386" s="8" t="s">
        <v>10559</v>
      </c>
      <c r="N1386" s="13">
        <f t="shared" si="88"/>
        <v>347.5</v>
      </c>
      <c r="O1386" s="8" t="s">
        <v>10566</v>
      </c>
      <c r="P1386" s="8" t="s">
        <v>10562</v>
      </c>
      <c r="Q1386" s="8" t="s">
        <v>14372</v>
      </c>
      <c r="R1386" s="8" t="s">
        <v>10559</v>
      </c>
      <c r="S1386" s="1" t="s">
        <v>12715</v>
      </c>
      <c r="T1386" s="1" t="s">
        <v>12715</v>
      </c>
      <c r="U1386" s="13">
        <v>415</v>
      </c>
    </row>
    <row r="1387" ht="30" customHeight="1" outlineLevel="3" spans="1:21">
      <c r="A1387" s="8" t="s">
        <v>230</v>
      </c>
      <c r="B1387" s="8" t="s">
        <v>256</v>
      </c>
      <c r="C1387" s="8" t="s">
        <v>14402</v>
      </c>
      <c r="D1387" s="13">
        <v>5.166</v>
      </c>
      <c r="E1387" s="8" t="s">
        <v>14403</v>
      </c>
      <c r="F1387" s="8" t="s">
        <v>14404</v>
      </c>
      <c r="G1387" s="8" t="s">
        <v>11838</v>
      </c>
      <c r="H1387" s="8" t="s">
        <v>11839</v>
      </c>
      <c r="I1387" s="8" t="s">
        <v>10560</v>
      </c>
      <c r="J1387" s="13">
        <v>5.2</v>
      </c>
      <c r="K1387" s="13">
        <f t="shared" si="87"/>
        <v>231.8</v>
      </c>
      <c r="L1387" s="13">
        <v>93</v>
      </c>
      <c r="M1387" s="8" t="s">
        <v>10559</v>
      </c>
      <c r="N1387" s="13">
        <f t="shared" si="88"/>
        <v>138.8</v>
      </c>
      <c r="O1387" s="8" t="s">
        <v>10566</v>
      </c>
      <c r="P1387" s="8" t="s">
        <v>10562</v>
      </c>
      <c r="Q1387" s="8" t="s">
        <v>14372</v>
      </c>
      <c r="R1387" s="8" t="s">
        <v>10559</v>
      </c>
      <c r="S1387" s="1" t="s">
        <v>12715</v>
      </c>
      <c r="T1387" s="1" t="s">
        <v>12715</v>
      </c>
      <c r="U1387" s="13">
        <v>166</v>
      </c>
    </row>
    <row r="1388" ht="30" customHeight="1" outlineLevel="3" spans="1:21">
      <c r="A1388" s="8" t="s">
        <v>230</v>
      </c>
      <c r="B1388" s="8" t="s">
        <v>256</v>
      </c>
      <c r="C1388" s="8" t="s">
        <v>14405</v>
      </c>
      <c r="D1388" s="13">
        <v>4.642</v>
      </c>
      <c r="E1388" s="8" t="s">
        <v>14406</v>
      </c>
      <c r="F1388" s="8" t="s">
        <v>14407</v>
      </c>
      <c r="G1388" s="8" t="s">
        <v>11838</v>
      </c>
      <c r="H1388" s="8" t="s">
        <v>11839</v>
      </c>
      <c r="I1388" s="8" t="s">
        <v>10560</v>
      </c>
      <c r="J1388" s="13">
        <v>4.6</v>
      </c>
      <c r="K1388" s="13">
        <f t="shared" si="87"/>
        <v>208.1</v>
      </c>
      <c r="L1388" s="13">
        <v>84</v>
      </c>
      <c r="M1388" s="8" t="s">
        <v>10559</v>
      </c>
      <c r="N1388" s="13">
        <f t="shared" si="88"/>
        <v>124.1</v>
      </c>
      <c r="O1388" s="8" t="s">
        <v>10566</v>
      </c>
      <c r="P1388" s="8" t="s">
        <v>10562</v>
      </c>
      <c r="Q1388" s="8" t="s">
        <v>14372</v>
      </c>
      <c r="R1388" s="8" t="s">
        <v>10559</v>
      </c>
      <c r="S1388" s="1" t="s">
        <v>12715</v>
      </c>
      <c r="T1388" s="1" t="s">
        <v>12715</v>
      </c>
      <c r="U1388" s="13">
        <v>149</v>
      </c>
    </row>
    <row r="1389" ht="30" customHeight="1" outlineLevel="3" spans="1:21">
      <c r="A1389" s="8" t="s">
        <v>230</v>
      </c>
      <c r="B1389" s="8" t="s">
        <v>256</v>
      </c>
      <c r="C1389" s="8" t="s">
        <v>14408</v>
      </c>
      <c r="D1389" s="13">
        <v>1.83</v>
      </c>
      <c r="E1389" s="8" t="s">
        <v>14409</v>
      </c>
      <c r="F1389" s="8" t="s">
        <v>14410</v>
      </c>
      <c r="G1389" s="8" t="s">
        <v>11838</v>
      </c>
      <c r="H1389" s="8" t="s">
        <v>11839</v>
      </c>
      <c r="I1389" s="8" t="s">
        <v>10560</v>
      </c>
      <c r="J1389" s="13">
        <v>1.8</v>
      </c>
      <c r="K1389" s="13">
        <f t="shared" si="87"/>
        <v>82.4</v>
      </c>
      <c r="L1389" s="13">
        <v>33</v>
      </c>
      <c r="M1389" s="8" t="s">
        <v>10559</v>
      </c>
      <c r="N1389" s="13">
        <f t="shared" si="88"/>
        <v>49.4</v>
      </c>
      <c r="O1389" s="8" t="s">
        <v>10566</v>
      </c>
      <c r="P1389" s="8" t="s">
        <v>10562</v>
      </c>
      <c r="Q1389" s="8" t="s">
        <v>14372</v>
      </c>
      <c r="R1389" s="8" t="s">
        <v>10559</v>
      </c>
      <c r="S1389" s="1" t="s">
        <v>12715</v>
      </c>
      <c r="T1389" s="1" t="s">
        <v>12715</v>
      </c>
      <c r="U1389" s="13">
        <v>59</v>
      </c>
    </row>
    <row r="1390" ht="30" customHeight="1" outlineLevel="3" spans="1:21">
      <c r="A1390" s="8" t="s">
        <v>230</v>
      </c>
      <c r="B1390" s="8" t="s">
        <v>256</v>
      </c>
      <c r="C1390" s="8" t="s">
        <v>14411</v>
      </c>
      <c r="D1390" s="13">
        <v>1.935</v>
      </c>
      <c r="E1390" s="8" t="s">
        <v>14412</v>
      </c>
      <c r="F1390" s="8" t="s">
        <v>14413</v>
      </c>
      <c r="G1390" s="8" t="s">
        <v>11838</v>
      </c>
      <c r="H1390" s="8" t="s">
        <v>11839</v>
      </c>
      <c r="I1390" s="8" t="s">
        <v>10560</v>
      </c>
      <c r="J1390" s="13">
        <v>1.9</v>
      </c>
      <c r="K1390" s="13">
        <f t="shared" si="87"/>
        <v>86.6</v>
      </c>
      <c r="L1390" s="13">
        <v>35</v>
      </c>
      <c r="M1390" s="8" t="s">
        <v>10559</v>
      </c>
      <c r="N1390" s="13">
        <f t="shared" si="88"/>
        <v>51.6</v>
      </c>
      <c r="O1390" s="8" t="s">
        <v>10566</v>
      </c>
      <c r="P1390" s="8" t="s">
        <v>10562</v>
      </c>
      <c r="Q1390" s="8" t="s">
        <v>14372</v>
      </c>
      <c r="R1390" s="8" t="s">
        <v>10559</v>
      </c>
      <c r="S1390" s="1" t="s">
        <v>12715</v>
      </c>
      <c r="T1390" s="1" t="s">
        <v>12715</v>
      </c>
      <c r="U1390" s="13">
        <v>62</v>
      </c>
    </row>
    <row r="1391" ht="30" customHeight="1" outlineLevel="3" spans="1:21">
      <c r="A1391" s="8" t="s">
        <v>230</v>
      </c>
      <c r="B1391" s="8" t="s">
        <v>256</v>
      </c>
      <c r="C1391" s="8" t="s">
        <v>14414</v>
      </c>
      <c r="D1391" s="13">
        <v>3.612</v>
      </c>
      <c r="E1391" s="8" t="s">
        <v>14415</v>
      </c>
      <c r="F1391" s="8" t="s">
        <v>14416</v>
      </c>
      <c r="G1391" s="8" t="s">
        <v>11838</v>
      </c>
      <c r="H1391" s="8" t="s">
        <v>11839</v>
      </c>
      <c r="I1391" s="8" t="s">
        <v>10560</v>
      </c>
      <c r="J1391" s="13">
        <v>3.6</v>
      </c>
      <c r="K1391" s="13">
        <f t="shared" si="87"/>
        <v>162</v>
      </c>
      <c r="L1391" s="13">
        <v>65</v>
      </c>
      <c r="M1391" s="8" t="s">
        <v>10559</v>
      </c>
      <c r="N1391" s="13">
        <f t="shared" si="88"/>
        <v>97</v>
      </c>
      <c r="O1391" s="8" t="s">
        <v>10566</v>
      </c>
      <c r="P1391" s="8" t="s">
        <v>10562</v>
      </c>
      <c r="Q1391" s="8" t="s">
        <v>14372</v>
      </c>
      <c r="R1391" s="8" t="s">
        <v>10559</v>
      </c>
      <c r="S1391" s="1" t="s">
        <v>12715</v>
      </c>
      <c r="T1391" s="1" t="s">
        <v>12715</v>
      </c>
      <c r="U1391" s="13">
        <v>116</v>
      </c>
    </row>
    <row r="1392" ht="30" customHeight="1" outlineLevel="3" spans="1:21">
      <c r="A1392" s="8" t="s">
        <v>230</v>
      </c>
      <c r="B1392" s="8" t="s">
        <v>256</v>
      </c>
      <c r="C1392" s="8" t="s">
        <v>14417</v>
      </c>
      <c r="D1392" s="13">
        <v>0.96</v>
      </c>
      <c r="E1392" s="8" t="s">
        <v>14418</v>
      </c>
      <c r="F1392" s="8" t="s">
        <v>14419</v>
      </c>
      <c r="G1392" s="8" t="s">
        <v>11838</v>
      </c>
      <c r="H1392" s="8" t="s">
        <v>11839</v>
      </c>
      <c r="I1392" s="8" t="s">
        <v>10560</v>
      </c>
      <c r="J1392" s="13">
        <v>1</v>
      </c>
      <c r="K1392" s="13">
        <f t="shared" si="87"/>
        <v>43.3</v>
      </c>
      <c r="L1392" s="13">
        <v>17</v>
      </c>
      <c r="M1392" s="8" t="s">
        <v>10559</v>
      </c>
      <c r="N1392" s="13">
        <f t="shared" si="88"/>
        <v>26.3</v>
      </c>
      <c r="O1392" s="8" t="s">
        <v>10566</v>
      </c>
      <c r="P1392" s="8" t="s">
        <v>10562</v>
      </c>
      <c r="Q1392" s="8" t="s">
        <v>14372</v>
      </c>
      <c r="R1392" s="8" t="s">
        <v>10559</v>
      </c>
      <c r="S1392" s="1" t="s">
        <v>12715</v>
      </c>
      <c r="T1392" s="1" t="s">
        <v>12715</v>
      </c>
      <c r="U1392" s="13">
        <v>31</v>
      </c>
    </row>
    <row r="1393" ht="30" customHeight="1" outlineLevel="3" spans="1:21">
      <c r="A1393" s="8" t="s">
        <v>230</v>
      </c>
      <c r="B1393" s="8" t="s">
        <v>256</v>
      </c>
      <c r="C1393" s="8" t="s">
        <v>10559</v>
      </c>
      <c r="D1393" s="13">
        <v>2.382</v>
      </c>
      <c r="E1393" s="8" t="s">
        <v>7036</v>
      </c>
      <c r="F1393" s="8" t="s">
        <v>14420</v>
      </c>
      <c r="G1393" s="8" t="s">
        <v>11838</v>
      </c>
      <c r="H1393" s="8" t="s">
        <v>11839</v>
      </c>
      <c r="I1393" s="8" t="s">
        <v>10560</v>
      </c>
      <c r="J1393" s="13">
        <v>2.4</v>
      </c>
      <c r="K1393" s="13">
        <f t="shared" si="87"/>
        <v>107.5</v>
      </c>
      <c r="L1393" s="13">
        <v>43</v>
      </c>
      <c r="M1393" s="8" t="s">
        <v>10559</v>
      </c>
      <c r="N1393" s="13">
        <f t="shared" si="88"/>
        <v>64.5</v>
      </c>
      <c r="O1393" s="8" t="s">
        <v>10566</v>
      </c>
      <c r="P1393" s="8" t="s">
        <v>10562</v>
      </c>
      <c r="Q1393" s="8" t="s">
        <v>14372</v>
      </c>
      <c r="R1393" s="8" t="s">
        <v>10559</v>
      </c>
      <c r="S1393" s="1" t="s">
        <v>12715</v>
      </c>
      <c r="T1393" s="1" t="s">
        <v>12715</v>
      </c>
      <c r="U1393" s="13">
        <v>77</v>
      </c>
    </row>
    <row r="1394" ht="30" customHeight="1" outlineLevel="3" spans="1:21">
      <c r="A1394" s="8" t="s">
        <v>230</v>
      </c>
      <c r="B1394" s="8" t="s">
        <v>256</v>
      </c>
      <c r="C1394" s="8" t="s">
        <v>14421</v>
      </c>
      <c r="D1394" s="13">
        <v>10.02</v>
      </c>
      <c r="E1394" s="8" t="s">
        <v>14422</v>
      </c>
      <c r="F1394" s="8" t="s">
        <v>14423</v>
      </c>
      <c r="G1394" s="8" t="s">
        <v>11838</v>
      </c>
      <c r="H1394" s="8" t="s">
        <v>11839</v>
      </c>
      <c r="I1394" s="8" t="s">
        <v>10560</v>
      </c>
      <c r="J1394" s="13">
        <v>10</v>
      </c>
      <c r="K1394" s="13">
        <f t="shared" si="87"/>
        <v>449.7</v>
      </c>
      <c r="L1394" s="13">
        <v>180</v>
      </c>
      <c r="M1394" s="8" t="s">
        <v>10559</v>
      </c>
      <c r="N1394" s="13">
        <f t="shared" si="88"/>
        <v>269.7</v>
      </c>
      <c r="O1394" s="8" t="s">
        <v>10566</v>
      </c>
      <c r="P1394" s="8" t="s">
        <v>10562</v>
      </c>
      <c r="Q1394" s="8" t="s">
        <v>14372</v>
      </c>
      <c r="R1394" s="8" t="s">
        <v>10559</v>
      </c>
      <c r="S1394" s="1" t="s">
        <v>12715</v>
      </c>
      <c r="T1394" s="1" t="s">
        <v>12715</v>
      </c>
      <c r="U1394" s="13">
        <v>322</v>
      </c>
    </row>
    <row r="1395" ht="30" customHeight="1" outlineLevel="3" spans="1:21">
      <c r="A1395" s="8" t="s">
        <v>230</v>
      </c>
      <c r="B1395" s="8" t="s">
        <v>256</v>
      </c>
      <c r="C1395" s="8" t="s">
        <v>14424</v>
      </c>
      <c r="D1395" s="13">
        <v>6.951</v>
      </c>
      <c r="E1395" s="8" t="s">
        <v>14425</v>
      </c>
      <c r="F1395" s="8" t="s">
        <v>14426</v>
      </c>
      <c r="G1395" s="8" t="s">
        <v>11838</v>
      </c>
      <c r="H1395" s="8" t="s">
        <v>11839</v>
      </c>
      <c r="I1395" s="8" t="s">
        <v>10560</v>
      </c>
      <c r="J1395" s="13">
        <v>7</v>
      </c>
      <c r="K1395" s="13">
        <f t="shared" si="87"/>
        <v>311.4</v>
      </c>
      <c r="L1395" s="13">
        <v>125</v>
      </c>
      <c r="M1395" s="8" t="s">
        <v>10559</v>
      </c>
      <c r="N1395" s="13">
        <f t="shared" si="88"/>
        <v>186.4</v>
      </c>
      <c r="O1395" s="8" t="s">
        <v>10566</v>
      </c>
      <c r="P1395" s="8" t="s">
        <v>10562</v>
      </c>
      <c r="Q1395" s="8" t="s">
        <v>14372</v>
      </c>
      <c r="R1395" s="8" t="s">
        <v>10559</v>
      </c>
      <c r="S1395" s="1" t="s">
        <v>12715</v>
      </c>
      <c r="T1395" s="1" t="s">
        <v>12715</v>
      </c>
      <c r="U1395" s="13">
        <v>223</v>
      </c>
    </row>
    <row r="1396" ht="30" customHeight="1" outlineLevel="3" spans="1:21">
      <c r="A1396" s="8" t="s">
        <v>230</v>
      </c>
      <c r="B1396" s="8" t="s">
        <v>256</v>
      </c>
      <c r="C1396" s="8" t="s">
        <v>14427</v>
      </c>
      <c r="D1396" s="13">
        <v>1.188</v>
      </c>
      <c r="E1396" s="8" t="s">
        <v>14428</v>
      </c>
      <c r="F1396" s="8" t="s">
        <v>14429</v>
      </c>
      <c r="G1396" s="8" t="s">
        <v>11838</v>
      </c>
      <c r="H1396" s="8" t="s">
        <v>11839</v>
      </c>
      <c r="I1396" s="8" t="s">
        <v>10560</v>
      </c>
      <c r="J1396" s="13">
        <v>1.2</v>
      </c>
      <c r="K1396" s="13">
        <f t="shared" si="87"/>
        <v>53.1</v>
      </c>
      <c r="L1396" s="13">
        <v>21</v>
      </c>
      <c r="M1396" s="8" t="s">
        <v>10559</v>
      </c>
      <c r="N1396" s="13">
        <f t="shared" si="88"/>
        <v>32.1</v>
      </c>
      <c r="O1396" s="8" t="s">
        <v>10566</v>
      </c>
      <c r="P1396" s="8" t="s">
        <v>10562</v>
      </c>
      <c r="Q1396" s="8" t="s">
        <v>14372</v>
      </c>
      <c r="R1396" s="8" t="s">
        <v>10559</v>
      </c>
      <c r="S1396" s="1" t="s">
        <v>12715</v>
      </c>
      <c r="T1396" s="1" t="s">
        <v>12715</v>
      </c>
      <c r="U1396" s="13">
        <v>38</v>
      </c>
    </row>
    <row r="1397" ht="30" customHeight="1" outlineLevel="3" spans="1:21">
      <c r="A1397" s="8" t="s">
        <v>230</v>
      </c>
      <c r="B1397" s="8" t="s">
        <v>256</v>
      </c>
      <c r="C1397" s="8" t="s">
        <v>10559</v>
      </c>
      <c r="D1397" s="13">
        <v>0.498</v>
      </c>
      <c r="E1397" s="8" t="s">
        <v>14430</v>
      </c>
      <c r="F1397" s="8" t="s">
        <v>14431</v>
      </c>
      <c r="G1397" s="8" t="s">
        <v>11838</v>
      </c>
      <c r="H1397" s="8" t="s">
        <v>11839</v>
      </c>
      <c r="I1397" s="8" t="s">
        <v>10560</v>
      </c>
      <c r="J1397" s="13">
        <v>0.5</v>
      </c>
      <c r="K1397" s="13">
        <f t="shared" si="87"/>
        <v>22.3</v>
      </c>
      <c r="L1397" s="13">
        <v>9</v>
      </c>
      <c r="M1397" s="8" t="s">
        <v>10559</v>
      </c>
      <c r="N1397" s="13">
        <f t="shared" si="88"/>
        <v>13.3</v>
      </c>
      <c r="O1397" s="8" t="s">
        <v>10566</v>
      </c>
      <c r="P1397" s="8" t="s">
        <v>10562</v>
      </c>
      <c r="Q1397" s="8" t="s">
        <v>14372</v>
      </c>
      <c r="R1397" s="8" t="s">
        <v>10559</v>
      </c>
      <c r="S1397" s="1" t="s">
        <v>12715</v>
      </c>
      <c r="T1397" s="1" t="s">
        <v>12715</v>
      </c>
      <c r="U1397" s="13">
        <v>16</v>
      </c>
    </row>
    <row r="1398" ht="30" customHeight="1" outlineLevel="3" spans="1:21">
      <c r="A1398" s="8" t="s">
        <v>230</v>
      </c>
      <c r="B1398" s="8" t="s">
        <v>256</v>
      </c>
      <c r="C1398" s="8" t="s">
        <v>10559</v>
      </c>
      <c r="D1398" s="13">
        <v>0.929</v>
      </c>
      <c r="E1398" s="8" t="s">
        <v>14430</v>
      </c>
      <c r="F1398" s="8" t="s">
        <v>14432</v>
      </c>
      <c r="G1398" s="8" t="s">
        <v>11838</v>
      </c>
      <c r="H1398" s="8" t="s">
        <v>11839</v>
      </c>
      <c r="I1398" s="8" t="s">
        <v>10560</v>
      </c>
      <c r="J1398" s="13">
        <v>0.9</v>
      </c>
      <c r="K1398" s="13">
        <f t="shared" si="87"/>
        <v>41.9</v>
      </c>
      <c r="L1398" s="13">
        <v>17</v>
      </c>
      <c r="M1398" s="8" t="s">
        <v>10559</v>
      </c>
      <c r="N1398" s="13">
        <f t="shared" si="88"/>
        <v>24.9</v>
      </c>
      <c r="O1398" s="8" t="s">
        <v>10566</v>
      </c>
      <c r="P1398" s="8" t="s">
        <v>10562</v>
      </c>
      <c r="Q1398" s="8" t="s">
        <v>14372</v>
      </c>
      <c r="R1398" s="8" t="s">
        <v>10559</v>
      </c>
      <c r="S1398" s="1" t="s">
        <v>12715</v>
      </c>
      <c r="T1398" s="1" t="s">
        <v>12715</v>
      </c>
      <c r="U1398" s="13">
        <v>30</v>
      </c>
    </row>
    <row r="1399" ht="30" customHeight="1" outlineLevel="3" spans="1:21">
      <c r="A1399" s="8" t="s">
        <v>230</v>
      </c>
      <c r="B1399" s="8" t="s">
        <v>256</v>
      </c>
      <c r="C1399" s="8" t="s">
        <v>14433</v>
      </c>
      <c r="D1399" s="13">
        <v>13.414</v>
      </c>
      <c r="E1399" s="8" t="s">
        <v>14434</v>
      </c>
      <c r="F1399" s="8" t="s">
        <v>14435</v>
      </c>
      <c r="G1399" s="8" t="s">
        <v>11838</v>
      </c>
      <c r="H1399" s="8" t="s">
        <v>11839</v>
      </c>
      <c r="I1399" s="8" t="s">
        <v>10560</v>
      </c>
      <c r="J1399" s="13">
        <v>13.4</v>
      </c>
      <c r="K1399" s="13">
        <f t="shared" si="87"/>
        <v>601.9</v>
      </c>
      <c r="L1399" s="13">
        <v>241</v>
      </c>
      <c r="M1399" s="8" t="s">
        <v>10559</v>
      </c>
      <c r="N1399" s="13">
        <f t="shared" si="88"/>
        <v>360.9</v>
      </c>
      <c r="O1399" s="8" t="s">
        <v>10566</v>
      </c>
      <c r="P1399" s="8" t="s">
        <v>10562</v>
      </c>
      <c r="Q1399" s="8" t="s">
        <v>14372</v>
      </c>
      <c r="R1399" s="8" t="s">
        <v>10559</v>
      </c>
      <c r="S1399" s="1" t="s">
        <v>12715</v>
      </c>
      <c r="T1399" s="1" t="s">
        <v>12715</v>
      </c>
      <c r="U1399" s="13">
        <v>431</v>
      </c>
    </row>
    <row r="1400" ht="30" customHeight="1" outlineLevel="3" spans="1:21">
      <c r="A1400" s="8" t="s">
        <v>230</v>
      </c>
      <c r="B1400" s="8" t="s">
        <v>256</v>
      </c>
      <c r="C1400" s="8" t="s">
        <v>14436</v>
      </c>
      <c r="D1400" s="13">
        <v>2.882</v>
      </c>
      <c r="E1400" s="8" t="s">
        <v>14437</v>
      </c>
      <c r="F1400" s="8" t="s">
        <v>14438</v>
      </c>
      <c r="G1400" s="8" t="s">
        <v>11838</v>
      </c>
      <c r="H1400" s="8" t="s">
        <v>11839</v>
      </c>
      <c r="I1400" s="8" t="s">
        <v>10560</v>
      </c>
      <c r="J1400" s="13">
        <v>2.9</v>
      </c>
      <c r="K1400" s="13">
        <f t="shared" si="87"/>
        <v>129.9</v>
      </c>
      <c r="L1400" s="13">
        <v>52</v>
      </c>
      <c r="M1400" s="8" t="s">
        <v>10559</v>
      </c>
      <c r="N1400" s="13">
        <f t="shared" si="88"/>
        <v>77.9</v>
      </c>
      <c r="O1400" s="8" t="s">
        <v>10566</v>
      </c>
      <c r="P1400" s="8" t="s">
        <v>10562</v>
      </c>
      <c r="Q1400" s="8" t="s">
        <v>14372</v>
      </c>
      <c r="R1400" s="8" t="s">
        <v>10559</v>
      </c>
      <c r="S1400" s="1" t="s">
        <v>12715</v>
      </c>
      <c r="T1400" s="1" t="s">
        <v>12715</v>
      </c>
      <c r="U1400" s="13">
        <v>93</v>
      </c>
    </row>
    <row r="1401" ht="30" customHeight="1" outlineLevel="3" spans="1:21">
      <c r="A1401" s="8" t="s">
        <v>230</v>
      </c>
      <c r="B1401" s="8" t="s">
        <v>256</v>
      </c>
      <c r="C1401" s="8" t="s">
        <v>14439</v>
      </c>
      <c r="D1401" s="13">
        <v>0.455</v>
      </c>
      <c r="E1401" s="8" t="s">
        <v>14440</v>
      </c>
      <c r="F1401" s="8" t="s">
        <v>14441</v>
      </c>
      <c r="G1401" s="8" t="s">
        <v>11838</v>
      </c>
      <c r="H1401" s="8" t="s">
        <v>11839</v>
      </c>
      <c r="I1401" s="8" t="s">
        <v>10560</v>
      </c>
      <c r="J1401" s="13">
        <v>0.5</v>
      </c>
      <c r="K1401" s="13">
        <f t="shared" si="87"/>
        <v>20.9</v>
      </c>
      <c r="L1401" s="13">
        <v>8</v>
      </c>
      <c r="M1401" s="8" t="s">
        <v>10559</v>
      </c>
      <c r="N1401" s="13">
        <f t="shared" si="88"/>
        <v>12.9</v>
      </c>
      <c r="O1401" s="8" t="s">
        <v>10566</v>
      </c>
      <c r="P1401" s="8" t="s">
        <v>10562</v>
      </c>
      <c r="Q1401" s="8" t="s">
        <v>14372</v>
      </c>
      <c r="R1401" s="8" t="s">
        <v>10559</v>
      </c>
      <c r="S1401" s="1" t="s">
        <v>12715</v>
      </c>
      <c r="T1401" s="1" t="s">
        <v>12715</v>
      </c>
      <c r="U1401" s="13">
        <v>15</v>
      </c>
    </row>
    <row r="1402" ht="30" customHeight="1" outlineLevel="3" spans="1:21">
      <c r="A1402" s="8" t="s">
        <v>230</v>
      </c>
      <c r="B1402" s="8" t="s">
        <v>256</v>
      </c>
      <c r="C1402" s="8" t="s">
        <v>14442</v>
      </c>
      <c r="D1402" s="13">
        <v>0.538</v>
      </c>
      <c r="E1402" s="8" t="s">
        <v>14443</v>
      </c>
      <c r="F1402" s="8" t="s">
        <v>14444</v>
      </c>
      <c r="G1402" s="8" t="s">
        <v>11838</v>
      </c>
      <c r="H1402" s="8" t="s">
        <v>11839</v>
      </c>
      <c r="I1402" s="8" t="s">
        <v>10560</v>
      </c>
      <c r="J1402" s="13">
        <v>0.5</v>
      </c>
      <c r="K1402" s="13">
        <f t="shared" si="87"/>
        <v>23.7</v>
      </c>
      <c r="L1402" s="13">
        <v>10</v>
      </c>
      <c r="M1402" s="8" t="s">
        <v>10559</v>
      </c>
      <c r="N1402" s="13">
        <f t="shared" si="88"/>
        <v>13.7</v>
      </c>
      <c r="O1402" s="8" t="s">
        <v>10566</v>
      </c>
      <c r="P1402" s="8" t="s">
        <v>10562</v>
      </c>
      <c r="Q1402" s="8" t="s">
        <v>14372</v>
      </c>
      <c r="R1402" s="8" t="s">
        <v>10559</v>
      </c>
      <c r="S1402" s="1" t="s">
        <v>12715</v>
      </c>
      <c r="T1402" s="1" t="s">
        <v>12715</v>
      </c>
      <c r="U1402" s="13">
        <v>17</v>
      </c>
    </row>
    <row r="1403" ht="30" customHeight="1" outlineLevel="3" spans="1:21">
      <c r="A1403" s="8" t="s">
        <v>230</v>
      </c>
      <c r="B1403" s="8" t="s">
        <v>256</v>
      </c>
      <c r="C1403" s="8" t="s">
        <v>14445</v>
      </c>
      <c r="D1403" s="13">
        <v>6.027</v>
      </c>
      <c r="E1403" s="8" t="s">
        <v>14446</v>
      </c>
      <c r="F1403" s="8" t="s">
        <v>14447</v>
      </c>
      <c r="G1403" s="8" t="s">
        <v>11838</v>
      </c>
      <c r="H1403" s="8" t="s">
        <v>11839</v>
      </c>
      <c r="I1403" s="8" t="s">
        <v>10560</v>
      </c>
      <c r="J1403" s="13">
        <v>6</v>
      </c>
      <c r="K1403" s="13">
        <f t="shared" si="87"/>
        <v>270.9</v>
      </c>
      <c r="L1403" s="13">
        <v>108</v>
      </c>
      <c r="M1403" s="8" t="s">
        <v>10559</v>
      </c>
      <c r="N1403" s="13">
        <f t="shared" si="88"/>
        <v>162.9</v>
      </c>
      <c r="O1403" s="8" t="s">
        <v>10566</v>
      </c>
      <c r="P1403" s="8" t="s">
        <v>10562</v>
      </c>
      <c r="Q1403" s="8" t="s">
        <v>14372</v>
      </c>
      <c r="R1403" s="8" t="s">
        <v>10559</v>
      </c>
      <c r="S1403" s="1" t="s">
        <v>12715</v>
      </c>
      <c r="T1403" s="1" t="s">
        <v>12715</v>
      </c>
      <c r="U1403" s="13">
        <v>194</v>
      </c>
    </row>
    <row r="1404" ht="30" customHeight="1" outlineLevel="2" spans="1:21">
      <c r="A1404" s="8"/>
      <c r="B1404" s="7" t="s">
        <v>239</v>
      </c>
      <c r="C1404" s="8"/>
      <c r="D1404" s="13">
        <f>SUBTOTAL(9,D1405:D1427)</f>
        <v>53.928</v>
      </c>
      <c r="E1404" s="8"/>
      <c r="F1404" s="8"/>
      <c r="G1404" s="8"/>
      <c r="H1404" s="8"/>
      <c r="I1404" s="8"/>
      <c r="J1404" s="13"/>
      <c r="K1404" s="13">
        <f>SUBTOTAL(9,K1405:K1427)</f>
        <v>2016.7</v>
      </c>
      <c r="L1404" s="13">
        <f>SUBTOTAL(9,L1405:L1427)</f>
        <v>810</v>
      </c>
      <c r="M1404" s="13">
        <f>SUBTOTAL(9,M1405:M1427)</f>
        <v>404.9</v>
      </c>
      <c r="N1404" s="13">
        <f>SUBTOTAL(9,N1405:N1427)</f>
        <v>1206.7</v>
      </c>
      <c r="O1404" s="8"/>
      <c r="P1404" s="8"/>
      <c r="Q1404" s="8"/>
      <c r="R1404" s="8"/>
      <c r="U1404" s="13">
        <f>SUBTOTAL(9,U1405:U1427)</f>
        <v>1444</v>
      </c>
    </row>
    <row r="1405" ht="30" customHeight="1" outlineLevel="3" spans="1:21">
      <c r="A1405" s="8" t="s">
        <v>230</v>
      </c>
      <c r="B1405" s="8" t="s">
        <v>238</v>
      </c>
      <c r="C1405" s="8" t="s">
        <v>14448</v>
      </c>
      <c r="D1405" s="13">
        <v>3.51</v>
      </c>
      <c r="E1405" s="8" t="s">
        <v>14449</v>
      </c>
      <c r="F1405" s="8" t="s">
        <v>14450</v>
      </c>
      <c r="G1405" s="8" t="s">
        <v>10558</v>
      </c>
      <c r="H1405" s="8" t="s">
        <v>10559</v>
      </c>
      <c r="I1405" s="8" t="s">
        <v>10560</v>
      </c>
      <c r="J1405" s="13">
        <v>3.5</v>
      </c>
      <c r="K1405" s="13">
        <f t="shared" ref="K1405:K1427" si="89">ROUND(U1405/167662*234138,1)</f>
        <v>131.3</v>
      </c>
      <c r="L1405" s="13">
        <v>53</v>
      </c>
      <c r="M1405" s="13">
        <v>35.1</v>
      </c>
      <c r="N1405" s="13">
        <f t="shared" ref="N1405:N1427" si="90">K1405-L1405</f>
        <v>78.3</v>
      </c>
      <c r="O1405" s="8" t="s">
        <v>10566</v>
      </c>
      <c r="P1405" s="8" t="s">
        <v>10562</v>
      </c>
      <c r="Q1405" s="8" t="s">
        <v>14451</v>
      </c>
      <c r="R1405" s="8" t="s">
        <v>10559</v>
      </c>
      <c r="U1405" s="13">
        <v>94</v>
      </c>
    </row>
    <row r="1406" ht="30" customHeight="1" outlineLevel="3" spans="1:21">
      <c r="A1406" s="8" t="s">
        <v>230</v>
      </c>
      <c r="B1406" s="8" t="s">
        <v>238</v>
      </c>
      <c r="C1406" s="8" t="s">
        <v>14452</v>
      </c>
      <c r="D1406" s="13">
        <v>0.252</v>
      </c>
      <c r="E1406" s="8" t="s">
        <v>14453</v>
      </c>
      <c r="F1406" s="8" t="s">
        <v>14454</v>
      </c>
      <c r="G1406" s="8" t="s">
        <v>10558</v>
      </c>
      <c r="H1406" s="8" t="s">
        <v>10559</v>
      </c>
      <c r="I1406" s="8" t="s">
        <v>10560</v>
      </c>
      <c r="J1406" s="13">
        <v>0.3</v>
      </c>
      <c r="K1406" s="13">
        <f t="shared" si="89"/>
        <v>9.8</v>
      </c>
      <c r="L1406" s="13">
        <v>4</v>
      </c>
      <c r="M1406" s="13">
        <v>2.5</v>
      </c>
      <c r="N1406" s="13">
        <f t="shared" si="90"/>
        <v>5.8</v>
      </c>
      <c r="O1406" s="8" t="s">
        <v>10566</v>
      </c>
      <c r="P1406" s="8" t="s">
        <v>10562</v>
      </c>
      <c r="Q1406" s="8" t="s">
        <v>14451</v>
      </c>
      <c r="R1406" s="8" t="s">
        <v>10559</v>
      </c>
      <c r="U1406" s="13">
        <v>7</v>
      </c>
    </row>
    <row r="1407" ht="30" customHeight="1" outlineLevel="3" spans="1:21">
      <c r="A1407" s="8" t="s">
        <v>230</v>
      </c>
      <c r="B1407" s="8" t="s">
        <v>238</v>
      </c>
      <c r="C1407" s="8" t="s">
        <v>14455</v>
      </c>
      <c r="D1407" s="13">
        <v>2.204</v>
      </c>
      <c r="E1407" s="8" t="s">
        <v>14456</v>
      </c>
      <c r="F1407" s="8" t="s">
        <v>14457</v>
      </c>
      <c r="G1407" s="8" t="s">
        <v>10558</v>
      </c>
      <c r="H1407" s="8" t="s">
        <v>10559</v>
      </c>
      <c r="I1407" s="8" t="s">
        <v>10560</v>
      </c>
      <c r="J1407" s="13">
        <v>2.2</v>
      </c>
      <c r="K1407" s="13">
        <f t="shared" si="89"/>
        <v>82.4</v>
      </c>
      <c r="L1407" s="13">
        <v>33</v>
      </c>
      <c r="M1407" s="13">
        <v>22</v>
      </c>
      <c r="N1407" s="13">
        <f t="shared" si="90"/>
        <v>49.4</v>
      </c>
      <c r="O1407" s="8" t="s">
        <v>10566</v>
      </c>
      <c r="P1407" s="8" t="s">
        <v>10562</v>
      </c>
      <c r="Q1407" s="8" t="s">
        <v>14451</v>
      </c>
      <c r="R1407" s="8" t="s">
        <v>10559</v>
      </c>
      <c r="U1407" s="13">
        <v>59</v>
      </c>
    </row>
    <row r="1408" ht="30" customHeight="1" outlineLevel="3" spans="1:21">
      <c r="A1408" s="8" t="s">
        <v>230</v>
      </c>
      <c r="B1408" s="8" t="s">
        <v>238</v>
      </c>
      <c r="C1408" s="8" t="s">
        <v>14458</v>
      </c>
      <c r="D1408" s="13">
        <v>0.205</v>
      </c>
      <c r="E1408" s="8" t="s">
        <v>14459</v>
      </c>
      <c r="F1408" s="8" t="s">
        <v>14460</v>
      </c>
      <c r="G1408" s="8" t="s">
        <v>10558</v>
      </c>
      <c r="H1408" s="8" t="s">
        <v>10559</v>
      </c>
      <c r="I1408" s="8" t="s">
        <v>10560</v>
      </c>
      <c r="J1408" s="13">
        <v>0.2</v>
      </c>
      <c r="K1408" s="13">
        <f t="shared" si="89"/>
        <v>7</v>
      </c>
      <c r="L1408" s="13">
        <v>3</v>
      </c>
      <c r="M1408" s="13">
        <v>2</v>
      </c>
      <c r="N1408" s="13">
        <f t="shared" si="90"/>
        <v>4</v>
      </c>
      <c r="O1408" s="8" t="s">
        <v>10566</v>
      </c>
      <c r="P1408" s="8" t="s">
        <v>10562</v>
      </c>
      <c r="Q1408" s="8" t="s">
        <v>14451</v>
      </c>
      <c r="R1408" s="8" t="s">
        <v>10559</v>
      </c>
      <c r="U1408" s="13">
        <v>5</v>
      </c>
    </row>
    <row r="1409" ht="30" customHeight="1" outlineLevel="3" spans="1:21">
      <c r="A1409" s="8" t="s">
        <v>230</v>
      </c>
      <c r="B1409" s="8" t="s">
        <v>238</v>
      </c>
      <c r="C1409" s="8" t="s">
        <v>10559</v>
      </c>
      <c r="D1409" s="13">
        <v>0.795</v>
      </c>
      <c r="E1409" s="8" t="s">
        <v>6969</v>
      </c>
      <c r="F1409" s="8" t="s">
        <v>14461</v>
      </c>
      <c r="G1409" s="8" t="s">
        <v>10558</v>
      </c>
      <c r="H1409" s="8" t="s">
        <v>10559</v>
      </c>
      <c r="I1409" s="8" t="s">
        <v>10560</v>
      </c>
      <c r="J1409" s="13">
        <v>0.8</v>
      </c>
      <c r="K1409" s="13">
        <f t="shared" si="89"/>
        <v>29.3</v>
      </c>
      <c r="L1409" s="13">
        <v>12</v>
      </c>
      <c r="M1409" s="8" t="s">
        <v>10559</v>
      </c>
      <c r="N1409" s="13">
        <f t="shared" si="90"/>
        <v>17.3</v>
      </c>
      <c r="O1409" s="8" t="s">
        <v>10566</v>
      </c>
      <c r="P1409" s="8" t="s">
        <v>10562</v>
      </c>
      <c r="Q1409" s="8" t="s">
        <v>14451</v>
      </c>
      <c r="R1409" s="8" t="s">
        <v>10559</v>
      </c>
      <c r="U1409" s="13">
        <v>21</v>
      </c>
    </row>
    <row r="1410" ht="30" customHeight="1" outlineLevel="3" spans="1:21">
      <c r="A1410" s="8" t="s">
        <v>230</v>
      </c>
      <c r="B1410" s="8" t="s">
        <v>238</v>
      </c>
      <c r="C1410" s="8" t="s">
        <v>14462</v>
      </c>
      <c r="D1410" s="13">
        <v>3.597</v>
      </c>
      <c r="E1410" s="8" t="s">
        <v>14463</v>
      </c>
      <c r="F1410" s="8" t="s">
        <v>14464</v>
      </c>
      <c r="G1410" s="8" t="s">
        <v>10558</v>
      </c>
      <c r="H1410" s="8" t="s">
        <v>10559</v>
      </c>
      <c r="I1410" s="8" t="s">
        <v>10560</v>
      </c>
      <c r="J1410" s="13">
        <v>3.6</v>
      </c>
      <c r="K1410" s="13">
        <f t="shared" si="89"/>
        <v>134.1</v>
      </c>
      <c r="L1410" s="13">
        <v>54</v>
      </c>
      <c r="M1410" s="13">
        <v>36</v>
      </c>
      <c r="N1410" s="13">
        <f t="shared" si="90"/>
        <v>80.1</v>
      </c>
      <c r="O1410" s="8" t="s">
        <v>10566</v>
      </c>
      <c r="P1410" s="8" t="s">
        <v>10562</v>
      </c>
      <c r="Q1410" s="8" t="s">
        <v>14451</v>
      </c>
      <c r="R1410" s="8" t="s">
        <v>10559</v>
      </c>
      <c r="U1410" s="13">
        <v>96</v>
      </c>
    </row>
    <row r="1411" ht="30" customHeight="1" outlineLevel="3" spans="1:21">
      <c r="A1411" s="8" t="s">
        <v>230</v>
      </c>
      <c r="B1411" s="8" t="s">
        <v>238</v>
      </c>
      <c r="C1411" s="8" t="s">
        <v>14465</v>
      </c>
      <c r="D1411" s="13">
        <v>0.571</v>
      </c>
      <c r="E1411" s="8" t="s">
        <v>14466</v>
      </c>
      <c r="F1411" s="8" t="s">
        <v>14467</v>
      </c>
      <c r="G1411" s="8" t="s">
        <v>10558</v>
      </c>
      <c r="H1411" s="8" t="s">
        <v>10559</v>
      </c>
      <c r="I1411" s="8" t="s">
        <v>10560</v>
      </c>
      <c r="J1411" s="13">
        <v>0.6</v>
      </c>
      <c r="K1411" s="13">
        <f t="shared" si="89"/>
        <v>20.9</v>
      </c>
      <c r="L1411" s="13">
        <v>9</v>
      </c>
      <c r="M1411" s="13">
        <v>5.7</v>
      </c>
      <c r="N1411" s="13">
        <f t="shared" si="90"/>
        <v>11.9</v>
      </c>
      <c r="O1411" s="8" t="s">
        <v>10566</v>
      </c>
      <c r="P1411" s="8" t="s">
        <v>10562</v>
      </c>
      <c r="Q1411" s="8" t="s">
        <v>14451</v>
      </c>
      <c r="R1411" s="8" t="s">
        <v>10559</v>
      </c>
      <c r="U1411" s="13">
        <v>15</v>
      </c>
    </row>
    <row r="1412" ht="30" customHeight="1" outlineLevel="3" spans="1:21">
      <c r="A1412" s="8" t="s">
        <v>230</v>
      </c>
      <c r="B1412" s="8" t="s">
        <v>238</v>
      </c>
      <c r="C1412" s="8" t="s">
        <v>14468</v>
      </c>
      <c r="D1412" s="13">
        <v>0.173</v>
      </c>
      <c r="E1412" s="8" t="s">
        <v>14469</v>
      </c>
      <c r="F1412" s="8" t="s">
        <v>14470</v>
      </c>
      <c r="G1412" s="8" t="s">
        <v>10558</v>
      </c>
      <c r="H1412" s="8" t="s">
        <v>10559</v>
      </c>
      <c r="I1412" s="8" t="s">
        <v>10560</v>
      </c>
      <c r="J1412" s="13">
        <v>0.2</v>
      </c>
      <c r="K1412" s="13">
        <f t="shared" si="89"/>
        <v>7</v>
      </c>
      <c r="L1412" s="13">
        <v>3</v>
      </c>
      <c r="M1412" s="13">
        <v>1.7</v>
      </c>
      <c r="N1412" s="13">
        <f t="shared" si="90"/>
        <v>4</v>
      </c>
      <c r="O1412" s="8" t="s">
        <v>10566</v>
      </c>
      <c r="P1412" s="8" t="s">
        <v>10562</v>
      </c>
      <c r="Q1412" s="8" t="s">
        <v>14451</v>
      </c>
      <c r="R1412" s="8" t="s">
        <v>10559</v>
      </c>
      <c r="U1412" s="13">
        <v>5</v>
      </c>
    </row>
    <row r="1413" ht="30" customHeight="1" outlineLevel="3" spans="1:21">
      <c r="A1413" s="8" t="s">
        <v>230</v>
      </c>
      <c r="B1413" s="8" t="s">
        <v>238</v>
      </c>
      <c r="C1413" s="8" t="s">
        <v>14471</v>
      </c>
      <c r="D1413" s="13">
        <v>2.687</v>
      </c>
      <c r="E1413" s="8" t="s">
        <v>14472</v>
      </c>
      <c r="F1413" s="8" t="s">
        <v>14473</v>
      </c>
      <c r="G1413" s="8" t="s">
        <v>10558</v>
      </c>
      <c r="H1413" s="8" t="s">
        <v>10559</v>
      </c>
      <c r="I1413" s="8" t="s">
        <v>10560</v>
      </c>
      <c r="J1413" s="13">
        <v>2.7</v>
      </c>
      <c r="K1413" s="13">
        <f t="shared" si="89"/>
        <v>100.5</v>
      </c>
      <c r="L1413" s="13">
        <v>40</v>
      </c>
      <c r="M1413" s="13">
        <v>26.9</v>
      </c>
      <c r="N1413" s="13">
        <f t="shared" si="90"/>
        <v>60.5</v>
      </c>
      <c r="O1413" s="8" t="s">
        <v>10566</v>
      </c>
      <c r="P1413" s="8" t="s">
        <v>10562</v>
      </c>
      <c r="Q1413" s="8" t="s">
        <v>14451</v>
      </c>
      <c r="R1413" s="8" t="s">
        <v>10559</v>
      </c>
      <c r="U1413" s="13">
        <v>72</v>
      </c>
    </row>
    <row r="1414" ht="30" customHeight="1" outlineLevel="3" spans="1:21">
      <c r="A1414" s="8" t="s">
        <v>230</v>
      </c>
      <c r="B1414" s="8" t="s">
        <v>238</v>
      </c>
      <c r="C1414" s="8" t="s">
        <v>14474</v>
      </c>
      <c r="D1414" s="13">
        <v>1.377</v>
      </c>
      <c r="E1414" s="8" t="s">
        <v>14475</v>
      </c>
      <c r="F1414" s="8" t="s">
        <v>14476</v>
      </c>
      <c r="G1414" s="8" t="s">
        <v>10558</v>
      </c>
      <c r="H1414" s="8" t="s">
        <v>10559</v>
      </c>
      <c r="I1414" s="8" t="s">
        <v>10560</v>
      </c>
      <c r="J1414" s="13">
        <v>1.4</v>
      </c>
      <c r="K1414" s="13">
        <f t="shared" si="89"/>
        <v>51.7</v>
      </c>
      <c r="L1414" s="13">
        <v>21</v>
      </c>
      <c r="M1414" s="13">
        <v>13.8</v>
      </c>
      <c r="N1414" s="13">
        <f t="shared" si="90"/>
        <v>30.7</v>
      </c>
      <c r="O1414" s="8" t="s">
        <v>10566</v>
      </c>
      <c r="P1414" s="8" t="s">
        <v>10562</v>
      </c>
      <c r="Q1414" s="8" t="s">
        <v>14451</v>
      </c>
      <c r="R1414" s="8" t="s">
        <v>10559</v>
      </c>
      <c r="U1414" s="13">
        <v>37</v>
      </c>
    </row>
    <row r="1415" ht="30" customHeight="1" outlineLevel="3" spans="1:21">
      <c r="A1415" s="8" t="s">
        <v>230</v>
      </c>
      <c r="B1415" s="8" t="s">
        <v>238</v>
      </c>
      <c r="C1415" s="8" t="s">
        <v>14477</v>
      </c>
      <c r="D1415" s="13">
        <v>0.432</v>
      </c>
      <c r="E1415" s="8" t="s">
        <v>14478</v>
      </c>
      <c r="F1415" s="8" t="s">
        <v>14479</v>
      </c>
      <c r="G1415" s="8" t="s">
        <v>10558</v>
      </c>
      <c r="H1415" s="8" t="s">
        <v>10559</v>
      </c>
      <c r="I1415" s="8" t="s">
        <v>10560</v>
      </c>
      <c r="J1415" s="13">
        <v>0.4</v>
      </c>
      <c r="K1415" s="13">
        <f t="shared" si="89"/>
        <v>16.8</v>
      </c>
      <c r="L1415" s="13">
        <v>6</v>
      </c>
      <c r="M1415" s="13">
        <v>4.3</v>
      </c>
      <c r="N1415" s="13">
        <f t="shared" si="90"/>
        <v>10.8</v>
      </c>
      <c r="O1415" s="8" t="s">
        <v>10566</v>
      </c>
      <c r="P1415" s="8" t="s">
        <v>10562</v>
      </c>
      <c r="Q1415" s="8" t="s">
        <v>14451</v>
      </c>
      <c r="R1415" s="8" t="s">
        <v>10559</v>
      </c>
      <c r="U1415" s="13">
        <v>12</v>
      </c>
    </row>
    <row r="1416" ht="30" customHeight="1" outlineLevel="3" spans="1:21">
      <c r="A1416" s="8" t="s">
        <v>230</v>
      </c>
      <c r="B1416" s="8" t="s">
        <v>238</v>
      </c>
      <c r="C1416" s="8" t="s">
        <v>14480</v>
      </c>
      <c r="D1416" s="13">
        <v>0.883</v>
      </c>
      <c r="E1416" s="8" t="s">
        <v>14481</v>
      </c>
      <c r="F1416" s="8" t="s">
        <v>14482</v>
      </c>
      <c r="G1416" s="8" t="s">
        <v>10558</v>
      </c>
      <c r="H1416" s="8" t="s">
        <v>10559</v>
      </c>
      <c r="I1416" s="8" t="s">
        <v>10560</v>
      </c>
      <c r="J1416" s="13">
        <v>0.9</v>
      </c>
      <c r="K1416" s="13">
        <f t="shared" si="89"/>
        <v>33.5</v>
      </c>
      <c r="L1416" s="13">
        <v>13</v>
      </c>
      <c r="M1416" s="13">
        <v>8.8</v>
      </c>
      <c r="N1416" s="13">
        <f t="shared" si="90"/>
        <v>20.5</v>
      </c>
      <c r="O1416" s="8" t="s">
        <v>10566</v>
      </c>
      <c r="P1416" s="8" t="s">
        <v>10562</v>
      </c>
      <c r="Q1416" s="8" t="s">
        <v>14451</v>
      </c>
      <c r="R1416" s="8" t="s">
        <v>10559</v>
      </c>
      <c r="U1416" s="13">
        <v>24</v>
      </c>
    </row>
    <row r="1417" ht="30" customHeight="1" outlineLevel="3" spans="1:21">
      <c r="A1417" s="8" t="s">
        <v>230</v>
      </c>
      <c r="B1417" s="8" t="s">
        <v>238</v>
      </c>
      <c r="C1417" s="8" t="s">
        <v>14483</v>
      </c>
      <c r="D1417" s="13">
        <v>7.767</v>
      </c>
      <c r="E1417" s="8" t="s">
        <v>14484</v>
      </c>
      <c r="F1417" s="8" t="s">
        <v>14485</v>
      </c>
      <c r="G1417" s="8" t="s">
        <v>10558</v>
      </c>
      <c r="H1417" s="8" t="s">
        <v>10559</v>
      </c>
      <c r="I1417" s="8" t="s">
        <v>10560</v>
      </c>
      <c r="J1417" s="13">
        <v>7.8</v>
      </c>
      <c r="K1417" s="13">
        <f t="shared" si="89"/>
        <v>290.5</v>
      </c>
      <c r="L1417" s="13">
        <v>117</v>
      </c>
      <c r="M1417" s="8" t="s">
        <v>10559</v>
      </c>
      <c r="N1417" s="13">
        <f t="shared" si="90"/>
        <v>173.5</v>
      </c>
      <c r="O1417" s="8" t="s">
        <v>10566</v>
      </c>
      <c r="P1417" s="8" t="s">
        <v>10562</v>
      </c>
      <c r="Q1417" s="8" t="s">
        <v>14451</v>
      </c>
      <c r="R1417" s="8"/>
      <c r="U1417" s="13">
        <v>208</v>
      </c>
    </row>
    <row r="1418" ht="30" customHeight="1" outlineLevel="3" spans="1:21">
      <c r="A1418" s="8" t="s">
        <v>230</v>
      </c>
      <c r="B1418" s="8" t="s">
        <v>238</v>
      </c>
      <c r="C1418" s="8" t="s">
        <v>14486</v>
      </c>
      <c r="D1418" s="13">
        <v>6.294</v>
      </c>
      <c r="E1418" s="8" t="s">
        <v>14487</v>
      </c>
      <c r="F1418" s="8" t="s">
        <v>14488</v>
      </c>
      <c r="G1418" s="8" t="s">
        <v>10558</v>
      </c>
      <c r="H1418" s="8" t="s">
        <v>10559</v>
      </c>
      <c r="I1418" s="8" t="s">
        <v>10560</v>
      </c>
      <c r="J1418" s="13">
        <v>6.3</v>
      </c>
      <c r="K1418" s="13">
        <f t="shared" si="89"/>
        <v>236</v>
      </c>
      <c r="L1418" s="13">
        <v>94</v>
      </c>
      <c r="M1418" s="13">
        <v>62.9</v>
      </c>
      <c r="N1418" s="13">
        <f t="shared" si="90"/>
        <v>142</v>
      </c>
      <c r="O1418" s="8" t="s">
        <v>10566</v>
      </c>
      <c r="P1418" s="8" t="s">
        <v>10562</v>
      </c>
      <c r="Q1418" s="8" t="s">
        <v>14451</v>
      </c>
      <c r="R1418" s="8" t="s">
        <v>10559</v>
      </c>
      <c r="U1418" s="13">
        <v>169</v>
      </c>
    </row>
    <row r="1419" ht="30" customHeight="1" outlineLevel="3" spans="1:21">
      <c r="A1419" s="8" t="s">
        <v>230</v>
      </c>
      <c r="B1419" s="8" t="s">
        <v>238</v>
      </c>
      <c r="C1419" s="8" t="s">
        <v>10559</v>
      </c>
      <c r="D1419" s="13">
        <v>0.791</v>
      </c>
      <c r="E1419" s="8" t="s">
        <v>5912</v>
      </c>
      <c r="F1419" s="8" t="s">
        <v>14489</v>
      </c>
      <c r="G1419" s="8" t="s">
        <v>10558</v>
      </c>
      <c r="H1419" s="8" t="s">
        <v>10559</v>
      </c>
      <c r="I1419" s="8" t="s">
        <v>10560</v>
      </c>
      <c r="J1419" s="13">
        <v>0.8</v>
      </c>
      <c r="K1419" s="13">
        <f t="shared" si="89"/>
        <v>29.3</v>
      </c>
      <c r="L1419" s="13">
        <v>12</v>
      </c>
      <c r="M1419" s="8" t="s">
        <v>10559</v>
      </c>
      <c r="N1419" s="13">
        <f t="shared" si="90"/>
        <v>17.3</v>
      </c>
      <c r="O1419" s="8" t="s">
        <v>10566</v>
      </c>
      <c r="P1419" s="8" t="s">
        <v>10562</v>
      </c>
      <c r="Q1419" s="8" t="s">
        <v>14451</v>
      </c>
      <c r="R1419" s="8" t="s">
        <v>10559</v>
      </c>
      <c r="U1419" s="13">
        <v>21</v>
      </c>
    </row>
    <row r="1420" ht="30" customHeight="1" outlineLevel="3" spans="1:21">
      <c r="A1420" s="8" t="s">
        <v>230</v>
      </c>
      <c r="B1420" s="8" t="s">
        <v>238</v>
      </c>
      <c r="C1420" s="8" t="s">
        <v>14490</v>
      </c>
      <c r="D1420" s="13">
        <v>0.176</v>
      </c>
      <c r="E1420" s="8" t="s">
        <v>14491</v>
      </c>
      <c r="F1420" s="8" t="s">
        <v>14492</v>
      </c>
      <c r="G1420" s="8" t="s">
        <v>10558</v>
      </c>
      <c r="H1420" s="8" t="s">
        <v>10559</v>
      </c>
      <c r="I1420" s="8" t="s">
        <v>10560</v>
      </c>
      <c r="J1420" s="13">
        <v>0.2</v>
      </c>
      <c r="K1420" s="13">
        <f t="shared" si="89"/>
        <v>7</v>
      </c>
      <c r="L1420" s="13">
        <v>3</v>
      </c>
      <c r="M1420" s="13">
        <v>1.8</v>
      </c>
      <c r="N1420" s="13">
        <f t="shared" si="90"/>
        <v>4</v>
      </c>
      <c r="O1420" s="8" t="s">
        <v>10566</v>
      </c>
      <c r="P1420" s="8" t="s">
        <v>10562</v>
      </c>
      <c r="Q1420" s="8" t="s">
        <v>14451</v>
      </c>
      <c r="R1420" s="8" t="s">
        <v>10559</v>
      </c>
      <c r="U1420" s="13">
        <v>5</v>
      </c>
    </row>
    <row r="1421" ht="30" customHeight="1" outlineLevel="3" spans="1:21">
      <c r="A1421" s="8" t="s">
        <v>230</v>
      </c>
      <c r="B1421" s="8" t="s">
        <v>238</v>
      </c>
      <c r="C1421" s="8" t="s">
        <v>14493</v>
      </c>
      <c r="D1421" s="13">
        <v>1.509</v>
      </c>
      <c r="E1421" s="8" t="s">
        <v>14494</v>
      </c>
      <c r="F1421" s="8" t="s">
        <v>14495</v>
      </c>
      <c r="G1421" s="8" t="s">
        <v>10558</v>
      </c>
      <c r="H1421" s="8" t="s">
        <v>10559</v>
      </c>
      <c r="I1421" s="8" t="s">
        <v>10560</v>
      </c>
      <c r="J1421" s="13">
        <v>1.5</v>
      </c>
      <c r="K1421" s="13">
        <f t="shared" si="89"/>
        <v>55.9</v>
      </c>
      <c r="L1421" s="13">
        <v>23</v>
      </c>
      <c r="M1421" s="13">
        <v>15.1</v>
      </c>
      <c r="N1421" s="13">
        <f t="shared" si="90"/>
        <v>32.9</v>
      </c>
      <c r="O1421" s="8" t="s">
        <v>10566</v>
      </c>
      <c r="P1421" s="8" t="s">
        <v>10562</v>
      </c>
      <c r="Q1421" s="8" t="s">
        <v>14451</v>
      </c>
      <c r="R1421" s="8" t="s">
        <v>10559</v>
      </c>
      <c r="U1421" s="13">
        <v>40</v>
      </c>
    </row>
    <row r="1422" ht="30" customHeight="1" outlineLevel="3" spans="1:21">
      <c r="A1422" s="8" t="s">
        <v>230</v>
      </c>
      <c r="B1422" s="8" t="s">
        <v>238</v>
      </c>
      <c r="C1422" s="8" t="s">
        <v>14496</v>
      </c>
      <c r="D1422" s="13">
        <v>10.47</v>
      </c>
      <c r="E1422" s="8" t="s">
        <v>14497</v>
      </c>
      <c r="F1422" s="8" t="s">
        <v>14498</v>
      </c>
      <c r="G1422" s="8" t="s">
        <v>10558</v>
      </c>
      <c r="H1422" s="8" t="s">
        <v>10559</v>
      </c>
      <c r="I1422" s="8" t="s">
        <v>10560</v>
      </c>
      <c r="J1422" s="13">
        <v>10.5</v>
      </c>
      <c r="K1422" s="13">
        <f t="shared" si="89"/>
        <v>391</v>
      </c>
      <c r="L1422" s="13">
        <v>157</v>
      </c>
      <c r="M1422" s="13">
        <v>104.7</v>
      </c>
      <c r="N1422" s="13">
        <f t="shared" si="90"/>
        <v>234</v>
      </c>
      <c r="O1422" s="8" t="s">
        <v>10566</v>
      </c>
      <c r="P1422" s="8" t="s">
        <v>10562</v>
      </c>
      <c r="Q1422" s="8" t="s">
        <v>14451</v>
      </c>
      <c r="R1422" s="8" t="s">
        <v>10559</v>
      </c>
      <c r="U1422" s="13">
        <v>280</v>
      </c>
    </row>
    <row r="1423" ht="30" customHeight="1" outlineLevel="3" spans="1:21">
      <c r="A1423" s="8" t="s">
        <v>230</v>
      </c>
      <c r="B1423" s="8" t="s">
        <v>238</v>
      </c>
      <c r="C1423" s="8" t="s">
        <v>14499</v>
      </c>
      <c r="D1423" s="13">
        <v>0.549</v>
      </c>
      <c r="E1423" s="8" t="s">
        <v>14500</v>
      </c>
      <c r="F1423" s="8" t="s">
        <v>14501</v>
      </c>
      <c r="G1423" s="8" t="s">
        <v>10558</v>
      </c>
      <c r="H1423" s="8" t="s">
        <v>10559</v>
      </c>
      <c r="I1423" s="8" t="s">
        <v>10560</v>
      </c>
      <c r="J1423" s="13">
        <v>0.5</v>
      </c>
      <c r="K1423" s="13">
        <f t="shared" si="89"/>
        <v>20.9</v>
      </c>
      <c r="L1423" s="13">
        <v>8</v>
      </c>
      <c r="M1423" s="13">
        <v>5.5</v>
      </c>
      <c r="N1423" s="13">
        <f t="shared" si="90"/>
        <v>12.9</v>
      </c>
      <c r="O1423" s="8" t="s">
        <v>10566</v>
      </c>
      <c r="P1423" s="8" t="s">
        <v>10562</v>
      </c>
      <c r="Q1423" s="8" t="s">
        <v>14451</v>
      </c>
      <c r="R1423" s="8" t="s">
        <v>10559</v>
      </c>
      <c r="U1423" s="13">
        <v>15</v>
      </c>
    </row>
    <row r="1424" ht="30" customHeight="1" outlineLevel="3" spans="1:21">
      <c r="A1424" s="8" t="s">
        <v>230</v>
      </c>
      <c r="B1424" s="8" t="s">
        <v>238</v>
      </c>
      <c r="C1424" s="8" t="s">
        <v>10559</v>
      </c>
      <c r="D1424" s="13">
        <v>3.625</v>
      </c>
      <c r="E1424" s="8" t="s">
        <v>7033</v>
      </c>
      <c r="F1424" s="8" t="s">
        <v>14502</v>
      </c>
      <c r="G1424" s="8" t="s">
        <v>10558</v>
      </c>
      <c r="H1424" s="8" t="s">
        <v>10559</v>
      </c>
      <c r="I1424" s="8" t="s">
        <v>10560</v>
      </c>
      <c r="J1424" s="13">
        <v>3.6</v>
      </c>
      <c r="K1424" s="13">
        <f t="shared" si="89"/>
        <v>135.5</v>
      </c>
      <c r="L1424" s="13">
        <v>54</v>
      </c>
      <c r="M1424" s="8" t="s">
        <v>10559</v>
      </c>
      <c r="N1424" s="13">
        <f t="shared" si="90"/>
        <v>81.5</v>
      </c>
      <c r="O1424" s="8" t="s">
        <v>10566</v>
      </c>
      <c r="P1424" s="8" t="s">
        <v>10562</v>
      </c>
      <c r="Q1424" s="8" t="s">
        <v>14451</v>
      </c>
      <c r="R1424" s="8" t="s">
        <v>10559</v>
      </c>
      <c r="U1424" s="13">
        <v>97</v>
      </c>
    </row>
    <row r="1425" ht="30" customHeight="1" outlineLevel="3" spans="1:21">
      <c r="A1425" s="8" t="s">
        <v>230</v>
      </c>
      <c r="B1425" s="8" t="s">
        <v>238</v>
      </c>
      <c r="C1425" s="8" t="s">
        <v>14503</v>
      </c>
      <c r="D1425" s="13">
        <v>0.45</v>
      </c>
      <c r="E1425" s="8" t="s">
        <v>14504</v>
      </c>
      <c r="F1425" s="8" t="s">
        <v>14505</v>
      </c>
      <c r="G1425" s="8" t="s">
        <v>10558</v>
      </c>
      <c r="H1425" s="8" t="s">
        <v>10559</v>
      </c>
      <c r="I1425" s="8" t="s">
        <v>10560</v>
      </c>
      <c r="J1425" s="13">
        <v>0.5</v>
      </c>
      <c r="K1425" s="13">
        <f t="shared" si="89"/>
        <v>16.8</v>
      </c>
      <c r="L1425" s="13">
        <v>7</v>
      </c>
      <c r="M1425" s="8" t="s">
        <v>10559</v>
      </c>
      <c r="N1425" s="13">
        <f t="shared" si="90"/>
        <v>9.8</v>
      </c>
      <c r="O1425" s="8" t="s">
        <v>10566</v>
      </c>
      <c r="P1425" s="8" t="s">
        <v>10562</v>
      </c>
      <c r="Q1425" s="8" t="s">
        <v>14451</v>
      </c>
      <c r="R1425" s="8"/>
      <c r="U1425" s="13">
        <v>12</v>
      </c>
    </row>
    <row r="1426" ht="30" customHeight="1" outlineLevel="3" spans="1:21">
      <c r="A1426" s="8" t="s">
        <v>230</v>
      </c>
      <c r="B1426" s="8" t="s">
        <v>238</v>
      </c>
      <c r="C1426" s="8" t="s">
        <v>14506</v>
      </c>
      <c r="D1426" s="13">
        <v>5.463</v>
      </c>
      <c r="E1426" s="8" t="s">
        <v>14507</v>
      </c>
      <c r="F1426" s="8" t="s">
        <v>14508</v>
      </c>
      <c r="G1426" s="8" t="s">
        <v>10558</v>
      </c>
      <c r="H1426" s="8" t="s">
        <v>10559</v>
      </c>
      <c r="I1426" s="8" t="s">
        <v>10560</v>
      </c>
      <c r="J1426" s="13">
        <v>5.5</v>
      </c>
      <c r="K1426" s="13">
        <f t="shared" si="89"/>
        <v>203.9</v>
      </c>
      <c r="L1426" s="13">
        <v>82</v>
      </c>
      <c r="M1426" s="13">
        <v>54.6</v>
      </c>
      <c r="N1426" s="13">
        <f t="shared" si="90"/>
        <v>121.9</v>
      </c>
      <c r="O1426" s="8" t="s">
        <v>10566</v>
      </c>
      <c r="P1426" s="8" t="s">
        <v>10562</v>
      </c>
      <c r="Q1426" s="8" t="s">
        <v>14451</v>
      </c>
      <c r="R1426" s="8" t="s">
        <v>10559</v>
      </c>
      <c r="U1426" s="13">
        <v>146</v>
      </c>
    </row>
    <row r="1427" ht="30" customHeight="1" outlineLevel="3" spans="1:21">
      <c r="A1427" s="8" t="s">
        <v>230</v>
      </c>
      <c r="B1427" s="8" t="s">
        <v>238</v>
      </c>
      <c r="C1427" s="8" t="s">
        <v>14509</v>
      </c>
      <c r="D1427" s="13">
        <v>0.148</v>
      </c>
      <c r="E1427" s="8" t="s">
        <v>14510</v>
      </c>
      <c r="F1427" s="8" t="s">
        <v>14511</v>
      </c>
      <c r="G1427" s="8" t="s">
        <v>10558</v>
      </c>
      <c r="H1427" s="8" t="s">
        <v>10559</v>
      </c>
      <c r="I1427" s="8" t="s">
        <v>10560</v>
      </c>
      <c r="J1427" s="13">
        <v>0.1</v>
      </c>
      <c r="K1427" s="13">
        <f t="shared" si="89"/>
        <v>5.6</v>
      </c>
      <c r="L1427" s="13">
        <v>2</v>
      </c>
      <c r="M1427" s="13">
        <v>1.5</v>
      </c>
      <c r="N1427" s="13">
        <f t="shared" si="90"/>
        <v>3.6</v>
      </c>
      <c r="O1427" s="8" t="s">
        <v>10566</v>
      </c>
      <c r="P1427" s="8" t="s">
        <v>10562</v>
      </c>
      <c r="Q1427" s="8" t="s">
        <v>14451</v>
      </c>
      <c r="R1427" s="8" t="s">
        <v>10559</v>
      </c>
      <c r="U1427" s="13">
        <v>4</v>
      </c>
    </row>
    <row r="1428" ht="30" customHeight="1" outlineLevel="2" spans="1:21">
      <c r="A1428" s="8"/>
      <c r="B1428" s="7" t="s">
        <v>235</v>
      </c>
      <c r="C1428" s="8"/>
      <c r="D1428" s="13">
        <f>SUBTOTAL(9,D1429:D1464)</f>
        <v>105.922</v>
      </c>
      <c r="E1428" s="8"/>
      <c r="F1428" s="8"/>
      <c r="G1428" s="8"/>
      <c r="H1428" s="8"/>
      <c r="I1428" s="8"/>
      <c r="J1428" s="13"/>
      <c r="K1428" s="13">
        <f>SUBTOTAL(9,K1429:K1464)</f>
        <v>3980.1</v>
      </c>
      <c r="L1428" s="13">
        <f>SUBTOTAL(9,L1429:L1464)</f>
        <v>1589</v>
      </c>
      <c r="M1428" s="8">
        <f>SUBTOTAL(9,M1429:M1464)</f>
        <v>0</v>
      </c>
      <c r="N1428" s="13">
        <f>SUBTOTAL(9,N1429:N1464)</f>
        <v>2391.1</v>
      </c>
      <c r="O1428" s="8"/>
      <c r="P1428" s="8"/>
      <c r="Q1428" s="8"/>
      <c r="R1428" s="8"/>
      <c r="U1428" s="13">
        <f>SUBTOTAL(9,U1429:U1464)</f>
        <v>2850</v>
      </c>
    </row>
    <row r="1429" ht="30" customHeight="1" outlineLevel="3" spans="1:21">
      <c r="A1429" s="8" t="s">
        <v>230</v>
      </c>
      <c r="B1429" s="8" t="s">
        <v>234</v>
      </c>
      <c r="C1429" s="8" t="s">
        <v>14512</v>
      </c>
      <c r="D1429" s="13">
        <v>0.054</v>
      </c>
      <c r="E1429" s="8" t="s">
        <v>14513</v>
      </c>
      <c r="F1429" s="8" t="s">
        <v>14514</v>
      </c>
      <c r="G1429" s="8" t="s">
        <v>10558</v>
      </c>
      <c r="H1429" s="8" t="s">
        <v>10559</v>
      </c>
      <c r="I1429" s="8" t="s">
        <v>10560</v>
      </c>
      <c r="J1429" s="13">
        <v>0.1</v>
      </c>
      <c r="K1429" s="13">
        <f t="shared" ref="K1429:K1464" si="91">ROUND(U1429/167662*234138,1)</f>
        <v>1.4</v>
      </c>
      <c r="L1429" s="13">
        <v>1</v>
      </c>
      <c r="M1429" s="8" t="s">
        <v>10559</v>
      </c>
      <c r="N1429" s="13">
        <f t="shared" ref="N1429:N1464" si="92">K1429-L1429</f>
        <v>0.4</v>
      </c>
      <c r="O1429" s="8" t="s">
        <v>10566</v>
      </c>
      <c r="P1429" s="8" t="s">
        <v>10562</v>
      </c>
      <c r="Q1429" s="8" t="s">
        <v>14515</v>
      </c>
      <c r="R1429" s="8"/>
      <c r="U1429" s="13">
        <v>1</v>
      </c>
    </row>
    <row r="1430" ht="30" customHeight="1" outlineLevel="3" spans="1:21">
      <c r="A1430" s="8" t="s">
        <v>230</v>
      </c>
      <c r="B1430" s="8" t="s">
        <v>234</v>
      </c>
      <c r="C1430" s="8" t="s">
        <v>14516</v>
      </c>
      <c r="D1430" s="13">
        <v>0.416</v>
      </c>
      <c r="E1430" s="8" t="s">
        <v>14517</v>
      </c>
      <c r="F1430" s="8" t="s">
        <v>14518</v>
      </c>
      <c r="G1430" s="8" t="s">
        <v>10558</v>
      </c>
      <c r="H1430" s="8" t="s">
        <v>10559</v>
      </c>
      <c r="I1430" s="8" t="s">
        <v>10560</v>
      </c>
      <c r="J1430" s="13">
        <v>0.4</v>
      </c>
      <c r="K1430" s="13">
        <f t="shared" si="91"/>
        <v>15.4</v>
      </c>
      <c r="L1430" s="13">
        <v>6</v>
      </c>
      <c r="M1430" s="8" t="s">
        <v>10559</v>
      </c>
      <c r="N1430" s="13">
        <f t="shared" si="92"/>
        <v>9.4</v>
      </c>
      <c r="O1430" s="8" t="s">
        <v>10566</v>
      </c>
      <c r="P1430" s="8" t="s">
        <v>10562</v>
      </c>
      <c r="Q1430" s="8" t="s">
        <v>14515</v>
      </c>
      <c r="R1430" s="8"/>
      <c r="U1430" s="13">
        <v>11</v>
      </c>
    </row>
    <row r="1431" ht="30" customHeight="1" outlineLevel="3" spans="1:21">
      <c r="A1431" s="8" t="s">
        <v>230</v>
      </c>
      <c r="B1431" s="8" t="s">
        <v>234</v>
      </c>
      <c r="C1431" s="8" t="s">
        <v>14519</v>
      </c>
      <c r="D1431" s="13">
        <v>2.297</v>
      </c>
      <c r="E1431" s="8" t="s">
        <v>14520</v>
      </c>
      <c r="F1431" s="8" t="s">
        <v>14521</v>
      </c>
      <c r="G1431" s="8" t="s">
        <v>10558</v>
      </c>
      <c r="H1431" s="8" t="s">
        <v>10559</v>
      </c>
      <c r="I1431" s="8" t="s">
        <v>10560</v>
      </c>
      <c r="J1431" s="13">
        <v>2.3</v>
      </c>
      <c r="K1431" s="13">
        <f t="shared" si="91"/>
        <v>86.6</v>
      </c>
      <c r="L1431" s="13">
        <v>34</v>
      </c>
      <c r="M1431" s="8" t="s">
        <v>10559</v>
      </c>
      <c r="N1431" s="13">
        <f t="shared" si="92"/>
        <v>52.6</v>
      </c>
      <c r="O1431" s="8" t="s">
        <v>10566</v>
      </c>
      <c r="P1431" s="8" t="s">
        <v>10562</v>
      </c>
      <c r="Q1431" s="8" t="s">
        <v>14515</v>
      </c>
      <c r="R1431" s="8"/>
      <c r="U1431" s="13">
        <v>62</v>
      </c>
    </row>
    <row r="1432" ht="30" customHeight="1" outlineLevel="3" spans="1:21">
      <c r="A1432" s="8" t="s">
        <v>230</v>
      </c>
      <c r="B1432" s="8" t="s">
        <v>234</v>
      </c>
      <c r="C1432" s="8" t="s">
        <v>14522</v>
      </c>
      <c r="D1432" s="13">
        <v>0.774</v>
      </c>
      <c r="E1432" s="8" t="s">
        <v>14523</v>
      </c>
      <c r="F1432" s="8" t="s">
        <v>14524</v>
      </c>
      <c r="G1432" s="8" t="s">
        <v>10558</v>
      </c>
      <c r="H1432" s="8" t="s">
        <v>10559</v>
      </c>
      <c r="I1432" s="8" t="s">
        <v>10560</v>
      </c>
      <c r="J1432" s="13">
        <v>0.8</v>
      </c>
      <c r="K1432" s="13">
        <f t="shared" si="91"/>
        <v>29.3</v>
      </c>
      <c r="L1432" s="13">
        <v>12</v>
      </c>
      <c r="M1432" s="8" t="s">
        <v>10559</v>
      </c>
      <c r="N1432" s="13">
        <f t="shared" si="92"/>
        <v>17.3</v>
      </c>
      <c r="O1432" s="8" t="s">
        <v>10566</v>
      </c>
      <c r="P1432" s="8" t="s">
        <v>10562</v>
      </c>
      <c r="Q1432" s="8" t="s">
        <v>14515</v>
      </c>
      <c r="R1432" s="8"/>
      <c r="U1432" s="13">
        <v>21</v>
      </c>
    </row>
    <row r="1433" ht="30" customHeight="1" outlineLevel="3" spans="1:21">
      <c r="A1433" s="8" t="s">
        <v>230</v>
      </c>
      <c r="B1433" s="8" t="s">
        <v>234</v>
      </c>
      <c r="C1433" s="8" t="s">
        <v>14525</v>
      </c>
      <c r="D1433" s="13">
        <v>2.495</v>
      </c>
      <c r="E1433" s="8" t="s">
        <v>14526</v>
      </c>
      <c r="F1433" s="8" t="s">
        <v>14527</v>
      </c>
      <c r="G1433" s="8" t="s">
        <v>10558</v>
      </c>
      <c r="H1433" s="8" t="s">
        <v>10559</v>
      </c>
      <c r="I1433" s="8" t="s">
        <v>10560</v>
      </c>
      <c r="J1433" s="13">
        <v>2.5</v>
      </c>
      <c r="K1433" s="13">
        <f t="shared" si="91"/>
        <v>93.6</v>
      </c>
      <c r="L1433" s="13">
        <v>37</v>
      </c>
      <c r="M1433" s="8" t="s">
        <v>10559</v>
      </c>
      <c r="N1433" s="13">
        <f t="shared" si="92"/>
        <v>56.6</v>
      </c>
      <c r="O1433" s="8" t="s">
        <v>10566</v>
      </c>
      <c r="P1433" s="8" t="s">
        <v>10562</v>
      </c>
      <c r="Q1433" s="8" t="s">
        <v>14515</v>
      </c>
      <c r="R1433" s="8"/>
      <c r="U1433" s="13">
        <v>67</v>
      </c>
    </row>
    <row r="1434" ht="30" customHeight="1" outlineLevel="3" spans="1:21">
      <c r="A1434" s="8" t="s">
        <v>230</v>
      </c>
      <c r="B1434" s="8" t="s">
        <v>234</v>
      </c>
      <c r="C1434" s="8" t="s">
        <v>14528</v>
      </c>
      <c r="D1434" s="13">
        <v>0.316</v>
      </c>
      <c r="E1434" s="8" t="s">
        <v>14529</v>
      </c>
      <c r="F1434" s="8" t="s">
        <v>14530</v>
      </c>
      <c r="G1434" s="8" t="s">
        <v>10558</v>
      </c>
      <c r="H1434" s="8" t="s">
        <v>10559</v>
      </c>
      <c r="I1434" s="8" t="s">
        <v>10560</v>
      </c>
      <c r="J1434" s="13">
        <v>0.3</v>
      </c>
      <c r="K1434" s="13">
        <f t="shared" si="91"/>
        <v>11.2</v>
      </c>
      <c r="L1434" s="13">
        <v>5</v>
      </c>
      <c r="M1434" s="8" t="s">
        <v>10559</v>
      </c>
      <c r="N1434" s="13">
        <f t="shared" si="92"/>
        <v>6.2</v>
      </c>
      <c r="O1434" s="8" t="s">
        <v>10566</v>
      </c>
      <c r="P1434" s="8" t="s">
        <v>10562</v>
      </c>
      <c r="Q1434" s="8" t="s">
        <v>14515</v>
      </c>
      <c r="R1434" s="8"/>
      <c r="U1434" s="13">
        <v>8</v>
      </c>
    </row>
    <row r="1435" ht="30" customHeight="1" outlineLevel="3" spans="1:21">
      <c r="A1435" s="8" t="s">
        <v>230</v>
      </c>
      <c r="B1435" s="8" t="s">
        <v>234</v>
      </c>
      <c r="C1435" s="8" t="s">
        <v>14531</v>
      </c>
      <c r="D1435" s="13">
        <v>11.103</v>
      </c>
      <c r="E1435" s="8" t="s">
        <v>14532</v>
      </c>
      <c r="F1435" s="8" t="s">
        <v>14533</v>
      </c>
      <c r="G1435" s="8" t="s">
        <v>10558</v>
      </c>
      <c r="H1435" s="8" t="s">
        <v>10559</v>
      </c>
      <c r="I1435" s="8" t="s">
        <v>10560</v>
      </c>
      <c r="J1435" s="13">
        <v>11.1</v>
      </c>
      <c r="K1435" s="13">
        <f t="shared" si="91"/>
        <v>414.8</v>
      </c>
      <c r="L1435" s="13">
        <v>167</v>
      </c>
      <c r="M1435" s="8" t="s">
        <v>10559</v>
      </c>
      <c r="N1435" s="13">
        <f t="shared" si="92"/>
        <v>247.8</v>
      </c>
      <c r="O1435" s="8" t="s">
        <v>10566</v>
      </c>
      <c r="P1435" s="8" t="s">
        <v>10562</v>
      </c>
      <c r="Q1435" s="8" t="s">
        <v>14515</v>
      </c>
      <c r="R1435" s="8"/>
      <c r="U1435" s="13">
        <v>297</v>
      </c>
    </row>
    <row r="1436" ht="30" customHeight="1" outlineLevel="3" spans="1:21">
      <c r="A1436" s="8" t="s">
        <v>230</v>
      </c>
      <c r="B1436" s="8" t="s">
        <v>234</v>
      </c>
      <c r="C1436" s="8" t="s">
        <v>14534</v>
      </c>
      <c r="D1436" s="13">
        <v>2.617</v>
      </c>
      <c r="E1436" s="8" t="s">
        <v>14535</v>
      </c>
      <c r="F1436" s="8" t="s">
        <v>14536</v>
      </c>
      <c r="G1436" s="8" t="s">
        <v>10558</v>
      </c>
      <c r="H1436" s="8" t="s">
        <v>10559</v>
      </c>
      <c r="I1436" s="8" t="s">
        <v>10560</v>
      </c>
      <c r="J1436" s="13">
        <v>2.6</v>
      </c>
      <c r="K1436" s="13">
        <f t="shared" si="91"/>
        <v>97.8</v>
      </c>
      <c r="L1436" s="13">
        <v>39</v>
      </c>
      <c r="M1436" s="8" t="s">
        <v>10559</v>
      </c>
      <c r="N1436" s="13">
        <f t="shared" si="92"/>
        <v>58.8</v>
      </c>
      <c r="O1436" s="8" t="s">
        <v>10566</v>
      </c>
      <c r="P1436" s="8" t="s">
        <v>10562</v>
      </c>
      <c r="Q1436" s="8" t="s">
        <v>14515</v>
      </c>
      <c r="R1436" s="8"/>
      <c r="U1436" s="13">
        <v>70</v>
      </c>
    </row>
    <row r="1437" ht="30" customHeight="1" outlineLevel="3" spans="1:21">
      <c r="A1437" s="8" t="s">
        <v>230</v>
      </c>
      <c r="B1437" s="8" t="s">
        <v>234</v>
      </c>
      <c r="C1437" s="8" t="s">
        <v>10559</v>
      </c>
      <c r="D1437" s="13">
        <v>2.24</v>
      </c>
      <c r="E1437" s="8" t="s">
        <v>6969</v>
      </c>
      <c r="F1437" s="8" t="s">
        <v>14537</v>
      </c>
      <c r="G1437" s="8" t="s">
        <v>10558</v>
      </c>
      <c r="H1437" s="8" t="s">
        <v>10559</v>
      </c>
      <c r="I1437" s="8" t="s">
        <v>10560</v>
      </c>
      <c r="J1437" s="13">
        <v>2.2</v>
      </c>
      <c r="K1437" s="13">
        <f t="shared" si="91"/>
        <v>83.8</v>
      </c>
      <c r="L1437" s="13">
        <v>34</v>
      </c>
      <c r="M1437" s="8" t="s">
        <v>10559</v>
      </c>
      <c r="N1437" s="13">
        <f t="shared" si="92"/>
        <v>49.8</v>
      </c>
      <c r="O1437" s="8" t="s">
        <v>10566</v>
      </c>
      <c r="P1437" s="8" t="s">
        <v>10562</v>
      </c>
      <c r="Q1437" s="8" t="s">
        <v>14515</v>
      </c>
      <c r="R1437" s="8"/>
      <c r="U1437" s="13">
        <v>60</v>
      </c>
    </row>
    <row r="1438" ht="30" customHeight="1" outlineLevel="3" spans="1:21">
      <c r="A1438" s="8" t="s">
        <v>230</v>
      </c>
      <c r="B1438" s="8" t="s">
        <v>234</v>
      </c>
      <c r="C1438" s="8" t="s">
        <v>10559</v>
      </c>
      <c r="D1438" s="13">
        <v>2.665</v>
      </c>
      <c r="E1438" s="8" t="s">
        <v>6969</v>
      </c>
      <c r="F1438" s="8" t="s">
        <v>14538</v>
      </c>
      <c r="G1438" s="8" t="s">
        <v>10558</v>
      </c>
      <c r="H1438" s="8" t="s">
        <v>10559</v>
      </c>
      <c r="I1438" s="8" t="s">
        <v>10560</v>
      </c>
      <c r="J1438" s="13">
        <v>2.7</v>
      </c>
      <c r="K1438" s="13">
        <f t="shared" si="91"/>
        <v>99.2</v>
      </c>
      <c r="L1438" s="13">
        <v>40</v>
      </c>
      <c r="M1438" s="8" t="s">
        <v>10559</v>
      </c>
      <c r="N1438" s="13">
        <f t="shared" si="92"/>
        <v>59.2</v>
      </c>
      <c r="O1438" s="8" t="s">
        <v>10566</v>
      </c>
      <c r="P1438" s="8" t="s">
        <v>10562</v>
      </c>
      <c r="Q1438" s="8" t="s">
        <v>14515</v>
      </c>
      <c r="R1438" s="8"/>
      <c r="U1438" s="13">
        <v>71</v>
      </c>
    </row>
    <row r="1439" ht="30" customHeight="1" outlineLevel="3" spans="1:21">
      <c r="A1439" s="8" t="s">
        <v>230</v>
      </c>
      <c r="B1439" s="8" t="s">
        <v>234</v>
      </c>
      <c r="C1439" s="8" t="s">
        <v>14539</v>
      </c>
      <c r="D1439" s="13">
        <v>7.146</v>
      </c>
      <c r="E1439" s="8" t="s">
        <v>14540</v>
      </c>
      <c r="F1439" s="8" t="s">
        <v>14541</v>
      </c>
      <c r="G1439" s="8" t="s">
        <v>10558</v>
      </c>
      <c r="H1439" s="8" t="s">
        <v>10559</v>
      </c>
      <c r="I1439" s="8" t="s">
        <v>10560</v>
      </c>
      <c r="J1439" s="13">
        <v>7.1</v>
      </c>
      <c r="K1439" s="13">
        <f t="shared" si="91"/>
        <v>266.7</v>
      </c>
      <c r="L1439" s="13">
        <v>107</v>
      </c>
      <c r="M1439" s="8" t="s">
        <v>10559</v>
      </c>
      <c r="N1439" s="13">
        <f t="shared" si="92"/>
        <v>159.7</v>
      </c>
      <c r="O1439" s="8" t="s">
        <v>10566</v>
      </c>
      <c r="P1439" s="8" t="s">
        <v>10562</v>
      </c>
      <c r="Q1439" s="8" t="s">
        <v>14515</v>
      </c>
      <c r="R1439" s="8"/>
      <c r="U1439" s="13">
        <v>191</v>
      </c>
    </row>
    <row r="1440" ht="30" customHeight="1" outlineLevel="3" spans="1:21">
      <c r="A1440" s="8" t="s">
        <v>230</v>
      </c>
      <c r="B1440" s="8" t="s">
        <v>234</v>
      </c>
      <c r="C1440" s="8" t="s">
        <v>14542</v>
      </c>
      <c r="D1440" s="13">
        <v>3.387</v>
      </c>
      <c r="E1440" s="8" t="s">
        <v>14543</v>
      </c>
      <c r="F1440" s="8" t="s">
        <v>14544</v>
      </c>
      <c r="G1440" s="8" t="s">
        <v>10558</v>
      </c>
      <c r="H1440" s="8" t="s">
        <v>10559</v>
      </c>
      <c r="I1440" s="8" t="s">
        <v>10560</v>
      </c>
      <c r="J1440" s="13">
        <v>3.4</v>
      </c>
      <c r="K1440" s="13">
        <f t="shared" si="91"/>
        <v>127.1</v>
      </c>
      <c r="L1440" s="13">
        <v>51</v>
      </c>
      <c r="M1440" s="8" t="s">
        <v>10559</v>
      </c>
      <c r="N1440" s="13">
        <f t="shared" si="92"/>
        <v>76.1</v>
      </c>
      <c r="O1440" s="8" t="s">
        <v>10566</v>
      </c>
      <c r="P1440" s="8" t="s">
        <v>10562</v>
      </c>
      <c r="Q1440" s="8" t="s">
        <v>14515</v>
      </c>
      <c r="R1440" s="8"/>
      <c r="U1440" s="13">
        <v>91</v>
      </c>
    </row>
    <row r="1441" ht="30" customHeight="1" outlineLevel="3" spans="1:21">
      <c r="A1441" s="8" t="s">
        <v>230</v>
      </c>
      <c r="B1441" s="8" t="s">
        <v>234</v>
      </c>
      <c r="C1441" s="8" t="s">
        <v>14545</v>
      </c>
      <c r="D1441" s="13">
        <v>1.886</v>
      </c>
      <c r="E1441" s="8" t="s">
        <v>14546</v>
      </c>
      <c r="F1441" s="8" t="s">
        <v>14547</v>
      </c>
      <c r="G1441" s="8" t="s">
        <v>10558</v>
      </c>
      <c r="H1441" s="8" t="s">
        <v>10559</v>
      </c>
      <c r="I1441" s="8" t="s">
        <v>10560</v>
      </c>
      <c r="J1441" s="13">
        <v>1.9</v>
      </c>
      <c r="K1441" s="13">
        <f t="shared" si="91"/>
        <v>71.2</v>
      </c>
      <c r="L1441" s="13">
        <v>28</v>
      </c>
      <c r="M1441" s="8" t="s">
        <v>10559</v>
      </c>
      <c r="N1441" s="13">
        <f t="shared" si="92"/>
        <v>43.2</v>
      </c>
      <c r="O1441" s="8" t="s">
        <v>10566</v>
      </c>
      <c r="P1441" s="8" t="s">
        <v>10562</v>
      </c>
      <c r="Q1441" s="8" t="s">
        <v>14515</v>
      </c>
      <c r="R1441" s="8"/>
      <c r="U1441" s="13">
        <v>51</v>
      </c>
    </row>
    <row r="1442" ht="30" customHeight="1" outlineLevel="3" spans="1:21">
      <c r="A1442" s="8" t="s">
        <v>230</v>
      </c>
      <c r="B1442" s="8" t="s">
        <v>234</v>
      </c>
      <c r="C1442" s="8" t="s">
        <v>10559</v>
      </c>
      <c r="D1442" s="13">
        <v>1.268</v>
      </c>
      <c r="E1442" s="8" t="s">
        <v>14548</v>
      </c>
      <c r="F1442" s="8" t="s">
        <v>14549</v>
      </c>
      <c r="G1442" s="8" t="s">
        <v>10558</v>
      </c>
      <c r="H1442" s="8" t="s">
        <v>10559</v>
      </c>
      <c r="I1442" s="8" t="s">
        <v>10560</v>
      </c>
      <c r="J1442" s="13">
        <v>3.6</v>
      </c>
      <c r="K1442" s="13">
        <f t="shared" si="91"/>
        <v>62.8</v>
      </c>
      <c r="L1442" s="13">
        <v>19</v>
      </c>
      <c r="M1442" s="8" t="s">
        <v>10559</v>
      </c>
      <c r="N1442" s="13">
        <f t="shared" si="92"/>
        <v>43.8</v>
      </c>
      <c r="O1442" s="8" t="s">
        <v>10566</v>
      </c>
      <c r="P1442" s="8" t="s">
        <v>10562</v>
      </c>
      <c r="Q1442" s="8" t="s">
        <v>14515</v>
      </c>
      <c r="R1442" s="8" t="s">
        <v>10559</v>
      </c>
      <c r="U1442" s="13">
        <v>45</v>
      </c>
    </row>
    <row r="1443" ht="30" customHeight="1" outlineLevel="3" spans="1:21">
      <c r="A1443" s="8" t="s">
        <v>230</v>
      </c>
      <c r="B1443" s="8" t="s">
        <v>234</v>
      </c>
      <c r="C1443" s="8" t="s">
        <v>10559</v>
      </c>
      <c r="D1443" s="13">
        <v>0.125</v>
      </c>
      <c r="E1443" s="8" t="s">
        <v>13628</v>
      </c>
      <c r="F1443" s="8" t="s">
        <v>14550</v>
      </c>
      <c r="G1443" s="8" t="s">
        <v>10558</v>
      </c>
      <c r="H1443" s="8" t="s">
        <v>10559</v>
      </c>
      <c r="I1443" s="8" t="s">
        <v>10560</v>
      </c>
      <c r="J1443" s="13">
        <v>0.1</v>
      </c>
      <c r="K1443" s="13">
        <f t="shared" si="91"/>
        <v>4.2</v>
      </c>
      <c r="L1443" s="13">
        <v>2</v>
      </c>
      <c r="M1443" s="8" t="s">
        <v>10559</v>
      </c>
      <c r="N1443" s="13">
        <f t="shared" si="92"/>
        <v>2.2</v>
      </c>
      <c r="O1443" s="8" t="s">
        <v>10566</v>
      </c>
      <c r="P1443" s="8" t="s">
        <v>10562</v>
      </c>
      <c r="Q1443" s="8" t="s">
        <v>14515</v>
      </c>
      <c r="R1443" s="8"/>
      <c r="U1443" s="13">
        <v>3</v>
      </c>
    </row>
    <row r="1444" ht="30" customHeight="1" outlineLevel="3" spans="1:21">
      <c r="A1444" s="8" t="s">
        <v>230</v>
      </c>
      <c r="B1444" s="8" t="s">
        <v>234</v>
      </c>
      <c r="C1444" s="8" t="s">
        <v>14551</v>
      </c>
      <c r="D1444" s="13">
        <v>2.188</v>
      </c>
      <c r="E1444" s="8" t="s">
        <v>14552</v>
      </c>
      <c r="F1444" s="8" t="s">
        <v>14553</v>
      </c>
      <c r="G1444" s="8" t="s">
        <v>10558</v>
      </c>
      <c r="H1444" s="8" t="s">
        <v>10559</v>
      </c>
      <c r="I1444" s="8" t="s">
        <v>10560</v>
      </c>
      <c r="J1444" s="13">
        <v>2.2</v>
      </c>
      <c r="K1444" s="13">
        <f t="shared" si="91"/>
        <v>82.4</v>
      </c>
      <c r="L1444" s="13">
        <v>33</v>
      </c>
      <c r="M1444" s="8" t="s">
        <v>10559</v>
      </c>
      <c r="N1444" s="13">
        <f t="shared" si="92"/>
        <v>49.4</v>
      </c>
      <c r="O1444" s="8" t="s">
        <v>10566</v>
      </c>
      <c r="P1444" s="8" t="s">
        <v>10562</v>
      </c>
      <c r="Q1444" s="8" t="s">
        <v>14515</v>
      </c>
      <c r="R1444" s="8"/>
      <c r="U1444" s="13">
        <v>59</v>
      </c>
    </row>
    <row r="1445" ht="30" customHeight="1" outlineLevel="3" spans="1:21">
      <c r="A1445" s="8" t="s">
        <v>230</v>
      </c>
      <c r="B1445" s="8" t="s">
        <v>234</v>
      </c>
      <c r="C1445" s="8" t="s">
        <v>10559</v>
      </c>
      <c r="D1445" s="13">
        <v>2.334</v>
      </c>
      <c r="E1445" s="8" t="s">
        <v>14554</v>
      </c>
      <c r="F1445" s="8" t="s">
        <v>14555</v>
      </c>
      <c r="G1445" s="8" t="s">
        <v>10558</v>
      </c>
      <c r="H1445" s="8" t="s">
        <v>10559</v>
      </c>
      <c r="I1445" s="8" t="s">
        <v>10560</v>
      </c>
      <c r="J1445" s="13">
        <v>2.3</v>
      </c>
      <c r="K1445" s="13">
        <f t="shared" si="91"/>
        <v>88</v>
      </c>
      <c r="L1445" s="13">
        <v>35</v>
      </c>
      <c r="M1445" s="8" t="s">
        <v>10559</v>
      </c>
      <c r="N1445" s="13">
        <f t="shared" si="92"/>
        <v>53</v>
      </c>
      <c r="O1445" s="8" t="s">
        <v>10566</v>
      </c>
      <c r="P1445" s="8" t="s">
        <v>10562</v>
      </c>
      <c r="Q1445" s="8" t="s">
        <v>14515</v>
      </c>
      <c r="R1445" s="8"/>
      <c r="U1445" s="13">
        <v>63</v>
      </c>
    </row>
    <row r="1446" ht="30" customHeight="1" outlineLevel="3" spans="1:21">
      <c r="A1446" s="8" t="s">
        <v>230</v>
      </c>
      <c r="B1446" s="8" t="s">
        <v>234</v>
      </c>
      <c r="C1446" s="8" t="s">
        <v>14556</v>
      </c>
      <c r="D1446" s="13">
        <v>2.16</v>
      </c>
      <c r="E1446" s="8" t="s">
        <v>14557</v>
      </c>
      <c r="F1446" s="8" t="s">
        <v>14558</v>
      </c>
      <c r="G1446" s="8" t="s">
        <v>10558</v>
      </c>
      <c r="H1446" s="8" t="s">
        <v>10559</v>
      </c>
      <c r="I1446" s="8" t="s">
        <v>10560</v>
      </c>
      <c r="J1446" s="13">
        <v>2.2</v>
      </c>
      <c r="K1446" s="13">
        <f t="shared" si="91"/>
        <v>81</v>
      </c>
      <c r="L1446" s="13">
        <v>32</v>
      </c>
      <c r="M1446" s="8" t="s">
        <v>10559</v>
      </c>
      <c r="N1446" s="13">
        <f t="shared" si="92"/>
        <v>49</v>
      </c>
      <c r="O1446" s="8" t="s">
        <v>10566</v>
      </c>
      <c r="P1446" s="8" t="s">
        <v>10562</v>
      </c>
      <c r="Q1446" s="8" t="s">
        <v>14515</v>
      </c>
      <c r="R1446" s="8"/>
      <c r="U1446" s="13">
        <v>58</v>
      </c>
    </row>
    <row r="1447" ht="30" customHeight="1" outlineLevel="3" spans="1:21">
      <c r="A1447" s="8" t="s">
        <v>230</v>
      </c>
      <c r="B1447" s="8" t="s">
        <v>234</v>
      </c>
      <c r="C1447" s="8" t="s">
        <v>14559</v>
      </c>
      <c r="D1447" s="13">
        <v>7.259</v>
      </c>
      <c r="E1447" s="8" t="s">
        <v>14560</v>
      </c>
      <c r="F1447" s="8" t="s">
        <v>14561</v>
      </c>
      <c r="G1447" s="8" t="s">
        <v>10558</v>
      </c>
      <c r="H1447" s="8" t="s">
        <v>10559</v>
      </c>
      <c r="I1447" s="8" t="s">
        <v>10560</v>
      </c>
      <c r="J1447" s="13">
        <v>7.3</v>
      </c>
      <c r="K1447" s="13">
        <f t="shared" si="91"/>
        <v>270.9</v>
      </c>
      <c r="L1447" s="13">
        <v>109</v>
      </c>
      <c r="M1447" s="8" t="s">
        <v>10559</v>
      </c>
      <c r="N1447" s="13">
        <f t="shared" si="92"/>
        <v>161.9</v>
      </c>
      <c r="O1447" s="8" t="s">
        <v>10566</v>
      </c>
      <c r="P1447" s="8" t="s">
        <v>10562</v>
      </c>
      <c r="Q1447" s="8" t="s">
        <v>14515</v>
      </c>
      <c r="R1447" s="8"/>
      <c r="U1447" s="13">
        <v>194</v>
      </c>
    </row>
    <row r="1448" ht="30" customHeight="1" outlineLevel="3" spans="1:21">
      <c r="A1448" s="8" t="s">
        <v>230</v>
      </c>
      <c r="B1448" s="8" t="s">
        <v>234</v>
      </c>
      <c r="C1448" s="8" t="s">
        <v>14562</v>
      </c>
      <c r="D1448" s="13">
        <v>8.423</v>
      </c>
      <c r="E1448" s="8" t="s">
        <v>14563</v>
      </c>
      <c r="F1448" s="8" t="s">
        <v>14564</v>
      </c>
      <c r="G1448" s="8" t="s">
        <v>10558</v>
      </c>
      <c r="H1448" s="8" t="s">
        <v>10559</v>
      </c>
      <c r="I1448" s="8" t="s">
        <v>10560</v>
      </c>
      <c r="J1448" s="13">
        <v>8.4</v>
      </c>
      <c r="K1448" s="13">
        <f t="shared" si="91"/>
        <v>315.6</v>
      </c>
      <c r="L1448" s="13">
        <v>126</v>
      </c>
      <c r="M1448" s="8" t="s">
        <v>10559</v>
      </c>
      <c r="N1448" s="13">
        <f t="shared" si="92"/>
        <v>189.6</v>
      </c>
      <c r="O1448" s="8" t="s">
        <v>10566</v>
      </c>
      <c r="P1448" s="8" t="s">
        <v>10562</v>
      </c>
      <c r="Q1448" s="8" t="s">
        <v>14515</v>
      </c>
      <c r="R1448" s="8"/>
      <c r="U1448" s="13">
        <v>226</v>
      </c>
    </row>
    <row r="1449" ht="30" customHeight="1" outlineLevel="3" spans="1:21">
      <c r="A1449" s="8" t="s">
        <v>230</v>
      </c>
      <c r="B1449" s="8" t="s">
        <v>234</v>
      </c>
      <c r="C1449" s="8" t="s">
        <v>14565</v>
      </c>
      <c r="D1449" s="13">
        <v>1.21</v>
      </c>
      <c r="E1449" s="8" t="s">
        <v>14566</v>
      </c>
      <c r="F1449" s="8" t="s">
        <v>14567</v>
      </c>
      <c r="G1449" s="8" t="s">
        <v>10558</v>
      </c>
      <c r="H1449" s="8" t="s">
        <v>10559</v>
      </c>
      <c r="I1449" s="8" t="s">
        <v>10560</v>
      </c>
      <c r="J1449" s="13">
        <v>1.2</v>
      </c>
      <c r="K1449" s="13">
        <f t="shared" si="91"/>
        <v>44.7</v>
      </c>
      <c r="L1449" s="13">
        <v>18</v>
      </c>
      <c r="M1449" s="8" t="s">
        <v>10559</v>
      </c>
      <c r="N1449" s="13">
        <f t="shared" si="92"/>
        <v>26.7</v>
      </c>
      <c r="O1449" s="8" t="s">
        <v>10566</v>
      </c>
      <c r="P1449" s="8" t="s">
        <v>10562</v>
      </c>
      <c r="Q1449" s="8" t="s">
        <v>14515</v>
      </c>
      <c r="R1449" s="8"/>
      <c r="U1449" s="13">
        <v>32</v>
      </c>
    </row>
    <row r="1450" ht="30" customHeight="1" outlineLevel="3" spans="1:21">
      <c r="A1450" s="8" t="s">
        <v>230</v>
      </c>
      <c r="B1450" s="8" t="s">
        <v>234</v>
      </c>
      <c r="C1450" s="8" t="s">
        <v>14568</v>
      </c>
      <c r="D1450" s="13">
        <v>0.445</v>
      </c>
      <c r="E1450" s="8" t="s">
        <v>14569</v>
      </c>
      <c r="F1450" s="8" t="s">
        <v>14570</v>
      </c>
      <c r="G1450" s="8" t="s">
        <v>10558</v>
      </c>
      <c r="H1450" s="8" t="s">
        <v>10559</v>
      </c>
      <c r="I1450" s="8" t="s">
        <v>10560</v>
      </c>
      <c r="J1450" s="13">
        <v>0.4</v>
      </c>
      <c r="K1450" s="13">
        <f t="shared" si="91"/>
        <v>16.8</v>
      </c>
      <c r="L1450" s="13">
        <v>7</v>
      </c>
      <c r="M1450" s="8" t="s">
        <v>10559</v>
      </c>
      <c r="N1450" s="13">
        <f t="shared" si="92"/>
        <v>9.8</v>
      </c>
      <c r="O1450" s="8" t="s">
        <v>10566</v>
      </c>
      <c r="P1450" s="8" t="s">
        <v>10562</v>
      </c>
      <c r="Q1450" s="8" t="s">
        <v>14515</v>
      </c>
      <c r="R1450" s="8"/>
      <c r="U1450" s="13">
        <v>12</v>
      </c>
    </row>
    <row r="1451" ht="30" customHeight="1" outlineLevel="3" spans="1:21">
      <c r="A1451" s="8" t="s">
        <v>230</v>
      </c>
      <c r="B1451" s="8" t="s">
        <v>234</v>
      </c>
      <c r="C1451" s="8" t="s">
        <v>14571</v>
      </c>
      <c r="D1451" s="13">
        <v>9.264</v>
      </c>
      <c r="E1451" s="8" t="s">
        <v>14572</v>
      </c>
      <c r="F1451" s="8" t="s">
        <v>14573</v>
      </c>
      <c r="G1451" s="8" t="s">
        <v>10558</v>
      </c>
      <c r="H1451" s="8" t="s">
        <v>10559</v>
      </c>
      <c r="I1451" s="8" t="s">
        <v>10560</v>
      </c>
      <c r="J1451" s="13">
        <v>9.3</v>
      </c>
      <c r="K1451" s="13">
        <f t="shared" si="91"/>
        <v>346.3</v>
      </c>
      <c r="L1451" s="13">
        <v>139</v>
      </c>
      <c r="M1451" s="8" t="s">
        <v>10559</v>
      </c>
      <c r="N1451" s="13">
        <f t="shared" si="92"/>
        <v>207.3</v>
      </c>
      <c r="O1451" s="8" t="s">
        <v>10566</v>
      </c>
      <c r="P1451" s="8" t="s">
        <v>10562</v>
      </c>
      <c r="Q1451" s="8" t="s">
        <v>14515</v>
      </c>
      <c r="R1451" s="8"/>
      <c r="U1451" s="13">
        <v>248</v>
      </c>
    </row>
    <row r="1452" ht="30" customHeight="1" outlineLevel="3" spans="1:21">
      <c r="A1452" s="8" t="s">
        <v>230</v>
      </c>
      <c r="B1452" s="8" t="s">
        <v>234</v>
      </c>
      <c r="C1452" s="8" t="s">
        <v>14574</v>
      </c>
      <c r="D1452" s="13">
        <v>5.075</v>
      </c>
      <c r="E1452" s="8" t="s">
        <v>14575</v>
      </c>
      <c r="F1452" s="8" t="s">
        <v>14576</v>
      </c>
      <c r="G1452" s="8" t="s">
        <v>10558</v>
      </c>
      <c r="H1452" s="8" t="s">
        <v>10559</v>
      </c>
      <c r="I1452" s="8" t="s">
        <v>10560</v>
      </c>
      <c r="J1452" s="13">
        <v>5.1</v>
      </c>
      <c r="K1452" s="13">
        <f t="shared" si="91"/>
        <v>189.9</v>
      </c>
      <c r="L1452" s="13">
        <v>76</v>
      </c>
      <c r="M1452" s="8" t="s">
        <v>10559</v>
      </c>
      <c r="N1452" s="13">
        <f t="shared" si="92"/>
        <v>113.9</v>
      </c>
      <c r="O1452" s="8" t="s">
        <v>10566</v>
      </c>
      <c r="P1452" s="8" t="s">
        <v>10562</v>
      </c>
      <c r="Q1452" s="8" t="s">
        <v>14515</v>
      </c>
      <c r="R1452" s="8"/>
      <c r="U1452" s="13">
        <v>136</v>
      </c>
    </row>
    <row r="1453" ht="30" customHeight="1" outlineLevel="3" spans="1:21">
      <c r="A1453" s="8" t="s">
        <v>230</v>
      </c>
      <c r="B1453" s="8" t="s">
        <v>234</v>
      </c>
      <c r="C1453" s="8" t="s">
        <v>14577</v>
      </c>
      <c r="D1453" s="13">
        <v>0.418</v>
      </c>
      <c r="E1453" s="8" t="s">
        <v>14578</v>
      </c>
      <c r="F1453" s="8" t="s">
        <v>14579</v>
      </c>
      <c r="G1453" s="8" t="s">
        <v>10558</v>
      </c>
      <c r="H1453" s="8" t="s">
        <v>10559</v>
      </c>
      <c r="I1453" s="8" t="s">
        <v>10560</v>
      </c>
      <c r="J1453" s="13">
        <v>0.4</v>
      </c>
      <c r="K1453" s="13">
        <f t="shared" si="91"/>
        <v>15.4</v>
      </c>
      <c r="L1453" s="13">
        <v>6</v>
      </c>
      <c r="M1453" s="8" t="s">
        <v>10559</v>
      </c>
      <c r="N1453" s="13">
        <f t="shared" si="92"/>
        <v>9.4</v>
      </c>
      <c r="O1453" s="8" t="s">
        <v>10566</v>
      </c>
      <c r="P1453" s="8" t="s">
        <v>10562</v>
      </c>
      <c r="Q1453" s="8" t="s">
        <v>14515</v>
      </c>
      <c r="R1453" s="8"/>
      <c r="U1453" s="13">
        <v>11</v>
      </c>
    </row>
    <row r="1454" ht="30" customHeight="1" outlineLevel="3" spans="1:21">
      <c r="A1454" s="8" t="s">
        <v>230</v>
      </c>
      <c r="B1454" s="8" t="s">
        <v>234</v>
      </c>
      <c r="C1454" s="8" t="s">
        <v>14580</v>
      </c>
      <c r="D1454" s="13">
        <v>0.635</v>
      </c>
      <c r="E1454" s="8" t="s">
        <v>14581</v>
      </c>
      <c r="F1454" s="8" t="s">
        <v>14582</v>
      </c>
      <c r="G1454" s="8" t="s">
        <v>10558</v>
      </c>
      <c r="H1454" s="8" t="s">
        <v>10559</v>
      </c>
      <c r="I1454" s="8" t="s">
        <v>10560</v>
      </c>
      <c r="J1454" s="13">
        <v>0.6</v>
      </c>
      <c r="K1454" s="13">
        <f t="shared" si="91"/>
        <v>23.7</v>
      </c>
      <c r="L1454" s="13">
        <v>10</v>
      </c>
      <c r="M1454" s="8" t="s">
        <v>10559</v>
      </c>
      <c r="N1454" s="13">
        <f t="shared" si="92"/>
        <v>13.7</v>
      </c>
      <c r="O1454" s="8" t="s">
        <v>10566</v>
      </c>
      <c r="P1454" s="8" t="s">
        <v>10562</v>
      </c>
      <c r="Q1454" s="8" t="s">
        <v>14515</v>
      </c>
      <c r="R1454" s="8"/>
      <c r="U1454" s="13">
        <v>17</v>
      </c>
    </row>
    <row r="1455" ht="30" customHeight="1" outlineLevel="3" spans="1:21">
      <c r="A1455" s="8" t="s">
        <v>230</v>
      </c>
      <c r="B1455" s="8" t="s">
        <v>234</v>
      </c>
      <c r="C1455" s="8" t="s">
        <v>14583</v>
      </c>
      <c r="D1455" s="13">
        <v>2.937</v>
      </c>
      <c r="E1455" s="8" t="s">
        <v>14584</v>
      </c>
      <c r="F1455" s="8" t="s">
        <v>14585</v>
      </c>
      <c r="G1455" s="8" t="s">
        <v>10558</v>
      </c>
      <c r="H1455" s="8" t="s">
        <v>10559</v>
      </c>
      <c r="I1455" s="8" t="s">
        <v>10560</v>
      </c>
      <c r="J1455" s="13">
        <v>2.9</v>
      </c>
      <c r="K1455" s="13">
        <f t="shared" si="91"/>
        <v>110.3</v>
      </c>
      <c r="L1455" s="13">
        <v>44</v>
      </c>
      <c r="M1455" s="8" t="s">
        <v>10559</v>
      </c>
      <c r="N1455" s="13">
        <f t="shared" si="92"/>
        <v>66.3</v>
      </c>
      <c r="O1455" s="8" t="s">
        <v>10566</v>
      </c>
      <c r="P1455" s="8" t="s">
        <v>10562</v>
      </c>
      <c r="Q1455" s="8" t="s">
        <v>14515</v>
      </c>
      <c r="R1455" s="8"/>
      <c r="U1455" s="13">
        <v>79</v>
      </c>
    </row>
    <row r="1456" ht="30" customHeight="1" outlineLevel="3" spans="1:21">
      <c r="A1456" s="8" t="s">
        <v>230</v>
      </c>
      <c r="B1456" s="8" t="s">
        <v>234</v>
      </c>
      <c r="C1456" s="8" t="s">
        <v>14586</v>
      </c>
      <c r="D1456" s="13">
        <v>2.745</v>
      </c>
      <c r="E1456" s="8" t="s">
        <v>14587</v>
      </c>
      <c r="F1456" s="8" t="s">
        <v>14588</v>
      </c>
      <c r="G1456" s="8" t="s">
        <v>10558</v>
      </c>
      <c r="H1456" s="8" t="s">
        <v>10559</v>
      </c>
      <c r="I1456" s="8" t="s">
        <v>10560</v>
      </c>
      <c r="J1456" s="13">
        <v>2.7</v>
      </c>
      <c r="K1456" s="13">
        <f t="shared" si="91"/>
        <v>103.3</v>
      </c>
      <c r="L1456" s="13">
        <v>41</v>
      </c>
      <c r="M1456" s="8" t="s">
        <v>10559</v>
      </c>
      <c r="N1456" s="13">
        <f t="shared" si="92"/>
        <v>62.3</v>
      </c>
      <c r="O1456" s="8" t="s">
        <v>10566</v>
      </c>
      <c r="P1456" s="8" t="s">
        <v>10562</v>
      </c>
      <c r="Q1456" s="8" t="s">
        <v>14515</v>
      </c>
      <c r="R1456" s="8"/>
      <c r="U1456" s="13">
        <v>74</v>
      </c>
    </row>
    <row r="1457" ht="30" customHeight="1" outlineLevel="3" spans="1:21">
      <c r="A1457" s="8" t="s">
        <v>230</v>
      </c>
      <c r="B1457" s="8" t="s">
        <v>234</v>
      </c>
      <c r="C1457" s="8" t="s">
        <v>14589</v>
      </c>
      <c r="D1457" s="13">
        <v>2.085</v>
      </c>
      <c r="E1457" s="8" t="s">
        <v>14590</v>
      </c>
      <c r="F1457" s="8" t="s">
        <v>14591</v>
      </c>
      <c r="G1457" s="8" t="s">
        <v>10558</v>
      </c>
      <c r="H1457" s="8" t="s">
        <v>10559</v>
      </c>
      <c r="I1457" s="8" t="s">
        <v>10560</v>
      </c>
      <c r="J1457" s="13">
        <v>2.1</v>
      </c>
      <c r="K1457" s="13">
        <f t="shared" si="91"/>
        <v>78.2</v>
      </c>
      <c r="L1457" s="13">
        <v>31</v>
      </c>
      <c r="M1457" s="8" t="s">
        <v>10559</v>
      </c>
      <c r="N1457" s="13">
        <f t="shared" si="92"/>
        <v>47.2</v>
      </c>
      <c r="O1457" s="8" t="s">
        <v>10566</v>
      </c>
      <c r="P1457" s="8" t="s">
        <v>10562</v>
      </c>
      <c r="Q1457" s="8" t="s">
        <v>14515</v>
      </c>
      <c r="R1457" s="8"/>
      <c r="U1457" s="13">
        <v>56</v>
      </c>
    </row>
    <row r="1458" ht="30" customHeight="1" outlineLevel="3" spans="1:21">
      <c r="A1458" s="8" t="s">
        <v>230</v>
      </c>
      <c r="B1458" s="8" t="s">
        <v>234</v>
      </c>
      <c r="C1458" s="8" t="s">
        <v>14592</v>
      </c>
      <c r="D1458" s="13">
        <v>5.375</v>
      </c>
      <c r="E1458" s="8" t="s">
        <v>14593</v>
      </c>
      <c r="F1458" s="8" t="s">
        <v>14594</v>
      </c>
      <c r="G1458" s="8" t="s">
        <v>10558</v>
      </c>
      <c r="H1458" s="8" t="s">
        <v>10559</v>
      </c>
      <c r="I1458" s="8" t="s">
        <v>10560</v>
      </c>
      <c r="J1458" s="13">
        <v>5.4</v>
      </c>
      <c r="K1458" s="13">
        <f t="shared" si="91"/>
        <v>201.1</v>
      </c>
      <c r="L1458" s="13">
        <v>81</v>
      </c>
      <c r="M1458" s="8" t="s">
        <v>10559</v>
      </c>
      <c r="N1458" s="13">
        <f t="shared" si="92"/>
        <v>120.1</v>
      </c>
      <c r="O1458" s="8" t="s">
        <v>10566</v>
      </c>
      <c r="P1458" s="8" t="s">
        <v>10562</v>
      </c>
      <c r="Q1458" s="8" t="s">
        <v>14515</v>
      </c>
      <c r="R1458" s="8"/>
      <c r="U1458" s="13">
        <v>144</v>
      </c>
    </row>
    <row r="1459" ht="30" customHeight="1" outlineLevel="3" spans="1:21">
      <c r="A1459" s="8" t="s">
        <v>230</v>
      </c>
      <c r="B1459" s="8" t="s">
        <v>234</v>
      </c>
      <c r="C1459" s="8" t="s">
        <v>14595</v>
      </c>
      <c r="D1459" s="13">
        <v>0.767</v>
      </c>
      <c r="E1459" s="8" t="s">
        <v>14596</v>
      </c>
      <c r="F1459" s="8" t="s">
        <v>14597</v>
      </c>
      <c r="G1459" s="8" t="s">
        <v>10558</v>
      </c>
      <c r="H1459" s="8" t="s">
        <v>10559</v>
      </c>
      <c r="I1459" s="8" t="s">
        <v>10560</v>
      </c>
      <c r="J1459" s="13">
        <v>0.8</v>
      </c>
      <c r="K1459" s="13">
        <f t="shared" si="91"/>
        <v>29.3</v>
      </c>
      <c r="L1459" s="13">
        <v>12</v>
      </c>
      <c r="M1459" s="8" t="s">
        <v>10559</v>
      </c>
      <c r="N1459" s="13">
        <f t="shared" si="92"/>
        <v>17.3</v>
      </c>
      <c r="O1459" s="8" t="s">
        <v>10566</v>
      </c>
      <c r="P1459" s="8" t="s">
        <v>10562</v>
      </c>
      <c r="Q1459" s="8" t="s">
        <v>14515</v>
      </c>
      <c r="R1459" s="8"/>
      <c r="U1459" s="13">
        <v>21</v>
      </c>
    </row>
    <row r="1460" ht="30" customHeight="1" outlineLevel="3" spans="1:21">
      <c r="A1460" s="8" t="s">
        <v>230</v>
      </c>
      <c r="B1460" s="8" t="s">
        <v>234</v>
      </c>
      <c r="C1460" s="8" t="s">
        <v>14598</v>
      </c>
      <c r="D1460" s="13">
        <v>1.241</v>
      </c>
      <c r="E1460" s="8" t="s">
        <v>14599</v>
      </c>
      <c r="F1460" s="8" t="s">
        <v>14600</v>
      </c>
      <c r="G1460" s="8" t="s">
        <v>10558</v>
      </c>
      <c r="H1460" s="8" t="s">
        <v>10559</v>
      </c>
      <c r="I1460" s="8" t="s">
        <v>10560</v>
      </c>
      <c r="J1460" s="13">
        <v>1.2</v>
      </c>
      <c r="K1460" s="13">
        <f t="shared" si="91"/>
        <v>46.1</v>
      </c>
      <c r="L1460" s="13">
        <v>19</v>
      </c>
      <c r="M1460" s="8" t="s">
        <v>10559</v>
      </c>
      <c r="N1460" s="13">
        <f t="shared" si="92"/>
        <v>27.1</v>
      </c>
      <c r="O1460" s="8" t="s">
        <v>10566</v>
      </c>
      <c r="P1460" s="8" t="s">
        <v>10562</v>
      </c>
      <c r="Q1460" s="8" t="s">
        <v>14515</v>
      </c>
      <c r="R1460" s="8"/>
      <c r="U1460" s="13">
        <v>33</v>
      </c>
    </row>
    <row r="1461" ht="30" customHeight="1" outlineLevel="3" spans="1:21">
      <c r="A1461" s="8" t="s">
        <v>230</v>
      </c>
      <c r="B1461" s="8" t="s">
        <v>234</v>
      </c>
      <c r="C1461" s="8" t="s">
        <v>10559</v>
      </c>
      <c r="D1461" s="13">
        <v>4.088</v>
      </c>
      <c r="E1461" s="8" t="s">
        <v>7418</v>
      </c>
      <c r="F1461" s="8" t="s">
        <v>14601</v>
      </c>
      <c r="G1461" s="8" t="s">
        <v>10558</v>
      </c>
      <c r="H1461" s="8" t="s">
        <v>10559</v>
      </c>
      <c r="I1461" s="8" t="s">
        <v>10560</v>
      </c>
      <c r="J1461" s="13">
        <v>4.1</v>
      </c>
      <c r="K1461" s="13">
        <f t="shared" si="91"/>
        <v>153.6</v>
      </c>
      <c r="L1461" s="13">
        <v>61</v>
      </c>
      <c r="M1461" s="8" t="s">
        <v>10559</v>
      </c>
      <c r="N1461" s="13">
        <f t="shared" si="92"/>
        <v>92.6</v>
      </c>
      <c r="O1461" s="8" t="s">
        <v>10566</v>
      </c>
      <c r="P1461" s="8" t="s">
        <v>10562</v>
      </c>
      <c r="Q1461" s="8" t="s">
        <v>14515</v>
      </c>
      <c r="R1461" s="8"/>
      <c r="U1461" s="13">
        <v>110</v>
      </c>
    </row>
    <row r="1462" ht="30" customHeight="1" outlineLevel="3" spans="1:21">
      <c r="A1462" s="8" t="s">
        <v>230</v>
      </c>
      <c r="B1462" s="8" t="s">
        <v>234</v>
      </c>
      <c r="C1462" s="8" t="s">
        <v>14602</v>
      </c>
      <c r="D1462" s="13">
        <v>3.141</v>
      </c>
      <c r="E1462" s="8" t="s">
        <v>14603</v>
      </c>
      <c r="F1462" s="8" t="s">
        <v>14604</v>
      </c>
      <c r="G1462" s="8" t="s">
        <v>10558</v>
      </c>
      <c r="H1462" s="8" t="s">
        <v>10559</v>
      </c>
      <c r="I1462" s="8" t="s">
        <v>10560</v>
      </c>
      <c r="J1462" s="13">
        <v>3.1</v>
      </c>
      <c r="K1462" s="13">
        <f t="shared" si="91"/>
        <v>117.3</v>
      </c>
      <c r="L1462" s="13">
        <v>47</v>
      </c>
      <c r="M1462" s="8" t="s">
        <v>10559</v>
      </c>
      <c r="N1462" s="13">
        <f t="shared" si="92"/>
        <v>70.3</v>
      </c>
      <c r="O1462" s="8" t="s">
        <v>10566</v>
      </c>
      <c r="P1462" s="8" t="s">
        <v>10562</v>
      </c>
      <c r="Q1462" s="8" t="s">
        <v>14515</v>
      </c>
      <c r="R1462" s="8"/>
      <c r="U1462" s="13">
        <v>84</v>
      </c>
    </row>
    <row r="1463" ht="30" customHeight="1" outlineLevel="3" spans="1:21">
      <c r="A1463" s="8" t="s">
        <v>230</v>
      </c>
      <c r="B1463" s="8" t="s">
        <v>234</v>
      </c>
      <c r="C1463" s="8" t="s">
        <v>14605</v>
      </c>
      <c r="D1463" s="13">
        <v>4.649</v>
      </c>
      <c r="E1463" s="8" t="s">
        <v>14606</v>
      </c>
      <c r="F1463" s="8" t="s">
        <v>14607</v>
      </c>
      <c r="G1463" s="8" t="s">
        <v>10558</v>
      </c>
      <c r="H1463" s="8" t="s">
        <v>10559</v>
      </c>
      <c r="I1463" s="8" t="s">
        <v>10560</v>
      </c>
      <c r="J1463" s="13">
        <v>4.6</v>
      </c>
      <c r="K1463" s="13">
        <f t="shared" si="91"/>
        <v>174.6</v>
      </c>
      <c r="L1463" s="13">
        <v>70</v>
      </c>
      <c r="M1463" s="8" t="s">
        <v>10559</v>
      </c>
      <c r="N1463" s="13">
        <f t="shared" si="92"/>
        <v>104.6</v>
      </c>
      <c r="O1463" s="8" t="s">
        <v>10566</v>
      </c>
      <c r="P1463" s="8" t="s">
        <v>10562</v>
      </c>
      <c r="Q1463" s="8" t="s">
        <v>14515</v>
      </c>
      <c r="R1463" s="8"/>
      <c r="U1463" s="13">
        <v>125</v>
      </c>
    </row>
    <row r="1464" ht="30" customHeight="1" outlineLevel="3" spans="1:21">
      <c r="A1464" s="8" t="s">
        <v>230</v>
      </c>
      <c r="B1464" s="8" t="s">
        <v>234</v>
      </c>
      <c r="C1464" s="8" t="s">
        <v>14608</v>
      </c>
      <c r="D1464" s="13">
        <v>0.694</v>
      </c>
      <c r="E1464" s="8" t="s">
        <v>14609</v>
      </c>
      <c r="F1464" s="8" t="s">
        <v>14610</v>
      </c>
      <c r="G1464" s="8" t="s">
        <v>10558</v>
      </c>
      <c r="H1464" s="8" t="s">
        <v>10559</v>
      </c>
      <c r="I1464" s="8" t="s">
        <v>10560</v>
      </c>
      <c r="J1464" s="13">
        <v>0.7</v>
      </c>
      <c r="K1464" s="13">
        <f t="shared" si="91"/>
        <v>26.5</v>
      </c>
      <c r="L1464" s="13">
        <v>10</v>
      </c>
      <c r="M1464" s="8" t="s">
        <v>10559</v>
      </c>
      <c r="N1464" s="13">
        <f t="shared" si="92"/>
        <v>16.5</v>
      </c>
      <c r="O1464" s="8" t="s">
        <v>10566</v>
      </c>
      <c r="P1464" s="8" t="s">
        <v>10562</v>
      </c>
      <c r="Q1464" s="8" t="s">
        <v>14515</v>
      </c>
      <c r="R1464" s="8"/>
      <c r="U1464" s="13">
        <v>19</v>
      </c>
    </row>
    <row r="1465" ht="30" customHeight="1" outlineLevel="2" spans="1:21">
      <c r="A1465" s="8"/>
      <c r="B1465" s="7" t="s">
        <v>241</v>
      </c>
      <c r="C1465" s="8"/>
      <c r="D1465" s="13">
        <f>SUBTOTAL(9,D1466:D1472)</f>
        <v>14.557</v>
      </c>
      <c r="E1465" s="8"/>
      <c r="F1465" s="8"/>
      <c r="G1465" s="8"/>
      <c r="H1465" s="8"/>
      <c r="I1465" s="8"/>
      <c r="J1465" s="13"/>
      <c r="K1465" s="13">
        <f>SUBTOTAL(9,K1466:K1472)</f>
        <v>563.4</v>
      </c>
      <c r="L1465" s="13">
        <f>SUBTOTAL(9,L1466:L1472)</f>
        <v>217.3</v>
      </c>
      <c r="M1465" s="8">
        <f>SUBTOTAL(9,M1466:M1472)</f>
        <v>0</v>
      </c>
      <c r="N1465" s="13">
        <f>SUBTOTAL(9,N1466:N1472)</f>
        <v>346.1</v>
      </c>
      <c r="O1465" s="8"/>
      <c r="P1465" s="8"/>
      <c r="Q1465" s="8"/>
      <c r="R1465" s="8"/>
      <c r="U1465" s="13">
        <f>SUBTOTAL(9,U1466:U1472)</f>
        <v>403.4</v>
      </c>
    </row>
    <row r="1466" ht="30" customHeight="1" outlineLevel="3" spans="1:21">
      <c r="A1466" s="8" t="s">
        <v>230</v>
      </c>
      <c r="B1466" s="8" t="s">
        <v>240</v>
      </c>
      <c r="C1466" s="8" t="s">
        <v>10559</v>
      </c>
      <c r="D1466" s="13">
        <v>2.28</v>
      </c>
      <c r="E1466" s="8" t="s">
        <v>14611</v>
      </c>
      <c r="F1466" s="8" t="s">
        <v>14612</v>
      </c>
      <c r="G1466" s="8" t="s">
        <v>10558</v>
      </c>
      <c r="H1466" s="8" t="s">
        <v>10559</v>
      </c>
      <c r="I1466" s="8" t="s">
        <v>10560</v>
      </c>
      <c r="J1466" s="13">
        <v>5.7</v>
      </c>
      <c r="K1466" s="13">
        <f t="shared" ref="K1466:K1472" si="93">ROUND(U1466/167662*234138,1)</f>
        <v>89.1</v>
      </c>
      <c r="L1466" s="13">
        <v>34.1</v>
      </c>
      <c r="M1466" s="8" t="s">
        <v>10559</v>
      </c>
      <c r="N1466" s="13">
        <f t="shared" ref="N1466:N1472" si="94">K1466-L1466</f>
        <v>55</v>
      </c>
      <c r="O1466" s="8" t="s">
        <v>10566</v>
      </c>
      <c r="P1466" s="8" t="s">
        <v>10562</v>
      </c>
      <c r="Q1466" s="8" t="s">
        <v>14613</v>
      </c>
      <c r="R1466" s="8"/>
      <c r="U1466" s="13">
        <v>63.8</v>
      </c>
    </row>
    <row r="1467" ht="30" customHeight="1" outlineLevel="3" spans="1:21">
      <c r="A1467" s="8" t="s">
        <v>230</v>
      </c>
      <c r="B1467" s="8" t="s">
        <v>240</v>
      </c>
      <c r="C1467" s="8" t="s">
        <v>14614</v>
      </c>
      <c r="D1467" s="13">
        <v>0.814</v>
      </c>
      <c r="E1467" s="8" t="s">
        <v>14615</v>
      </c>
      <c r="F1467" s="8" t="s">
        <v>14616</v>
      </c>
      <c r="G1467" s="8" t="s">
        <v>10558</v>
      </c>
      <c r="H1467" s="8" t="s">
        <v>10559</v>
      </c>
      <c r="I1467" s="8" t="s">
        <v>10560</v>
      </c>
      <c r="J1467" s="13">
        <v>3.3</v>
      </c>
      <c r="K1467" s="13">
        <f t="shared" si="93"/>
        <v>26.1</v>
      </c>
      <c r="L1467" s="13">
        <v>11.9</v>
      </c>
      <c r="M1467" s="8" t="s">
        <v>10559</v>
      </c>
      <c r="N1467" s="13">
        <f t="shared" si="94"/>
        <v>14.2</v>
      </c>
      <c r="O1467" s="8" t="s">
        <v>10566</v>
      </c>
      <c r="P1467" s="8" t="s">
        <v>10562</v>
      </c>
      <c r="Q1467" s="8" t="s">
        <v>14613</v>
      </c>
      <c r="R1467" s="8"/>
      <c r="U1467" s="13">
        <v>18.7</v>
      </c>
    </row>
    <row r="1468" ht="30" customHeight="1" outlineLevel="3" spans="1:21">
      <c r="A1468" s="8" t="s">
        <v>230</v>
      </c>
      <c r="B1468" s="8" t="s">
        <v>240</v>
      </c>
      <c r="C1468" s="8" t="s">
        <v>10559</v>
      </c>
      <c r="D1468" s="13">
        <v>2.025</v>
      </c>
      <c r="E1468" s="8" t="s">
        <v>14617</v>
      </c>
      <c r="F1468" s="8" t="s">
        <v>14618</v>
      </c>
      <c r="G1468" s="8" t="s">
        <v>10558</v>
      </c>
      <c r="H1468" s="8" t="s">
        <v>10559</v>
      </c>
      <c r="I1468" s="8" t="s">
        <v>10560</v>
      </c>
      <c r="J1468" s="13">
        <v>4.2</v>
      </c>
      <c r="K1468" s="13">
        <f t="shared" si="93"/>
        <v>79.2</v>
      </c>
      <c r="L1468" s="13">
        <v>30.4</v>
      </c>
      <c r="M1468" s="8" t="s">
        <v>10559</v>
      </c>
      <c r="N1468" s="13">
        <f t="shared" si="94"/>
        <v>48.8</v>
      </c>
      <c r="O1468" s="8" t="s">
        <v>10566</v>
      </c>
      <c r="P1468" s="8" t="s">
        <v>10562</v>
      </c>
      <c r="Q1468" s="8" t="s">
        <v>14613</v>
      </c>
      <c r="R1468" s="8"/>
      <c r="U1468" s="13">
        <v>56.7</v>
      </c>
    </row>
    <row r="1469" ht="30" customHeight="1" outlineLevel="3" spans="1:21">
      <c r="A1469" s="8" t="s">
        <v>230</v>
      </c>
      <c r="B1469" s="8" t="s">
        <v>240</v>
      </c>
      <c r="C1469" s="8" t="s">
        <v>14619</v>
      </c>
      <c r="D1469" s="13">
        <v>2.025</v>
      </c>
      <c r="E1469" s="8" t="s">
        <v>14620</v>
      </c>
      <c r="F1469" s="8" t="s">
        <v>14621</v>
      </c>
      <c r="G1469" s="8" t="s">
        <v>10558</v>
      </c>
      <c r="H1469" s="8" t="s">
        <v>10559</v>
      </c>
      <c r="I1469" s="8" t="s">
        <v>10560</v>
      </c>
      <c r="J1469" s="13">
        <v>4.6</v>
      </c>
      <c r="K1469" s="13">
        <f t="shared" si="93"/>
        <v>79.2</v>
      </c>
      <c r="L1469" s="13">
        <v>29.9</v>
      </c>
      <c r="M1469" s="8" t="s">
        <v>10559</v>
      </c>
      <c r="N1469" s="13">
        <f t="shared" si="94"/>
        <v>49.3</v>
      </c>
      <c r="O1469" s="8" t="s">
        <v>10566</v>
      </c>
      <c r="P1469" s="8" t="s">
        <v>10562</v>
      </c>
      <c r="Q1469" s="8" t="s">
        <v>14613</v>
      </c>
      <c r="R1469" s="8"/>
      <c r="U1469" s="13">
        <v>56.7</v>
      </c>
    </row>
    <row r="1470" ht="30" customHeight="1" outlineLevel="3" spans="1:21">
      <c r="A1470" s="8" t="s">
        <v>230</v>
      </c>
      <c r="B1470" s="8" t="s">
        <v>240</v>
      </c>
      <c r="C1470" s="8" t="s">
        <v>10559</v>
      </c>
      <c r="D1470" s="13">
        <v>1.036</v>
      </c>
      <c r="E1470" s="8" t="s">
        <v>14622</v>
      </c>
      <c r="F1470" s="8" t="s">
        <v>14623</v>
      </c>
      <c r="G1470" s="8" t="s">
        <v>10558</v>
      </c>
      <c r="H1470" s="8" t="s">
        <v>10559</v>
      </c>
      <c r="I1470" s="8" t="s">
        <v>10560</v>
      </c>
      <c r="J1470" s="13">
        <v>2</v>
      </c>
      <c r="K1470" s="13">
        <f t="shared" si="93"/>
        <v>40.5</v>
      </c>
      <c r="L1470" s="13">
        <v>15.5</v>
      </c>
      <c r="M1470" s="8" t="s">
        <v>10559</v>
      </c>
      <c r="N1470" s="13">
        <f t="shared" si="94"/>
        <v>25</v>
      </c>
      <c r="O1470" s="8" t="s">
        <v>10566</v>
      </c>
      <c r="P1470" s="8" t="s">
        <v>10562</v>
      </c>
      <c r="Q1470" s="8" t="s">
        <v>14613</v>
      </c>
      <c r="R1470" s="8" t="s">
        <v>10559</v>
      </c>
      <c r="U1470" s="13">
        <v>29</v>
      </c>
    </row>
    <row r="1471" ht="30" customHeight="1" outlineLevel="3" spans="1:21">
      <c r="A1471" s="8" t="s">
        <v>230</v>
      </c>
      <c r="B1471" s="8" t="s">
        <v>240</v>
      </c>
      <c r="C1471" s="8" t="s">
        <v>10559</v>
      </c>
      <c r="D1471" s="13">
        <v>4.654</v>
      </c>
      <c r="E1471" s="8" t="s">
        <v>14624</v>
      </c>
      <c r="F1471" s="8" t="s">
        <v>14625</v>
      </c>
      <c r="G1471" s="8" t="s">
        <v>10558</v>
      </c>
      <c r="H1471" s="8" t="s">
        <v>10559</v>
      </c>
      <c r="I1471" s="8" t="s">
        <v>10560</v>
      </c>
      <c r="J1471" s="13">
        <v>4.9</v>
      </c>
      <c r="K1471" s="13">
        <f t="shared" si="93"/>
        <v>182</v>
      </c>
      <c r="L1471" s="13">
        <v>69.8</v>
      </c>
      <c r="M1471" s="8" t="s">
        <v>10559</v>
      </c>
      <c r="N1471" s="13">
        <f t="shared" si="94"/>
        <v>112.2</v>
      </c>
      <c r="O1471" s="8" t="s">
        <v>10566</v>
      </c>
      <c r="P1471" s="8" t="s">
        <v>10562</v>
      </c>
      <c r="Q1471" s="8" t="s">
        <v>14613</v>
      </c>
      <c r="R1471" s="8"/>
      <c r="U1471" s="13">
        <v>130.3</v>
      </c>
    </row>
    <row r="1472" ht="30" customHeight="1" outlineLevel="3" spans="1:21">
      <c r="A1472" s="8" t="s">
        <v>230</v>
      </c>
      <c r="B1472" s="8" t="s">
        <v>240</v>
      </c>
      <c r="C1472" s="8" t="s">
        <v>10559</v>
      </c>
      <c r="D1472" s="13">
        <v>1.723</v>
      </c>
      <c r="E1472" s="8" t="s">
        <v>14626</v>
      </c>
      <c r="F1472" s="8" t="s">
        <v>14627</v>
      </c>
      <c r="G1472" s="8" t="s">
        <v>10558</v>
      </c>
      <c r="H1472" s="8" t="s">
        <v>10559</v>
      </c>
      <c r="I1472" s="8" t="s">
        <v>10560</v>
      </c>
      <c r="J1472" s="13">
        <v>4.4</v>
      </c>
      <c r="K1472" s="13">
        <f t="shared" si="93"/>
        <v>67.3</v>
      </c>
      <c r="L1472" s="13">
        <v>25.7</v>
      </c>
      <c r="M1472" s="8" t="s">
        <v>10559</v>
      </c>
      <c r="N1472" s="13">
        <f t="shared" si="94"/>
        <v>41.6</v>
      </c>
      <c r="O1472" s="8" t="s">
        <v>10566</v>
      </c>
      <c r="P1472" s="8" t="s">
        <v>10562</v>
      </c>
      <c r="Q1472" s="8" t="s">
        <v>14613</v>
      </c>
      <c r="R1472" s="8" t="s">
        <v>10559</v>
      </c>
      <c r="U1472" s="13">
        <v>48.2</v>
      </c>
    </row>
    <row r="1473" ht="30" customHeight="1" outlineLevel="2" spans="1:21">
      <c r="A1473" s="8"/>
      <c r="B1473" s="7" t="s">
        <v>245</v>
      </c>
      <c r="C1473" s="8"/>
      <c r="D1473" s="13">
        <f>SUBTOTAL(9,D1474:D1474)</f>
        <v>0.099</v>
      </c>
      <c r="E1473" s="8"/>
      <c r="F1473" s="8"/>
      <c r="G1473" s="8"/>
      <c r="H1473" s="8"/>
      <c r="I1473" s="8"/>
      <c r="J1473" s="13"/>
      <c r="K1473" s="13">
        <f>SUBTOTAL(9,K1474:K1474)</f>
        <v>0</v>
      </c>
      <c r="L1473" s="13">
        <f>SUBTOTAL(9,L1474:L1474)</f>
        <v>1.1</v>
      </c>
      <c r="M1473" s="8">
        <f>SUBTOTAL(9,M1474:M1474)</f>
        <v>0</v>
      </c>
      <c r="N1473" s="13">
        <f>SUBTOTAL(9,N1474:N1474)</f>
        <v>-1.1</v>
      </c>
      <c r="O1473" s="8"/>
      <c r="P1473" s="8"/>
      <c r="Q1473" s="8"/>
      <c r="R1473" s="8"/>
      <c r="U1473" s="13">
        <f>SUBTOTAL(9,U1474:U1474)</f>
        <v>0</v>
      </c>
    </row>
    <row r="1474" ht="30" customHeight="1" outlineLevel="3" spans="1:21">
      <c r="A1474" s="8" t="s">
        <v>230</v>
      </c>
      <c r="B1474" s="8" t="s">
        <v>244</v>
      </c>
      <c r="C1474" s="8" t="s">
        <v>14628</v>
      </c>
      <c r="D1474" s="13">
        <v>0.099</v>
      </c>
      <c r="E1474" s="8" t="s">
        <v>7418</v>
      </c>
      <c r="F1474" s="8" t="s">
        <v>14629</v>
      </c>
      <c r="G1474" s="8" t="s">
        <v>11883</v>
      </c>
      <c r="H1474" s="8" t="s">
        <v>13380</v>
      </c>
      <c r="I1474" s="8" t="s">
        <v>10560</v>
      </c>
      <c r="J1474" s="13">
        <v>6.3</v>
      </c>
      <c r="K1474" s="13">
        <f>ROUND(U1474/167662*234138,1)</f>
        <v>0</v>
      </c>
      <c r="L1474" s="13">
        <v>1.1</v>
      </c>
      <c r="M1474" s="8" t="s">
        <v>10559</v>
      </c>
      <c r="N1474" s="13">
        <f>K1474-L1474</f>
        <v>-1.1</v>
      </c>
      <c r="O1474" s="8" t="s">
        <v>10566</v>
      </c>
      <c r="P1474" s="8" t="s">
        <v>10562</v>
      </c>
      <c r="Q1474" s="8" t="s">
        <v>14630</v>
      </c>
      <c r="R1474" s="8" t="s">
        <v>10559</v>
      </c>
      <c r="S1474" s="1" t="s">
        <v>14631</v>
      </c>
      <c r="T1474" s="1" t="s">
        <v>14631</v>
      </c>
      <c r="U1474" s="13">
        <v>0</v>
      </c>
    </row>
    <row r="1475" ht="30" customHeight="1" outlineLevel="1" spans="1:21">
      <c r="A1475" s="7" t="s">
        <v>258</v>
      </c>
      <c r="B1475" s="8"/>
      <c r="C1475" s="8"/>
      <c r="D1475" s="13">
        <f>SUBTOTAL(9,D1477:D1672)</f>
        <v>843.792</v>
      </c>
      <c r="E1475" s="8"/>
      <c r="F1475" s="8"/>
      <c r="G1475" s="8"/>
      <c r="H1475" s="8"/>
      <c r="I1475" s="8"/>
      <c r="J1475" s="13"/>
      <c r="K1475" s="13">
        <f>SUBTOTAL(9,K1477:K1672)</f>
        <v>38036.2</v>
      </c>
      <c r="L1475" s="13">
        <f>SUBTOTAL(9,L1477:L1672)</f>
        <v>15186.8</v>
      </c>
      <c r="M1475" s="8">
        <f>SUBTOTAL(9,M1477:M1672)</f>
        <v>5982.3</v>
      </c>
      <c r="N1475" s="13">
        <f>SUBTOTAL(9,N1477:N1672)</f>
        <v>22849.4</v>
      </c>
      <c r="O1475" s="8"/>
      <c r="P1475" s="8"/>
      <c r="Q1475" s="8"/>
      <c r="R1475" s="8"/>
      <c r="U1475" s="13">
        <f>SUBTOTAL(9,U1477:U1672)</f>
        <v>27237.2</v>
      </c>
    </row>
    <row r="1476" ht="30" customHeight="1" outlineLevel="2" spans="1:21">
      <c r="A1476" s="8"/>
      <c r="B1476" s="7" t="s">
        <v>267</v>
      </c>
      <c r="C1476" s="8"/>
      <c r="D1476" s="13">
        <f>SUBTOTAL(9,D1477:D1477)</f>
        <v>1.1</v>
      </c>
      <c r="E1476" s="8"/>
      <c r="F1476" s="8"/>
      <c r="G1476" s="8"/>
      <c r="H1476" s="8"/>
      <c r="I1476" s="8"/>
      <c r="J1476" s="13"/>
      <c r="K1476" s="13">
        <f>SUBTOTAL(9,K1477:K1477)</f>
        <v>79.6</v>
      </c>
      <c r="L1476" s="13">
        <f>SUBTOTAL(9,L1477:L1477)</f>
        <v>20</v>
      </c>
      <c r="M1476" s="8">
        <f>SUBTOTAL(9,M1477:M1477)</f>
        <v>0</v>
      </c>
      <c r="N1476" s="13">
        <f>SUBTOTAL(9,N1477:N1477)</f>
        <v>59.6</v>
      </c>
      <c r="O1476" s="8"/>
      <c r="P1476" s="8"/>
      <c r="Q1476" s="8"/>
      <c r="R1476" s="8"/>
      <c r="U1476" s="13">
        <f>SUBTOTAL(9,U1477:U1477)</f>
        <v>57</v>
      </c>
    </row>
    <row r="1477" ht="30" customHeight="1" outlineLevel="3" spans="1:21">
      <c r="A1477" s="8" t="s">
        <v>259</v>
      </c>
      <c r="B1477" s="8" t="s">
        <v>266</v>
      </c>
      <c r="C1477" s="8" t="s">
        <v>10559</v>
      </c>
      <c r="D1477" s="13">
        <v>1.1</v>
      </c>
      <c r="E1477" s="8" t="s">
        <v>8554</v>
      </c>
      <c r="F1477" s="8" t="s">
        <v>8555</v>
      </c>
      <c r="G1477" s="8" t="s">
        <v>11838</v>
      </c>
      <c r="H1477" s="8" t="s">
        <v>11839</v>
      </c>
      <c r="I1477" s="8" t="s">
        <v>10560</v>
      </c>
      <c r="J1477" s="13">
        <v>8</v>
      </c>
      <c r="K1477" s="13">
        <f>ROUND(U1477/167662*234138,1)</f>
        <v>79.6</v>
      </c>
      <c r="L1477" s="13">
        <v>20</v>
      </c>
      <c r="M1477" s="8" t="s">
        <v>10559</v>
      </c>
      <c r="N1477" s="13">
        <f>K1477-L1477</f>
        <v>59.6</v>
      </c>
      <c r="O1477" s="8" t="s">
        <v>10566</v>
      </c>
      <c r="P1477" s="8" t="s">
        <v>10562</v>
      </c>
      <c r="Q1477" s="8" t="s">
        <v>14632</v>
      </c>
      <c r="R1477" s="8" t="s">
        <v>10559</v>
      </c>
      <c r="S1477" s="1" t="s">
        <v>12715</v>
      </c>
      <c r="T1477" s="1" t="s">
        <v>12715</v>
      </c>
      <c r="U1477" s="13">
        <v>57</v>
      </c>
    </row>
    <row r="1478" ht="30" customHeight="1" outlineLevel="2" spans="1:21">
      <c r="A1478" s="8"/>
      <c r="B1478" s="7" t="s">
        <v>285</v>
      </c>
      <c r="C1478" s="8"/>
      <c r="D1478" s="13">
        <f>SUBTOTAL(9,D1479:D1479)</f>
        <v>0.087</v>
      </c>
      <c r="E1478" s="8"/>
      <c r="F1478" s="8"/>
      <c r="G1478" s="8"/>
      <c r="H1478" s="8"/>
      <c r="I1478" s="8"/>
      <c r="J1478" s="13"/>
      <c r="K1478" s="13">
        <f>SUBTOTAL(9,K1479:K1479)</f>
        <v>18.4</v>
      </c>
      <c r="L1478" s="13">
        <f>SUBTOTAL(9,L1479:L1479)</f>
        <v>1.4</v>
      </c>
      <c r="M1478" s="8">
        <f>SUBTOTAL(9,M1479:M1479)</f>
        <v>0</v>
      </c>
      <c r="N1478" s="13">
        <f>SUBTOTAL(9,N1479:N1479)</f>
        <v>17</v>
      </c>
      <c r="O1478" s="8"/>
      <c r="P1478" s="8"/>
      <c r="Q1478" s="8"/>
      <c r="R1478" s="8"/>
      <c r="U1478" s="13">
        <f>SUBTOTAL(9,U1479:U1479)</f>
        <v>13.2</v>
      </c>
    </row>
    <row r="1479" ht="30" customHeight="1" outlineLevel="3" spans="1:21">
      <c r="A1479" s="8" t="s">
        <v>259</v>
      </c>
      <c r="B1479" s="8" t="s">
        <v>284</v>
      </c>
      <c r="C1479" s="8" t="s">
        <v>14633</v>
      </c>
      <c r="D1479" s="13">
        <v>0.087</v>
      </c>
      <c r="E1479" s="8" t="s">
        <v>14634</v>
      </c>
      <c r="F1479" s="8" t="s">
        <v>14635</v>
      </c>
      <c r="G1479" s="8" t="s">
        <v>11883</v>
      </c>
      <c r="H1479" s="8" t="s">
        <v>13380</v>
      </c>
      <c r="I1479" s="8" t="s">
        <v>10560</v>
      </c>
      <c r="J1479" s="13">
        <v>2.3</v>
      </c>
      <c r="K1479" s="13">
        <f>ROUND(U1479/167662*234138,1)</f>
        <v>18.4</v>
      </c>
      <c r="L1479" s="13">
        <v>1.4</v>
      </c>
      <c r="M1479" s="8" t="s">
        <v>10559</v>
      </c>
      <c r="N1479" s="13">
        <f>K1479-L1479</f>
        <v>17</v>
      </c>
      <c r="O1479" s="8" t="s">
        <v>10566</v>
      </c>
      <c r="P1479" s="8" t="s">
        <v>10562</v>
      </c>
      <c r="Q1479" s="8" t="s">
        <v>14636</v>
      </c>
      <c r="R1479" s="8"/>
      <c r="S1479" s="1" t="s">
        <v>14631</v>
      </c>
      <c r="T1479" s="1" t="s">
        <v>14631</v>
      </c>
      <c r="U1479" s="13">
        <v>13.2</v>
      </c>
    </row>
    <row r="1480" ht="30" customHeight="1" outlineLevel="2" spans="1:21">
      <c r="A1480" s="8"/>
      <c r="B1480" s="7" t="s">
        <v>279</v>
      </c>
      <c r="C1480" s="8"/>
      <c r="D1480" s="13">
        <f>SUBTOTAL(9,D1481:D1481)</f>
        <v>0.999</v>
      </c>
      <c r="E1480" s="8"/>
      <c r="F1480" s="8"/>
      <c r="G1480" s="8"/>
      <c r="H1480" s="8"/>
      <c r="I1480" s="8"/>
      <c r="J1480" s="13"/>
      <c r="K1480" s="13">
        <f>SUBTOTAL(9,K1481:K1481)</f>
        <v>44.7</v>
      </c>
      <c r="L1480" s="13">
        <f>SUBTOTAL(9,L1481:L1481)</f>
        <v>18</v>
      </c>
      <c r="M1480" s="8">
        <f>SUBTOTAL(9,M1481:M1481)</f>
        <v>0</v>
      </c>
      <c r="N1480" s="13">
        <f>SUBTOTAL(9,N1481:N1481)</f>
        <v>26.7</v>
      </c>
      <c r="O1480" s="8"/>
      <c r="P1480" s="8"/>
      <c r="Q1480" s="8"/>
      <c r="R1480" s="8"/>
      <c r="U1480" s="13">
        <f>SUBTOTAL(9,U1481:U1481)</f>
        <v>32</v>
      </c>
    </row>
    <row r="1481" ht="30" customHeight="1" outlineLevel="3" spans="1:21">
      <c r="A1481" s="8" t="s">
        <v>259</v>
      </c>
      <c r="B1481" s="8" t="s">
        <v>278</v>
      </c>
      <c r="C1481" s="8" t="s">
        <v>14637</v>
      </c>
      <c r="D1481" s="13">
        <v>0.999</v>
      </c>
      <c r="E1481" s="8" t="s">
        <v>14638</v>
      </c>
      <c r="F1481" s="8" t="s">
        <v>14639</v>
      </c>
      <c r="G1481" s="8" t="s">
        <v>11838</v>
      </c>
      <c r="H1481" s="8" t="s">
        <v>11839</v>
      </c>
      <c r="I1481" s="8" t="s">
        <v>10560</v>
      </c>
      <c r="J1481" s="13">
        <v>1</v>
      </c>
      <c r="K1481" s="13">
        <f>ROUND(U1481/167662*234138,1)</f>
        <v>44.7</v>
      </c>
      <c r="L1481" s="13">
        <v>18</v>
      </c>
      <c r="M1481" s="8" t="s">
        <v>10559</v>
      </c>
      <c r="N1481" s="13">
        <f>K1481-L1481</f>
        <v>26.7</v>
      </c>
      <c r="O1481" s="8" t="s">
        <v>10566</v>
      </c>
      <c r="P1481" s="8" t="s">
        <v>10562</v>
      </c>
      <c r="Q1481" s="8" t="s">
        <v>14636</v>
      </c>
      <c r="R1481" s="8"/>
      <c r="S1481" s="1" t="s">
        <v>12715</v>
      </c>
      <c r="T1481" s="1" t="s">
        <v>12715</v>
      </c>
      <c r="U1481" s="13">
        <v>32</v>
      </c>
    </row>
    <row r="1482" ht="30" customHeight="1" outlineLevel="2" spans="1:21">
      <c r="A1482" s="8"/>
      <c r="B1482" s="7" t="s">
        <v>273</v>
      </c>
      <c r="C1482" s="8"/>
      <c r="D1482" s="13">
        <f>SUBTOTAL(9,D1483:D1524)</f>
        <v>172.012</v>
      </c>
      <c r="E1482" s="8"/>
      <c r="F1482" s="8"/>
      <c r="G1482" s="8"/>
      <c r="H1482" s="8"/>
      <c r="I1482" s="8"/>
      <c r="J1482" s="13"/>
      <c r="K1482" s="13">
        <f>SUBTOTAL(9,K1483:K1524)</f>
        <v>7721.4</v>
      </c>
      <c r="L1482" s="13">
        <f>SUBTOTAL(9,L1483:L1524)</f>
        <v>3093</v>
      </c>
      <c r="M1482" s="13">
        <f>SUBTOTAL(9,M1483:M1524)</f>
        <v>1955.6</v>
      </c>
      <c r="N1482" s="13">
        <f>SUBTOTAL(9,N1483:N1524)</f>
        <v>4628.4</v>
      </c>
      <c r="O1482" s="8"/>
      <c r="P1482" s="8"/>
      <c r="Q1482" s="8"/>
      <c r="R1482" s="8"/>
      <c r="U1482" s="13">
        <f>SUBTOTAL(9,U1483:U1524)</f>
        <v>5529</v>
      </c>
    </row>
    <row r="1483" ht="30" customHeight="1" outlineLevel="3" spans="1:21">
      <c r="A1483" s="8" t="s">
        <v>259</v>
      </c>
      <c r="B1483" s="8" t="s">
        <v>272</v>
      </c>
      <c r="C1483" s="8" t="s">
        <v>14640</v>
      </c>
      <c r="D1483" s="13">
        <v>4.512</v>
      </c>
      <c r="E1483" s="8" t="s">
        <v>14641</v>
      </c>
      <c r="F1483" s="8" t="s">
        <v>14642</v>
      </c>
      <c r="G1483" s="8" t="s">
        <v>11838</v>
      </c>
      <c r="H1483" s="8" t="s">
        <v>11839</v>
      </c>
      <c r="I1483" s="8" t="s">
        <v>10560</v>
      </c>
      <c r="J1483" s="13">
        <v>4.5</v>
      </c>
      <c r="K1483" s="13">
        <f t="shared" ref="K1483:K1524" si="95">ROUND(U1483/167662*234138,1)</f>
        <v>202.5</v>
      </c>
      <c r="L1483" s="13">
        <v>81</v>
      </c>
      <c r="M1483" s="13">
        <v>58.7</v>
      </c>
      <c r="N1483" s="13">
        <f t="shared" ref="N1483:N1524" si="96">K1483-L1483</f>
        <v>121.5</v>
      </c>
      <c r="O1483" s="8" t="s">
        <v>10566</v>
      </c>
      <c r="P1483" s="8" t="s">
        <v>10562</v>
      </c>
      <c r="Q1483" s="8" t="s">
        <v>14643</v>
      </c>
      <c r="R1483" s="8" t="s">
        <v>10559</v>
      </c>
      <c r="U1483" s="13">
        <v>145</v>
      </c>
    </row>
    <row r="1484" ht="30" customHeight="1" outlineLevel="3" spans="1:21">
      <c r="A1484" s="8" t="s">
        <v>259</v>
      </c>
      <c r="B1484" s="8" t="s">
        <v>272</v>
      </c>
      <c r="C1484" s="8" t="s">
        <v>14644</v>
      </c>
      <c r="D1484" s="13">
        <v>9.111</v>
      </c>
      <c r="E1484" s="8" t="s">
        <v>14645</v>
      </c>
      <c r="F1484" s="8" t="s">
        <v>14646</v>
      </c>
      <c r="G1484" s="8" t="s">
        <v>11838</v>
      </c>
      <c r="H1484" s="8" t="s">
        <v>11839</v>
      </c>
      <c r="I1484" s="8" t="s">
        <v>10560</v>
      </c>
      <c r="J1484" s="13">
        <v>9.1</v>
      </c>
      <c r="K1484" s="13">
        <f t="shared" si="95"/>
        <v>409.2</v>
      </c>
      <c r="L1484" s="13">
        <v>164</v>
      </c>
      <c r="M1484" s="13">
        <v>118.4</v>
      </c>
      <c r="N1484" s="13">
        <f t="shared" si="96"/>
        <v>245.2</v>
      </c>
      <c r="O1484" s="8" t="s">
        <v>10566</v>
      </c>
      <c r="P1484" s="8" t="s">
        <v>10562</v>
      </c>
      <c r="Q1484" s="8" t="s">
        <v>14643</v>
      </c>
      <c r="R1484" s="8" t="s">
        <v>10559</v>
      </c>
      <c r="U1484" s="13">
        <v>293</v>
      </c>
    </row>
    <row r="1485" ht="30" customHeight="1" outlineLevel="3" spans="1:21">
      <c r="A1485" s="8" t="s">
        <v>259</v>
      </c>
      <c r="B1485" s="8" t="s">
        <v>272</v>
      </c>
      <c r="C1485" s="8" t="s">
        <v>14647</v>
      </c>
      <c r="D1485" s="13">
        <v>3.892</v>
      </c>
      <c r="E1485" s="8" t="s">
        <v>14648</v>
      </c>
      <c r="F1485" s="8" t="s">
        <v>14649</v>
      </c>
      <c r="G1485" s="8" t="s">
        <v>11838</v>
      </c>
      <c r="H1485" s="8" t="s">
        <v>11839</v>
      </c>
      <c r="I1485" s="8" t="s">
        <v>10560</v>
      </c>
      <c r="J1485" s="13">
        <v>3.9</v>
      </c>
      <c r="K1485" s="13">
        <f t="shared" si="95"/>
        <v>174.6</v>
      </c>
      <c r="L1485" s="13">
        <v>70</v>
      </c>
      <c r="M1485" s="13">
        <v>50.6</v>
      </c>
      <c r="N1485" s="13">
        <f t="shared" si="96"/>
        <v>104.6</v>
      </c>
      <c r="O1485" s="8" t="s">
        <v>10566</v>
      </c>
      <c r="P1485" s="8" t="s">
        <v>10562</v>
      </c>
      <c r="Q1485" s="8" t="s">
        <v>14643</v>
      </c>
      <c r="R1485" s="8" t="s">
        <v>10559</v>
      </c>
      <c r="U1485" s="13">
        <v>125</v>
      </c>
    </row>
    <row r="1486" ht="30" customHeight="1" outlineLevel="3" spans="1:21">
      <c r="A1486" s="8" t="s">
        <v>259</v>
      </c>
      <c r="B1486" s="8" t="s">
        <v>272</v>
      </c>
      <c r="C1486" s="8" t="s">
        <v>14650</v>
      </c>
      <c r="D1486" s="13">
        <v>3.194</v>
      </c>
      <c r="E1486" s="8" t="s">
        <v>14651</v>
      </c>
      <c r="F1486" s="8" t="s">
        <v>14652</v>
      </c>
      <c r="G1486" s="8" t="s">
        <v>11838</v>
      </c>
      <c r="H1486" s="8" t="s">
        <v>11839</v>
      </c>
      <c r="I1486" s="8" t="s">
        <v>10560</v>
      </c>
      <c r="J1486" s="13">
        <v>3.2</v>
      </c>
      <c r="K1486" s="13">
        <f t="shared" si="95"/>
        <v>143.8</v>
      </c>
      <c r="L1486" s="13">
        <v>57</v>
      </c>
      <c r="M1486" s="13">
        <v>41.5</v>
      </c>
      <c r="N1486" s="13">
        <f t="shared" si="96"/>
        <v>86.8</v>
      </c>
      <c r="O1486" s="8" t="s">
        <v>10566</v>
      </c>
      <c r="P1486" s="8" t="s">
        <v>10562</v>
      </c>
      <c r="Q1486" s="8" t="s">
        <v>14643</v>
      </c>
      <c r="R1486" s="8" t="s">
        <v>10559</v>
      </c>
      <c r="U1486" s="13">
        <v>103</v>
      </c>
    </row>
    <row r="1487" ht="30" customHeight="1" outlineLevel="3" spans="1:21">
      <c r="A1487" s="8" t="s">
        <v>259</v>
      </c>
      <c r="B1487" s="8" t="s">
        <v>272</v>
      </c>
      <c r="C1487" s="8" t="s">
        <v>14653</v>
      </c>
      <c r="D1487" s="13">
        <v>1.751</v>
      </c>
      <c r="E1487" s="8" t="s">
        <v>14654</v>
      </c>
      <c r="F1487" s="8" t="s">
        <v>14655</v>
      </c>
      <c r="G1487" s="8" t="s">
        <v>11838</v>
      </c>
      <c r="H1487" s="8" t="s">
        <v>11839</v>
      </c>
      <c r="I1487" s="8" t="s">
        <v>10560</v>
      </c>
      <c r="J1487" s="13">
        <v>1.8</v>
      </c>
      <c r="K1487" s="13">
        <f t="shared" si="95"/>
        <v>78.2</v>
      </c>
      <c r="L1487" s="13">
        <v>32</v>
      </c>
      <c r="M1487" s="13">
        <v>22.8</v>
      </c>
      <c r="N1487" s="13">
        <f t="shared" si="96"/>
        <v>46.2</v>
      </c>
      <c r="O1487" s="8" t="s">
        <v>10566</v>
      </c>
      <c r="P1487" s="8" t="s">
        <v>10562</v>
      </c>
      <c r="Q1487" s="8" t="s">
        <v>14643</v>
      </c>
      <c r="R1487" s="8" t="s">
        <v>10559</v>
      </c>
      <c r="U1487" s="13">
        <v>56</v>
      </c>
    </row>
    <row r="1488" ht="30" customHeight="1" outlineLevel="3" spans="1:21">
      <c r="A1488" s="8" t="s">
        <v>259</v>
      </c>
      <c r="B1488" s="8" t="s">
        <v>272</v>
      </c>
      <c r="C1488" s="8" t="s">
        <v>14656</v>
      </c>
      <c r="D1488" s="13">
        <v>0.343</v>
      </c>
      <c r="E1488" s="8" t="s">
        <v>14657</v>
      </c>
      <c r="F1488" s="8" t="s">
        <v>14658</v>
      </c>
      <c r="G1488" s="8" t="s">
        <v>11838</v>
      </c>
      <c r="H1488" s="8" t="s">
        <v>11839</v>
      </c>
      <c r="I1488" s="8" t="s">
        <v>10560</v>
      </c>
      <c r="J1488" s="13">
        <v>0.3</v>
      </c>
      <c r="K1488" s="13">
        <f t="shared" si="95"/>
        <v>15.4</v>
      </c>
      <c r="L1488" s="13">
        <v>6</v>
      </c>
      <c r="M1488" s="13">
        <v>4.5</v>
      </c>
      <c r="N1488" s="13">
        <f t="shared" si="96"/>
        <v>9.4</v>
      </c>
      <c r="O1488" s="8" t="s">
        <v>10566</v>
      </c>
      <c r="P1488" s="8" t="s">
        <v>10562</v>
      </c>
      <c r="Q1488" s="8" t="s">
        <v>14643</v>
      </c>
      <c r="R1488" s="8" t="s">
        <v>10559</v>
      </c>
      <c r="U1488" s="13">
        <v>11</v>
      </c>
    </row>
    <row r="1489" ht="30" customHeight="1" outlineLevel="3" spans="1:21">
      <c r="A1489" s="8" t="s">
        <v>259</v>
      </c>
      <c r="B1489" s="8" t="s">
        <v>272</v>
      </c>
      <c r="C1489" s="8" t="s">
        <v>14659</v>
      </c>
      <c r="D1489" s="13">
        <v>3.965</v>
      </c>
      <c r="E1489" s="8" t="s">
        <v>14660</v>
      </c>
      <c r="F1489" s="8" t="s">
        <v>14661</v>
      </c>
      <c r="G1489" s="8" t="s">
        <v>11838</v>
      </c>
      <c r="H1489" s="8" t="s">
        <v>11839</v>
      </c>
      <c r="I1489" s="8" t="s">
        <v>10560</v>
      </c>
      <c r="J1489" s="13">
        <v>4</v>
      </c>
      <c r="K1489" s="13">
        <f t="shared" si="95"/>
        <v>177.4</v>
      </c>
      <c r="L1489" s="13">
        <v>71</v>
      </c>
      <c r="M1489" s="8" t="s">
        <v>10559</v>
      </c>
      <c r="N1489" s="13">
        <f t="shared" si="96"/>
        <v>106.4</v>
      </c>
      <c r="O1489" s="8" t="s">
        <v>10566</v>
      </c>
      <c r="P1489" s="8" t="s">
        <v>10562</v>
      </c>
      <c r="Q1489" s="8" t="s">
        <v>14643</v>
      </c>
      <c r="R1489" s="8" t="s">
        <v>10559</v>
      </c>
      <c r="U1489" s="13">
        <v>127</v>
      </c>
    </row>
    <row r="1490" ht="30" customHeight="1" outlineLevel="3" spans="1:21">
      <c r="A1490" s="8" t="s">
        <v>259</v>
      </c>
      <c r="B1490" s="8" t="s">
        <v>272</v>
      </c>
      <c r="C1490" s="8" t="s">
        <v>14662</v>
      </c>
      <c r="D1490" s="13">
        <v>3.314</v>
      </c>
      <c r="E1490" s="8" t="s">
        <v>14663</v>
      </c>
      <c r="F1490" s="8" t="s">
        <v>14664</v>
      </c>
      <c r="G1490" s="8" t="s">
        <v>11838</v>
      </c>
      <c r="H1490" s="8" t="s">
        <v>11839</v>
      </c>
      <c r="I1490" s="8" t="s">
        <v>10560</v>
      </c>
      <c r="J1490" s="13">
        <v>3.3</v>
      </c>
      <c r="K1490" s="13">
        <f t="shared" si="95"/>
        <v>149.4</v>
      </c>
      <c r="L1490" s="13">
        <v>60</v>
      </c>
      <c r="M1490" s="8" t="s">
        <v>10559</v>
      </c>
      <c r="N1490" s="13">
        <f t="shared" si="96"/>
        <v>89.4</v>
      </c>
      <c r="O1490" s="8" t="s">
        <v>10566</v>
      </c>
      <c r="P1490" s="8" t="s">
        <v>10562</v>
      </c>
      <c r="Q1490" s="8" t="s">
        <v>14643</v>
      </c>
      <c r="R1490" s="8" t="s">
        <v>10559</v>
      </c>
      <c r="U1490" s="13">
        <v>107</v>
      </c>
    </row>
    <row r="1491" ht="30" customHeight="1" outlineLevel="3" spans="1:21">
      <c r="A1491" s="8" t="s">
        <v>259</v>
      </c>
      <c r="B1491" s="8" t="s">
        <v>272</v>
      </c>
      <c r="C1491" s="8" t="s">
        <v>14665</v>
      </c>
      <c r="D1491" s="13">
        <v>2.559</v>
      </c>
      <c r="E1491" s="8" t="s">
        <v>14666</v>
      </c>
      <c r="F1491" s="8" t="s">
        <v>14667</v>
      </c>
      <c r="G1491" s="8" t="s">
        <v>11838</v>
      </c>
      <c r="H1491" s="8" t="s">
        <v>11839</v>
      </c>
      <c r="I1491" s="8" t="s">
        <v>10560</v>
      </c>
      <c r="J1491" s="13">
        <v>2.6</v>
      </c>
      <c r="K1491" s="13">
        <f t="shared" si="95"/>
        <v>114.5</v>
      </c>
      <c r="L1491" s="13">
        <v>46</v>
      </c>
      <c r="M1491" s="13">
        <v>33.3</v>
      </c>
      <c r="N1491" s="13">
        <f t="shared" si="96"/>
        <v>68.5</v>
      </c>
      <c r="O1491" s="8" t="s">
        <v>10566</v>
      </c>
      <c r="P1491" s="8" t="s">
        <v>10562</v>
      </c>
      <c r="Q1491" s="8" t="s">
        <v>14643</v>
      </c>
      <c r="R1491" s="8" t="s">
        <v>10559</v>
      </c>
      <c r="U1491" s="13">
        <v>82</v>
      </c>
    </row>
    <row r="1492" ht="30" customHeight="1" outlineLevel="3" spans="1:21">
      <c r="A1492" s="8" t="s">
        <v>259</v>
      </c>
      <c r="B1492" s="8" t="s">
        <v>272</v>
      </c>
      <c r="C1492" s="8" t="s">
        <v>14668</v>
      </c>
      <c r="D1492" s="13">
        <v>4.404</v>
      </c>
      <c r="E1492" s="8" t="s">
        <v>14669</v>
      </c>
      <c r="F1492" s="8" t="s">
        <v>14670</v>
      </c>
      <c r="G1492" s="8" t="s">
        <v>11838</v>
      </c>
      <c r="H1492" s="8" t="s">
        <v>11839</v>
      </c>
      <c r="I1492" s="8" t="s">
        <v>10560</v>
      </c>
      <c r="J1492" s="13">
        <v>4.4</v>
      </c>
      <c r="K1492" s="13">
        <f t="shared" si="95"/>
        <v>198.3</v>
      </c>
      <c r="L1492" s="13">
        <v>79</v>
      </c>
      <c r="M1492" s="8" t="s">
        <v>10559</v>
      </c>
      <c r="N1492" s="13">
        <f t="shared" si="96"/>
        <v>119.3</v>
      </c>
      <c r="O1492" s="8" t="s">
        <v>10566</v>
      </c>
      <c r="P1492" s="8" t="s">
        <v>10562</v>
      </c>
      <c r="Q1492" s="8" t="s">
        <v>14643</v>
      </c>
      <c r="R1492" s="8" t="s">
        <v>10559</v>
      </c>
      <c r="U1492" s="13">
        <v>142</v>
      </c>
    </row>
    <row r="1493" ht="30" customHeight="1" outlineLevel="3" spans="1:21">
      <c r="A1493" s="8" t="s">
        <v>259</v>
      </c>
      <c r="B1493" s="8" t="s">
        <v>272</v>
      </c>
      <c r="C1493" s="8" t="s">
        <v>14671</v>
      </c>
      <c r="D1493" s="13">
        <v>0.12</v>
      </c>
      <c r="E1493" s="8" t="s">
        <v>14672</v>
      </c>
      <c r="F1493" s="8" t="s">
        <v>14673</v>
      </c>
      <c r="G1493" s="8" t="s">
        <v>11838</v>
      </c>
      <c r="H1493" s="8" t="s">
        <v>11839</v>
      </c>
      <c r="I1493" s="8" t="s">
        <v>10560</v>
      </c>
      <c r="J1493" s="13">
        <v>0.1</v>
      </c>
      <c r="K1493" s="13">
        <f t="shared" si="95"/>
        <v>5.6</v>
      </c>
      <c r="L1493" s="13">
        <v>2</v>
      </c>
      <c r="M1493" s="13">
        <v>1.6</v>
      </c>
      <c r="N1493" s="13">
        <f t="shared" si="96"/>
        <v>3.6</v>
      </c>
      <c r="O1493" s="8" t="s">
        <v>10566</v>
      </c>
      <c r="P1493" s="8" t="s">
        <v>10562</v>
      </c>
      <c r="Q1493" s="8" t="s">
        <v>14643</v>
      </c>
      <c r="R1493" s="8" t="s">
        <v>10559</v>
      </c>
      <c r="U1493" s="13">
        <v>4</v>
      </c>
    </row>
    <row r="1494" ht="30" customHeight="1" outlineLevel="3" spans="1:21">
      <c r="A1494" s="8" t="s">
        <v>259</v>
      </c>
      <c r="B1494" s="8" t="s">
        <v>272</v>
      </c>
      <c r="C1494" s="8" t="s">
        <v>14674</v>
      </c>
      <c r="D1494" s="13">
        <v>5.401</v>
      </c>
      <c r="E1494" s="8" t="s">
        <v>14675</v>
      </c>
      <c r="F1494" s="8" t="s">
        <v>14676</v>
      </c>
      <c r="G1494" s="8" t="s">
        <v>11838</v>
      </c>
      <c r="H1494" s="8" t="s">
        <v>11839</v>
      </c>
      <c r="I1494" s="8" t="s">
        <v>10560</v>
      </c>
      <c r="J1494" s="13">
        <v>5.4</v>
      </c>
      <c r="K1494" s="13">
        <f t="shared" si="95"/>
        <v>243</v>
      </c>
      <c r="L1494" s="13">
        <v>97</v>
      </c>
      <c r="M1494" s="13">
        <v>70.2</v>
      </c>
      <c r="N1494" s="13">
        <f t="shared" si="96"/>
        <v>146</v>
      </c>
      <c r="O1494" s="8" t="s">
        <v>10566</v>
      </c>
      <c r="P1494" s="8" t="s">
        <v>10562</v>
      </c>
      <c r="Q1494" s="8" t="s">
        <v>14643</v>
      </c>
      <c r="R1494" s="8" t="s">
        <v>10559</v>
      </c>
      <c r="U1494" s="13">
        <v>174</v>
      </c>
    </row>
    <row r="1495" ht="30" customHeight="1" outlineLevel="3" spans="1:21">
      <c r="A1495" s="8" t="s">
        <v>259</v>
      </c>
      <c r="B1495" s="8" t="s">
        <v>272</v>
      </c>
      <c r="C1495" s="8" t="s">
        <v>14677</v>
      </c>
      <c r="D1495" s="13">
        <v>0.2</v>
      </c>
      <c r="E1495" s="8" t="s">
        <v>14678</v>
      </c>
      <c r="F1495" s="8" t="s">
        <v>14679</v>
      </c>
      <c r="G1495" s="8" t="s">
        <v>11838</v>
      </c>
      <c r="H1495" s="8" t="s">
        <v>11839</v>
      </c>
      <c r="I1495" s="8" t="s">
        <v>10560</v>
      </c>
      <c r="J1495" s="13">
        <v>0.2</v>
      </c>
      <c r="K1495" s="13">
        <f t="shared" si="95"/>
        <v>8.4</v>
      </c>
      <c r="L1495" s="13">
        <v>4</v>
      </c>
      <c r="M1495" s="13">
        <v>2.6</v>
      </c>
      <c r="N1495" s="13">
        <f t="shared" si="96"/>
        <v>4.4</v>
      </c>
      <c r="O1495" s="8" t="s">
        <v>10566</v>
      </c>
      <c r="P1495" s="8" t="s">
        <v>10562</v>
      </c>
      <c r="Q1495" s="8" t="s">
        <v>14643</v>
      </c>
      <c r="R1495" s="8" t="s">
        <v>10559</v>
      </c>
      <c r="U1495" s="13">
        <v>6</v>
      </c>
    </row>
    <row r="1496" ht="30" customHeight="1" outlineLevel="3" spans="1:21">
      <c r="A1496" s="8" t="s">
        <v>259</v>
      </c>
      <c r="B1496" s="8" t="s">
        <v>272</v>
      </c>
      <c r="C1496" s="8" t="s">
        <v>14680</v>
      </c>
      <c r="D1496" s="13">
        <v>5.086</v>
      </c>
      <c r="E1496" s="8" t="s">
        <v>14681</v>
      </c>
      <c r="F1496" s="8" t="s">
        <v>14682</v>
      </c>
      <c r="G1496" s="8" t="s">
        <v>11838</v>
      </c>
      <c r="H1496" s="8" t="s">
        <v>11839</v>
      </c>
      <c r="I1496" s="8" t="s">
        <v>10560</v>
      </c>
      <c r="J1496" s="13">
        <v>5.1</v>
      </c>
      <c r="K1496" s="13">
        <f t="shared" si="95"/>
        <v>227.6</v>
      </c>
      <c r="L1496" s="13">
        <v>92</v>
      </c>
      <c r="M1496" s="13">
        <v>66.1</v>
      </c>
      <c r="N1496" s="13">
        <f t="shared" si="96"/>
        <v>135.6</v>
      </c>
      <c r="O1496" s="8" t="s">
        <v>10566</v>
      </c>
      <c r="P1496" s="8" t="s">
        <v>10562</v>
      </c>
      <c r="Q1496" s="8" t="s">
        <v>14643</v>
      </c>
      <c r="R1496" s="8" t="s">
        <v>10559</v>
      </c>
      <c r="U1496" s="13">
        <v>163</v>
      </c>
    </row>
    <row r="1497" ht="30" customHeight="1" outlineLevel="3" spans="1:21">
      <c r="A1497" s="8" t="s">
        <v>259</v>
      </c>
      <c r="B1497" s="8" t="s">
        <v>272</v>
      </c>
      <c r="C1497" s="8" t="s">
        <v>14683</v>
      </c>
      <c r="D1497" s="13">
        <v>3.02</v>
      </c>
      <c r="E1497" s="8" t="s">
        <v>14684</v>
      </c>
      <c r="F1497" s="8" t="s">
        <v>14685</v>
      </c>
      <c r="G1497" s="8" t="s">
        <v>11838</v>
      </c>
      <c r="H1497" s="8" t="s">
        <v>11839</v>
      </c>
      <c r="I1497" s="8" t="s">
        <v>10560</v>
      </c>
      <c r="J1497" s="13">
        <v>3</v>
      </c>
      <c r="K1497" s="13">
        <f t="shared" si="95"/>
        <v>135.5</v>
      </c>
      <c r="L1497" s="13">
        <v>54</v>
      </c>
      <c r="M1497" s="13">
        <v>39.3</v>
      </c>
      <c r="N1497" s="13">
        <f t="shared" si="96"/>
        <v>81.5</v>
      </c>
      <c r="O1497" s="8" t="s">
        <v>10566</v>
      </c>
      <c r="P1497" s="8" t="s">
        <v>10562</v>
      </c>
      <c r="Q1497" s="8" t="s">
        <v>14643</v>
      </c>
      <c r="R1497" s="8" t="s">
        <v>10559</v>
      </c>
      <c r="U1497" s="13">
        <v>97</v>
      </c>
    </row>
    <row r="1498" ht="30" customHeight="1" outlineLevel="3" spans="1:21">
      <c r="A1498" s="8" t="s">
        <v>259</v>
      </c>
      <c r="B1498" s="8" t="s">
        <v>272</v>
      </c>
      <c r="C1498" s="8" t="s">
        <v>14686</v>
      </c>
      <c r="D1498" s="13">
        <v>14.898</v>
      </c>
      <c r="E1498" s="8" t="s">
        <v>14687</v>
      </c>
      <c r="F1498" s="8" t="s">
        <v>14688</v>
      </c>
      <c r="G1498" s="8" t="s">
        <v>11838</v>
      </c>
      <c r="H1498" s="8" t="s">
        <v>11839</v>
      </c>
      <c r="I1498" s="8" t="s">
        <v>10560</v>
      </c>
      <c r="J1498" s="13">
        <v>14.9</v>
      </c>
      <c r="K1498" s="13">
        <f t="shared" si="95"/>
        <v>668.9</v>
      </c>
      <c r="L1498" s="13">
        <v>268</v>
      </c>
      <c r="M1498" s="13">
        <v>193.7</v>
      </c>
      <c r="N1498" s="13">
        <f t="shared" si="96"/>
        <v>400.9</v>
      </c>
      <c r="O1498" s="8" t="s">
        <v>10566</v>
      </c>
      <c r="P1498" s="8" t="s">
        <v>10562</v>
      </c>
      <c r="Q1498" s="8" t="s">
        <v>14643</v>
      </c>
      <c r="R1498" s="8" t="s">
        <v>10559</v>
      </c>
      <c r="U1498" s="13">
        <v>479</v>
      </c>
    </row>
    <row r="1499" ht="30" customHeight="1" outlineLevel="3" spans="1:21">
      <c r="A1499" s="8" t="s">
        <v>259</v>
      </c>
      <c r="B1499" s="8" t="s">
        <v>272</v>
      </c>
      <c r="C1499" s="8" t="s">
        <v>14689</v>
      </c>
      <c r="D1499" s="13">
        <v>3.676</v>
      </c>
      <c r="E1499" s="8" t="s">
        <v>14690</v>
      </c>
      <c r="F1499" s="8" t="s">
        <v>14691</v>
      </c>
      <c r="G1499" s="8" t="s">
        <v>11838</v>
      </c>
      <c r="H1499" s="8" t="s">
        <v>11839</v>
      </c>
      <c r="I1499" s="8" t="s">
        <v>10560</v>
      </c>
      <c r="J1499" s="13">
        <v>3.7</v>
      </c>
      <c r="K1499" s="13">
        <f t="shared" si="95"/>
        <v>164.8</v>
      </c>
      <c r="L1499" s="13">
        <v>66</v>
      </c>
      <c r="M1499" s="13">
        <v>47.8</v>
      </c>
      <c r="N1499" s="13">
        <f t="shared" si="96"/>
        <v>98.8</v>
      </c>
      <c r="O1499" s="8" t="s">
        <v>10566</v>
      </c>
      <c r="P1499" s="8" t="s">
        <v>10562</v>
      </c>
      <c r="Q1499" s="8" t="s">
        <v>14643</v>
      </c>
      <c r="R1499" s="8" t="s">
        <v>10559</v>
      </c>
      <c r="U1499" s="13">
        <v>118</v>
      </c>
    </row>
    <row r="1500" ht="30" customHeight="1" outlineLevel="3" spans="1:21">
      <c r="A1500" s="8" t="s">
        <v>259</v>
      </c>
      <c r="B1500" s="8" t="s">
        <v>272</v>
      </c>
      <c r="C1500" s="8" t="s">
        <v>10559</v>
      </c>
      <c r="D1500" s="13">
        <v>5.125</v>
      </c>
      <c r="E1500" s="8" t="s">
        <v>14692</v>
      </c>
      <c r="F1500" s="8" t="s">
        <v>14693</v>
      </c>
      <c r="G1500" s="8" t="s">
        <v>11838</v>
      </c>
      <c r="H1500" s="8" t="s">
        <v>11839</v>
      </c>
      <c r="I1500" s="8" t="s">
        <v>10560</v>
      </c>
      <c r="J1500" s="13">
        <v>5.1</v>
      </c>
      <c r="K1500" s="13">
        <f t="shared" si="95"/>
        <v>230.4</v>
      </c>
      <c r="L1500" s="13">
        <v>92</v>
      </c>
      <c r="M1500" s="8" t="s">
        <v>10559</v>
      </c>
      <c r="N1500" s="13">
        <f t="shared" si="96"/>
        <v>138.4</v>
      </c>
      <c r="O1500" s="8" t="s">
        <v>10566</v>
      </c>
      <c r="P1500" s="8" t="s">
        <v>10562</v>
      </c>
      <c r="Q1500" s="8" t="s">
        <v>14643</v>
      </c>
      <c r="R1500" s="8" t="s">
        <v>10559</v>
      </c>
      <c r="U1500" s="13">
        <v>165</v>
      </c>
    </row>
    <row r="1501" ht="30" customHeight="1" outlineLevel="3" spans="1:21">
      <c r="A1501" s="8" t="s">
        <v>259</v>
      </c>
      <c r="B1501" s="8" t="s">
        <v>272</v>
      </c>
      <c r="C1501" s="8" t="s">
        <v>14694</v>
      </c>
      <c r="D1501" s="13">
        <v>5.569</v>
      </c>
      <c r="E1501" s="8" t="s">
        <v>14695</v>
      </c>
      <c r="F1501" s="8" t="s">
        <v>14696</v>
      </c>
      <c r="G1501" s="8" t="s">
        <v>11838</v>
      </c>
      <c r="H1501" s="8" t="s">
        <v>11839</v>
      </c>
      <c r="I1501" s="8" t="s">
        <v>10560</v>
      </c>
      <c r="J1501" s="13">
        <v>5.6</v>
      </c>
      <c r="K1501" s="13">
        <f t="shared" si="95"/>
        <v>250</v>
      </c>
      <c r="L1501" s="13">
        <v>100</v>
      </c>
      <c r="M1501" s="13">
        <v>72.4</v>
      </c>
      <c r="N1501" s="13">
        <f t="shared" si="96"/>
        <v>150</v>
      </c>
      <c r="O1501" s="8" t="s">
        <v>10566</v>
      </c>
      <c r="P1501" s="8" t="s">
        <v>10562</v>
      </c>
      <c r="Q1501" s="8" t="s">
        <v>14643</v>
      </c>
      <c r="R1501" s="8" t="s">
        <v>10559</v>
      </c>
      <c r="U1501" s="13">
        <v>179</v>
      </c>
    </row>
    <row r="1502" ht="30" customHeight="1" outlineLevel="3" spans="1:21">
      <c r="A1502" s="8" t="s">
        <v>259</v>
      </c>
      <c r="B1502" s="8" t="s">
        <v>272</v>
      </c>
      <c r="C1502" s="8" t="s">
        <v>10559</v>
      </c>
      <c r="D1502" s="13">
        <v>2.622</v>
      </c>
      <c r="E1502" s="8" t="s">
        <v>8957</v>
      </c>
      <c r="F1502" s="8" t="s">
        <v>14697</v>
      </c>
      <c r="G1502" s="8" t="s">
        <v>11838</v>
      </c>
      <c r="H1502" s="8" t="s">
        <v>11839</v>
      </c>
      <c r="I1502" s="8" t="s">
        <v>10560</v>
      </c>
      <c r="J1502" s="13">
        <v>2.6</v>
      </c>
      <c r="K1502" s="13">
        <f t="shared" si="95"/>
        <v>117.3</v>
      </c>
      <c r="L1502" s="13">
        <v>47</v>
      </c>
      <c r="M1502" s="13">
        <v>34.1</v>
      </c>
      <c r="N1502" s="13">
        <f t="shared" si="96"/>
        <v>70.3</v>
      </c>
      <c r="O1502" s="8" t="s">
        <v>10566</v>
      </c>
      <c r="P1502" s="8" t="s">
        <v>10562</v>
      </c>
      <c r="Q1502" s="8" t="s">
        <v>14643</v>
      </c>
      <c r="R1502" s="8" t="s">
        <v>10559</v>
      </c>
      <c r="U1502" s="13">
        <v>84</v>
      </c>
    </row>
    <row r="1503" ht="30" customHeight="1" outlineLevel="3" spans="1:21">
      <c r="A1503" s="8" t="s">
        <v>259</v>
      </c>
      <c r="B1503" s="8" t="s">
        <v>272</v>
      </c>
      <c r="C1503" s="8" t="s">
        <v>14698</v>
      </c>
      <c r="D1503" s="13">
        <v>3.325</v>
      </c>
      <c r="E1503" s="8" t="s">
        <v>14699</v>
      </c>
      <c r="F1503" s="8" t="s">
        <v>14700</v>
      </c>
      <c r="G1503" s="8" t="s">
        <v>11838</v>
      </c>
      <c r="H1503" s="8" t="s">
        <v>11839</v>
      </c>
      <c r="I1503" s="8" t="s">
        <v>10560</v>
      </c>
      <c r="J1503" s="13">
        <v>3.3</v>
      </c>
      <c r="K1503" s="13">
        <f t="shared" si="95"/>
        <v>149.4</v>
      </c>
      <c r="L1503" s="13">
        <v>60</v>
      </c>
      <c r="M1503" s="13">
        <v>43.2</v>
      </c>
      <c r="N1503" s="13">
        <f t="shared" si="96"/>
        <v>89.4</v>
      </c>
      <c r="O1503" s="8" t="s">
        <v>10566</v>
      </c>
      <c r="P1503" s="8" t="s">
        <v>10562</v>
      </c>
      <c r="Q1503" s="8" t="s">
        <v>14643</v>
      </c>
      <c r="R1503" s="8" t="s">
        <v>10559</v>
      </c>
      <c r="U1503" s="13">
        <v>107</v>
      </c>
    </row>
    <row r="1504" ht="30" customHeight="1" outlineLevel="3" spans="1:21">
      <c r="A1504" s="8" t="s">
        <v>259</v>
      </c>
      <c r="B1504" s="8" t="s">
        <v>272</v>
      </c>
      <c r="C1504" s="8" t="s">
        <v>14701</v>
      </c>
      <c r="D1504" s="13">
        <v>4.399</v>
      </c>
      <c r="E1504" s="8" t="s">
        <v>14702</v>
      </c>
      <c r="F1504" s="8" t="s">
        <v>14703</v>
      </c>
      <c r="G1504" s="8" t="s">
        <v>11838</v>
      </c>
      <c r="H1504" s="8" t="s">
        <v>11839</v>
      </c>
      <c r="I1504" s="8" t="s">
        <v>10560</v>
      </c>
      <c r="J1504" s="13">
        <v>4.4</v>
      </c>
      <c r="K1504" s="13">
        <f t="shared" si="95"/>
        <v>196.9</v>
      </c>
      <c r="L1504" s="13">
        <v>79</v>
      </c>
      <c r="M1504" s="13">
        <v>57.2</v>
      </c>
      <c r="N1504" s="13">
        <f t="shared" si="96"/>
        <v>117.9</v>
      </c>
      <c r="O1504" s="8" t="s">
        <v>10566</v>
      </c>
      <c r="P1504" s="8" t="s">
        <v>10562</v>
      </c>
      <c r="Q1504" s="8" t="s">
        <v>14643</v>
      </c>
      <c r="R1504" s="8" t="s">
        <v>10559</v>
      </c>
      <c r="U1504" s="13">
        <v>141</v>
      </c>
    </row>
    <row r="1505" ht="30" customHeight="1" outlineLevel="3" spans="1:21">
      <c r="A1505" s="8" t="s">
        <v>259</v>
      </c>
      <c r="B1505" s="8" t="s">
        <v>272</v>
      </c>
      <c r="C1505" s="8" t="s">
        <v>14704</v>
      </c>
      <c r="D1505" s="13">
        <v>2.117</v>
      </c>
      <c r="E1505" s="8" t="s">
        <v>14705</v>
      </c>
      <c r="F1505" s="8" t="s">
        <v>14706</v>
      </c>
      <c r="G1505" s="8" t="s">
        <v>11838</v>
      </c>
      <c r="H1505" s="8" t="s">
        <v>11839</v>
      </c>
      <c r="I1505" s="8" t="s">
        <v>10560</v>
      </c>
      <c r="J1505" s="13">
        <v>2.1</v>
      </c>
      <c r="K1505" s="13">
        <f t="shared" si="95"/>
        <v>95</v>
      </c>
      <c r="L1505" s="13">
        <v>38</v>
      </c>
      <c r="M1505" s="13">
        <v>27.5</v>
      </c>
      <c r="N1505" s="13">
        <f t="shared" si="96"/>
        <v>57</v>
      </c>
      <c r="O1505" s="8" t="s">
        <v>10566</v>
      </c>
      <c r="P1505" s="8" t="s">
        <v>10562</v>
      </c>
      <c r="Q1505" s="8" t="s">
        <v>14643</v>
      </c>
      <c r="R1505" s="8" t="s">
        <v>10559</v>
      </c>
      <c r="U1505" s="13">
        <v>68</v>
      </c>
    </row>
    <row r="1506" ht="30" customHeight="1" outlineLevel="3" spans="1:21">
      <c r="A1506" s="8" t="s">
        <v>259</v>
      </c>
      <c r="B1506" s="8" t="s">
        <v>272</v>
      </c>
      <c r="C1506" s="8" t="s">
        <v>14707</v>
      </c>
      <c r="D1506" s="13">
        <v>7.529</v>
      </c>
      <c r="E1506" s="8" t="s">
        <v>14708</v>
      </c>
      <c r="F1506" s="8" t="s">
        <v>14709</v>
      </c>
      <c r="G1506" s="8" t="s">
        <v>11838</v>
      </c>
      <c r="H1506" s="8" t="s">
        <v>11839</v>
      </c>
      <c r="I1506" s="8" t="s">
        <v>10560</v>
      </c>
      <c r="J1506" s="13">
        <v>7.5</v>
      </c>
      <c r="K1506" s="13">
        <f t="shared" si="95"/>
        <v>338</v>
      </c>
      <c r="L1506" s="13">
        <v>136</v>
      </c>
      <c r="M1506" s="13">
        <v>97.9</v>
      </c>
      <c r="N1506" s="13">
        <f t="shared" si="96"/>
        <v>202</v>
      </c>
      <c r="O1506" s="8" t="s">
        <v>10566</v>
      </c>
      <c r="P1506" s="8" t="s">
        <v>10562</v>
      </c>
      <c r="Q1506" s="8" t="s">
        <v>14643</v>
      </c>
      <c r="R1506" s="8" t="s">
        <v>10559</v>
      </c>
      <c r="U1506" s="13">
        <v>242</v>
      </c>
    </row>
    <row r="1507" ht="30" customHeight="1" outlineLevel="3" spans="1:21">
      <c r="A1507" s="8" t="s">
        <v>259</v>
      </c>
      <c r="B1507" s="8" t="s">
        <v>272</v>
      </c>
      <c r="C1507" s="8" t="s">
        <v>14710</v>
      </c>
      <c r="D1507" s="13">
        <v>0.795</v>
      </c>
      <c r="E1507" s="8" t="s">
        <v>14711</v>
      </c>
      <c r="F1507" s="8" t="s">
        <v>14712</v>
      </c>
      <c r="G1507" s="8" t="s">
        <v>11838</v>
      </c>
      <c r="H1507" s="8" t="s">
        <v>11839</v>
      </c>
      <c r="I1507" s="8" t="s">
        <v>10560</v>
      </c>
      <c r="J1507" s="13">
        <v>0.8</v>
      </c>
      <c r="K1507" s="13">
        <f t="shared" si="95"/>
        <v>36.3</v>
      </c>
      <c r="L1507" s="13">
        <v>14</v>
      </c>
      <c r="M1507" s="13">
        <v>10.3</v>
      </c>
      <c r="N1507" s="13">
        <f t="shared" si="96"/>
        <v>22.3</v>
      </c>
      <c r="O1507" s="8" t="s">
        <v>10566</v>
      </c>
      <c r="P1507" s="8" t="s">
        <v>10562</v>
      </c>
      <c r="Q1507" s="8" t="s">
        <v>14643</v>
      </c>
      <c r="R1507" s="8" t="s">
        <v>10559</v>
      </c>
      <c r="U1507" s="13">
        <v>26</v>
      </c>
    </row>
    <row r="1508" ht="30" customHeight="1" outlineLevel="3" spans="1:21">
      <c r="A1508" s="8" t="s">
        <v>259</v>
      </c>
      <c r="B1508" s="8" t="s">
        <v>272</v>
      </c>
      <c r="C1508" s="8" t="s">
        <v>14713</v>
      </c>
      <c r="D1508" s="13">
        <v>0.181</v>
      </c>
      <c r="E1508" s="8" t="s">
        <v>14714</v>
      </c>
      <c r="F1508" s="8" t="s">
        <v>14715</v>
      </c>
      <c r="G1508" s="8" t="s">
        <v>11838</v>
      </c>
      <c r="H1508" s="8" t="s">
        <v>11839</v>
      </c>
      <c r="I1508" s="8" t="s">
        <v>10560</v>
      </c>
      <c r="J1508" s="13">
        <v>0.2</v>
      </c>
      <c r="K1508" s="13">
        <f t="shared" si="95"/>
        <v>8.4</v>
      </c>
      <c r="L1508" s="13">
        <v>3</v>
      </c>
      <c r="M1508" s="13">
        <v>2.4</v>
      </c>
      <c r="N1508" s="13">
        <f t="shared" si="96"/>
        <v>5.4</v>
      </c>
      <c r="O1508" s="8" t="s">
        <v>10566</v>
      </c>
      <c r="P1508" s="8" t="s">
        <v>10562</v>
      </c>
      <c r="Q1508" s="8" t="s">
        <v>14643</v>
      </c>
      <c r="R1508" s="8" t="s">
        <v>10559</v>
      </c>
      <c r="U1508" s="13">
        <v>6</v>
      </c>
    </row>
    <row r="1509" ht="30" customHeight="1" outlineLevel="3" spans="1:21">
      <c r="A1509" s="8" t="s">
        <v>259</v>
      </c>
      <c r="B1509" s="8" t="s">
        <v>272</v>
      </c>
      <c r="C1509" s="8" t="s">
        <v>14716</v>
      </c>
      <c r="D1509" s="13">
        <v>1.519</v>
      </c>
      <c r="E1509" s="8" t="s">
        <v>14717</v>
      </c>
      <c r="F1509" s="8" t="s">
        <v>14718</v>
      </c>
      <c r="G1509" s="8" t="s">
        <v>11838</v>
      </c>
      <c r="H1509" s="8" t="s">
        <v>11839</v>
      </c>
      <c r="I1509" s="8" t="s">
        <v>10560</v>
      </c>
      <c r="J1509" s="13">
        <v>1.5</v>
      </c>
      <c r="K1509" s="13">
        <f t="shared" si="95"/>
        <v>68.4</v>
      </c>
      <c r="L1509" s="13">
        <v>27</v>
      </c>
      <c r="M1509" s="13">
        <v>19.7</v>
      </c>
      <c r="N1509" s="13">
        <f t="shared" si="96"/>
        <v>41.4</v>
      </c>
      <c r="O1509" s="8" t="s">
        <v>10566</v>
      </c>
      <c r="P1509" s="8" t="s">
        <v>10562</v>
      </c>
      <c r="Q1509" s="8" t="s">
        <v>14643</v>
      </c>
      <c r="R1509" s="8" t="s">
        <v>10559</v>
      </c>
      <c r="U1509" s="13">
        <v>49</v>
      </c>
    </row>
    <row r="1510" ht="30" customHeight="1" outlineLevel="3" spans="1:21">
      <c r="A1510" s="8" t="s">
        <v>259</v>
      </c>
      <c r="B1510" s="8" t="s">
        <v>272</v>
      </c>
      <c r="C1510" s="8" t="s">
        <v>14719</v>
      </c>
      <c r="D1510" s="13">
        <v>1.177</v>
      </c>
      <c r="E1510" s="8" t="s">
        <v>14720</v>
      </c>
      <c r="F1510" s="8" t="s">
        <v>14721</v>
      </c>
      <c r="G1510" s="8" t="s">
        <v>11838</v>
      </c>
      <c r="H1510" s="8" t="s">
        <v>11839</v>
      </c>
      <c r="I1510" s="8" t="s">
        <v>10560</v>
      </c>
      <c r="J1510" s="13">
        <v>1.2</v>
      </c>
      <c r="K1510" s="13">
        <f t="shared" si="95"/>
        <v>53.1</v>
      </c>
      <c r="L1510" s="13">
        <v>21</v>
      </c>
      <c r="M1510" s="13">
        <v>15.3</v>
      </c>
      <c r="N1510" s="13">
        <f t="shared" si="96"/>
        <v>32.1</v>
      </c>
      <c r="O1510" s="8" t="s">
        <v>10566</v>
      </c>
      <c r="P1510" s="8" t="s">
        <v>10562</v>
      </c>
      <c r="Q1510" s="8" t="s">
        <v>14643</v>
      </c>
      <c r="R1510" s="8" t="s">
        <v>10559</v>
      </c>
      <c r="U1510" s="13">
        <v>38</v>
      </c>
    </row>
    <row r="1511" ht="30" customHeight="1" outlineLevel="3" spans="1:21">
      <c r="A1511" s="8" t="s">
        <v>259</v>
      </c>
      <c r="B1511" s="8" t="s">
        <v>272</v>
      </c>
      <c r="C1511" s="8" t="s">
        <v>14722</v>
      </c>
      <c r="D1511" s="13">
        <v>5.447</v>
      </c>
      <c r="E1511" s="8" t="s">
        <v>14723</v>
      </c>
      <c r="F1511" s="8" t="s">
        <v>14724</v>
      </c>
      <c r="G1511" s="8" t="s">
        <v>11838</v>
      </c>
      <c r="H1511" s="8" t="s">
        <v>11839</v>
      </c>
      <c r="I1511" s="8" t="s">
        <v>10560</v>
      </c>
      <c r="J1511" s="13">
        <v>5.4</v>
      </c>
      <c r="K1511" s="13">
        <f t="shared" si="95"/>
        <v>244.4</v>
      </c>
      <c r="L1511" s="13">
        <v>98</v>
      </c>
      <c r="M1511" s="13">
        <v>70.8</v>
      </c>
      <c r="N1511" s="13">
        <f t="shared" si="96"/>
        <v>146.4</v>
      </c>
      <c r="O1511" s="8" t="s">
        <v>10566</v>
      </c>
      <c r="P1511" s="8" t="s">
        <v>10562</v>
      </c>
      <c r="Q1511" s="8" t="s">
        <v>14643</v>
      </c>
      <c r="R1511" s="8" t="s">
        <v>10559</v>
      </c>
      <c r="U1511" s="13">
        <v>175</v>
      </c>
    </row>
    <row r="1512" ht="30" customHeight="1" outlineLevel="3" spans="1:21">
      <c r="A1512" s="8" t="s">
        <v>259</v>
      </c>
      <c r="B1512" s="8" t="s">
        <v>272</v>
      </c>
      <c r="C1512" s="8" t="s">
        <v>14725</v>
      </c>
      <c r="D1512" s="13">
        <v>0.207</v>
      </c>
      <c r="E1512" s="8" t="s">
        <v>14726</v>
      </c>
      <c r="F1512" s="8" t="s">
        <v>14727</v>
      </c>
      <c r="G1512" s="8" t="s">
        <v>11838</v>
      </c>
      <c r="H1512" s="8" t="s">
        <v>11839</v>
      </c>
      <c r="I1512" s="8" t="s">
        <v>10560</v>
      </c>
      <c r="J1512" s="13">
        <v>0.2</v>
      </c>
      <c r="K1512" s="13">
        <f t="shared" si="95"/>
        <v>9.8</v>
      </c>
      <c r="L1512" s="13">
        <v>4</v>
      </c>
      <c r="M1512" s="13">
        <v>2.7</v>
      </c>
      <c r="N1512" s="13">
        <f t="shared" si="96"/>
        <v>5.8</v>
      </c>
      <c r="O1512" s="8" t="s">
        <v>10566</v>
      </c>
      <c r="P1512" s="8" t="s">
        <v>10562</v>
      </c>
      <c r="Q1512" s="8" t="s">
        <v>14643</v>
      </c>
      <c r="R1512" s="8" t="s">
        <v>10559</v>
      </c>
      <c r="U1512" s="13">
        <v>7</v>
      </c>
    </row>
    <row r="1513" ht="30" customHeight="1" outlineLevel="3" spans="1:21">
      <c r="A1513" s="8" t="s">
        <v>259</v>
      </c>
      <c r="B1513" s="8" t="s">
        <v>272</v>
      </c>
      <c r="C1513" s="8" t="s">
        <v>14728</v>
      </c>
      <c r="D1513" s="13">
        <v>4.783</v>
      </c>
      <c r="E1513" s="8" t="s">
        <v>14729</v>
      </c>
      <c r="F1513" s="8" t="s">
        <v>14730</v>
      </c>
      <c r="G1513" s="8" t="s">
        <v>11838</v>
      </c>
      <c r="H1513" s="8" t="s">
        <v>11839</v>
      </c>
      <c r="I1513" s="8" t="s">
        <v>10560</v>
      </c>
      <c r="J1513" s="13">
        <v>4.8</v>
      </c>
      <c r="K1513" s="13">
        <f t="shared" si="95"/>
        <v>215.1</v>
      </c>
      <c r="L1513" s="13">
        <v>86</v>
      </c>
      <c r="M1513" s="8" t="s">
        <v>10559</v>
      </c>
      <c r="N1513" s="13">
        <f t="shared" si="96"/>
        <v>129.1</v>
      </c>
      <c r="O1513" s="8" t="s">
        <v>10566</v>
      </c>
      <c r="P1513" s="8" t="s">
        <v>10562</v>
      </c>
      <c r="Q1513" s="8" t="s">
        <v>14643</v>
      </c>
      <c r="R1513" s="8" t="s">
        <v>10559</v>
      </c>
      <c r="U1513" s="13">
        <v>154</v>
      </c>
    </row>
    <row r="1514" ht="30" customHeight="1" outlineLevel="3" spans="1:21">
      <c r="A1514" s="8" t="s">
        <v>259</v>
      </c>
      <c r="B1514" s="8" t="s">
        <v>272</v>
      </c>
      <c r="C1514" s="8" t="s">
        <v>14731</v>
      </c>
      <c r="D1514" s="13">
        <v>2.69</v>
      </c>
      <c r="E1514" s="8" t="s">
        <v>14732</v>
      </c>
      <c r="F1514" s="8" t="s">
        <v>14733</v>
      </c>
      <c r="G1514" s="8" t="s">
        <v>11838</v>
      </c>
      <c r="H1514" s="8" t="s">
        <v>11839</v>
      </c>
      <c r="I1514" s="8" t="s">
        <v>10560</v>
      </c>
      <c r="J1514" s="13">
        <v>2.7</v>
      </c>
      <c r="K1514" s="13">
        <f t="shared" si="95"/>
        <v>120.1</v>
      </c>
      <c r="L1514" s="13">
        <v>48</v>
      </c>
      <c r="M1514" s="13">
        <v>35</v>
      </c>
      <c r="N1514" s="13">
        <f t="shared" si="96"/>
        <v>72.1</v>
      </c>
      <c r="O1514" s="8" t="s">
        <v>10566</v>
      </c>
      <c r="P1514" s="8" t="s">
        <v>10562</v>
      </c>
      <c r="Q1514" s="8" t="s">
        <v>14643</v>
      </c>
      <c r="R1514" s="8" t="s">
        <v>10559</v>
      </c>
      <c r="U1514" s="13">
        <v>86</v>
      </c>
    </row>
    <row r="1515" ht="30" customHeight="1" outlineLevel="3" spans="1:21">
      <c r="A1515" s="8" t="s">
        <v>259</v>
      </c>
      <c r="B1515" s="8" t="s">
        <v>272</v>
      </c>
      <c r="C1515" s="8" t="s">
        <v>14734</v>
      </c>
      <c r="D1515" s="13">
        <v>5.297</v>
      </c>
      <c r="E1515" s="8" t="s">
        <v>14735</v>
      </c>
      <c r="F1515" s="8" t="s">
        <v>14736</v>
      </c>
      <c r="G1515" s="8" t="s">
        <v>11838</v>
      </c>
      <c r="H1515" s="8" t="s">
        <v>11839</v>
      </c>
      <c r="I1515" s="8" t="s">
        <v>10560</v>
      </c>
      <c r="J1515" s="13">
        <v>5.3</v>
      </c>
      <c r="K1515" s="13">
        <f t="shared" si="95"/>
        <v>237.4</v>
      </c>
      <c r="L1515" s="13">
        <v>95</v>
      </c>
      <c r="M1515" s="13">
        <v>68.9</v>
      </c>
      <c r="N1515" s="13">
        <f t="shared" si="96"/>
        <v>142.4</v>
      </c>
      <c r="O1515" s="8" t="s">
        <v>10566</v>
      </c>
      <c r="P1515" s="8" t="s">
        <v>10562</v>
      </c>
      <c r="Q1515" s="8" t="s">
        <v>14643</v>
      </c>
      <c r="R1515" s="8" t="s">
        <v>10559</v>
      </c>
      <c r="U1515" s="13">
        <v>170</v>
      </c>
    </row>
    <row r="1516" ht="30" customHeight="1" outlineLevel="3" spans="1:21">
      <c r="A1516" s="8" t="s">
        <v>259</v>
      </c>
      <c r="B1516" s="8" t="s">
        <v>272</v>
      </c>
      <c r="C1516" s="8" t="s">
        <v>14737</v>
      </c>
      <c r="D1516" s="13">
        <v>4.171</v>
      </c>
      <c r="E1516" s="8" t="s">
        <v>14738</v>
      </c>
      <c r="F1516" s="8" t="s">
        <v>14739</v>
      </c>
      <c r="G1516" s="8" t="s">
        <v>11838</v>
      </c>
      <c r="H1516" s="8" t="s">
        <v>11839</v>
      </c>
      <c r="I1516" s="8" t="s">
        <v>10560</v>
      </c>
      <c r="J1516" s="13">
        <v>4.2</v>
      </c>
      <c r="K1516" s="13">
        <f t="shared" si="95"/>
        <v>187.1</v>
      </c>
      <c r="L1516" s="13">
        <v>75</v>
      </c>
      <c r="M1516" s="13">
        <v>54.2</v>
      </c>
      <c r="N1516" s="13">
        <f t="shared" si="96"/>
        <v>112.1</v>
      </c>
      <c r="O1516" s="8" t="s">
        <v>10566</v>
      </c>
      <c r="P1516" s="8" t="s">
        <v>10562</v>
      </c>
      <c r="Q1516" s="8" t="s">
        <v>14643</v>
      </c>
      <c r="R1516" s="8" t="s">
        <v>10559</v>
      </c>
      <c r="U1516" s="13">
        <v>134</v>
      </c>
    </row>
    <row r="1517" ht="30" customHeight="1" outlineLevel="3" spans="1:21">
      <c r="A1517" s="8" t="s">
        <v>259</v>
      </c>
      <c r="B1517" s="8" t="s">
        <v>272</v>
      </c>
      <c r="C1517" s="8" t="s">
        <v>14740</v>
      </c>
      <c r="D1517" s="13">
        <v>4.692</v>
      </c>
      <c r="E1517" s="8" t="s">
        <v>14741</v>
      </c>
      <c r="F1517" s="8" t="s">
        <v>14742</v>
      </c>
      <c r="G1517" s="8" t="s">
        <v>11838</v>
      </c>
      <c r="H1517" s="8" t="s">
        <v>11839</v>
      </c>
      <c r="I1517" s="8" t="s">
        <v>10560</v>
      </c>
      <c r="J1517" s="13">
        <v>4.7</v>
      </c>
      <c r="K1517" s="13">
        <f t="shared" si="95"/>
        <v>210.9</v>
      </c>
      <c r="L1517" s="13">
        <v>84</v>
      </c>
      <c r="M1517" s="13">
        <v>61</v>
      </c>
      <c r="N1517" s="13">
        <f t="shared" si="96"/>
        <v>126.9</v>
      </c>
      <c r="O1517" s="8" t="s">
        <v>10566</v>
      </c>
      <c r="P1517" s="8" t="s">
        <v>10562</v>
      </c>
      <c r="Q1517" s="8" t="s">
        <v>14643</v>
      </c>
      <c r="R1517" s="8" t="s">
        <v>10559</v>
      </c>
      <c r="U1517" s="13">
        <v>151</v>
      </c>
    </row>
    <row r="1518" ht="30" customHeight="1" outlineLevel="3" spans="1:21">
      <c r="A1518" s="8" t="s">
        <v>259</v>
      </c>
      <c r="B1518" s="8" t="s">
        <v>272</v>
      </c>
      <c r="C1518" s="8" t="s">
        <v>14743</v>
      </c>
      <c r="D1518" s="13">
        <v>7.616</v>
      </c>
      <c r="E1518" s="8" t="s">
        <v>14744</v>
      </c>
      <c r="F1518" s="8" t="s">
        <v>14745</v>
      </c>
      <c r="G1518" s="8" t="s">
        <v>11838</v>
      </c>
      <c r="H1518" s="8" t="s">
        <v>11839</v>
      </c>
      <c r="I1518" s="8" t="s">
        <v>10560</v>
      </c>
      <c r="J1518" s="13">
        <v>7.6</v>
      </c>
      <c r="K1518" s="13">
        <f t="shared" si="95"/>
        <v>342.1</v>
      </c>
      <c r="L1518" s="13">
        <v>137</v>
      </c>
      <c r="M1518" s="13">
        <v>99</v>
      </c>
      <c r="N1518" s="13">
        <f t="shared" si="96"/>
        <v>205.1</v>
      </c>
      <c r="O1518" s="8" t="s">
        <v>10566</v>
      </c>
      <c r="P1518" s="8" t="s">
        <v>10562</v>
      </c>
      <c r="Q1518" s="8" t="s">
        <v>14643</v>
      </c>
      <c r="R1518" s="8" t="s">
        <v>10559</v>
      </c>
      <c r="U1518" s="13">
        <v>245</v>
      </c>
    </row>
    <row r="1519" ht="30" customHeight="1" outlineLevel="3" spans="1:21">
      <c r="A1519" s="8" t="s">
        <v>259</v>
      </c>
      <c r="B1519" s="8" t="s">
        <v>272</v>
      </c>
      <c r="C1519" s="8" t="s">
        <v>14746</v>
      </c>
      <c r="D1519" s="13">
        <v>4.977</v>
      </c>
      <c r="E1519" s="8" t="s">
        <v>14747</v>
      </c>
      <c r="F1519" s="8" t="s">
        <v>14748</v>
      </c>
      <c r="G1519" s="8" t="s">
        <v>11838</v>
      </c>
      <c r="H1519" s="8" t="s">
        <v>11839</v>
      </c>
      <c r="I1519" s="8" t="s">
        <v>10560</v>
      </c>
      <c r="J1519" s="13">
        <v>5</v>
      </c>
      <c r="K1519" s="13">
        <f t="shared" si="95"/>
        <v>223.4</v>
      </c>
      <c r="L1519" s="13">
        <v>90</v>
      </c>
      <c r="M1519" s="13">
        <v>64.7</v>
      </c>
      <c r="N1519" s="13">
        <f t="shared" si="96"/>
        <v>133.4</v>
      </c>
      <c r="O1519" s="8" t="s">
        <v>10566</v>
      </c>
      <c r="P1519" s="8" t="s">
        <v>10562</v>
      </c>
      <c r="Q1519" s="8" t="s">
        <v>14643</v>
      </c>
      <c r="R1519" s="8" t="s">
        <v>10559</v>
      </c>
      <c r="U1519" s="13">
        <v>160</v>
      </c>
    </row>
    <row r="1520" ht="30" customHeight="1" outlineLevel="3" spans="1:21">
      <c r="A1520" s="8" t="s">
        <v>259</v>
      </c>
      <c r="B1520" s="8" t="s">
        <v>272</v>
      </c>
      <c r="C1520" s="8" t="s">
        <v>14749</v>
      </c>
      <c r="D1520" s="13">
        <v>3.299</v>
      </c>
      <c r="E1520" s="8" t="s">
        <v>14750</v>
      </c>
      <c r="F1520" s="8" t="s">
        <v>14751</v>
      </c>
      <c r="G1520" s="8" t="s">
        <v>11838</v>
      </c>
      <c r="H1520" s="8" t="s">
        <v>11839</v>
      </c>
      <c r="I1520" s="8" t="s">
        <v>10560</v>
      </c>
      <c r="J1520" s="13">
        <v>3.3</v>
      </c>
      <c r="K1520" s="13">
        <f t="shared" si="95"/>
        <v>148</v>
      </c>
      <c r="L1520" s="13">
        <v>59</v>
      </c>
      <c r="M1520" s="13">
        <v>42.9</v>
      </c>
      <c r="N1520" s="13">
        <f t="shared" si="96"/>
        <v>89</v>
      </c>
      <c r="O1520" s="8" t="s">
        <v>10566</v>
      </c>
      <c r="P1520" s="8" t="s">
        <v>10562</v>
      </c>
      <c r="Q1520" s="8" t="s">
        <v>14643</v>
      </c>
      <c r="R1520" s="8" t="s">
        <v>10559</v>
      </c>
      <c r="U1520" s="13">
        <v>106</v>
      </c>
    </row>
    <row r="1521" ht="30" customHeight="1" outlineLevel="3" spans="1:21">
      <c r="A1521" s="8" t="s">
        <v>259</v>
      </c>
      <c r="B1521" s="8" t="s">
        <v>272</v>
      </c>
      <c r="C1521" s="8" t="s">
        <v>14752</v>
      </c>
      <c r="D1521" s="13">
        <v>8.095</v>
      </c>
      <c r="E1521" s="8" t="s">
        <v>14753</v>
      </c>
      <c r="F1521" s="8" t="s">
        <v>14754</v>
      </c>
      <c r="G1521" s="8" t="s">
        <v>11838</v>
      </c>
      <c r="H1521" s="8" t="s">
        <v>11839</v>
      </c>
      <c r="I1521" s="8" t="s">
        <v>10560</v>
      </c>
      <c r="J1521" s="13">
        <v>8.1</v>
      </c>
      <c r="K1521" s="13">
        <f t="shared" si="95"/>
        <v>363.1</v>
      </c>
      <c r="L1521" s="13">
        <v>146</v>
      </c>
      <c r="M1521" s="13">
        <v>105.2</v>
      </c>
      <c r="N1521" s="13">
        <f t="shared" si="96"/>
        <v>217.1</v>
      </c>
      <c r="O1521" s="8" t="s">
        <v>10566</v>
      </c>
      <c r="P1521" s="8" t="s">
        <v>10562</v>
      </c>
      <c r="Q1521" s="8" t="s">
        <v>14643</v>
      </c>
      <c r="R1521" s="8" t="s">
        <v>10559</v>
      </c>
      <c r="U1521" s="13">
        <v>260</v>
      </c>
    </row>
    <row r="1522" ht="30" customHeight="1" outlineLevel="3" spans="1:21">
      <c r="A1522" s="8" t="s">
        <v>259</v>
      </c>
      <c r="B1522" s="8" t="s">
        <v>272</v>
      </c>
      <c r="C1522" s="8" t="s">
        <v>14755</v>
      </c>
      <c r="D1522" s="13">
        <v>5.21</v>
      </c>
      <c r="E1522" s="8" t="s">
        <v>14756</v>
      </c>
      <c r="F1522" s="8" t="s">
        <v>14757</v>
      </c>
      <c r="G1522" s="8" t="s">
        <v>11838</v>
      </c>
      <c r="H1522" s="8" t="s">
        <v>11839</v>
      </c>
      <c r="I1522" s="8" t="s">
        <v>10560</v>
      </c>
      <c r="J1522" s="13">
        <v>5.2</v>
      </c>
      <c r="K1522" s="13">
        <f t="shared" si="95"/>
        <v>233.2</v>
      </c>
      <c r="L1522" s="13">
        <v>94</v>
      </c>
      <c r="M1522" s="13">
        <v>67.7</v>
      </c>
      <c r="N1522" s="13">
        <f t="shared" si="96"/>
        <v>139.2</v>
      </c>
      <c r="O1522" s="8" t="s">
        <v>10566</v>
      </c>
      <c r="P1522" s="8" t="s">
        <v>10562</v>
      </c>
      <c r="Q1522" s="8" t="s">
        <v>14643</v>
      </c>
      <c r="R1522" s="8" t="s">
        <v>10559</v>
      </c>
      <c r="U1522" s="13">
        <v>167</v>
      </c>
    </row>
    <row r="1523" ht="30" customHeight="1" outlineLevel="3" spans="1:21">
      <c r="A1523" s="8" t="s">
        <v>259</v>
      </c>
      <c r="B1523" s="8" t="s">
        <v>272</v>
      </c>
      <c r="C1523" s="8" t="s">
        <v>14758</v>
      </c>
      <c r="D1523" s="13">
        <v>10.515</v>
      </c>
      <c r="E1523" s="8" t="s">
        <v>14759</v>
      </c>
      <c r="F1523" s="8" t="s">
        <v>14760</v>
      </c>
      <c r="G1523" s="8" t="s">
        <v>11838</v>
      </c>
      <c r="H1523" s="8" t="s">
        <v>11839</v>
      </c>
      <c r="I1523" s="8" t="s">
        <v>10560</v>
      </c>
      <c r="J1523" s="13">
        <v>10.5</v>
      </c>
      <c r="K1523" s="13">
        <f t="shared" si="95"/>
        <v>472</v>
      </c>
      <c r="L1523" s="13">
        <v>189</v>
      </c>
      <c r="M1523" s="13">
        <v>136.7</v>
      </c>
      <c r="N1523" s="13">
        <f t="shared" si="96"/>
        <v>283</v>
      </c>
      <c r="O1523" s="8" t="s">
        <v>10566</v>
      </c>
      <c r="P1523" s="8" t="s">
        <v>10562</v>
      </c>
      <c r="Q1523" s="8" t="s">
        <v>14643</v>
      </c>
      <c r="R1523" s="8" t="s">
        <v>10559</v>
      </c>
      <c r="U1523" s="13">
        <v>338</v>
      </c>
    </row>
    <row r="1524" ht="30" customHeight="1" outlineLevel="3" spans="1:21">
      <c r="A1524" s="8" t="s">
        <v>259</v>
      </c>
      <c r="B1524" s="8" t="s">
        <v>272</v>
      </c>
      <c r="C1524" s="8" t="s">
        <v>14761</v>
      </c>
      <c r="D1524" s="13">
        <v>1.209</v>
      </c>
      <c r="E1524" s="8" t="s">
        <v>14762</v>
      </c>
      <c r="F1524" s="8" t="s">
        <v>14763</v>
      </c>
      <c r="G1524" s="8" t="s">
        <v>11838</v>
      </c>
      <c r="H1524" s="8" t="s">
        <v>11839</v>
      </c>
      <c r="I1524" s="8" t="s">
        <v>10560</v>
      </c>
      <c r="J1524" s="13">
        <v>1.2</v>
      </c>
      <c r="K1524" s="13">
        <f t="shared" si="95"/>
        <v>54.5</v>
      </c>
      <c r="L1524" s="13">
        <v>22</v>
      </c>
      <c r="M1524" s="13">
        <v>15.7</v>
      </c>
      <c r="N1524" s="13">
        <f t="shared" si="96"/>
        <v>32.5</v>
      </c>
      <c r="O1524" s="8" t="s">
        <v>10566</v>
      </c>
      <c r="P1524" s="8" t="s">
        <v>10562</v>
      </c>
      <c r="Q1524" s="8" t="s">
        <v>14643</v>
      </c>
      <c r="R1524" s="8" t="s">
        <v>10559</v>
      </c>
      <c r="U1524" s="13">
        <v>39</v>
      </c>
    </row>
    <row r="1525" ht="30" customHeight="1" outlineLevel="2" spans="1:21">
      <c r="A1525" s="8"/>
      <c r="B1525" s="7" t="s">
        <v>281</v>
      </c>
      <c r="C1525" s="8"/>
      <c r="D1525" s="13">
        <f>SUBTOTAL(9,D1526:D1545)</f>
        <v>94.708</v>
      </c>
      <c r="E1525" s="8"/>
      <c r="F1525" s="8"/>
      <c r="G1525" s="8"/>
      <c r="H1525" s="8"/>
      <c r="I1525" s="8"/>
      <c r="J1525" s="13"/>
      <c r="K1525" s="13">
        <f>SUBTOTAL(9,K1526:K1545)</f>
        <v>4249.5</v>
      </c>
      <c r="L1525" s="13">
        <f>SUBTOTAL(9,L1526:L1545)</f>
        <v>1706</v>
      </c>
      <c r="M1525" s="8">
        <f>SUBTOTAL(9,M1526:M1545)</f>
        <v>0</v>
      </c>
      <c r="N1525" s="13">
        <f>SUBTOTAL(9,N1526:N1545)</f>
        <v>2543.5</v>
      </c>
      <c r="O1525" s="8"/>
      <c r="P1525" s="8"/>
      <c r="Q1525" s="8"/>
      <c r="R1525" s="8"/>
      <c r="U1525" s="13">
        <f>SUBTOTAL(9,U1526:U1545)</f>
        <v>3043</v>
      </c>
    </row>
    <row r="1526" ht="30" customHeight="1" outlineLevel="3" spans="1:21">
      <c r="A1526" s="8" t="s">
        <v>259</v>
      </c>
      <c r="B1526" s="8" t="s">
        <v>280</v>
      </c>
      <c r="C1526" s="8" t="s">
        <v>14764</v>
      </c>
      <c r="D1526" s="13">
        <v>2.307</v>
      </c>
      <c r="E1526" s="8" t="s">
        <v>14765</v>
      </c>
      <c r="F1526" s="8" t="s">
        <v>14766</v>
      </c>
      <c r="G1526" s="8" t="s">
        <v>11838</v>
      </c>
      <c r="H1526" s="8" t="s">
        <v>11839</v>
      </c>
      <c r="I1526" s="8" t="s">
        <v>10560</v>
      </c>
      <c r="J1526" s="13">
        <v>2.3</v>
      </c>
      <c r="K1526" s="13">
        <f t="shared" ref="K1526:K1545" si="97">ROUND(U1526/167662*234138,1)</f>
        <v>103.3</v>
      </c>
      <c r="L1526" s="13">
        <v>42</v>
      </c>
      <c r="M1526" s="8" t="s">
        <v>10559</v>
      </c>
      <c r="N1526" s="13">
        <f t="shared" ref="N1526:N1545" si="98">K1526-L1526</f>
        <v>61.3</v>
      </c>
      <c r="O1526" s="8" t="s">
        <v>10566</v>
      </c>
      <c r="P1526" s="8" t="s">
        <v>10562</v>
      </c>
      <c r="Q1526" s="8" t="s">
        <v>14767</v>
      </c>
      <c r="R1526" s="8" t="s">
        <v>10559</v>
      </c>
      <c r="U1526" s="13">
        <v>74</v>
      </c>
    </row>
    <row r="1527" ht="30" customHeight="1" outlineLevel="3" spans="1:21">
      <c r="A1527" s="8" t="s">
        <v>259</v>
      </c>
      <c r="B1527" s="8" t="s">
        <v>280</v>
      </c>
      <c r="C1527" s="8" t="s">
        <v>14768</v>
      </c>
      <c r="D1527" s="13">
        <v>6.565</v>
      </c>
      <c r="E1527" s="8" t="s">
        <v>14769</v>
      </c>
      <c r="F1527" s="8" t="s">
        <v>14770</v>
      </c>
      <c r="G1527" s="8" t="s">
        <v>11838</v>
      </c>
      <c r="H1527" s="8" t="s">
        <v>11839</v>
      </c>
      <c r="I1527" s="8" t="s">
        <v>10560</v>
      </c>
      <c r="J1527" s="13">
        <v>6.6</v>
      </c>
      <c r="K1527" s="13">
        <f t="shared" si="97"/>
        <v>294.7</v>
      </c>
      <c r="L1527" s="13">
        <v>118</v>
      </c>
      <c r="M1527" s="8" t="s">
        <v>10559</v>
      </c>
      <c r="N1527" s="13">
        <f t="shared" si="98"/>
        <v>176.7</v>
      </c>
      <c r="O1527" s="8" t="s">
        <v>10566</v>
      </c>
      <c r="P1527" s="8" t="s">
        <v>10562</v>
      </c>
      <c r="Q1527" s="8" t="s">
        <v>14767</v>
      </c>
      <c r="R1527" s="8" t="s">
        <v>10559</v>
      </c>
      <c r="U1527" s="13">
        <v>211</v>
      </c>
    </row>
    <row r="1528" ht="30" customHeight="1" outlineLevel="3" spans="1:21">
      <c r="A1528" s="8" t="s">
        <v>259</v>
      </c>
      <c r="B1528" s="8" t="s">
        <v>280</v>
      </c>
      <c r="C1528" s="8" t="s">
        <v>14771</v>
      </c>
      <c r="D1528" s="13">
        <v>3.072</v>
      </c>
      <c r="E1528" s="8" t="s">
        <v>14772</v>
      </c>
      <c r="F1528" s="8" t="s">
        <v>14773</v>
      </c>
      <c r="G1528" s="8" t="s">
        <v>11838</v>
      </c>
      <c r="H1528" s="8" t="s">
        <v>11839</v>
      </c>
      <c r="I1528" s="8" t="s">
        <v>10560</v>
      </c>
      <c r="J1528" s="13">
        <v>3.1</v>
      </c>
      <c r="K1528" s="13">
        <f t="shared" si="97"/>
        <v>138.3</v>
      </c>
      <c r="L1528" s="13">
        <v>55</v>
      </c>
      <c r="M1528" s="8" t="s">
        <v>10559</v>
      </c>
      <c r="N1528" s="13">
        <f t="shared" si="98"/>
        <v>83.3</v>
      </c>
      <c r="O1528" s="8" t="s">
        <v>10566</v>
      </c>
      <c r="P1528" s="8" t="s">
        <v>10562</v>
      </c>
      <c r="Q1528" s="8" t="s">
        <v>14767</v>
      </c>
      <c r="R1528" s="8" t="s">
        <v>10559</v>
      </c>
      <c r="U1528" s="13">
        <v>99</v>
      </c>
    </row>
    <row r="1529" ht="30" customHeight="1" outlineLevel="3" spans="1:21">
      <c r="A1529" s="8" t="s">
        <v>259</v>
      </c>
      <c r="B1529" s="8" t="s">
        <v>280</v>
      </c>
      <c r="C1529" s="8" t="s">
        <v>14774</v>
      </c>
      <c r="D1529" s="13">
        <v>5.019</v>
      </c>
      <c r="E1529" s="8" t="s">
        <v>14775</v>
      </c>
      <c r="F1529" s="8" t="s">
        <v>14776</v>
      </c>
      <c r="G1529" s="8" t="s">
        <v>11838</v>
      </c>
      <c r="H1529" s="8" t="s">
        <v>11839</v>
      </c>
      <c r="I1529" s="8" t="s">
        <v>10560</v>
      </c>
      <c r="J1529" s="13">
        <v>5</v>
      </c>
      <c r="K1529" s="13">
        <f t="shared" si="97"/>
        <v>224.8</v>
      </c>
      <c r="L1529" s="13">
        <v>90</v>
      </c>
      <c r="M1529" s="8" t="s">
        <v>10559</v>
      </c>
      <c r="N1529" s="13">
        <f t="shared" si="98"/>
        <v>134.8</v>
      </c>
      <c r="O1529" s="8" t="s">
        <v>10566</v>
      </c>
      <c r="P1529" s="8" t="s">
        <v>10562</v>
      </c>
      <c r="Q1529" s="8" t="s">
        <v>14767</v>
      </c>
      <c r="R1529" s="8" t="s">
        <v>10559</v>
      </c>
      <c r="U1529" s="13">
        <v>161</v>
      </c>
    </row>
    <row r="1530" ht="30" customHeight="1" outlineLevel="3" spans="1:21">
      <c r="A1530" s="8" t="s">
        <v>259</v>
      </c>
      <c r="B1530" s="8" t="s">
        <v>280</v>
      </c>
      <c r="C1530" s="8" t="s">
        <v>14777</v>
      </c>
      <c r="D1530" s="13">
        <v>4.286</v>
      </c>
      <c r="E1530" s="8" t="s">
        <v>14778</v>
      </c>
      <c r="F1530" s="8" t="s">
        <v>14779</v>
      </c>
      <c r="G1530" s="8" t="s">
        <v>11838</v>
      </c>
      <c r="H1530" s="8" t="s">
        <v>11839</v>
      </c>
      <c r="I1530" s="8" t="s">
        <v>10560</v>
      </c>
      <c r="J1530" s="13">
        <v>4.3</v>
      </c>
      <c r="K1530" s="13">
        <f t="shared" si="97"/>
        <v>192.7</v>
      </c>
      <c r="L1530" s="13">
        <v>77</v>
      </c>
      <c r="M1530" s="8" t="s">
        <v>10559</v>
      </c>
      <c r="N1530" s="13">
        <f t="shared" si="98"/>
        <v>115.7</v>
      </c>
      <c r="O1530" s="8" t="s">
        <v>10566</v>
      </c>
      <c r="P1530" s="8" t="s">
        <v>10562</v>
      </c>
      <c r="Q1530" s="8" t="s">
        <v>14767</v>
      </c>
      <c r="R1530" s="8" t="s">
        <v>10559</v>
      </c>
      <c r="U1530" s="13">
        <v>138</v>
      </c>
    </row>
    <row r="1531" ht="30" customHeight="1" outlineLevel="3" spans="1:21">
      <c r="A1531" s="8" t="s">
        <v>259</v>
      </c>
      <c r="B1531" s="8" t="s">
        <v>280</v>
      </c>
      <c r="C1531" s="8" t="s">
        <v>14780</v>
      </c>
      <c r="D1531" s="13">
        <v>0.707</v>
      </c>
      <c r="E1531" s="8" t="s">
        <v>14781</v>
      </c>
      <c r="F1531" s="8" t="s">
        <v>14782</v>
      </c>
      <c r="G1531" s="8" t="s">
        <v>11838</v>
      </c>
      <c r="H1531" s="8" t="s">
        <v>11839</v>
      </c>
      <c r="I1531" s="8" t="s">
        <v>10560</v>
      </c>
      <c r="J1531" s="13">
        <v>0.7</v>
      </c>
      <c r="K1531" s="13">
        <f t="shared" si="97"/>
        <v>32.1</v>
      </c>
      <c r="L1531" s="13">
        <v>13</v>
      </c>
      <c r="M1531" s="8" t="s">
        <v>10559</v>
      </c>
      <c r="N1531" s="13">
        <f t="shared" si="98"/>
        <v>19.1</v>
      </c>
      <c r="O1531" s="8" t="s">
        <v>10566</v>
      </c>
      <c r="P1531" s="8" t="s">
        <v>10562</v>
      </c>
      <c r="Q1531" s="8" t="s">
        <v>14767</v>
      </c>
      <c r="R1531" s="8" t="s">
        <v>10559</v>
      </c>
      <c r="U1531" s="13">
        <v>23</v>
      </c>
    </row>
    <row r="1532" ht="30" customHeight="1" outlineLevel="3" spans="1:21">
      <c r="A1532" s="8" t="s">
        <v>259</v>
      </c>
      <c r="B1532" s="8" t="s">
        <v>280</v>
      </c>
      <c r="C1532" s="8" t="s">
        <v>14783</v>
      </c>
      <c r="D1532" s="13">
        <v>9.371</v>
      </c>
      <c r="E1532" s="8" t="s">
        <v>14784</v>
      </c>
      <c r="F1532" s="8" t="s">
        <v>14785</v>
      </c>
      <c r="G1532" s="8" t="s">
        <v>11838</v>
      </c>
      <c r="H1532" s="8" t="s">
        <v>11839</v>
      </c>
      <c r="I1532" s="8" t="s">
        <v>10560</v>
      </c>
      <c r="J1532" s="13">
        <v>9.4</v>
      </c>
      <c r="K1532" s="13">
        <f t="shared" si="97"/>
        <v>420.3</v>
      </c>
      <c r="L1532" s="13">
        <v>169</v>
      </c>
      <c r="M1532" s="8" t="s">
        <v>10559</v>
      </c>
      <c r="N1532" s="13">
        <f t="shared" si="98"/>
        <v>251.3</v>
      </c>
      <c r="O1532" s="8" t="s">
        <v>10566</v>
      </c>
      <c r="P1532" s="8" t="s">
        <v>10562</v>
      </c>
      <c r="Q1532" s="8" t="s">
        <v>14767</v>
      </c>
      <c r="R1532" s="8" t="s">
        <v>10559</v>
      </c>
      <c r="U1532" s="13">
        <v>301</v>
      </c>
    </row>
    <row r="1533" ht="30" customHeight="1" outlineLevel="3" spans="1:21">
      <c r="A1533" s="8" t="s">
        <v>259</v>
      </c>
      <c r="B1533" s="8" t="s">
        <v>280</v>
      </c>
      <c r="C1533" s="8" t="s">
        <v>14786</v>
      </c>
      <c r="D1533" s="13">
        <v>5.16</v>
      </c>
      <c r="E1533" s="8" t="s">
        <v>14787</v>
      </c>
      <c r="F1533" s="8" t="s">
        <v>14788</v>
      </c>
      <c r="G1533" s="8" t="s">
        <v>11838</v>
      </c>
      <c r="H1533" s="8" t="s">
        <v>11839</v>
      </c>
      <c r="I1533" s="8" t="s">
        <v>10560</v>
      </c>
      <c r="J1533" s="13">
        <v>5.2</v>
      </c>
      <c r="K1533" s="13">
        <f t="shared" si="97"/>
        <v>231.8</v>
      </c>
      <c r="L1533" s="13">
        <v>93</v>
      </c>
      <c r="M1533" s="8" t="s">
        <v>10559</v>
      </c>
      <c r="N1533" s="13">
        <f t="shared" si="98"/>
        <v>138.8</v>
      </c>
      <c r="O1533" s="8" t="s">
        <v>10566</v>
      </c>
      <c r="P1533" s="8" t="s">
        <v>10562</v>
      </c>
      <c r="Q1533" s="8" t="s">
        <v>14767</v>
      </c>
      <c r="R1533" s="8" t="s">
        <v>10559</v>
      </c>
      <c r="U1533" s="13">
        <v>166</v>
      </c>
    </row>
    <row r="1534" ht="30" customHeight="1" outlineLevel="3" spans="1:21">
      <c r="A1534" s="8" t="s">
        <v>259</v>
      </c>
      <c r="B1534" s="8" t="s">
        <v>280</v>
      </c>
      <c r="C1534" s="8" t="s">
        <v>14789</v>
      </c>
      <c r="D1534" s="13">
        <v>6.6</v>
      </c>
      <c r="E1534" s="8" t="s">
        <v>14790</v>
      </c>
      <c r="F1534" s="8" t="s">
        <v>14791</v>
      </c>
      <c r="G1534" s="8" t="s">
        <v>11838</v>
      </c>
      <c r="H1534" s="8" t="s">
        <v>11839</v>
      </c>
      <c r="I1534" s="8" t="s">
        <v>10560</v>
      </c>
      <c r="J1534" s="13">
        <v>6.6</v>
      </c>
      <c r="K1534" s="13">
        <f t="shared" si="97"/>
        <v>296.1</v>
      </c>
      <c r="L1534" s="13">
        <v>119</v>
      </c>
      <c r="M1534" s="8" t="s">
        <v>10559</v>
      </c>
      <c r="N1534" s="13">
        <f t="shared" si="98"/>
        <v>177.1</v>
      </c>
      <c r="O1534" s="8" t="s">
        <v>10566</v>
      </c>
      <c r="P1534" s="8" t="s">
        <v>10562</v>
      </c>
      <c r="Q1534" s="8" t="s">
        <v>14767</v>
      </c>
      <c r="R1534" s="8" t="s">
        <v>10559</v>
      </c>
      <c r="U1534" s="13">
        <v>212</v>
      </c>
    </row>
    <row r="1535" ht="30" customHeight="1" outlineLevel="3" spans="1:21">
      <c r="A1535" s="8" t="s">
        <v>259</v>
      </c>
      <c r="B1535" s="8" t="s">
        <v>280</v>
      </c>
      <c r="C1535" s="8" t="s">
        <v>14792</v>
      </c>
      <c r="D1535" s="13">
        <v>18.899</v>
      </c>
      <c r="E1535" s="8" t="s">
        <v>14793</v>
      </c>
      <c r="F1535" s="8" t="s">
        <v>14794</v>
      </c>
      <c r="G1535" s="8" t="s">
        <v>11838</v>
      </c>
      <c r="H1535" s="8" t="s">
        <v>11839</v>
      </c>
      <c r="I1535" s="8" t="s">
        <v>10560</v>
      </c>
      <c r="J1535" s="13">
        <v>18.9</v>
      </c>
      <c r="K1535" s="13">
        <f t="shared" si="97"/>
        <v>847.7</v>
      </c>
      <c r="L1535" s="13">
        <v>340</v>
      </c>
      <c r="M1535" s="8" t="s">
        <v>10559</v>
      </c>
      <c r="N1535" s="13">
        <f t="shared" si="98"/>
        <v>507.7</v>
      </c>
      <c r="O1535" s="8" t="s">
        <v>10566</v>
      </c>
      <c r="P1535" s="8" t="s">
        <v>10562</v>
      </c>
      <c r="Q1535" s="8" t="s">
        <v>14767</v>
      </c>
      <c r="R1535" s="8" t="s">
        <v>10559</v>
      </c>
      <c r="U1535" s="13">
        <v>607</v>
      </c>
    </row>
    <row r="1536" ht="30" customHeight="1" outlineLevel="3" spans="1:21">
      <c r="A1536" s="8" t="s">
        <v>259</v>
      </c>
      <c r="B1536" s="8" t="s">
        <v>280</v>
      </c>
      <c r="C1536" s="8" t="s">
        <v>14795</v>
      </c>
      <c r="D1536" s="13">
        <v>0.514</v>
      </c>
      <c r="E1536" s="8" t="s">
        <v>14796</v>
      </c>
      <c r="F1536" s="8" t="s">
        <v>14797</v>
      </c>
      <c r="G1536" s="8" t="s">
        <v>11838</v>
      </c>
      <c r="H1536" s="8" t="s">
        <v>11839</v>
      </c>
      <c r="I1536" s="8" t="s">
        <v>10560</v>
      </c>
      <c r="J1536" s="13">
        <v>0.5</v>
      </c>
      <c r="K1536" s="13">
        <f t="shared" si="97"/>
        <v>23.7</v>
      </c>
      <c r="L1536" s="13">
        <v>9</v>
      </c>
      <c r="M1536" s="8" t="s">
        <v>10559</v>
      </c>
      <c r="N1536" s="13">
        <f t="shared" si="98"/>
        <v>14.7</v>
      </c>
      <c r="O1536" s="8" t="s">
        <v>10566</v>
      </c>
      <c r="P1536" s="8" t="s">
        <v>10562</v>
      </c>
      <c r="Q1536" s="8" t="s">
        <v>14767</v>
      </c>
      <c r="R1536" s="8" t="s">
        <v>10559</v>
      </c>
      <c r="U1536" s="13">
        <v>17</v>
      </c>
    </row>
    <row r="1537" ht="30" customHeight="1" outlineLevel="3" spans="1:21">
      <c r="A1537" s="8" t="s">
        <v>259</v>
      </c>
      <c r="B1537" s="8" t="s">
        <v>280</v>
      </c>
      <c r="C1537" s="8" t="s">
        <v>14798</v>
      </c>
      <c r="D1537" s="13">
        <v>1.998</v>
      </c>
      <c r="E1537" s="8" t="s">
        <v>14799</v>
      </c>
      <c r="F1537" s="8" t="s">
        <v>14800</v>
      </c>
      <c r="G1537" s="8" t="s">
        <v>11838</v>
      </c>
      <c r="H1537" s="8" t="s">
        <v>11839</v>
      </c>
      <c r="I1537" s="8" t="s">
        <v>10560</v>
      </c>
      <c r="J1537" s="13">
        <v>2</v>
      </c>
      <c r="K1537" s="13">
        <f t="shared" si="97"/>
        <v>89.4</v>
      </c>
      <c r="L1537" s="13">
        <v>36</v>
      </c>
      <c r="M1537" s="8" t="s">
        <v>10559</v>
      </c>
      <c r="N1537" s="13">
        <f t="shared" si="98"/>
        <v>53.4</v>
      </c>
      <c r="O1537" s="8" t="s">
        <v>10566</v>
      </c>
      <c r="P1537" s="8" t="s">
        <v>10562</v>
      </c>
      <c r="Q1537" s="8" t="s">
        <v>14767</v>
      </c>
      <c r="R1537" s="8" t="s">
        <v>10559</v>
      </c>
      <c r="U1537" s="13">
        <v>64</v>
      </c>
    </row>
    <row r="1538" ht="30" customHeight="1" outlineLevel="3" spans="1:21">
      <c r="A1538" s="8" t="s">
        <v>259</v>
      </c>
      <c r="B1538" s="8" t="s">
        <v>280</v>
      </c>
      <c r="C1538" s="8" t="s">
        <v>14801</v>
      </c>
      <c r="D1538" s="13">
        <v>6.915</v>
      </c>
      <c r="E1538" s="8" t="s">
        <v>14802</v>
      </c>
      <c r="F1538" s="8" t="s">
        <v>14803</v>
      </c>
      <c r="G1538" s="8" t="s">
        <v>11838</v>
      </c>
      <c r="H1538" s="8" t="s">
        <v>11839</v>
      </c>
      <c r="I1538" s="8" t="s">
        <v>10560</v>
      </c>
      <c r="J1538" s="13">
        <v>6.9</v>
      </c>
      <c r="K1538" s="13">
        <f t="shared" si="97"/>
        <v>310</v>
      </c>
      <c r="L1538" s="13">
        <v>124</v>
      </c>
      <c r="M1538" s="8" t="s">
        <v>10559</v>
      </c>
      <c r="N1538" s="13">
        <f t="shared" si="98"/>
        <v>186</v>
      </c>
      <c r="O1538" s="8" t="s">
        <v>10566</v>
      </c>
      <c r="P1538" s="8" t="s">
        <v>10562</v>
      </c>
      <c r="Q1538" s="8" t="s">
        <v>14767</v>
      </c>
      <c r="R1538" s="8" t="s">
        <v>10559</v>
      </c>
      <c r="U1538" s="13">
        <v>222</v>
      </c>
    </row>
    <row r="1539" ht="30" customHeight="1" outlineLevel="3" spans="1:21">
      <c r="A1539" s="8" t="s">
        <v>259</v>
      </c>
      <c r="B1539" s="8" t="s">
        <v>280</v>
      </c>
      <c r="C1539" s="8" t="s">
        <v>14804</v>
      </c>
      <c r="D1539" s="13">
        <v>2.382</v>
      </c>
      <c r="E1539" s="8" t="s">
        <v>14805</v>
      </c>
      <c r="F1539" s="8" t="s">
        <v>14806</v>
      </c>
      <c r="G1539" s="8" t="s">
        <v>11838</v>
      </c>
      <c r="H1539" s="8" t="s">
        <v>11839</v>
      </c>
      <c r="I1539" s="8" t="s">
        <v>10560</v>
      </c>
      <c r="J1539" s="13">
        <v>2.4</v>
      </c>
      <c r="K1539" s="13">
        <f t="shared" si="97"/>
        <v>107.5</v>
      </c>
      <c r="L1539" s="13">
        <v>43</v>
      </c>
      <c r="M1539" s="8" t="s">
        <v>10559</v>
      </c>
      <c r="N1539" s="13">
        <f t="shared" si="98"/>
        <v>64.5</v>
      </c>
      <c r="O1539" s="8" t="s">
        <v>10566</v>
      </c>
      <c r="P1539" s="8" t="s">
        <v>10562</v>
      </c>
      <c r="Q1539" s="8" t="s">
        <v>14767</v>
      </c>
      <c r="R1539" s="8" t="s">
        <v>10559</v>
      </c>
      <c r="U1539" s="13">
        <v>77</v>
      </c>
    </row>
    <row r="1540" ht="30" customHeight="1" outlineLevel="3" spans="1:21">
      <c r="A1540" s="8" t="s">
        <v>259</v>
      </c>
      <c r="B1540" s="8" t="s">
        <v>280</v>
      </c>
      <c r="C1540" s="8" t="s">
        <v>14807</v>
      </c>
      <c r="D1540" s="13">
        <v>1.098</v>
      </c>
      <c r="E1540" s="8" t="s">
        <v>14808</v>
      </c>
      <c r="F1540" s="8" t="s">
        <v>14809</v>
      </c>
      <c r="G1540" s="8" t="s">
        <v>11838</v>
      </c>
      <c r="H1540" s="8" t="s">
        <v>11839</v>
      </c>
      <c r="I1540" s="8" t="s">
        <v>10560</v>
      </c>
      <c r="J1540" s="13">
        <v>1.1</v>
      </c>
      <c r="K1540" s="13">
        <f t="shared" si="97"/>
        <v>48.9</v>
      </c>
      <c r="L1540" s="13">
        <v>20</v>
      </c>
      <c r="M1540" s="8" t="s">
        <v>10559</v>
      </c>
      <c r="N1540" s="13">
        <f t="shared" si="98"/>
        <v>28.9</v>
      </c>
      <c r="O1540" s="8" t="s">
        <v>10566</v>
      </c>
      <c r="P1540" s="8" t="s">
        <v>10562</v>
      </c>
      <c r="Q1540" s="8" t="s">
        <v>14767</v>
      </c>
      <c r="R1540" s="8" t="s">
        <v>10559</v>
      </c>
      <c r="U1540" s="13">
        <v>35</v>
      </c>
    </row>
    <row r="1541" ht="30" customHeight="1" outlineLevel="3" spans="1:21">
      <c r="A1541" s="8" t="s">
        <v>259</v>
      </c>
      <c r="B1541" s="8" t="s">
        <v>280</v>
      </c>
      <c r="C1541" s="8" t="s">
        <v>14810</v>
      </c>
      <c r="D1541" s="13">
        <v>6.114</v>
      </c>
      <c r="E1541" s="8" t="s">
        <v>14811</v>
      </c>
      <c r="F1541" s="8" t="s">
        <v>14812</v>
      </c>
      <c r="G1541" s="8" t="s">
        <v>11838</v>
      </c>
      <c r="H1541" s="8" t="s">
        <v>11839</v>
      </c>
      <c r="I1541" s="8" t="s">
        <v>10560</v>
      </c>
      <c r="J1541" s="13">
        <v>6.1</v>
      </c>
      <c r="K1541" s="13">
        <f t="shared" si="97"/>
        <v>275.1</v>
      </c>
      <c r="L1541" s="13">
        <v>110</v>
      </c>
      <c r="M1541" s="8" t="s">
        <v>10559</v>
      </c>
      <c r="N1541" s="13">
        <f t="shared" si="98"/>
        <v>165.1</v>
      </c>
      <c r="O1541" s="8" t="s">
        <v>10566</v>
      </c>
      <c r="P1541" s="8" t="s">
        <v>10562</v>
      </c>
      <c r="Q1541" s="8" t="s">
        <v>14767</v>
      </c>
      <c r="R1541" s="8" t="s">
        <v>10559</v>
      </c>
      <c r="U1541" s="13">
        <v>197</v>
      </c>
    </row>
    <row r="1542" ht="30" customHeight="1" outlineLevel="3" spans="1:21">
      <c r="A1542" s="8" t="s">
        <v>259</v>
      </c>
      <c r="B1542" s="8" t="s">
        <v>280</v>
      </c>
      <c r="C1542" s="8" t="s">
        <v>14813</v>
      </c>
      <c r="D1542" s="13">
        <v>5.708</v>
      </c>
      <c r="E1542" s="8" t="s">
        <v>14814</v>
      </c>
      <c r="F1542" s="8" t="s">
        <v>14815</v>
      </c>
      <c r="G1542" s="8" t="s">
        <v>11838</v>
      </c>
      <c r="H1542" s="8" t="s">
        <v>11839</v>
      </c>
      <c r="I1542" s="8" t="s">
        <v>10560</v>
      </c>
      <c r="J1542" s="13">
        <v>5.7</v>
      </c>
      <c r="K1542" s="13">
        <f t="shared" si="97"/>
        <v>255.6</v>
      </c>
      <c r="L1542" s="13">
        <v>103</v>
      </c>
      <c r="M1542" s="8" t="s">
        <v>10559</v>
      </c>
      <c r="N1542" s="13">
        <f t="shared" si="98"/>
        <v>152.6</v>
      </c>
      <c r="O1542" s="8" t="s">
        <v>10566</v>
      </c>
      <c r="P1542" s="8" t="s">
        <v>10562</v>
      </c>
      <c r="Q1542" s="8" t="s">
        <v>14767</v>
      </c>
      <c r="R1542" s="8" t="s">
        <v>10559</v>
      </c>
      <c r="U1542" s="13">
        <v>183</v>
      </c>
    </row>
    <row r="1543" ht="30" customHeight="1" outlineLevel="3" spans="1:21">
      <c r="A1543" s="8" t="s">
        <v>259</v>
      </c>
      <c r="B1543" s="8" t="s">
        <v>280</v>
      </c>
      <c r="C1543" s="8" t="s">
        <v>14816</v>
      </c>
      <c r="D1543" s="13">
        <v>3.53</v>
      </c>
      <c r="E1543" s="8" t="s">
        <v>14817</v>
      </c>
      <c r="F1543" s="8" t="s">
        <v>14818</v>
      </c>
      <c r="G1543" s="8" t="s">
        <v>11838</v>
      </c>
      <c r="H1543" s="8" t="s">
        <v>11839</v>
      </c>
      <c r="I1543" s="8" t="s">
        <v>10560</v>
      </c>
      <c r="J1543" s="13">
        <v>3.5</v>
      </c>
      <c r="K1543" s="13">
        <f t="shared" si="97"/>
        <v>157.8</v>
      </c>
      <c r="L1543" s="13">
        <v>64</v>
      </c>
      <c r="M1543" s="8" t="s">
        <v>10559</v>
      </c>
      <c r="N1543" s="13">
        <f t="shared" si="98"/>
        <v>93.8</v>
      </c>
      <c r="O1543" s="8" t="s">
        <v>10566</v>
      </c>
      <c r="P1543" s="8" t="s">
        <v>10562</v>
      </c>
      <c r="Q1543" s="8" t="s">
        <v>14767</v>
      </c>
      <c r="R1543" s="8" t="s">
        <v>10559</v>
      </c>
      <c r="U1543" s="13">
        <v>113</v>
      </c>
    </row>
    <row r="1544" ht="30" customHeight="1" outlineLevel="3" spans="1:21">
      <c r="A1544" s="8" t="s">
        <v>259</v>
      </c>
      <c r="B1544" s="8" t="s">
        <v>280</v>
      </c>
      <c r="C1544" s="8" t="s">
        <v>14819</v>
      </c>
      <c r="D1544" s="13">
        <v>0.474</v>
      </c>
      <c r="E1544" s="8" t="s">
        <v>14820</v>
      </c>
      <c r="F1544" s="8" t="s">
        <v>14821</v>
      </c>
      <c r="G1544" s="8" t="s">
        <v>11838</v>
      </c>
      <c r="H1544" s="8" t="s">
        <v>11839</v>
      </c>
      <c r="I1544" s="8" t="s">
        <v>10560</v>
      </c>
      <c r="J1544" s="13">
        <v>0.5</v>
      </c>
      <c r="K1544" s="13">
        <f t="shared" si="97"/>
        <v>20.9</v>
      </c>
      <c r="L1544" s="13">
        <v>9</v>
      </c>
      <c r="M1544" s="8" t="s">
        <v>10559</v>
      </c>
      <c r="N1544" s="13">
        <f t="shared" si="98"/>
        <v>11.9</v>
      </c>
      <c r="O1544" s="8" t="s">
        <v>10566</v>
      </c>
      <c r="P1544" s="8" t="s">
        <v>10562</v>
      </c>
      <c r="Q1544" s="8" t="s">
        <v>14767</v>
      </c>
      <c r="R1544" s="8" t="s">
        <v>10559</v>
      </c>
      <c r="U1544" s="13">
        <v>15</v>
      </c>
    </row>
    <row r="1545" ht="30" customHeight="1" outlineLevel="3" spans="1:21">
      <c r="A1545" s="8" t="s">
        <v>259</v>
      </c>
      <c r="B1545" s="8" t="s">
        <v>280</v>
      </c>
      <c r="C1545" s="8" t="s">
        <v>14822</v>
      </c>
      <c r="D1545" s="13">
        <v>3.989</v>
      </c>
      <c r="E1545" s="8" t="s">
        <v>14823</v>
      </c>
      <c r="F1545" s="8" t="s">
        <v>14824</v>
      </c>
      <c r="G1545" s="8" t="s">
        <v>11838</v>
      </c>
      <c r="H1545" s="8" t="s">
        <v>11839</v>
      </c>
      <c r="I1545" s="8" t="s">
        <v>10560</v>
      </c>
      <c r="J1545" s="13">
        <v>4</v>
      </c>
      <c r="K1545" s="13">
        <f t="shared" si="97"/>
        <v>178.8</v>
      </c>
      <c r="L1545" s="13">
        <v>72</v>
      </c>
      <c r="M1545" s="8" t="s">
        <v>10559</v>
      </c>
      <c r="N1545" s="13">
        <f t="shared" si="98"/>
        <v>106.8</v>
      </c>
      <c r="O1545" s="8" t="s">
        <v>10566</v>
      </c>
      <c r="P1545" s="8" t="s">
        <v>10562</v>
      </c>
      <c r="Q1545" s="8" t="s">
        <v>14767</v>
      </c>
      <c r="R1545" s="8" t="s">
        <v>10559</v>
      </c>
      <c r="U1545" s="13">
        <v>128</v>
      </c>
    </row>
    <row r="1546" ht="30" customHeight="1" outlineLevel="2" spans="1:21">
      <c r="A1546" s="8"/>
      <c r="B1546" s="7" t="s">
        <v>275</v>
      </c>
      <c r="C1546" s="8"/>
      <c r="D1546" s="13">
        <f>SUBTOTAL(9,D1547:D1566)</f>
        <v>75.938</v>
      </c>
      <c r="E1546" s="8"/>
      <c r="F1546" s="8"/>
      <c r="G1546" s="8"/>
      <c r="H1546" s="8"/>
      <c r="I1546" s="8"/>
      <c r="J1546" s="13"/>
      <c r="K1546" s="13">
        <f>SUBTOTAL(9,K1547:K1566)</f>
        <v>3408.7</v>
      </c>
      <c r="L1546" s="13">
        <f>SUBTOTAL(9,L1547:L1566)</f>
        <v>1367</v>
      </c>
      <c r="M1546" s="8">
        <f>SUBTOTAL(9,M1547:M1566)</f>
        <v>0</v>
      </c>
      <c r="N1546" s="13">
        <f>SUBTOTAL(9,N1547:N1566)</f>
        <v>2041.7</v>
      </c>
      <c r="O1546" s="8"/>
      <c r="P1546" s="8"/>
      <c r="Q1546" s="8"/>
      <c r="R1546" s="8"/>
      <c r="U1546" s="13">
        <f>SUBTOTAL(9,U1547:U1566)</f>
        <v>2441</v>
      </c>
    </row>
    <row r="1547" ht="30" customHeight="1" outlineLevel="3" spans="1:21">
      <c r="A1547" s="8" t="s">
        <v>259</v>
      </c>
      <c r="B1547" s="8" t="s">
        <v>274</v>
      </c>
      <c r="C1547" s="8" t="s">
        <v>14825</v>
      </c>
      <c r="D1547" s="13">
        <v>2.95</v>
      </c>
      <c r="E1547" s="8" t="s">
        <v>14826</v>
      </c>
      <c r="F1547" s="8" t="s">
        <v>14827</v>
      </c>
      <c r="G1547" s="8" t="s">
        <v>11838</v>
      </c>
      <c r="H1547" s="8" t="s">
        <v>11839</v>
      </c>
      <c r="I1547" s="8" t="s">
        <v>10560</v>
      </c>
      <c r="J1547" s="13">
        <v>3</v>
      </c>
      <c r="K1547" s="13">
        <f t="shared" ref="K1547:K1566" si="99">ROUND(U1547/167662*234138,1)</f>
        <v>132.7</v>
      </c>
      <c r="L1547" s="13">
        <v>53</v>
      </c>
      <c r="M1547" s="8" t="s">
        <v>10559</v>
      </c>
      <c r="N1547" s="13">
        <f t="shared" ref="N1547:N1566" si="100">K1547-L1547</f>
        <v>79.7</v>
      </c>
      <c r="O1547" s="8" t="s">
        <v>10566</v>
      </c>
      <c r="P1547" s="8" t="s">
        <v>10562</v>
      </c>
      <c r="Q1547" s="8" t="s">
        <v>14828</v>
      </c>
      <c r="R1547" s="8" t="s">
        <v>10559</v>
      </c>
      <c r="S1547" s="1" t="s">
        <v>12715</v>
      </c>
      <c r="T1547" s="1" t="s">
        <v>12715</v>
      </c>
      <c r="U1547" s="13">
        <v>95</v>
      </c>
    </row>
    <row r="1548" ht="30" customHeight="1" outlineLevel="3" spans="1:21">
      <c r="A1548" s="8" t="s">
        <v>259</v>
      </c>
      <c r="B1548" s="8" t="s">
        <v>274</v>
      </c>
      <c r="C1548" s="8" t="s">
        <v>14829</v>
      </c>
      <c r="D1548" s="13">
        <v>0.899</v>
      </c>
      <c r="E1548" s="8" t="s">
        <v>14830</v>
      </c>
      <c r="F1548" s="8" t="s">
        <v>14831</v>
      </c>
      <c r="G1548" s="8" t="s">
        <v>11838</v>
      </c>
      <c r="H1548" s="8" t="s">
        <v>11839</v>
      </c>
      <c r="I1548" s="8" t="s">
        <v>10560</v>
      </c>
      <c r="J1548" s="13">
        <v>0.9</v>
      </c>
      <c r="K1548" s="13">
        <f t="shared" si="99"/>
        <v>40.5</v>
      </c>
      <c r="L1548" s="13">
        <v>16</v>
      </c>
      <c r="M1548" s="8" t="s">
        <v>10559</v>
      </c>
      <c r="N1548" s="13">
        <f t="shared" si="100"/>
        <v>24.5</v>
      </c>
      <c r="O1548" s="8" t="s">
        <v>10566</v>
      </c>
      <c r="P1548" s="8" t="s">
        <v>10562</v>
      </c>
      <c r="Q1548" s="8" t="s">
        <v>14636</v>
      </c>
      <c r="R1548" s="8"/>
      <c r="S1548" s="1" t="s">
        <v>12715</v>
      </c>
      <c r="T1548" s="1" t="s">
        <v>12715</v>
      </c>
      <c r="U1548" s="13">
        <v>29</v>
      </c>
    </row>
    <row r="1549" ht="30" customHeight="1" outlineLevel="3" spans="1:21">
      <c r="A1549" s="8" t="s">
        <v>259</v>
      </c>
      <c r="B1549" s="8" t="s">
        <v>274</v>
      </c>
      <c r="C1549" s="8" t="s">
        <v>14832</v>
      </c>
      <c r="D1549" s="13">
        <v>4.877</v>
      </c>
      <c r="E1549" s="8" t="s">
        <v>14833</v>
      </c>
      <c r="F1549" s="8" t="s">
        <v>14834</v>
      </c>
      <c r="G1549" s="8" t="s">
        <v>11838</v>
      </c>
      <c r="H1549" s="8" t="s">
        <v>11839</v>
      </c>
      <c r="I1549" s="8" t="s">
        <v>10560</v>
      </c>
      <c r="J1549" s="13">
        <v>4.9</v>
      </c>
      <c r="K1549" s="13">
        <f t="shared" si="99"/>
        <v>219.2</v>
      </c>
      <c r="L1549" s="13">
        <v>88</v>
      </c>
      <c r="M1549" s="8" t="s">
        <v>10559</v>
      </c>
      <c r="N1549" s="13">
        <f t="shared" si="100"/>
        <v>131.2</v>
      </c>
      <c r="O1549" s="8" t="s">
        <v>10566</v>
      </c>
      <c r="P1549" s="8" t="s">
        <v>10562</v>
      </c>
      <c r="Q1549" s="8" t="s">
        <v>14828</v>
      </c>
      <c r="R1549" s="8" t="s">
        <v>10559</v>
      </c>
      <c r="S1549" s="1" t="s">
        <v>12715</v>
      </c>
      <c r="T1549" s="1" t="s">
        <v>12715</v>
      </c>
      <c r="U1549" s="13">
        <v>157</v>
      </c>
    </row>
    <row r="1550" ht="30" customHeight="1" outlineLevel="3" spans="1:21">
      <c r="A1550" s="8" t="s">
        <v>259</v>
      </c>
      <c r="B1550" s="8" t="s">
        <v>274</v>
      </c>
      <c r="C1550" s="8" t="s">
        <v>14835</v>
      </c>
      <c r="D1550" s="13">
        <v>2.531</v>
      </c>
      <c r="E1550" s="8" t="s">
        <v>14836</v>
      </c>
      <c r="F1550" s="8" t="s">
        <v>14837</v>
      </c>
      <c r="G1550" s="8" t="s">
        <v>11838</v>
      </c>
      <c r="H1550" s="8" t="s">
        <v>11839</v>
      </c>
      <c r="I1550" s="8" t="s">
        <v>10560</v>
      </c>
      <c r="J1550" s="13">
        <v>2.5</v>
      </c>
      <c r="K1550" s="13">
        <f t="shared" si="99"/>
        <v>113.1</v>
      </c>
      <c r="L1550" s="13">
        <v>46</v>
      </c>
      <c r="M1550" s="8" t="s">
        <v>10559</v>
      </c>
      <c r="N1550" s="13">
        <f t="shared" si="100"/>
        <v>67.1</v>
      </c>
      <c r="O1550" s="8" t="s">
        <v>10566</v>
      </c>
      <c r="P1550" s="8" t="s">
        <v>10562</v>
      </c>
      <c r="Q1550" s="8" t="s">
        <v>14828</v>
      </c>
      <c r="R1550" s="8" t="s">
        <v>10559</v>
      </c>
      <c r="S1550" s="1" t="s">
        <v>12715</v>
      </c>
      <c r="T1550" s="1" t="s">
        <v>12715</v>
      </c>
      <c r="U1550" s="13">
        <v>81</v>
      </c>
    </row>
    <row r="1551" ht="30" customHeight="1" outlineLevel="3" spans="1:21">
      <c r="A1551" s="8" t="s">
        <v>259</v>
      </c>
      <c r="B1551" s="8" t="s">
        <v>274</v>
      </c>
      <c r="C1551" s="8" t="s">
        <v>14838</v>
      </c>
      <c r="D1551" s="13">
        <v>1.528</v>
      </c>
      <c r="E1551" s="8" t="s">
        <v>14839</v>
      </c>
      <c r="F1551" s="8" t="s">
        <v>14840</v>
      </c>
      <c r="G1551" s="8" t="s">
        <v>11838</v>
      </c>
      <c r="H1551" s="8" t="s">
        <v>11839</v>
      </c>
      <c r="I1551" s="8" t="s">
        <v>10560</v>
      </c>
      <c r="J1551" s="13">
        <v>1.5</v>
      </c>
      <c r="K1551" s="13">
        <f t="shared" si="99"/>
        <v>68.4</v>
      </c>
      <c r="L1551" s="13">
        <v>28</v>
      </c>
      <c r="M1551" s="8" t="s">
        <v>10559</v>
      </c>
      <c r="N1551" s="13">
        <f t="shared" si="100"/>
        <v>40.4</v>
      </c>
      <c r="O1551" s="8" t="s">
        <v>10566</v>
      </c>
      <c r="P1551" s="8" t="s">
        <v>10562</v>
      </c>
      <c r="Q1551" s="8" t="s">
        <v>14828</v>
      </c>
      <c r="R1551" s="8" t="s">
        <v>10559</v>
      </c>
      <c r="S1551" s="1" t="s">
        <v>12715</v>
      </c>
      <c r="T1551" s="1" t="s">
        <v>12715</v>
      </c>
      <c r="U1551" s="13">
        <v>49</v>
      </c>
    </row>
    <row r="1552" ht="30" customHeight="1" outlineLevel="3" spans="1:21">
      <c r="A1552" s="8" t="s">
        <v>259</v>
      </c>
      <c r="B1552" s="8" t="s">
        <v>274</v>
      </c>
      <c r="C1552" s="8" t="s">
        <v>14841</v>
      </c>
      <c r="D1552" s="13">
        <v>2.574</v>
      </c>
      <c r="E1552" s="8" t="s">
        <v>14842</v>
      </c>
      <c r="F1552" s="8" t="s">
        <v>14843</v>
      </c>
      <c r="G1552" s="8" t="s">
        <v>11838</v>
      </c>
      <c r="H1552" s="8" t="s">
        <v>11839</v>
      </c>
      <c r="I1552" s="8" t="s">
        <v>10560</v>
      </c>
      <c r="J1552" s="13">
        <v>2.6</v>
      </c>
      <c r="K1552" s="13">
        <f t="shared" si="99"/>
        <v>115.9</v>
      </c>
      <c r="L1552" s="13">
        <v>46</v>
      </c>
      <c r="M1552" s="8" t="s">
        <v>10559</v>
      </c>
      <c r="N1552" s="13">
        <f t="shared" si="100"/>
        <v>69.9</v>
      </c>
      <c r="O1552" s="8" t="s">
        <v>10566</v>
      </c>
      <c r="P1552" s="8" t="s">
        <v>10562</v>
      </c>
      <c r="Q1552" s="8" t="s">
        <v>14828</v>
      </c>
      <c r="R1552" s="8" t="s">
        <v>10559</v>
      </c>
      <c r="S1552" s="1" t="s">
        <v>12715</v>
      </c>
      <c r="T1552" s="1" t="s">
        <v>12715</v>
      </c>
      <c r="U1552" s="13">
        <v>83</v>
      </c>
    </row>
    <row r="1553" ht="30" customHeight="1" outlineLevel="3" spans="1:21">
      <c r="A1553" s="8" t="s">
        <v>259</v>
      </c>
      <c r="B1553" s="8" t="s">
        <v>274</v>
      </c>
      <c r="C1553" s="8" t="s">
        <v>14844</v>
      </c>
      <c r="D1553" s="13">
        <v>7.544</v>
      </c>
      <c r="E1553" s="8" t="s">
        <v>14845</v>
      </c>
      <c r="F1553" s="8" t="s">
        <v>14846</v>
      </c>
      <c r="G1553" s="8" t="s">
        <v>11838</v>
      </c>
      <c r="H1553" s="8" t="s">
        <v>11839</v>
      </c>
      <c r="I1553" s="8" t="s">
        <v>10560</v>
      </c>
      <c r="J1553" s="13">
        <v>7.5</v>
      </c>
      <c r="K1553" s="13">
        <f t="shared" si="99"/>
        <v>338</v>
      </c>
      <c r="L1553" s="13">
        <v>136</v>
      </c>
      <c r="M1553" s="8" t="s">
        <v>10559</v>
      </c>
      <c r="N1553" s="13">
        <f t="shared" si="100"/>
        <v>202</v>
      </c>
      <c r="O1553" s="8" t="s">
        <v>10566</v>
      </c>
      <c r="P1553" s="8" t="s">
        <v>10562</v>
      </c>
      <c r="Q1553" s="8" t="s">
        <v>14828</v>
      </c>
      <c r="R1553" s="8" t="s">
        <v>10559</v>
      </c>
      <c r="S1553" s="1" t="s">
        <v>12715</v>
      </c>
      <c r="T1553" s="1" t="s">
        <v>12715</v>
      </c>
      <c r="U1553" s="13">
        <v>242</v>
      </c>
    </row>
    <row r="1554" ht="30" customHeight="1" outlineLevel="3" spans="1:21">
      <c r="A1554" s="8" t="s">
        <v>259</v>
      </c>
      <c r="B1554" s="8" t="s">
        <v>274</v>
      </c>
      <c r="C1554" s="8" t="s">
        <v>14847</v>
      </c>
      <c r="D1554" s="13">
        <v>7.629</v>
      </c>
      <c r="E1554" s="8" t="s">
        <v>14848</v>
      </c>
      <c r="F1554" s="8" t="s">
        <v>14849</v>
      </c>
      <c r="G1554" s="8" t="s">
        <v>11838</v>
      </c>
      <c r="H1554" s="8" t="s">
        <v>11839</v>
      </c>
      <c r="I1554" s="8" t="s">
        <v>10560</v>
      </c>
      <c r="J1554" s="13">
        <v>7.6</v>
      </c>
      <c r="K1554" s="13">
        <f t="shared" si="99"/>
        <v>342.1</v>
      </c>
      <c r="L1554" s="13">
        <v>137</v>
      </c>
      <c r="M1554" s="8" t="s">
        <v>10559</v>
      </c>
      <c r="N1554" s="13">
        <f t="shared" si="100"/>
        <v>205.1</v>
      </c>
      <c r="O1554" s="8" t="s">
        <v>10566</v>
      </c>
      <c r="P1554" s="8" t="s">
        <v>10562</v>
      </c>
      <c r="Q1554" s="8" t="s">
        <v>14828</v>
      </c>
      <c r="R1554" s="8" t="s">
        <v>10559</v>
      </c>
      <c r="S1554" s="1" t="s">
        <v>12715</v>
      </c>
      <c r="T1554" s="1" t="s">
        <v>12715</v>
      </c>
      <c r="U1554" s="13">
        <v>245</v>
      </c>
    </row>
    <row r="1555" ht="30" customHeight="1" outlineLevel="3" spans="1:21">
      <c r="A1555" s="8" t="s">
        <v>259</v>
      </c>
      <c r="B1555" s="8" t="s">
        <v>274</v>
      </c>
      <c r="C1555" s="8" t="s">
        <v>14850</v>
      </c>
      <c r="D1555" s="13">
        <v>2.992</v>
      </c>
      <c r="E1555" s="8" t="s">
        <v>14851</v>
      </c>
      <c r="F1555" s="8" t="s">
        <v>14852</v>
      </c>
      <c r="G1555" s="8" t="s">
        <v>11838</v>
      </c>
      <c r="H1555" s="8" t="s">
        <v>11839</v>
      </c>
      <c r="I1555" s="8" t="s">
        <v>10560</v>
      </c>
      <c r="J1555" s="13">
        <v>3</v>
      </c>
      <c r="K1555" s="13">
        <f t="shared" si="99"/>
        <v>134.1</v>
      </c>
      <c r="L1555" s="13">
        <v>54</v>
      </c>
      <c r="M1555" s="8" t="s">
        <v>10559</v>
      </c>
      <c r="N1555" s="13">
        <f t="shared" si="100"/>
        <v>80.1</v>
      </c>
      <c r="O1555" s="8" t="s">
        <v>10566</v>
      </c>
      <c r="P1555" s="8" t="s">
        <v>10562</v>
      </c>
      <c r="Q1555" s="8" t="s">
        <v>14828</v>
      </c>
      <c r="R1555" s="8" t="s">
        <v>10559</v>
      </c>
      <c r="S1555" s="1" t="s">
        <v>12715</v>
      </c>
      <c r="T1555" s="1" t="s">
        <v>12715</v>
      </c>
      <c r="U1555" s="13">
        <v>96</v>
      </c>
    </row>
    <row r="1556" ht="30" customHeight="1" outlineLevel="3" spans="1:21">
      <c r="A1556" s="8" t="s">
        <v>259</v>
      </c>
      <c r="B1556" s="8" t="s">
        <v>274</v>
      </c>
      <c r="C1556" s="8" t="s">
        <v>14853</v>
      </c>
      <c r="D1556" s="13">
        <v>3.777</v>
      </c>
      <c r="E1556" s="8" t="s">
        <v>14854</v>
      </c>
      <c r="F1556" s="8" t="s">
        <v>14855</v>
      </c>
      <c r="G1556" s="8" t="s">
        <v>11838</v>
      </c>
      <c r="H1556" s="8" t="s">
        <v>11839</v>
      </c>
      <c r="I1556" s="8" t="s">
        <v>10560</v>
      </c>
      <c r="J1556" s="13">
        <v>3.8</v>
      </c>
      <c r="K1556" s="13">
        <f t="shared" si="99"/>
        <v>169</v>
      </c>
      <c r="L1556" s="13">
        <v>68</v>
      </c>
      <c r="M1556" s="8" t="s">
        <v>10559</v>
      </c>
      <c r="N1556" s="13">
        <f t="shared" si="100"/>
        <v>101</v>
      </c>
      <c r="O1556" s="8" t="s">
        <v>10566</v>
      </c>
      <c r="P1556" s="8" t="s">
        <v>10562</v>
      </c>
      <c r="Q1556" s="8" t="s">
        <v>14828</v>
      </c>
      <c r="R1556" s="8" t="s">
        <v>10559</v>
      </c>
      <c r="S1556" s="1" t="s">
        <v>12715</v>
      </c>
      <c r="T1556" s="1" t="s">
        <v>12715</v>
      </c>
      <c r="U1556" s="13">
        <v>121</v>
      </c>
    </row>
    <row r="1557" ht="30" customHeight="1" outlineLevel="3" spans="1:21">
      <c r="A1557" s="8" t="s">
        <v>259</v>
      </c>
      <c r="B1557" s="8" t="s">
        <v>274</v>
      </c>
      <c r="C1557" s="8" t="s">
        <v>14856</v>
      </c>
      <c r="D1557" s="13">
        <v>2.299</v>
      </c>
      <c r="E1557" s="8" t="s">
        <v>14857</v>
      </c>
      <c r="F1557" s="8" t="s">
        <v>14858</v>
      </c>
      <c r="G1557" s="8" t="s">
        <v>11838</v>
      </c>
      <c r="H1557" s="8" t="s">
        <v>11839</v>
      </c>
      <c r="I1557" s="8" t="s">
        <v>10560</v>
      </c>
      <c r="J1557" s="13">
        <v>2.3</v>
      </c>
      <c r="K1557" s="13">
        <f t="shared" si="99"/>
        <v>103.3</v>
      </c>
      <c r="L1557" s="13">
        <v>41</v>
      </c>
      <c r="M1557" s="8" t="s">
        <v>10559</v>
      </c>
      <c r="N1557" s="13">
        <f t="shared" si="100"/>
        <v>62.3</v>
      </c>
      <c r="O1557" s="8" t="s">
        <v>10566</v>
      </c>
      <c r="P1557" s="8" t="s">
        <v>10562</v>
      </c>
      <c r="Q1557" s="8" t="s">
        <v>14828</v>
      </c>
      <c r="R1557" s="8" t="s">
        <v>10559</v>
      </c>
      <c r="S1557" s="1" t="s">
        <v>12715</v>
      </c>
      <c r="T1557" s="1" t="s">
        <v>12715</v>
      </c>
      <c r="U1557" s="13">
        <v>74</v>
      </c>
    </row>
    <row r="1558" ht="30" customHeight="1" outlineLevel="3" spans="1:21">
      <c r="A1558" s="8" t="s">
        <v>259</v>
      </c>
      <c r="B1558" s="8" t="s">
        <v>274</v>
      </c>
      <c r="C1558" s="8" t="s">
        <v>14859</v>
      </c>
      <c r="D1558" s="13">
        <v>4</v>
      </c>
      <c r="E1558" s="8" t="s">
        <v>14860</v>
      </c>
      <c r="F1558" s="8" t="s">
        <v>14861</v>
      </c>
      <c r="G1558" s="8" t="s">
        <v>11838</v>
      </c>
      <c r="H1558" s="8" t="s">
        <v>11839</v>
      </c>
      <c r="I1558" s="8" t="s">
        <v>10560</v>
      </c>
      <c r="J1558" s="13">
        <v>4</v>
      </c>
      <c r="K1558" s="13">
        <f t="shared" si="99"/>
        <v>180.1</v>
      </c>
      <c r="L1558" s="13">
        <v>72</v>
      </c>
      <c r="M1558" s="8" t="s">
        <v>10559</v>
      </c>
      <c r="N1558" s="13">
        <f t="shared" si="100"/>
        <v>108.1</v>
      </c>
      <c r="O1558" s="8" t="s">
        <v>10566</v>
      </c>
      <c r="P1558" s="8" t="s">
        <v>10562</v>
      </c>
      <c r="Q1558" s="8" t="s">
        <v>14828</v>
      </c>
      <c r="R1558" s="8" t="s">
        <v>10559</v>
      </c>
      <c r="S1558" s="1" t="s">
        <v>12715</v>
      </c>
      <c r="T1558" s="1" t="s">
        <v>12715</v>
      </c>
      <c r="U1558" s="13">
        <v>129</v>
      </c>
    </row>
    <row r="1559" ht="30" customHeight="1" outlineLevel="3" spans="1:21">
      <c r="A1559" s="8" t="s">
        <v>259</v>
      </c>
      <c r="B1559" s="8" t="s">
        <v>274</v>
      </c>
      <c r="C1559" s="8" t="s">
        <v>14862</v>
      </c>
      <c r="D1559" s="13">
        <v>2.503</v>
      </c>
      <c r="E1559" s="8" t="s">
        <v>14863</v>
      </c>
      <c r="F1559" s="8" t="s">
        <v>14864</v>
      </c>
      <c r="G1559" s="8" t="s">
        <v>11838</v>
      </c>
      <c r="H1559" s="8" t="s">
        <v>11839</v>
      </c>
      <c r="I1559" s="8" t="s">
        <v>10560</v>
      </c>
      <c r="J1559" s="13">
        <v>2.5</v>
      </c>
      <c r="K1559" s="13">
        <f t="shared" si="99"/>
        <v>111.7</v>
      </c>
      <c r="L1559" s="13">
        <v>45</v>
      </c>
      <c r="M1559" s="8" t="s">
        <v>10559</v>
      </c>
      <c r="N1559" s="13">
        <f t="shared" si="100"/>
        <v>66.7</v>
      </c>
      <c r="O1559" s="8" t="s">
        <v>10566</v>
      </c>
      <c r="P1559" s="8" t="s">
        <v>10562</v>
      </c>
      <c r="Q1559" s="8" t="s">
        <v>14828</v>
      </c>
      <c r="R1559" s="8" t="s">
        <v>10559</v>
      </c>
      <c r="S1559" s="1" t="s">
        <v>12715</v>
      </c>
      <c r="T1559" s="1" t="s">
        <v>12715</v>
      </c>
      <c r="U1559" s="13">
        <v>80</v>
      </c>
    </row>
    <row r="1560" ht="30" customHeight="1" outlineLevel="3" spans="1:21">
      <c r="A1560" s="8" t="s">
        <v>259</v>
      </c>
      <c r="B1560" s="8" t="s">
        <v>274</v>
      </c>
      <c r="C1560" s="8" t="s">
        <v>14865</v>
      </c>
      <c r="D1560" s="13">
        <v>2.357</v>
      </c>
      <c r="E1560" s="8" t="s">
        <v>14866</v>
      </c>
      <c r="F1560" s="8" t="s">
        <v>14867</v>
      </c>
      <c r="G1560" s="8" t="s">
        <v>11838</v>
      </c>
      <c r="H1560" s="8" t="s">
        <v>11839</v>
      </c>
      <c r="I1560" s="8" t="s">
        <v>10560</v>
      </c>
      <c r="J1560" s="13">
        <v>2.4</v>
      </c>
      <c r="K1560" s="13">
        <f t="shared" si="99"/>
        <v>106.1</v>
      </c>
      <c r="L1560" s="13">
        <v>42</v>
      </c>
      <c r="M1560" s="8" t="s">
        <v>10559</v>
      </c>
      <c r="N1560" s="13">
        <f t="shared" si="100"/>
        <v>64.1</v>
      </c>
      <c r="O1560" s="8" t="s">
        <v>10566</v>
      </c>
      <c r="P1560" s="8" t="s">
        <v>10562</v>
      </c>
      <c r="Q1560" s="8" t="s">
        <v>14828</v>
      </c>
      <c r="R1560" s="8" t="s">
        <v>10559</v>
      </c>
      <c r="S1560" s="1" t="s">
        <v>12715</v>
      </c>
      <c r="T1560" s="1" t="s">
        <v>12715</v>
      </c>
      <c r="U1560" s="13">
        <v>76</v>
      </c>
    </row>
    <row r="1561" ht="30" customHeight="1" outlineLevel="3" spans="1:21">
      <c r="A1561" s="8" t="s">
        <v>259</v>
      </c>
      <c r="B1561" s="8" t="s">
        <v>274</v>
      </c>
      <c r="C1561" s="8" t="s">
        <v>14868</v>
      </c>
      <c r="D1561" s="13">
        <v>4.639</v>
      </c>
      <c r="E1561" s="8" t="s">
        <v>14869</v>
      </c>
      <c r="F1561" s="8" t="s">
        <v>14870</v>
      </c>
      <c r="G1561" s="8" t="s">
        <v>11838</v>
      </c>
      <c r="H1561" s="8" t="s">
        <v>11839</v>
      </c>
      <c r="I1561" s="8" t="s">
        <v>10560</v>
      </c>
      <c r="J1561" s="13">
        <v>4.6</v>
      </c>
      <c r="K1561" s="13">
        <f t="shared" si="99"/>
        <v>208.1</v>
      </c>
      <c r="L1561" s="13">
        <v>84</v>
      </c>
      <c r="M1561" s="8" t="s">
        <v>10559</v>
      </c>
      <c r="N1561" s="13">
        <f t="shared" si="100"/>
        <v>124.1</v>
      </c>
      <c r="O1561" s="8" t="s">
        <v>10566</v>
      </c>
      <c r="P1561" s="8" t="s">
        <v>10562</v>
      </c>
      <c r="Q1561" s="8" t="s">
        <v>14828</v>
      </c>
      <c r="R1561" s="8" t="s">
        <v>10559</v>
      </c>
      <c r="S1561" s="1" t="s">
        <v>12715</v>
      </c>
      <c r="T1561" s="1" t="s">
        <v>12715</v>
      </c>
      <c r="U1561" s="13">
        <v>149</v>
      </c>
    </row>
    <row r="1562" ht="30" customHeight="1" outlineLevel="3" spans="1:21">
      <c r="A1562" s="8" t="s">
        <v>259</v>
      </c>
      <c r="B1562" s="8" t="s">
        <v>274</v>
      </c>
      <c r="C1562" s="8" t="s">
        <v>14871</v>
      </c>
      <c r="D1562" s="13">
        <v>4.172</v>
      </c>
      <c r="E1562" s="8" t="s">
        <v>14872</v>
      </c>
      <c r="F1562" s="8" t="s">
        <v>14873</v>
      </c>
      <c r="G1562" s="8" t="s">
        <v>11838</v>
      </c>
      <c r="H1562" s="8" t="s">
        <v>11839</v>
      </c>
      <c r="I1562" s="8" t="s">
        <v>10560</v>
      </c>
      <c r="J1562" s="13">
        <v>4.2</v>
      </c>
      <c r="K1562" s="13">
        <f t="shared" si="99"/>
        <v>187.1</v>
      </c>
      <c r="L1562" s="13">
        <v>75</v>
      </c>
      <c r="M1562" s="8" t="s">
        <v>10559</v>
      </c>
      <c r="N1562" s="13">
        <f t="shared" si="100"/>
        <v>112.1</v>
      </c>
      <c r="O1562" s="8" t="s">
        <v>10566</v>
      </c>
      <c r="P1562" s="8" t="s">
        <v>10562</v>
      </c>
      <c r="Q1562" s="8" t="s">
        <v>14828</v>
      </c>
      <c r="R1562" s="8" t="s">
        <v>10559</v>
      </c>
      <c r="S1562" s="1" t="s">
        <v>12715</v>
      </c>
      <c r="T1562" s="1" t="s">
        <v>12715</v>
      </c>
      <c r="U1562" s="13">
        <v>134</v>
      </c>
    </row>
    <row r="1563" ht="30" customHeight="1" outlineLevel="3" spans="1:21">
      <c r="A1563" s="8" t="s">
        <v>259</v>
      </c>
      <c r="B1563" s="8" t="s">
        <v>274</v>
      </c>
      <c r="C1563" s="8" t="s">
        <v>14874</v>
      </c>
      <c r="D1563" s="13">
        <v>6.059</v>
      </c>
      <c r="E1563" s="8" t="s">
        <v>14875</v>
      </c>
      <c r="F1563" s="8" t="s">
        <v>14876</v>
      </c>
      <c r="G1563" s="8" t="s">
        <v>11838</v>
      </c>
      <c r="H1563" s="8" t="s">
        <v>11839</v>
      </c>
      <c r="I1563" s="8" t="s">
        <v>10560</v>
      </c>
      <c r="J1563" s="13">
        <v>6.1</v>
      </c>
      <c r="K1563" s="13">
        <f t="shared" si="99"/>
        <v>272.3</v>
      </c>
      <c r="L1563" s="13">
        <v>109</v>
      </c>
      <c r="M1563" s="8" t="s">
        <v>10559</v>
      </c>
      <c r="N1563" s="13">
        <f t="shared" si="100"/>
        <v>163.3</v>
      </c>
      <c r="O1563" s="8" t="s">
        <v>10566</v>
      </c>
      <c r="P1563" s="8" t="s">
        <v>10562</v>
      </c>
      <c r="Q1563" s="8" t="s">
        <v>14828</v>
      </c>
      <c r="R1563" s="8" t="s">
        <v>10559</v>
      </c>
      <c r="S1563" s="1" t="s">
        <v>12715</v>
      </c>
      <c r="T1563" s="1" t="s">
        <v>12715</v>
      </c>
      <c r="U1563" s="13">
        <v>195</v>
      </c>
    </row>
    <row r="1564" ht="30" customHeight="1" outlineLevel="3" spans="1:21">
      <c r="A1564" s="8" t="s">
        <v>259</v>
      </c>
      <c r="B1564" s="8" t="s">
        <v>274</v>
      </c>
      <c r="C1564" s="8" t="s">
        <v>14877</v>
      </c>
      <c r="D1564" s="13">
        <v>2.858</v>
      </c>
      <c r="E1564" s="8" t="s">
        <v>14878</v>
      </c>
      <c r="F1564" s="8" t="s">
        <v>14879</v>
      </c>
      <c r="G1564" s="8" t="s">
        <v>11838</v>
      </c>
      <c r="H1564" s="8" t="s">
        <v>11839</v>
      </c>
      <c r="I1564" s="8" t="s">
        <v>10560</v>
      </c>
      <c r="J1564" s="13">
        <v>2.9</v>
      </c>
      <c r="K1564" s="13">
        <f t="shared" si="99"/>
        <v>128.5</v>
      </c>
      <c r="L1564" s="13">
        <v>51</v>
      </c>
      <c r="M1564" s="8" t="s">
        <v>10559</v>
      </c>
      <c r="N1564" s="13">
        <f t="shared" si="100"/>
        <v>77.5</v>
      </c>
      <c r="O1564" s="8" t="s">
        <v>10566</v>
      </c>
      <c r="P1564" s="8" t="s">
        <v>10562</v>
      </c>
      <c r="Q1564" s="8" t="s">
        <v>14828</v>
      </c>
      <c r="R1564" s="8"/>
      <c r="S1564" s="1" t="s">
        <v>12715</v>
      </c>
      <c r="T1564" s="1" t="s">
        <v>12715</v>
      </c>
      <c r="U1564" s="13">
        <v>92</v>
      </c>
    </row>
    <row r="1565" ht="30" customHeight="1" outlineLevel="3" spans="1:21">
      <c r="A1565" s="8" t="s">
        <v>259</v>
      </c>
      <c r="B1565" s="8" t="s">
        <v>274</v>
      </c>
      <c r="C1565" s="8" t="s">
        <v>14880</v>
      </c>
      <c r="D1565" s="13">
        <v>7.052</v>
      </c>
      <c r="E1565" s="8" t="s">
        <v>14881</v>
      </c>
      <c r="F1565" s="8" t="s">
        <v>14882</v>
      </c>
      <c r="G1565" s="8" t="s">
        <v>11838</v>
      </c>
      <c r="H1565" s="8" t="s">
        <v>11839</v>
      </c>
      <c r="I1565" s="8" t="s">
        <v>10560</v>
      </c>
      <c r="J1565" s="13">
        <v>7.1</v>
      </c>
      <c r="K1565" s="13">
        <f t="shared" si="99"/>
        <v>317</v>
      </c>
      <c r="L1565" s="13">
        <v>127</v>
      </c>
      <c r="M1565" s="8" t="s">
        <v>10559</v>
      </c>
      <c r="N1565" s="13">
        <f t="shared" si="100"/>
        <v>190</v>
      </c>
      <c r="O1565" s="8" t="s">
        <v>10566</v>
      </c>
      <c r="P1565" s="8" t="s">
        <v>10562</v>
      </c>
      <c r="Q1565" s="8" t="s">
        <v>14828</v>
      </c>
      <c r="R1565" s="8" t="s">
        <v>10559</v>
      </c>
      <c r="S1565" s="1" t="s">
        <v>12715</v>
      </c>
      <c r="T1565" s="1" t="s">
        <v>12715</v>
      </c>
      <c r="U1565" s="13">
        <v>227</v>
      </c>
    </row>
    <row r="1566" ht="30" customHeight="1" outlineLevel="3" spans="1:21">
      <c r="A1566" s="8" t="s">
        <v>259</v>
      </c>
      <c r="B1566" s="8" t="s">
        <v>274</v>
      </c>
      <c r="C1566" s="8" t="s">
        <v>14883</v>
      </c>
      <c r="D1566" s="13">
        <v>2.698</v>
      </c>
      <c r="E1566" s="8" t="s">
        <v>14884</v>
      </c>
      <c r="F1566" s="8" t="s">
        <v>14885</v>
      </c>
      <c r="G1566" s="8" t="s">
        <v>11838</v>
      </c>
      <c r="H1566" s="8" t="s">
        <v>11839</v>
      </c>
      <c r="I1566" s="8" t="s">
        <v>10560</v>
      </c>
      <c r="J1566" s="13">
        <v>2.7</v>
      </c>
      <c r="K1566" s="13">
        <f t="shared" si="99"/>
        <v>121.5</v>
      </c>
      <c r="L1566" s="13">
        <v>49</v>
      </c>
      <c r="M1566" s="8" t="s">
        <v>10559</v>
      </c>
      <c r="N1566" s="13">
        <f t="shared" si="100"/>
        <v>72.5</v>
      </c>
      <c r="O1566" s="8" t="s">
        <v>10566</v>
      </c>
      <c r="P1566" s="8" t="s">
        <v>10562</v>
      </c>
      <c r="Q1566" s="8" t="s">
        <v>14828</v>
      </c>
      <c r="R1566" s="8" t="s">
        <v>10559</v>
      </c>
      <c r="S1566" s="1" t="s">
        <v>12715</v>
      </c>
      <c r="T1566" s="1" t="s">
        <v>12715</v>
      </c>
      <c r="U1566" s="13">
        <v>87</v>
      </c>
    </row>
    <row r="1567" ht="30" customHeight="1" outlineLevel="2" spans="1:21">
      <c r="A1567" s="8"/>
      <c r="B1567" s="7" t="s">
        <v>269</v>
      </c>
      <c r="C1567" s="8"/>
      <c r="D1567" s="13">
        <f>SUBTOTAL(9,D1568:D1618)</f>
        <v>189.204</v>
      </c>
      <c r="E1567" s="8"/>
      <c r="F1567" s="8"/>
      <c r="G1567" s="8"/>
      <c r="H1567" s="8"/>
      <c r="I1567" s="8"/>
      <c r="J1567" s="13"/>
      <c r="K1567" s="13">
        <f>SUBTOTAL(9,K1568:K1618)</f>
        <v>8606.5</v>
      </c>
      <c r="L1567" s="13">
        <f>SUBTOTAL(9,L1568:L1618)</f>
        <v>3407.4</v>
      </c>
      <c r="M1567" s="8">
        <f>SUBTOTAL(9,M1568:M1618)</f>
        <v>0</v>
      </c>
      <c r="N1567" s="13">
        <f>SUBTOTAL(9,N1568:N1618)</f>
        <v>5199.1</v>
      </c>
      <c r="O1567" s="8"/>
      <c r="P1567" s="8"/>
      <c r="Q1567" s="8"/>
      <c r="R1567" s="8"/>
      <c r="U1567" s="13">
        <f>SUBTOTAL(9,U1568:U1618)</f>
        <v>6163</v>
      </c>
    </row>
    <row r="1568" ht="30" customHeight="1" outlineLevel="3" spans="1:21">
      <c r="A1568" s="8" t="s">
        <v>259</v>
      </c>
      <c r="B1568" s="8" t="s">
        <v>268</v>
      </c>
      <c r="C1568" s="8" t="s">
        <v>14886</v>
      </c>
      <c r="D1568" s="13">
        <v>4.154</v>
      </c>
      <c r="E1568" s="8" t="s">
        <v>14887</v>
      </c>
      <c r="F1568" s="8" t="s">
        <v>14888</v>
      </c>
      <c r="G1568" s="8" t="s">
        <v>11838</v>
      </c>
      <c r="H1568" s="8" t="s">
        <v>11839</v>
      </c>
      <c r="I1568" s="8" t="s">
        <v>10560</v>
      </c>
      <c r="J1568" s="13">
        <v>4.2</v>
      </c>
      <c r="K1568" s="13">
        <f t="shared" ref="K1568:K1618" si="101">ROUND(U1568/167662*234138,1)</f>
        <v>187.1</v>
      </c>
      <c r="L1568" s="13">
        <v>75</v>
      </c>
      <c r="M1568" s="8" t="s">
        <v>10559</v>
      </c>
      <c r="N1568" s="13">
        <f t="shared" ref="N1568:N1618" si="102">K1568-L1568</f>
        <v>112.1</v>
      </c>
      <c r="O1568" s="8" t="s">
        <v>10566</v>
      </c>
      <c r="P1568" s="8" t="s">
        <v>10562</v>
      </c>
      <c r="Q1568" s="8" t="s">
        <v>14889</v>
      </c>
      <c r="R1568" s="8" t="s">
        <v>10559</v>
      </c>
      <c r="U1568" s="13">
        <v>134</v>
      </c>
    </row>
    <row r="1569" ht="30" customHeight="1" outlineLevel="3" spans="1:21">
      <c r="A1569" s="8" t="s">
        <v>259</v>
      </c>
      <c r="B1569" s="8" t="s">
        <v>268</v>
      </c>
      <c r="C1569" s="8" t="s">
        <v>14890</v>
      </c>
      <c r="D1569" s="13">
        <v>2.588</v>
      </c>
      <c r="E1569" s="8" t="s">
        <v>14891</v>
      </c>
      <c r="F1569" s="8" t="s">
        <v>14892</v>
      </c>
      <c r="G1569" s="8" t="s">
        <v>11838</v>
      </c>
      <c r="H1569" s="8" t="s">
        <v>11839</v>
      </c>
      <c r="I1569" s="8" t="s">
        <v>10560</v>
      </c>
      <c r="J1569" s="13">
        <v>2.6</v>
      </c>
      <c r="K1569" s="13">
        <f t="shared" si="101"/>
        <v>115.9</v>
      </c>
      <c r="L1569" s="13">
        <v>47</v>
      </c>
      <c r="M1569" s="8" t="s">
        <v>10559</v>
      </c>
      <c r="N1569" s="13">
        <f t="shared" si="102"/>
        <v>68.9</v>
      </c>
      <c r="O1569" s="8" t="s">
        <v>10566</v>
      </c>
      <c r="P1569" s="8" t="s">
        <v>10562</v>
      </c>
      <c r="Q1569" s="8" t="s">
        <v>14889</v>
      </c>
      <c r="R1569" s="8" t="s">
        <v>10559</v>
      </c>
      <c r="U1569" s="13">
        <v>83</v>
      </c>
    </row>
    <row r="1570" ht="30" customHeight="1" outlineLevel="3" spans="1:21">
      <c r="A1570" s="8" t="s">
        <v>259</v>
      </c>
      <c r="B1570" s="8" t="s">
        <v>268</v>
      </c>
      <c r="C1570" s="8" t="s">
        <v>14893</v>
      </c>
      <c r="D1570" s="13">
        <v>4.915</v>
      </c>
      <c r="E1570" s="8" t="s">
        <v>14894</v>
      </c>
      <c r="F1570" s="8" t="s">
        <v>14895</v>
      </c>
      <c r="G1570" s="8" t="s">
        <v>11838</v>
      </c>
      <c r="H1570" s="8" t="s">
        <v>11839</v>
      </c>
      <c r="I1570" s="8" t="s">
        <v>10560</v>
      </c>
      <c r="J1570" s="13">
        <v>4.9</v>
      </c>
      <c r="K1570" s="13">
        <f t="shared" si="101"/>
        <v>220.6</v>
      </c>
      <c r="L1570" s="13">
        <v>88</v>
      </c>
      <c r="M1570" s="8" t="s">
        <v>10559</v>
      </c>
      <c r="N1570" s="13">
        <f t="shared" si="102"/>
        <v>132.6</v>
      </c>
      <c r="O1570" s="8" t="s">
        <v>10566</v>
      </c>
      <c r="P1570" s="8" t="s">
        <v>10562</v>
      </c>
      <c r="Q1570" s="8" t="s">
        <v>14889</v>
      </c>
      <c r="R1570" s="8" t="s">
        <v>10559</v>
      </c>
      <c r="U1570" s="13">
        <v>158</v>
      </c>
    </row>
    <row r="1571" ht="30" customHeight="1" outlineLevel="3" spans="1:21">
      <c r="A1571" s="8" t="s">
        <v>259</v>
      </c>
      <c r="B1571" s="8" t="s">
        <v>268</v>
      </c>
      <c r="C1571" s="8" t="s">
        <v>14896</v>
      </c>
      <c r="D1571" s="13">
        <v>5.104</v>
      </c>
      <c r="E1571" s="8" t="s">
        <v>14897</v>
      </c>
      <c r="F1571" s="8" t="s">
        <v>14898</v>
      </c>
      <c r="G1571" s="8" t="s">
        <v>11838</v>
      </c>
      <c r="H1571" s="8" t="s">
        <v>11839</v>
      </c>
      <c r="I1571" s="8" t="s">
        <v>10560</v>
      </c>
      <c r="J1571" s="13">
        <v>5.1</v>
      </c>
      <c r="K1571" s="13">
        <f t="shared" si="101"/>
        <v>229</v>
      </c>
      <c r="L1571" s="13">
        <v>92</v>
      </c>
      <c r="M1571" s="8" t="s">
        <v>10559</v>
      </c>
      <c r="N1571" s="13">
        <f t="shared" si="102"/>
        <v>137</v>
      </c>
      <c r="O1571" s="8" t="s">
        <v>10566</v>
      </c>
      <c r="P1571" s="8" t="s">
        <v>10562</v>
      </c>
      <c r="Q1571" s="8" t="s">
        <v>14889</v>
      </c>
      <c r="R1571" s="8" t="s">
        <v>10559</v>
      </c>
      <c r="U1571" s="13">
        <v>164</v>
      </c>
    </row>
    <row r="1572" ht="30" customHeight="1" outlineLevel="3" spans="1:21">
      <c r="A1572" s="8" t="s">
        <v>259</v>
      </c>
      <c r="B1572" s="8" t="s">
        <v>268</v>
      </c>
      <c r="C1572" s="8" t="s">
        <v>14899</v>
      </c>
      <c r="D1572" s="13">
        <v>6.91</v>
      </c>
      <c r="E1572" s="8" t="s">
        <v>14900</v>
      </c>
      <c r="F1572" s="8" t="s">
        <v>14901</v>
      </c>
      <c r="G1572" s="8" t="s">
        <v>11838</v>
      </c>
      <c r="H1572" s="8" t="s">
        <v>11839</v>
      </c>
      <c r="I1572" s="8" t="s">
        <v>10560</v>
      </c>
      <c r="J1572" s="13">
        <v>6.9</v>
      </c>
      <c r="K1572" s="13">
        <f t="shared" si="101"/>
        <v>310</v>
      </c>
      <c r="L1572" s="13">
        <v>124</v>
      </c>
      <c r="M1572" s="8" t="s">
        <v>10559</v>
      </c>
      <c r="N1572" s="13">
        <f t="shared" si="102"/>
        <v>186</v>
      </c>
      <c r="O1572" s="8" t="s">
        <v>10566</v>
      </c>
      <c r="P1572" s="8" t="s">
        <v>10562</v>
      </c>
      <c r="Q1572" s="8" t="s">
        <v>14889</v>
      </c>
      <c r="R1572" s="8" t="s">
        <v>10559</v>
      </c>
      <c r="U1572" s="13">
        <v>222</v>
      </c>
    </row>
    <row r="1573" ht="30" customHeight="1" outlineLevel="3" spans="1:21">
      <c r="A1573" s="8" t="s">
        <v>259</v>
      </c>
      <c r="B1573" s="8" t="s">
        <v>268</v>
      </c>
      <c r="C1573" s="8" t="s">
        <v>14902</v>
      </c>
      <c r="D1573" s="13">
        <v>5.054</v>
      </c>
      <c r="E1573" s="8" t="s">
        <v>14903</v>
      </c>
      <c r="F1573" s="8" t="s">
        <v>14904</v>
      </c>
      <c r="G1573" s="8" t="s">
        <v>11838</v>
      </c>
      <c r="H1573" s="8" t="s">
        <v>11839</v>
      </c>
      <c r="I1573" s="8" t="s">
        <v>10560</v>
      </c>
      <c r="J1573" s="13">
        <v>5.1</v>
      </c>
      <c r="K1573" s="13">
        <f t="shared" si="101"/>
        <v>226.2</v>
      </c>
      <c r="L1573" s="13">
        <v>91</v>
      </c>
      <c r="M1573" s="8" t="s">
        <v>10559</v>
      </c>
      <c r="N1573" s="13">
        <f t="shared" si="102"/>
        <v>135.2</v>
      </c>
      <c r="O1573" s="8" t="s">
        <v>10566</v>
      </c>
      <c r="P1573" s="8" t="s">
        <v>10562</v>
      </c>
      <c r="Q1573" s="8" t="s">
        <v>14889</v>
      </c>
      <c r="R1573" s="8" t="s">
        <v>10559</v>
      </c>
      <c r="U1573" s="13">
        <v>162</v>
      </c>
    </row>
    <row r="1574" ht="30" customHeight="1" outlineLevel="3" spans="1:21">
      <c r="A1574" s="8" t="s">
        <v>259</v>
      </c>
      <c r="B1574" s="8" t="s">
        <v>268</v>
      </c>
      <c r="C1574" s="8" t="s">
        <v>14905</v>
      </c>
      <c r="D1574" s="13">
        <v>5.824</v>
      </c>
      <c r="E1574" s="8" t="s">
        <v>14906</v>
      </c>
      <c r="F1574" s="8" t="s">
        <v>14907</v>
      </c>
      <c r="G1574" s="8" t="s">
        <v>11838</v>
      </c>
      <c r="H1574" s="8" t="s">
        <v>11839</v>
      </c>
      <c r="I1574" s="8" t="s">
        <v>10560</v>
      </c>
      <c r="J1574" s="13">
        <v>5.8</v>
      </c>
      <c r="K1574" s="13">
        <f t="shared" si="101"/>
        <v>261.1</v>
      </c>
      <c r="L1574" s="13">
        <v>105</v>
      </c>
      <c r="M1574" s="8" t="s">
        <v>10559</v>
      </c>
      <c r="N1574" s="13">
        <f t="shared" si="102"/>
        <v>156.1</v>
      </c>
      <c r="O1574" s="8" t="s">
        <v>10566</v>
      </c>
      <c r="P1574" s="8" t="s">
        <v>10562</v>
      </c>
      <c r="Q1574" s="8" t="s">
        <v>14889</v>
      </c>
      <c r="R1574" s="8" t="s">
        <v>10559</v>
      </c>
      <c r="U1574" s="13">
        <v>187</v>
      </c>
    </row>
    <row r="1575" ht="30" customHeight="1" outlineLevel="3" spans="1:21">
      <c r="A1575" s="8" t="s">
        <v>259</v>
      </c>
      <c r="B1575" s="8" t="s">
        <v>268</v>
      </c>
      <c r="C1575" s="8" t="s">
        <v>14908</v>
      </c>
      <c r="D1575" s="13">
        <v>3.886</v>
      </c>
      <c r="E1575" s="8" t="s">
        <v>14909</v>
      </c>
      <c r="F1575" s="8" t="s">
        <v>14910</v>
      </c>
      <c r="G1575" s="8" t="s">
        <v>11838</v>
      </c>
      <c r="H1575" s="8" t="s">
        <v>11839</v>
      </c>
      <c r="I1575" s="8" t="s">
        <v>10560</v>
      </c>
      <c r="J1575" s="13">
        <v>3.9</v>
      </c>
      <c r="K1575" s="13">
        <f t="shared" si="101"/>
        <v>174.6</v>
      </c>
      <c r="L1575" s="13">
        <v>70</v>
      </c>
      <c r="M1575" s="8" t="s">
        <v>10559</v>
      </c>
      <c r="N1575" s="13">
        <f t="shared" si="102"/>
        <v>104.6</v>
      </c>
      <c r="O1575" s="8" t="s">
        <v>10566</v>
      </c>
      <c r="P1575" s="8" t="s">
        <v>10562</v>
      </c>
      <c r="Q1575" s="8" t="s">
        <v>14889</v>
      </c>
      <c r="R1575" s="8" t="s">
        <v>10559</v>
      </c>
      <c r="U1575" s="13">
        <v>125</v>
      </c>
    </row>
    <row r="1576" ht="30" customHeight="1" outlineLevel="3" spans="1:21">
      <c r="A1576" s="8" t="s">
        <v>259</v>
      </c>
      <c r="B1576" s="8" t="s">
        <v>268</v>
      </c>
      <c r="C1576" s="8" t="s">
        <v>14911</v>
      </c>
      <c r="D1576" s="13">
        <v>3.653</v>
      </c>
      <c r="E1576" s="8" t="s">
        <v>14912</v>
      </c>
      <c r="F1576" s="8" t="s">
        <v>14913</v>
      </c>
      <c r="G1576" s="8" t="s">
        <v>11838</v>
      </c>
      <c r="H1576" s="8" t="s">
        <v>11839</v>
      </c>
      <c r="I1576" s="8" t="s">
        <v>10560</v>
      </c>
      <c r="J1576" s="13">
        <v>3.7</v>
      </c>
      <c r="K1576" s="13">
        <f t="shared" si="101"/>
        <v>163.4</v>
      </c>
      <c r="L1576" s="13">
        <v>66</v>
      </c>
      <c r="M1576" s="8" t="s">
        <v>10559</v>
      </c>
      <c r="N1576" s="13">
        <f t="shared" si="102"/>
        <v>97.4</v>
      </c>
      <c r="O1576" s="8" t="s">
        <v>10566</v>
      </c>
      <c r="P1576" s="8" t="s">
        <v>10562</v>
      </c>
      <c r="Q1576" s="8" t="s">
        <v>14889</v>
      </c>
      <c r="R1576" s="8" t="s">
        <v>10559</v>
      </c>
      <c r="U1576" s="13">
        <v>117</v>
      </c>
    </row>
    <row r="1577" ht="30" customHeight="1" outlineLevel="3" spans="1:21">
      <c r="A1577" s="8" t="s">
        <v>259</v>
      </c>
      <c r="B1577" s="8" t="s">
        <v>268</v>
      </c>
      <c r="C1577" s="8" t="s">
        <v>14914</v>
      </c>
      <c r="D1577" s="13">
        <v>3.285</v>
      </c>
      <c r="E1577" s="8" t="s">
        <v>14915</v>
      </c>
      <c r="F1577" s="8" t="s">
        <v>14916</v>
      </c>
      <c r="G1577" s="8" t="s">
        <v>11838</v>
      </c>
      <c r="H1577" s="8" t="s">
        <v>11839</v>
      </c>
      <c r="I1577" s="8" t="s">
        <v>10560</v>
      </c>
      <c r="J1577" s="13">
        <v>3.3</v>
      </c>
      <c r="K1577" s="13">
        <f t="shared" si="101"/>
        <v>148</v>
      </c>
      <c r="L1577" s="13">
        <v>59</v>
      </c>
      <c r="M1577" s="8" t="s">
        <v>10559</v>
      </c>
      <c r="N1577" s="13">
        <f t="shared" si="102"/>
        <v>89</v>
      </c>
      <c r="O1577" s="8" t="s">
        <v>10566</v>
      </c>
      <c r="P1577" s="8" t="s">
        <v>10562</v>
      </c>
      <c r="Q1577" s="8" t="s">
        <v>14889</v>
      </c>
      <c r="R1577" s="8" t="s">
        <v>10559</v>
      </c>
      <c r="U1577" s="13">
        <v>106</v>
      </c>
    </row>
    <row r="1578" ht="30" customHeight="1" outlineLevel="3" spans="1:21">
      <c r="A1578" s="8" t="s">
        <v>259</v>
      </c>
      <c r="B1578" s="8" t="s">
        <v>268</v>
      </c>
      <c r="C1578" s="8" t="s">
        <v>14917</v>
      </c>
      <c r="D1578" s="13">
        <v>3.321</v>
      </c>
      <c r="E1578" s="8" t="s">
        <v>14918</v>
      </c>
      <c r="F1578" s="8" t="s">
        <v>14919</v>
      </c>
      <c r="G1578" s="8" t="s">
        <v>11838</v>
      </c>
      <c r="H1578" s="8" t="s">
        <v>11839</v>
      </c>
      <c r="I1578" s="8" t="s">
        <v>10560</v>
      </c>
      <c r="J1578" s="13">
        <v>3.3</v>
      </c>
      <c r="K1578" s="13">
        <f t="shared" si="101"/>
        <v>149.4</v>
      </c>
      <c r="L1578" s="13">
        <v>60</v>
      </c>
      <c r="M1578" s="8" t="s">
        <v>10559</v>
      </c>
      <c r="N1578" s="13">
        <f t="shared" si="102"/>
        <v>89.4</v>
      </c>
      <c r="O1578" s="8" t="s">
        <v>10566</v>
      </c>
      <c r="P1578" s="8" t="s">
        <v>10562</v>
      </c>
      <c r="Q1578" s="8" t="s">
        <v>14889</v>
      </c>
      <c r="R1578" s="8" t="s">
        <v>10559</v>
      </c>
      <c r="U1578" s="13">
        <v>107</v>
      </c>
    </row>
    <row r="1579" ht="30" customHeight="1" outlineLevel="3" spans="1:21">
      <c r="A1579" s="8" t="s">
        <v>259</v>
      </c>
      <c r="B1579" s="8" t="s">
        <v>268</v>
      </c>
      <c r="C1579" s="8" t="s">
        <v>14920</v>
      </c>
      <c r="D1579" s="13">
        <v>5.685</v>
      </c>
      <c r="E1579" s="8" t="s">
        <v>14921</v>
      </c>
      <c r="F1579" s="8" t="s">
        <v>14922</v>
      </c>
      <c r="G1579" s="8" t="s">
        <v>11838</v>
      </c>
      <c r="H1579" s="8" t="s">
        <v>11839</v>
      </c>
      <c r="I1579" s="8" t="s">
        <v>10560</v>
      </c>
      <c r="J1579" s="13">
        <v>5.7</v>
      </c>
      <c r="K1579" s="13">
        <f t="shared" si="101"/>
        <v>255.6</v>
      </c>
      <c r="L1579" s="13">
        <v>102</v>
      </c>
      <c r="M1579" s="8" t="s">
        <v>10559</v>
      </c>
      <c r="N1579" s="13">
        <f t="shared" si="102"/>
        <v>153.6</v>
      </c>
      <c r="O1579" s="8" t="s">
        <v>10566</v>
      </c>
      <c r="P1579" s="8" t="s">
        <v>10562</v>
      </c>
      <c r="Q1579" s="8" t="s">
        <v>14889</v>
      </c>
      <c r="R1579" s="8" t="s">
        <v>10559</v>
      </c>
      <c r="U1579" s="13">
        <v>183</v>
      </c>
    </row>
    <row r="1580" ht="30" customHeight="1" outlineLevel="3" spans="1:21">
      <c r="A1580" s="8" t="s">
        <v>259</v>
      </c>
      <c r="B1580" s="8" t="s">
        <v>268</v>
      </c>
      <c r="C1580" s="8" t="s">
        <v>14923</v>
      </c>
      <c r="D1580" s="13">
        <v>3.863</v>
      </c>
      <c r="E1580" s="8" t="s">
        <v>14924</v>
      </c>
      <c r="F1580" s="8" t="s">
        <v>14925</v>
      </c>
      <c r="G1580" s="8" t="s">
        <v>11838</v>
      </c>
      <c r="H1580" s="8" t="s">
        <v>11839</v>
      </c>
      <c r="I1580" s="8" t="s">
        <v>10560</v>
      </c>
      <c r="J1580" s="13">
        <v>3.9</v>
      </c>
      <c r="K1580" s="13">
        <f t="shared" si="101"/>
        <v>173.2</v>
      </c>
      <c r="L1580" s="13">
        <v>70</v>
      </c>
      <c r="M1580" s="8" t="s">
        <v>10559</v>
      </c>
      <c r="N1580" s="13">
        <f t="shared" si="102"/>
        <v>103.2</v>
      </c>
      <c r="O1580" s="8" t="s">
        <v>10566</v>
      </c>
      <c r="P1580" s="8" t="s">
        <v>10562</v>
      </c>
      <c r="Q1580" s="8" t="s">
        <v>14889</v>
      </c>
      <c r="R1580" s="8" t="s">
        <v>10559</v>
      </c>
      <c r="U1580" s="13">
        <v>124</v>
      </c>
    </row>
    <row r="1581" ht="30" customHeight="1" outlineLevel="3" spans="1:21">
      <c r="A1581" s="8" t="s">
        <v>259</v>
      </c>
      <c r="B1581" s="8" t="s">
        <v>268</v>
      </c>
      <c r="C1581" s="8" t="s">
        <v>14926</v>
      </c>
      <c r="D1581" s="13">
        <v>9.65</v>
      </c>
      <c r="E1581" s="8" t="s">
        <v>14927</v>
      </c>
      <c r="F1581" s="8" t="s">
        <v>14928</v>
      </c>
      <c r="G1581" s="8" t="s">
        <v>11838</v>
      </c>
      <c r="H1581" s="8" t="s">
        <v>11839</v>
      </c>
      <c r="I1581" s="8" t="s">
        <v>10560</v>
      </c>
      <c r="J1581" s="13">
        <v>9.7</v>
      </c>
      <c r="K1581" s="13">
        <f t="shared" si="101"/>
        <v>432.9</v>
      </c>
      <c r="L1581" s="13">
        <v>174</v>
      </c>
      <c r="M1581" s="8" t="s">
        <v>10559</v>
      </c>
      <c r="N1581" s="13">
        <f t="shared" si="102"/>
        <v>258.9</v>
      </c>
      <c r="O1581" s="8" t="s">
        <v>10566</v>
      </c>
      <c r="P1581" s="8" t="s">
        <v>10562</v>
      </c>
      <c r="Q1581" s="8" t="s">
        <v>14889</v>
      </c>
      <c r="R1581" s="8" t="s">
        <v>10559</v>
      </c>
      <c r="U1581" s="13">
        <v>310</v>
      </c>
    </row>
    <row r="1582" ht="30" customHeight="1" outlineLevel="3" spans="1:21">
      <c r="A1582" s="8" t="s">
        <v>259</v>
      </c>
      <c r="B1582" s="8" t="s">
        <v>268</v>
      </c>
      <c r="C1582" s="8" t="s">
        <v>14929</v>
      </c>
      <c r="D1582" s="13">
        <v>2.924</v>
      </c>
      <c r="E1582" s="8" t="s">
        <v>14930</v>
      </c>
      <c r="F1582" s="8" t="s">
        <v>14931</v>
      </c>
      <c r="G1582" s="8" t="s">
        <v>11838</v>
      </c>
      <c r="H1582" s="8" t="s">
        <v>11839</v>
      </c>
      <c r="I1582" s="8" t="s">
        <v>10560</v>
      </c>
      <c r="J1582" s="13">
        <v>2.9</v>
      </c>
      <c r="K1582" s="13">
        <f t="shared" si="101"/>
        <v>131.3</v>
      </c>
      <c r="L1582" s="13">
        <v>53</v>
      </c>
      <c r="M1582" s="8" t="s">
        <v>10559</v>
      </c>
      <c r="N1582" s="13">
        <f t="shared" si="102"/>
        <v>78.3</v>
      </c>
      <c r="O1582" s="8" t="s">
        <v>10566</v>
      </c>
      <c r="P1582" s="8" t="s">
        <v>10562</v>
      </c>
      <c r="Q1582" s="8" t="s">
        <v>14889</v>
      </c>
      <c r="R1582" s="8" t="s">
        <v>10559</v>
      </c>
      <c r="U1582" s="13">
        <v>94</v>
      </c>
    </row>
    <row r="1583" ht="30" customHeight="1" outlineLevel="3" spans="1:21">
      <c r="A1583" s="8" t="s">
        <v>259</v>
      </c>
      <c r="B1583" s="8" t="s">
        <v>268</v>
      </c>
      <c r="C1583" s="8" t="s">
        <v>14932</v>
      </c>
      <c r="D1583" s="13">
        <v>2.029</v>
      </c>
      <c r="E1583" s="8" t="s">
        <v>14933</v>
      </c>
      <c r="F1583" s="8" t="s">
        <v>14934</v>
      </c>
      <c r="G1583" s="8" t="s">
        <v>11838</v>
      </c>
      <c r="H1583" s="8" t="s">
        <v>11839</v>
      </c>
      <c r="I1583" s="8" t="s">
        <v>10560</v>
      </c>
      <c r="J1583" s="13">
        <v>2</v>
      </c>
      <c r="K1583" s="13">
        <f t="shared" si="101"/>
        <v>90.8</v>
      </c>
      <c r="L1583" s="13">
        <v>37</v>
      </c>
      <c r="M1583" s="8" t="s">
        <v>10559</v>
      </c>
      <c r="N1583" s="13">
        <f t="shared" si="102"/>
        <v>53.8</v>
      </c>
      <c r="O1583" s="8" t="s">
        <v>10566</v>
      </c>
      <c r="P1583" s="8" t="s">
        <v>10562</v>
      </c>
      <c r="Q1583" s="8" t="s">
        <v>14889</v>
      </c>
      <c r="R1583" s="8" t="s">
        <v>10559</v>
      </c>
      <c r="U1583" s="13">
        <v>65</v>
      </c>
    </row>
    <row r="1584" ht="30" customHeight="1" outlineLevel="3" spans="1:21">
      <c r="A1584" s="8" t="s">
        <v>259</v>
      </c>
      <c r="B1584" s="8" t="s">
        <v>268</v>
      </c>
      <c r="C1584" s="8" t="s">
        <v>10559</v>
      </c>
      <c r="D1584" s="13">
        <v>0.879</v>
      </c>
      <c r="E1584" s="8" t="s">
        <v>8290</v>
      </c>
      <c r="F1584" s="8" t="s">
        <v>8291</v>
      </c>
      <c r="G1584" s="8" t="s">
        <v>11838</v>
      </c>
      <c r="H1584" s="8" t="s">
        <v>11839</v>
      </c>
      <c r="I1584" s="8" t="s">
        <v>10560</v>
      </c>
      <c r="J1584" s="13">
        <v>0.9</v>
      </c>
      <c r="K1584" s="13">
        <f t="shared" si="101"/>
        <v>39.1</v>
      </c>
      <c r="L1584" s="13">
        <v>16</v>
      </c>
      <c r="M1584" s="8" t="s">
        <v>10559</v>
      </c>
      <c r="N1584" s="13">
        <f t="shared" si="102"/>
        <v>23.1</v>
      </c>
      <c r="O1584" s="8" t="s">
        <v>10566</v>
      </c>
      <c r="P1584" s="8" t="s">
        <v>10562</v>
      </c>
      <c r="Q1584" s="8" t="s">
        <v>14889</v>
      </c>
      <c r="R1584" s="8" t="s">
        <v>10559</v>
      </c>
      <c r="U1584" s="13">
        <v>28</v>
      </c>
    </row>
    <row r="1585" ht="30" customHeight="1" outlineLevel="3" spans="1:21">
      <c r="A1585" s="8" t="s">
        <v>259</v>
      </c>
      <c r="B1585" s="8" t="s">
        <v>268</v>
      </c>
      <c r="C1585" s="8" t="s">
        <v>10559</v>
      </c>
      <c r="D1585" s="13">
        <v>0.795</v>
      </c>
      <c r="E1585" s="8" t="s">
        <v>14935</v>
      </c>
      <c r="F1585" s="8" t="s">
        <v>14936</v>
      </c>
      <c r="G1585" s="8" t="s">
        <v>11838</v>
      </c>
      <c r="H1585" s="8" t="s">
        <v>11839</v>
      </c>
      <c r="I1585" s="8" t="s">
        <v>10560</v>
      </c>
      <c r="J1585" s="13">
        <v>3.4</v>
      </c>
      <c r="K1585" s="13">
        <f t="shared" si="101"/>
        <v>152.2</v>
      </c>
      <c r="L1585" s="13">
        <v>12.4</v>
      </c>
      <c r="M1585" s="8" t="s">
        <v>10559</v>
      </c>
      <c r="N1585" s="13">
        <f t="shared" si="102"/>
        <v>139.8</v>
      </c>
      <c r="O1585" s="8" t="s">
        <v>10566</v>
      </c>
      <c r="P1585" s="8" t="s">
        <v>10562</v>
      </c>
      <c r="Q1585" s="8" t="s">
        <v>14889</v>
      </c>
      <c r="R1585" s="8" t="s">
        <v>10559</v>
      </c>
      <c r="U1585" s="13">
        <v>109</v>
      </c>
    </row>
    <row r="1586" ht="30" customHeight="1" outlineLevel="3" spans="1:21">
      <c r="A1586" s="8" t="s">
        <v>259</v>
      </c>
      <c r="B1586" s="8" t="s">
        <v>268</v>
      </c>
      <c r="C1586" s="8" t="s">
        <v>14937</v>
      </c>
      <c r="D1586" s="13">
        <v>1.909</v>
      </c>
      <c r="E1586" s="8" t="s">
        <v>14938</v>
      </c>
      <c r="F1586" s="8" t="s">
        <v>14939</v>
      </c>
      <c r="G1586" s="8" t="s">
        <v>11838</v>
      </c>
      <c r="H1586" s="8" t="s">
        <v>11839</v>
      </c>
      <c r="I1586" s="8" t="s">
        <v>10560</v>
      </c>
      <c r="J1586" s="13">
        <v>1.9</v>
      </c>
      <c r="K1586" s="13">
        <f t="shared" si="101"/>
        <v>85.2</v>
      </c>
      <c r="L1586" s="13">
        <v>34</v>
      </c>
      <c r="M1586" s="8" t="s">
        <v>10559</v>
      </c>
      <c r="N1586" s="13">
        <f t="shared" si="102"/>
        <v>51.2</v>
      </c>
      <c r="O1586" s="8" t="s">
        <v>10566</v>
      </c>
      <c r="P1586" s="8" t="s">
        <v>10562</v>
      </c>
      <c r="Q1586" s="8" t="s">
        <v>14889</v>
      </c>
      <c r="R1586" s="8" t="s">
        <v>10559</v>
      </c>
      <c r="U1586" s="13">
        <v>61</v>
      </c>
    </row>
    <row r="1587" ht="30" customHeight="1" outlineLevel="3" spans="1:21">
      <c r="A1587" s="8" t="s">
        <v>259</v>
      </c>
      <c r="B1587" s="8" t="s">
        <v>268</v>
      </c>
      <c r="C1587" s="8" t="s">
        <v>14940</v>
      </c>
      <c r="D1587" s="13">
        <v>2.214</v>
      </c>
      <c r="E1587" s="8" t="s">
        <v>14941</v>
      </c>
      <c r="F1587" s="8" t="s">
        <v>14942</v>
      </c>
      <c r="G1587" s="8" t="s">
        <v>11838</v>
      </c>
      <c r="H1587" s="8" t="s">
        <v>11839</v>
      </c>
      <c r="I1587" s="8" t="s">
        <v>10560</v>
      </c>
      <c r="J1587" s="13">
        <v>2.2</v>
      </c>
      <c r="K1587" s="13">
        <f t="shared" si="101"/>
        <v>99.2</v>
      </c>
      <c r="L1587" s="13">
        <v>40</v>
      </c>
      <c r="M1587" s="8" t="s">
        <v>10559</v>
      </c>
      <c r="N1587" s="13">
        <f t="shared" si="102"/>
        <v>59.2</v>
      </c>
      <c r="O1587" s="8" t="s">
        <v>10566</v>
      </c>
      <c r="P1587" s="8" t="s">
        <v>10562</v>
      </c>
      <c r="Q1587" s="8" t="s">
        <v>14889</v>
      </c>
      <c r="R1587" s="8" t="s">
        <v>10559</v>
      </c>
      <c r="U1587" s="13">
        <v>71</v>
      </c>
    </row>
    <row r="1588" ht="30" customHeight="1" outlineLevel="3" spans="1:21">
      <c r="A1588" s="8" t="s">
        <v>259</v>
      </c>
      <c r="B1588" s="8" t="s">
        <v>268</v>
      </c>
      <c r="C1588" s="8" t="s">
        <v>14943</v>
      </c>
      <c r="D1588" s="13">
        <v>4.768</v>
      </c>
      <c r="E1588" s="8" t="s">
        <v>14944</v>
      </c>
      <c r="F1588" s="8" t="s">
        <v>14945</v>
      </c>
      <c r="G1588" s="8" t="s">
        <v>11838</v>
      </c>
      <c r="H1588" s="8" t="s">
        <v>11839</v>
      </c>
      <c r="I1588" s="8" t="s">
        <v>10560</v>
      </c>
      <c r="J1588" s="13">
        <v>4.8</v>
      </c>
      <c r="K1588" s="13">
        <f t="shared" si="101"/>
        <v>213.7</v>
      </c>
      <c r="L1588" s="13">
        <v>86</v>
      </c>
      <c r="M1588" s="8" t="s">
        <v>10559</v>
      </c>
      <c r="N1588" s="13">
        <f t="shared" si="102"/>
        <v>127.7</v>
      </c>
      <c r="O1588" s="8" t="s">
        <v>10566</v>
      </c>
      <c r="P1588" s="8" t="s">
        <v>10562</v>
      </c>
      <c r="Q1588" s="8" t="s">
        <v>14889</v>
      </c>
      <c r="R1588" s="8" t="s">
        <v>10559</v>
      </c>
      <c r="U1588" s="13">
        <v>153</v>
      </c>
    </row>
    <row r="1589" ht="30" customHeight="1" outlineLevel="3" spans="1:21">
      <c r="A1589" s="8" t="s">
        <v>259</v>
      </c>
      <c r="B1589" s="8" t="s">
        <v>268</v>
      </c>
      <c r="C1589" s="8" t="s">
        <v>14946</v>
      </c>
      <c r="D1589" s="13">
        <v>1.772</v>
      </c>
      <c r="E1589" s="8" t="s">
        <v>14947</v>
      </c>
      <c r="F1589" s="8" t="s">
        <v>14948</v>
      </c>
      <c r="G1589" s="8" t="s">
        <v>11838</v>
      </c>
      <c r="H1589" s="8" t="s">
        <v>11839</v>
      </c>
      <c r="I1589" s="8" t="s">
        <v>10560</v>
      </c>
      <c r="J1589" s="13">
        <v>1.8</v>
      </c>
      <c r="K1589" s="13">
        <f t="shared" si="101"/>
        <v>79.6</v>
      </c>
      <c r="L1589" s="13">
        <v>32</v>
      </c>
      <c r="M1589" s="8" t="s">
        <v>10559</v>
      </c>
      <c r="N1589" s="13">
        <f t="shared" si="102"/>
        <v>47.6</v>
      </c>
      <c r="O1589" s="8" t="s">
        <v>10566</v>
      </c>
      <c r="P1589" s="8" t="s">
        <v>10562</v>
      </c>
      <c r="Q1589" s="8" t="s">
        <v>14889</v>
      </c>
      <c r="R1589" s="8" t="s">
        <v>10559</v>
      </c>
      <c r="U1589" s="13">
        <v>57</v>
      </c>
    </row>
    <row r="1590" ht="30" customHeight="1" outlineLevel="3" spans="1:21">
      <c r="A1590" s="8" t="s">
        <v>259</v>
      </c>
      <c r="B1590" s="8" t="s">
        <v>268</v>
      </c>
      <c r="C1590" s="8" t="s">
        <v>10559</v>
      </c>
      <c r="D1590" s="13">
        <v>3.966</v>
      </c>
      <c r="E1590" s="8" t="s">
        <v>14949</v>
      </c>
      <c r="F1590" s="8" t="s">
        <v>14950</v>
      </c>
      <c r="G1590" s="8" t="s">
        <v>11838</v>
      </c>
      <c r="H1590" s="8" t="s">
        <v>11839</v>
      </c>
      <c r="I1590" s="8" t="s">
        <v>10560</v>
      </c>
      <c r="J1590" s="13">
        <v>4</v>
      </c>
      <c r="K1590" s="13">
        <f t="shared" si="101"/>
        <v>177.4</v>
      </c>
      <c r="L1590" s="13">
        <v>71</v>
      </c>
      <c r="M1590" s="8" t="s">
        <v>10559</v>
      </c>
      <c r="N1590" s="13">
        <f t="shared" si="102"/>
        <v>106.4</v>
      </c>
      <c r="O1590" s="8" t="s">
        <v>10566</v>
      </c>
      <c r="P1590" s="8" t="s">
        <v>10562</v>
      </c>
      <c r="Q1590" s="8" t="s">
        <v>14889</v>
      </c>
      <c r="R1590" s="8" t="s">
        <v>10559</v>
      </c>
      <c r="U1590" s="13">
        <v>127</v>
      </c>
    </row>
    <row r="1591" ht="30" customHeight="1" outlineLevel="3" spans="1:21">
      <c r="A1591" s="8" t="s">
        <v>259</v>
      </c>
      <c r="B1591" s="8" t="s">
        <v>268</v>
      </c>
      <c r="C1591" s="8" t="s">
        <v>14951</v>
      </c>
      <c r="D1591" s="13">
        <v>8.877</v>
      </c>
      <c r="E1591" s="8" t="s">
        <v>14952</v>
      </c>
      <c r="F1591" s="8" t="s">
        <v>14953</v>
      </c>
      <c r="G1591" s="8" t="s">
        <v>11838</v>
      </c>
      <c r="H1591" s="8" t="s">
        <v>11839</v>
      </c>
      <c r="I1591" s="8" t="s">
        <v>10560</v>
      </c>
      <c r="J1591" s="13">
        <v>8.9</v>
      </c>
      <c r="K1591" s="13">
        <f t="shared" si="101"/>
        <v>398</v>
      </c>
      <c r="L1591" s="13">
        <v>160</v>
      </c>
      <c r="M1591" s="8" t="s">
        <v>10559</v>
      </c>
      <c r="N1591" s="13">
        <f t="shared" si="102"/>
        <v>238</v>
      </c>
      <c r="O1591" s="8" t="s">
        <v>10566</v>
      </c>
      <c r="P1591" s="8" t="s">
        <v>10562</v>
      </c>
      <c r="Q1591" s="8" t="s">
        <v>14889</v>
      </c>
      <c r="R1591" s="8" t="s">
        <v>10559</v>
      </c>
      <c r="U1591" s="13">
        <v>285</v>
      </c>
    </row>
    <row r="1592" ht="30" customHeight="1" outlineLevel="3" spans="1:21">
      <c r="A1592" s="8" t="s">
        <v>259</v>
      </c>
      <c r="B1592" s="8" t="s">
        <v>268</v>
      </c>
      <c r="C1592" s="8" t="s">
        <v>14954</v>
      </c>
      <c r="D1592" s="13">
        <v>3.092</v>
      </c>
      <c r="E1592" s="8" t="s">
        <v>14955</v>
      </c>
      <c r="F1592" s="8" t="s">
        <v>14956</v>
      </c>
      <c r="G1592" s="8" t="s">
        <v>11838</v>
      </c>
      <c r="H1592" s="8" t="s">
        <v>11839</v>
      </c>
      <c r="I1592" s="8" t="s">
        <v>10560</v>
      </c>
      <c r="J1592" s="13">
        <v>3.1</v>
      </c>
      <c r="K1592" s="13">
        <f t="shared" si="101"/>
        <v>138.3</v>
      </c>
      <c r="L1592" s="13">
        <v>56</v>
      </c>
      <c r="M1592" s="8" t="s">
        <v>10559</v>
      </c>
      <c r="N1592" s="13">
        <f t="shared" si="102"/>
        <v>82.3</v>
      </c>
      <c r="O1592" s="8" t="s">
        <v>10566</v>
      </c>
      <c r="P1592" s="8" t="s">
        <v>10562</v>
      </c>
      <c r="Q1592" s="8" t="s">
        <v>14889</v>
      </c>
      <c r="R1592" s="8" t="s">
        <v>10559</v>
      </c>
      <c r="U1592" s="13">
        <v>99</v>
      </c>
    </row>
    <row r="1593" ht="30" customHeight="1" outlineLevel="3" spans="1:21">
      <c r="A1593" s="8" t="s">
        <v>259</v>
      </c>
      <c r="B1593" s="8" t="s">
        <v>268</v>
      </c>
      <c r="C1593" s="8" t="s">
        <v>14957</v>
      </c>
      <c r="D1593" s="13">
        <v>7.747</v>
      </c>
      <c r="E1593" s="8" t="s">
        <v>14958</v>
      </c>
      <c r="F1593" s="8" t="s">
        <v>14959</v>
      </c>
      <c r="G1593" s="8" t="s">
        <v>11838</v>
      </c>
      <c r="H1593" s="8" t="s">
        <v>11839</v>
      </c>
      <c r="I1593" s="8" t="s">
        <v>10560</v>
      </c>
      <c r="J1593" s="13">
        <v>7.7</v>
      </c>
      <c r="K1593" s="13">
        <f t="shared" si="101"/>
        <v>347.7</v>
      </c>
      <c r="L1593" s="13">
        <v>139</v>
      </c>
      <c r="M1593" s="8" t="s">
        <v>10559</v>
      </c>
      <c r="N1593" s="13">
        <f t="shared" si="102"/>
        <v>208.7</v>
      </c>
      <c r="O1593" s="8" t="s">
        <v>10566</v>
      </c>
      <c r="P1593" s="8" t="s">
        <v>10562</v>
      </c>
      <c r="Q1593" s="8" t="s">
        <v>14889</v>
      </c>
      <c r="R1593" s="8" t="s">
        <v>10559</v>
      </c>
      <c r="U1593" s="13">
        <v>249</v>
      </c>
    </row>
    <row r="1594" ht="30" customHeight="1" outlineLevel="3" spans="1:21">
      <c r="A1594" s="8" t="s">
        <v>259</v>
      </c>
      <c r="B1594" s="8" t="s">
        <v>268</v>
      </c>
      <c r="C1594" s="8" t="s">
        <v>14960</v>
      </c>
      <c r="D1594" s="13">
        <v>2.26</v>
      </c>
      <c r="E1594" s="8" t="s">
        <v>14961</v>
      </c>
      <c r="F1594" s="8" t="s">
        <v>14962</v>
      </c>
      <c r="G1594" s="8" t="s">
        <v>11838</v>
      </c>
      <c r="H1594" s="8" t="s">
        <v>11839</v>
      </c>
      <c r="I1594" s="8" t="s">
        <v>10560</v>
      </c>
      <c r="J1594" s="13">
        <v>2.3</v>
      </c>
      <c r="K1594" s="13">
        <f t="shared" si="101"/>
        <v>101.9</v>
      </c>
      <c r="L1594" s="13">
        <v>41</v>
      </c>
      <c r="M1594" s="8" t="s">
        <v>10559</v>
      </c>
      <c r="N1594" s="13">
        <f t="shared" si="102"/>
        <v>60.9</v>
      </c>
      <c r="O1594" s="8" t="s">
        <v>10566</v>
      </c>
      <c r="P1594" s="8" t="s">
        <v>10562</v>
      </c>
      <c r="Q1594" s="8" t="s">
        <v>14889</v>
      </c>
      <c r="R1594" s="8" t="s">
        <v>10559</v>
      </c>
      <c r="U1594" s="13">
        <v>73</v>
      </c>
    </row>
    <row r="1595" ht="30" customHeight="1" outlineLevel="3" spans="1:21">
      <c r="A1595" s="8" t="s">
        <v>259</v>
      </c>
      <c r="B1595" s="8" t="s">
        <v>268</v>
      </c>
      <c r="C1595" s="8" t="s">
        <v>14963</v>
      </c>
      <c r="D1595" s="13">
        <v>2.038</v>
      </c>
      <c r="E1595" s="8" t="s">
        <v>14964</v>
      </c>
      <c r="F1595" s="8" t="s">
        <v>14965</v>
      </c>
      <c r="G1595" s="8" t="s">
        <v>11838</v>
      </c>
      <c r="H1595" s="8" t="s">
        <v>11839</v>
      </c>
      <c r="I1595" s="8" t="s">
        <v>10560</v>
      </c>
      <c r="J1595" s="13">
        <v>2</v>
      </c>
      <c r="K1595" s="13">
        <f t="shared" si="101"/>
        <v>92.2</v>
      </c>
      <c r="L1595" s="13">
        <v>37</v>
      </c>
      <c r="M1595" s="8" t="s">
        <v>10559</v>
      </c>
      <c r="N1595" s="13">
        <f t="shared" si="102"/>
        <v>55.2</v>
      </c>
      <c r="O1595" s="8" t="s">
        <v>10566</v>
      </c>
      <c r="P1595" s="8" t="s">
        <v>10562</v>
      </c>
      <c r="Q1595" s="8" t="s">
        <v>14889</v>
      </c>
      <c r="R1595" s="8" t="s">
        <v>10559</v>
      </c>
      <c r="U1595" s="13">
        <v>66</v>
      </c>
    </row>
    <row r="1596" ht="30" customHeight="1" outlineLevel="3" spans="1:21">
      <c r="A1596" s="8" t="s">
        <v>259</v>
      </c>
      <c r="B1596" s="8" t="s">
        <v>268</v>
      </c>
      <c r="C1596" s="8" t="s">
        <v>14966</v>
      </c>
      <c r="D1596" s="13">
        <v>4.166</v>
      </c>
      <c r="E1596" s="8" t="s">
        <v>14967</v>
      </c>
      <c r="F1596" s="8" t="s">
        <v>14968</v>
      </c>
      <c r="G1596" s="8" t="s">
        <v>11838</v>
      </c>
      <c r="H1596" s="8" t="s">
        <v>11839</v>
      </c>
      <c r="I1596" s="8" t="s">
        <v>10560</v>
      </c>
      <c r="J1596" s="13">
        <v>4.2</v>
      </c>
      <c r="K1596" s="13">
        <f t="shared" si="101"/>
        <v>187.1</v>
      </c>
      <c r="L1596" s="13">
        <v>75</v>
      </c>
      <c r="M1596" s="8" t="s">
        <v>10559</v>
      </c>
      <c r="N1596" s="13">
        <f t="shared" si="102"/>
        <v>112.1</v>
      </c>
      <c r="O1596" s="8" t="s">
        <v>10566</v>
      </c>
      <c r="P1596" s="8" t="s">
        <v>10562</v>
      </c>
      <c r="Q1596" s="8" t="s">
        <v>14889</v>
      </c>
      <c r="R1596" s="8" t="s">
        <v>10559</v>
      </c>
      <c r="U1596" s="13">
        <v>134</v>
      </c>
    </row>
    <row r="1597" ht="30" customHeight="1" outlineLevel="3" spans="1:21">
      <c r="A1597" s="8" t="s">
        <v>259</v>
      </c>
      <c r="B1597" s="8" t="s">
        <v>268</v>
      </c>
      <c r="C1597" s="8" t="s">
        <v>14969</v>
      </c>
      <c r="D1597" s="13">
        <v>2.464</v>
      </c>
      <c r="E1597" s="8" t="s">
        <v>14970</v>
      </c>
      <c r="F1597" s="8" t="s">
        <v>14971</v>
      </c>
      <c r="G1597" s="8" t="s">
        <v>11838</v>
      </c>
      <c r="H1597" s="8" t="s">
        <v>11839</v>
      </c>
      <c r="I1597" s="8" t="s">
        <v>10560</v>
      </c>
      <c r="J1597" s="13">
        <v>2.5</v>
      </c>
      <c r="K1597" s="13">
        <f t="shared" si="101"/>
        <v>110.3</v>
      </c>
      <c r="L1597" s="13">
        <v>44</v>
      </c>
      <c r="M1597" s="8" t="s">
        <v>10559</v>
      </c>
      <c r="N1597" s="13">
        <f t="shared" si="102"/>
        <v>66.3</v>
      </c>
      <c r="O1597" s="8" t="s">
        <v>10566</v>
      </c>
      <c r="P1597" s="8" t="s">
        <v>10562</v>
      </c>
      <c r="Q1597" s="8" t="s">
        <v>14889</v>
      </c>
      <c r="R1597" s="8" t="s">
        <v>10559</v>
      </c>
      <c r="U1597" s="13">
        <v>79</v>
      </c>
    </row>
    <row r="1598" ht="30" customHeight="1" outlineLevel="3" spans="1:21">
      <c r="A1598" s="8" t="s">
        <v>259</v>
      </c>
      <c r="B1598" s="8" t="s">
        <v>268</v>
      </c>
      <c r="C1598" s="8" t="s">
        <v>14972</v>
      </c>
      <c r="D1598" s="13">
        <v>2.056</v>
      </c>
      <c r="E1598" s="8" t="s">
        <v>14973</v>
      </c>
      <c r="F1598" s="8" t="s">
        <v>14974</v>
      </c>
      <c r="G1598" s="8" t="s">
        <v>11838</v>
      </c>
      <c r="H1598" s="8" t="s">
        <v>11839</v>
      </c>
      <c r="I1598" s="8" t="s">
        <v>10560</v>
      </c>
      <c r="J1598" s="13">
        <v>2.1</v>
      </c>
      <c r="K1598" s="13">
        <f t="shared" si="101"/>
        <v>92.2</v>
      </c>
      <c r="L1598" s="13">
        <v>37</v>
      </c>
      <c r="M1598" s="8" t="s">
        <v>10559</v>
      </c>
      <c r="N1598" s="13">
        <f t="shared" si="102"/>
        <v>55.2</v>
      </c>
      <c r="O1598" s="8" t="s">
        <v>10566</v>
      </c>
      <c r="P1598" s="8" t="s">
        <v>10562</v>
      </c>
      <c r="Q1598" s="8" t="s">
        <v>14889</v>
      </c>
      <c r="R1598" s="8" t="s">
        <v>10559</v>
      </c>
      <c r="U1598" s="13">
        <v>66</v>
      </c>
    </row>
    <row r="1599" ht="30" customHeight="1" outlineLevel="3" spans="1:21">
      <c r="A1599" s="8" t="s">
        <v>259</v>
      </c>
      <c r="B1599" s="8" t="s">
        <v>268</v>
      </c>
      <c r="C1599" s="8" t="s">
        <v>14975</v>
      </c>
      <c r="D1599" s="13">
        <v>4.138</v>
      </c>
      <c r="E1599" s="8" t="s">
        <v>14976</v>
      </c>
      <c r="F1599" s="8" t="s">
        <v>14977</v>
      </c>
      <c r="G1599" s="8" t="s">
        <v>11838</v>
      </c>
      <c r="H1599" s="8" t="s">
        <v>11839</v>
      </c>
      <c r="I1599" s="8" t="s">
        <v>10560</v>
      </c>
      <c r="J1599" s="13">
        <v>4.1</v>
      </c>
      <c r="K1599" s="13">
        <f t="shared" si="101"/>
        <v>185.7</v>
      </c>
      <c r="L1599" s="13">
        <v>74</v>
      </c>
      <c r="M1599" s="8" t="s">
        <v>10559</v>
      </c>
      <c r="N1599" s="13">
        <f t="shared" si="102"/>
        <v>111.7</v>
      </c>
      <c r="O1599" s="8" t="s">
        <v>10566</v>
      </c>
      <c r="P1599" s="8" t="s">
        <v>10562</v>
      </c>
      <c r="Q1599" s="8" t="s">
        <v>14889</v>
      </c>
      <c r="R1599" s="8" t="s">
        <v>10559</v>
      </c>
      <c r="U1599" s="13">
        <v>133</v>
      </c>
    </row>
    <row r="1600" ht="30" customHeight="1" outlineLevel="3" spans="1:21">
      <c r="A1600" s="8" t="s">
        <v>259</v>
      </c>
      <c r="B1600" s="8" t="s">
        <v>268</v>
      </c>
      <c r="C1600" s="8" t="s">
        <v>14978</v>
      </c>
      <c r="D1600" s="13">
        <v>4.673</v>
      </c>
      <c r="E1600" s="8" t="s">
        <v>14979</v>
      </c>
      <c r="F1600" s="8" t="s">
        <v>14980</v>
      </c>
      <c r="G1600" s="8" t="s">
        <v>11838</v>
      </c>
      <c r="H1600" s="8" t="s">
        <v>11839</v>
      </c>
      <c r="I1600" s="8" t="s">
        <v>10560</v>
      </c>
      <c r="J1600" s="13">
        <v>4.7</v>
      </c>
      <c r="K1600" s="13">
        <f t="shared" si="101"/>
        <v>209.5</v>
      </c>
      <c r="L1600" s="13">
        <v>84</v>
      </c>
      <c r="M1600" s="8" t="s">
        <v>10559</v>
      </c>
      <c r="N1600" s="13">
        <f t="shared" si="102"/>
        <v>125.5</v>
      </c>
      <c r="O1600" s="8" t="s">
        <v>10566</v>
      </c>
      <c r="P1600" s="8" t="s">
        <v>10562</v>
      </c>
      <c r="Q1600" s="8" t="s">
        <v>14889</v>
      </c>
      <c r="R1600" s="8" t="s">
        <v>10559</v>
      </c>
      <c r="U1600" s="13">
        <v>150</v>
      </c>
    </row>
    <row r="1601" ht="30" customHeight="1" outlineLevel="3" spans="1:21">
      <c r="A1601" s="8" t="s">
        <v>259</v>
      </c>
      <c r="B1601" s="8" t="s">
        <v>268</v>
      </c>
      <c r="C1601" s="8" t="s">
        <v>14981</v>
      </c>
      <c r="D1601" s="13">
        <v>1.171</v>
      </c>
      <c r="E1601" s="8" t="s">
        <v>14982</v>
      </c>
      <c r="F1601" s="8" t="s">
        <v>14983</v>
      </c>
      <c r="G1601" s="8" t="s">
        <v>11838</v>
      </c>
      <c r="H1601" s="8" t="s">
        <v>11839</v>
      </c>
      <c r="I1601" s="8" t="s">
        <v>10560</v>
      </c>
      <c r="J1601" s="13">
        <v>1.2</v>
      </c>
      <c r="K1601" s="13">
        <f t="shared" si="101"/>
        <v>53.1</v>
      </c>
      <c r="L1601" s="13">
        <v>21</v>
      </c>
      <c r="M1601" s="8" t="s">
        <v>10559</v>
      </c>
      <c r="N1601" s="13">
        <f t="shared" si="102"/>
        <v>32.1</v>
      </c>
      <c r="O1601" s="8" t="s">
        <v>10566</v>
      </c>
      <c r="P1601" s="8" t="s">
        <v>10562</v>
      </c>
      <c r="Q1601" s="8" t="s">
        <v>14889</v>
      </c>
      <c r="R1601" s="8" t="s">
        <v>10559</v>
      </c>
      <c r="U1601" s="13">
        <v>38</v>
      </c>
    </row>
    <row r="1602" ht="30" customHeight="1" outlineLevel="3" spans="1:21">
      <c r="A1602" s="8" t="s">
        <v>259</v>
      </c>
      <c r="B1602" s="8" t="s">
        <v>268</v>
      </c>
      <c r="C1602" s="8" t="s">
        <v>14984</v>
      </c>
      <c r="D1602" s="13">
        <v>4.864</v>
      </c>
      <c r="E1602" s="8" t="s">
        <v>14985</v>
      </c>
      <c r="F1602" s="8" t="s">
        <v>14986</v>
      </c>
      <c r="G1602" s="8" t="s">
        <v>11838</v>
      </c>
      <c r="H1602" s="8" t="s">
        <v>11839</v>
      </c>
      <c r="I1602" s="8" t="s">
        <v>10560</v>
      </c>
      <c r="J1602" s="13">
        <v>4.9</v>
      </c>
      <c r="K1602" s="13">
        <f t="shared" si="101"/>
        <v>217.9</v>
      </c>
      <c r="L1602" s="13">
        <v>88</v>
      </c>
      <c r="M1602" s="8" t="s">
        <v>10559</v>
      </c>
      <c r="N1602" s="13">
        <f t="shared" si="102"/>
        <v>129.9</v>
      </c>
      <c r="O1602" s="8" t="s">
        <v>10566</v>
      </c>
      <c r="P1602" s="8" t="s">
        <v>10562</v>
      </c>
      <c r="Q1602" s="8" t="s">
        <v>14889</v>
      </c>
      <c r="R1602" s="8" t="s">
        <v>10559</v>
      </c>
      <c r="U1602" s="13">
        <v>156</v>
      </c>
    </row>
    <row r="1603" ht="30" customHeight="1" outlineLevel="3" spans="1:21">
      <c r="A1603" s="8" t="s">
        <v>259</v>
      </c>
      <c r="B1603" s="8" t="s">
        <v>268</v>
      </c>
      <c r="C1603" s="8" t="s">
        <v>14987</v>
      </c>
      <c r="D1603" s="13">
        <v>0.647</v>
      </c>
      <c r="E1603" s="8" t="s">
        <v>14988</v>
      </c>
      <c r="F1603" s="8" t="s">
        <v>14989</v>
      </c>
      <c r="G1603" s="8" t="s">
        <v>11838</v>
      </c>
      <c r="H1603" s="8" t="s">
        <v>11839</v>
      </c>
      <c r="I1603" s="8" t="s">
        <v>10560</v>
      </c>
      <c r="J1603" s="13">
        <v>0.6</v>
      </c>
      <c r="K1603" s="13">
        <f t="shared" si="101"/>
        <v>29.3</v>
      </c>
      <c r="L1603" s="13">
        <v>12</v>
      </c>
      <c r="M1603" s="8" t="s">
        <v>10559</v>
      </c>
      <c r="N1603" s="13">
        <f t="shared" si="102"/>
        <v>17.3</v>
      </c>
      <c r="O1603" s="8" t="s">
        <v>10566</v>
      </c>
      <c r="P1603" s="8" t="s">
        <v>10562</v>
      </c>
      <c r="Q1603" s="8" t="s">
        <v>14889</v>
      </c>
      <c r="R1603" s="8" t="s">
        <v>10559</v>
      </c>
      <c r="U1603" s="13">
        <v>21</v>
      </c>
    </row>
    <row r="1604" ht="30" customHeight="1" outlineLevel="3" spans="1:21">
      <c r="A1604" s="8" t="s">
        <v>259</v>
      </c>
      <c r="B1604" s="8" t="s">
        <v>268</v>
      </c>
      <c r="C1604" s="8" t="s">
        <v>14990</v>
      </c>
      <c r="D1604" s="13">
        <v>1.845</v>
      </c>
      <c r="E1604" s="8" t="s">
        <v>14991</v>
      </c>
      <c r="F1604" s="8" t="s">
        <v>14992</v>
      </c>
      <c r="G1604" s="8" t="s">
        <v>11838</v>
      </c>
      <c r="H1604" s="8" t="s">
        <v>11839</v>
      </c>
      <c r="I1604" s="8" t="s">
        <v>10560</v>
      </c>
      <c r="J1604" s="13">
        <v>1.8</v>
      </c>
      <c r="K1604" s="13">
        <f t="shared" si="101"/>
        <v>82.4</v>
      </c>
      <c r="L1604" s="13">
        <v>33</v>
      </c>
      <c r="M1604" s="8" t="s">
        <v>10559</v>
      </c>
      <c r="N1604" s="13">
        <f t="shared" si="102"/>
        <v>49.4</v>
      </c>
      <c r="O1604" s="8" t="s">
        <v>10566</v>
      </c>
      <c r="P1604" s="8" t="s">
        <v>10562</v>
      </c>
      <c r="Q1604" s="8" t="s">
        <v>14889</v>
      </c>
      <c r="R1604" s="8" t="s">
        <v>10559</v>
      </c>
      <c r="U1604" s="13">
        <v>59</v>
      </c>
    </row>
    <row r="1605" ht="30" customHeight="1" outlineLevel="3" spans="1:21">
      <c r="A1605" s="8" t="s">
        <v>259</v>
      </c>
      <c r="B1605" s="8" t="s">
        <v>268</v>
      </c>
      <c r="C1605" s="8" t="s">
        <v>14993</v>
      </c>
      <c r="D1605" s="13">
        <v>3.143</v>
      </c>
      <c r="E1605" s="8" t="s">
        <v>14994</v>
      </c>
      <c r="F1605" s="8" t="s">
        <v>14995</v>
      </c>
      <c r="G1605" s="8" t="s">
        <v>11838</v>
      </c>
      <c r="H1605" s="8" t="s">
        <v>11839</v>
      </c>
      <c r="I1605" s="8" t="s">
        <v>10560</v>
      </c>
      <c r="J1605" s="13">
        <v>3.1</v>
      </c>
      <c r="K1605" s="13">
        <f t="shared" si="101"/>
        <v>141</v>
      </c>
      <c r="L1605" s="13">
        <v>57</v>
      </c>
      <c r="M1605" s="8" t="s">
        <v>10559</v>
      </c>
      <c r="N1605" s="13">
        <f t="shared" si="102"/>
        <v>84</v>
      </c>
      <c r="O1605" s="8" t="s">
        <v>10566</v>
      </c>
      <c r="P1605" s="8" t="s">
        <v>10562</v>
      </c>
      <c r="Q1605" s="8" t="s">
        <v>14889</v>
      </c>
      <c r="R1605" s="8" t="s">
        <v>10559</v>
      </c>
      <c r="U1605" s="13">
        <v>101</v>
      </c>
    </row>
    <row r="1606" ht="30" customHeight="1" outlineLevel="3" spans="1:21">
      <c r="A1606" s="8" t="s">
        <v>259</v>
      </c>
      <c r="B1606" s="8" t="s">
        <v>268</v>
      </c>
      <c r="C1606" s="8" t="s">
        <v>14996</v>
      </c>
      <c r="D1606" s="13">
        <v>3.259</v>
      </c>
      <c r="E1606" s="8" t="s">
        <v>14997</v>
      </c>
      <c r="F1606" s="8" t="s">
        <v>14998</v>
      </c>
      <c r="G1606" s="8" t="s">
        <v>11838</v>
      </c>
      <c r="H1606" s="8" t="s">
        <v>11839</v>
      </c>
      <c r="I1606" s="8" t="s">
        <v>10560</v>
      </c>
      <c r="J1606" s="13">
        <v>3.3</v>
      </c>
      <c r="K1606" s="13">
        <f t="shared" si="101"/>
        <v>146.6</v>
      </c>
      <c r="L1606" s="13">
        <v>59</v>
      </c>
      <c r="M1606" s="8" t="s">
        <v>10559</v>
      </c>
      <c r="N1606" s="13">
        <f t="shared" si="102"/>
        <v>87.6</v>
      </c>
      <c r="O1606" s="8" t="s">
        <v>10566</v>
      </c>
      <c r="P1606" s="8" t="s">
        <v>10562</v>
      </c>
      <c r="Q1606" s="8" t="s">
        <v>14889</v>
      </c>
      <c r="R1606" s="8" t="s">
        <v>10559</v>
      </c>
      <c r="U1606" s="13">
        <v>105</v>
      </c>
    </row>
    <row r="1607" ht="30" customHeight="1" outlineLevel="3" spans="1:21">
      <c r="A1607" s="8" t="s">
        <v>259</v>
      </c>
      <c r="B1607" s="8" t="s">
        <v>268</v>
      </c>
      <c r="C1607" s="8" t="s">
        <v>14999</v>
      </c>
      <c r="D1607" s="13">
        <v>4.983</v>
      </c>
      <c r="E1607" s="8" t="s">
        <v>15000</v>
      </c>
      <c r="F1607" s="8" t="s">
        <v>15001</v>
      </c>
      <c r="G1607" s="8" t="s">
        <v>11838</v>
      </c>
      <c r="H1607" s="8" t="s">
        <v>11839</v>
      </c>
      <c r="I1607" s="8" t="s">
        <v>10560</v>
      </c>
      <c r="J1607" s="13">
        <v>5</v>
      </c>
      <c r="K1607" s="13">
        <f t="shared" si="101"/>
        <v>223.4</v>
      </c>
      <c r="L1607" s="13">
        <v>90</v>
      </c>
      <c r="M1607" s="8" t="s">
        <v>10559</v>
      </c>
      <c r="N1607" s="13">
        <f t="shared" si="102"/>
        <v>133.4</v>
      </c>
      <c r="O1607" s="8" t="s">
        <v>10566</v>
      </c>
      <c r="P1607" s="8" t="s">
        <v>10562</v>
      </c>
      <c r="Q1607" s="8" t="s">
        <v>14889</v>
      </c>
      <c r="R1607" s="8" t="s">
        <v>10559</v>
      </c>
      <c r="U1607" s="13">
        <v>160</v>
      </c>
    </row>
    <row r="1608" ht="30" customHeight="1" outlineLevel="3" spans="1:21">
      <c r="A1608" s="8" t="s">
        <v>259</v>
      </c>
      <c r="B1608" s="8" t="s">
        <v>268</v>
      </c>
      <c r="C1608" s="8" t="s">
        <v>15002</v>
      </c>
      <c r="D1608" s="13">
        <v>4.191</v>
      </c>
      <c r="E1608" s="8" t="s">
        <v>15003</v>
      </c>
      <c r="F1608" s="8" t="s">
        <v>15004</v>
      </c>
      <c r="G1608" s="8" t="s">
        <v>11838</v>
      </c>
      <c r="H1608" s="8" t="s">
        <v>11839</v>
      </c>
      <c r="I1608" s="8" t="s">
        <v>10560</v>
      </c>
      <c r="J1608" s="13">
        <v>4.2</v>
      </c>
      <c r="K1608" s="13">
        <f t="shared" si="101"/>
        <v>188.5</v>
      </c>
      <c r="L1608" s="13">
        <v>75</v>
      </c>
      <c r="M1608" s="8" t="s">
        <v>10559</v>
      </c>
      <c r="N1608" s="13">
        <f t="shared" si="102"/>
        <v>113.5</v>
      </c>
      <c r="O1608" s="8" t="s">
        <v>10566</v>
      </c>
      <c r="P1608" s="8" t="s">
        <v>10562</v>
      </c>
      <c r="Q1608" s="8" t="s">
        <v>14889</v>
      </c>
      <c r="R1608" s="8" t="s">
        <v>10559</v>
      </c>
      <c r="U1608" s="13">
        <v>135</v>
      </c>
    </row>
    <row r="1609" ht="30" customHeight="1" outlineLevel="3" spans="1:21">
      <c r="A1609" s="8" t="s">
        <v>259</v>
      </c>
      <c r="B1609" s="8" t="s">
        <v>268</v>
      </c>
      <c r="C1609" s="8" t="s">
        <v>15005</v>
      </c>
      <c r="D1609" s="13">
        <v>5.207</v>
      </c>
      <c r="E1609" s="8" t="s">
        <v>15006</v>
      </c>
      <c r="F1609" s="8" t="s">
        <v>15007</v>
      </c>
      <c r="G1609" s="8" t="s">
        <v>11838</v>
      </c>
      <c r="H1609" s="8" t="s">
        <v>11839</v>
      </c>
      <c r="I1609" s="8" t="s">
        <v>10560</v>
      </c>
      <c r="J1609" s="13">
        <v>5.2</v>
      </c>
      <c r="K1609" s="13">
        <f t="shared" si="101"/>
        <v>233.2</v>
      </c>
      <c r="L1609" s="13">
        <v>94</v>
      </c>
      <c r="M1609" s="8" t="s">
        <v>10559</v>
      </c>
      <c r="N1609" s="13">
        <f t="shared" si="102"/>
        <v>139.2</v>
      </c>
      <c r="O1609" s="8" t="s">
        <v>10566</v>
      </c>
      <c r="P1609" s="8" t="s">
        <v>10562</v>
      </c>
      <c r="Q1609" s="8" t="s">
        <v>14889</v>
      </c>
      <c r="R1609" s="8" t="s">
        <v>10559</v>
      </c>
      <c r="U1609" s="13">
        <v>167</v>
      </c>
    </row>
    <row r="1610" ht="30" customHeight="1" outlineLevel="3" spans="1:21">
      <c r="A1610" s="8" t="s">
        <v>259</v>
      </c>
      <c r="B1610" s="8" t="s">
        <v>268</v>
      </c>
      <c r="C1610" s="8" t="s">
        <v>15008</v>
      </c>
      <c r="D1610" s="13">
        <v>1.729</v>
      </c>
      <c r="E1610" s="8" t="s">
        <v>15009</v>
      </c>
      <c r="F1610" s="8" t="s">
        <v>15010</v>
      </c>
      <c r="G1610" s="8" t="s">
        <v>11838</v>
      </c>
      <c r="H1610" s="8" t="s">
        <v>11839</v>
      </c>
      <c r="I1610" s="8" t="s">
        <v>10560</v>
      </c>
      <c r="J1610" s="13">
        <v>1.7</v>
      </c>
      <c r="K1610" s="13">
        <f t="shared" si="101"/>
        <v>78.2</v>
      </c>
      <c r="L1610" s="13">
        <v>31</v>
      </c>
      <c r="M1610" s="8" t="s">
        <v>10559</v>
      </c>
      <c r="N1610" s="13">
        <f t="shared" si="102"/>
        <v>47.2</v>
      </c>
      <c r="O1610" s="8" t="s">
        <v>10566</v>
      </c>
      <c r="P1610" s="8" t="s">
        <v>10562</v>
      </c>
      <c r="Q1610" s="8" t="s">
        <v>14889</v>
      </c>
      <c r="R1610" s="8" t="s">
        <v>10559</v>
      </c>
      <c r="U1610" s="13">
        <v>56</v>
      </c>
    </row>
    <row r="1611" ht="30" customHeight="1" outlineLevel="3" spans="1:21">
      <c r="A1611" s="8" t="s">
        <v>259</v>
      </c>
      <c r="B1611" s="8" t="s">
        <v>268</v>
      </c>
      <c r="C1611" s="8" t="s">
        <v>15011</v>
      </c>
      <c r="D1611" s="13">
        <v>0.846</v>
      </c>
      <c r="E1611" s="8" t="s">
        <v>15012</v>
      </c>
      <c r="F1611" s="8" t="s">
        <v>15013</v>
      </c>
      <c r="G1611" s="8" t="s">
        <v>11838</v>
      </c>
      <c r="H1611" s="8" t="s">
        <v>11839</v>
      </c>
      <c r="I1611" s="8" t="s">
        <v>10560</v>
      </c>
      <c r="J1611" s="13">
        <v>0.8</v>
      </c>
      <c r="K1611" s="13">
        <f t="shared" si="101"/>
        <v>37.7</v>
      </c>
      <c r="L1611" s="13">
        <v>15</v>
      </c>
      <c r="M1611" s="8" t="s">
        <v>10559</v>
      </c>
      <c r="N1611" s="13">
        <f t="shared" si="102"/>
        <v>22.7</v>
      </c>
      <c r="O1611" s="8" t="s">
        <v>10566</v>
      </c>
      <c r="P1611" s="8" t="s">
        <v>10562</v>
      </c>
      <c r="Q1611" s="8" t="s">
        <v>14889</v>
      </c>
      <c r="R1611" s="8" t="s">
        <v>10559</v>
      </c>
      <c r="U1611" s="13">
        <v>27</v>
      </c>
    </row>
    <row r="1612" ht="30" customHeight="1" outlineLevel="3" spans="1:21">
      <c r="A1612" s="8" t="s">
        <v>259</v>
      </c>
      <c r="B1612" s="8" t="s">
        <v>268</v>
      </c>
      <c r="C1612" s="8" t="s">
        <v>15014</v>
      </c>
      <c r="D1612" s="13">
        <v>6.327</v>
      </c>
      <c r="E1612" s="8" t="s">
        <v>15015</v>
      </c>
      <c r="F1612" s="8" t="s">
        <v>15016</v>
      </c>
      <c r="G1612" s="8" t="s">
        <v>11838</v>
      </c>
      <c r="H1612" s="8" t="s">
        <v>11839</v>
      </c>
      <c r="I1612" s="8" t="s">
        <v>10560</v>
      </c>
      <c r="J1612" s="13">
        <v>6.3</v>
      </c>
      <c r="K1612" s="13">
        <f t="shared" si="101"/>
        <v>283.5</v>
      </c>
      <c r="L1612" s="13">
        <v>114</v>
      </c>
      <c r="M1612" s="8" t="s">
        <v>10559</v>
      </c>
      <c r="N1612" s="13">
        <f t="shared" si="102"/>
        <v>169.5</v>
      </c>
      <c r="O1612" s="8" t="s">
        <v>10566</v>
      </c>
      <c r="P1612" s="8" t="s">
        <v>10562</v>
      </c>
      <c r="Q1612" s="8" t="s">
        <v>14889</v>
      </c>
      <c r="R1612" s="8" t="s">
        <v>10559</v>
      </c>
      <c r="U1612" s="13">
        <v>203</v>
      </c>
    </row>
    <row r="1613" ht="30" customHeight="1" outlineLevel="3" spans="1:21">
      <c r="A1613" s="8" t="s">
        <v>259</v>
      </c>
      <c r="B1613" s="8" t="s">
        <v>268</v>
      </c>
      <c r="C1613" s="8" t="s">
        <v>15017</v>
      </c>
      <c r="D1613" s="13">
        <v>2.59</v>
      </c>
      <c r="E1613" s="8" t="s">
        <v>15018</v>
      </c>
      <c r="F1613" s="8" t="s">
        <v>15019</v>
      </c>
      <c r="G1613" s="8" t="s">
        <v>11838</v>
      </c>
      <c r="H1613" s="8" t="s">
        <v>11839</v>
      </c>
      <c r="I1613" s="8" t="s">
        <v>10560</v>
      </c>
      <c r="J1613" s="13">
        <v>2.6</v>
      </c>
      <c r="K1613" s="13">
        <f t="shared" si="101"/>
        <v>115.9</v>
      </c>
      <c r="L1613" s="13">
        <v>47</v>
      </c>
      <c r="M1613" s="8" t="s">
        <v>10559</v>
      </c>
      <c r="N1613" s="13">
        <f t="shared" si="102"/>
        <v>68.9</v>
      </c>
      <c r="O1613" s="8" t="s">
        <v>10566</v>
      </c>
      <c r="P1613" s="8" t="s">
        <v>10562</v>
      </c>
      <c r="Q1613" s="8" t="s">
        <v>14889</v>
      </c>
      <c r="R1613" s="8" t="s">
        <v>10559</v>
      </c>
      <c r="U1613" s="13">
        <v>83</v>
      </c>
    </row>
    <row r="1614" ht="30" customHeight="1" outlineLevel="3" spans="1:21">
      <c r="A1614" s="8" t="s">
        <v>259</v>
      </c>
      <c r="B1614" s="8" t="s">
        <v>268</v>
      </c>
      <c r="C1614" s="8" t="s">
        <v>15020</v>
      </c>
      <c r="D1614" s="13">
        <v>4.967</v>
      </c>
      <c r="E1614" s="8" t="s">
        <v>15021</v>
      </c>
      <c r="F1614" s="8" t="s">
        <v>15022</v>
      </c>
      <c r="G1614" s="8" t="s">
        <v>11838</v>
      </c>
      <c r="H1614" s="8" t="s">
        <v>11839</v>
      </c>
      <c r="I1614" s="8" t="s">
        <v>10560</v>
      </c>
      <c r="J1614" s="13">
        <v>5</v>
      </c>
      <c r="K1614" s="13">
        <f t="shared" si="101"/>
        <v>223.4</v>
      </c>
      <c r="L1614" s="13">
        <v>89</v>
      </c>
      <c r="M1614" s="8" t="s">
        <v>10559</v>
      </c>
      <c r="N1614" s="13">
        <f t="shared" si="102"/>
        <v>134.4</v>
      </c>
      <c r="O1614" s="8" t="s">
        <v>10566</v>
      </c>
      <c r="P1614" s="8" t="s">
        <v>10562</v>
      </c>
      <c r="Q1614" s="8" t="s">
        <v>14889</v>
      </c>
      <c r="R1614" s="8" t="s">
        <v>10559</v>
      </c>
      <c r="U1614" s="13">
        <v>160</v>
      </c>
    </row>
    <row r="1615" ht="30" customHeight="1" outlineLevel="3" spans="1:21">
      <c r="A1615" s="8" t="s">
        <v>259</v>
      </c>
      <c r="B1615" s="8" t="s">
        <v>268</v>
      </c>
      <c r="C1615" s="8" t="s">
        <v>15023</v>
      </c>
      <c r="D1615" s="13">
        <v>0.934</v>
      </c>
      <c r="E1615" s="8" t="s">
        <v>15024</v>
      </c>
      <c r="F1615" s="8" t="s">
        <v>15025</v>
      </c>
      <c r="G1615" s="8" t="s">
        <v>11838</v>
      </c>
      <c r="H1615" s="8" t="s">
        <v>11839</v>
      </c>
      <c r="I1615" s="8" t="s">
        <v>10560</v>
      </c>
      <c r="J1615" s="13">
        <v>0.9</v>
      </c>
      <c r="K1615" s="13">
        <f t="shared" si="101"/>
        <v>41.9</v>
      </c>
      <c r="L1615" s="13">
        <v>17</v>
      </c>
      <c r="M1615" s="8" t="s">
        <v>10559</v>
      </c>
      <c r="N1615" s="13">
        <f t="shared" si="102"/>
        <v>24.9</v>
      </c>
      <c r="O1615" s="8" t="s">
        <v>10566</v>
      </c>
      <c r="P1615" s="8" t="s">
        <v>10562</v>
      </c>
      <c r="Q1615" s="8" t="s">
        <v>14889</v>
      </c>
      <c r="R1615" s="8" t="s">
        <v>10559</v>
      </c>
      <c r="U1615" s="13">
        <v>30</v>
      </c>
    </row>
    <row r="1616" ht="30" customHeight="1" outlineLevel="3" spans="1:21">
      <c r="A1616" s="8" t="s">
        <v>259</v>
      </c>
      <c r="B1616" s="8" t="s">
        <v>268</v>
      </c>
      <c r="C1616" s="8" t="s">
        <v>15026</v>
      </c>
      <c r="D1616" s="13">
        <v>5.53</v>
      </c>
      <c r="E1616" s="8" t="s">
        <v>15027</v>
      </c>
      <c r="F1616" s="8" t="s">
        <v>15028</v>
      </c>
      <c r="G1616" s="8" t="s">
        <v>11838</v>
      </c>
      <c r="H1616" s="8" t="s">
        <v>11839</v>
      </c>
      <c r="I1616" s="8" t="s">
        <v>10560</v>
      </c>
      <c r="J1616" s="13">
        <v>5.5</v>
      </c>
      <c r="K1616" s="13">
        <f t="shared" si="101"/>
        <v>248.6</v>
      </c>
      <c r="L1616" s="13">
        <v>100</v>
      </c>
      <c r="M1616" s="8" t="s">
        <v>10559</v>
      </c>
      <c r="N1616" s="13">
        <f t="shared" si="102"/>
        <v>148.6</v>
      </c>
      <c r="O1616" s="8" t="s">
        <v>10566</v>
      </c>
      <c r="P1616" s="8" t="s">
        <v>10562</v>
      </c>
      <c r="Q1616" s="8" t="s">
        <v>14889</v>
      </c>
      <c r="R1616" s="8" t="s">
        <v>10559</v>
      </c>
      <c r="U1616" s="13">
        <v>178</v>
      </c>
    </row>
    <row r="1617" ht="30" customHeight="1" outlineLevel="3" spans="1:21">
      <c r="A1617" s="8" t="s">
        <v>259</v>
      </c>
      <c r="B1617" s="8" t="s">
        <v>268</v>
      </c>
      <c r="C1617" s="8" t="s">
        <v>15029</v>
      </c>
      <c r="D1617" s="13">
        <v>2</v>
      </c>
      <c r="E1617" s="8" t="s">
        <v>15030</v>
      </c>
      <c r="F1617" s="8" t="s">
        <v>15031</v>
      </c>
      <c r="G1617" s="8" t="s">
        <v>11838</v>
      </c>
      <c r="H1617" s="8" t="s">
        <v>11839</v>
      </c>
      <c r="I1617" s="8" t="s">
        <v>10560</v>
      </c>
      <c r="J1617" s="13">
        <v>2</v>
      </c>
      <c r="K1617" s="13">
        <f t="shared" si="101"/>
        <v>89.4</v>
      </c>
      <c r="L1617" s="13">
        <v>36</v>
      </c>
      <c r="M1617" s="8" t="s">
        <v>10559</v>
      </c>
      <c r="N1617" s="13">
        <f t="shared" si="102"/>
        <v>53.4</v>
      </c>
      <c r="O1617" s="8" t="s">
        <v>10566</v>
      </c>
      <c r="P1617" s="8" t="s">
        <v>10562</v>
      </c>
      <c r="Q1617" s="8" t="s">
        <v>14889</v>
      </c>
      <c r="R1617" s="8" t="s">
        <v>10559</v>
      </c>
      <c r="U1617" s="13">
        <v>64</v>
      </c>
    </row>
    <row r="1618" ht="30" customHeight="1" outlineLevel="3" spans="1:21">
      <c r="A1618" s="8" t="s">
        <v>259</v>
      </c>
      <c r="B1618" s="8" t="s">
        <v>268</v>
      </c>
      <c r="C1618" s="8" t="s">
        <v>15032</v>
      </c>
      <c r="D1618" s="13">
        <v>4.312</v>
      </c>
      <c r="E1618" s="8" t="s">
        <v>15033</v>
      </c>
      <c r="F1618" s="8" t="s">
        <v>15034</v>
      </c>
      <c r="G1618" s="8" t="s">
        <v>11838</v>
      </c>
      <c r="H1618" s="8" t="s">
        <v>11839</v>
      </c>
      <c r="I1618" s="8" t="s">
        <v>10560</v>
      </c>
      <c r="J1618" s="13">
        <v>4.3</v>
      </c>
      <c r="K1618" s="13">
        <f t="shared" si="101"/>
        <v>194.1</v>
      </c>
      <c r="L1618" s="13">
        <v>78</v>
      </c>
      <c r="M1618" s="8" t="s">
        <v>10559</v>
      </c>
      <c r="N1618" s="13">
        <f t="shared" si="102"/>
        <v>116.1</v>
      </c>
      <c r="O1618" s="8" t="s">
        <v>10566</v>
      </c>
      <c r="P1618" s="8" t="s">
        <v>10562</v>
      </c>
      <c r="Q1618" s="8" t="s">
        <v>14889</v>
      </c>
      <c r="R1618" s="8" t="s">
        <v>10559</v>
      </c>
      <c r="U1618" s="13">
        <v>139</v>
      </c>
    </row>
    <row r="1619" ht="30" customHeight="1" outlineLevel="2" spans="1:21">
      <c r="A1619" s="8"/>
      <c r="B1619" s="7" t="s">
        <v>265</v>
      </c>
      <c r="C1619" s="8"/>
      <c r="D1619" s="13">
        <f>SUBTOTAL(9,D1620:D1672)</f>
        <v>309.744</v>
      </c>
      <c r="E1619" s="8"/>
      <c r="F1619" s="8"/>
      <c r="G1619" s="8"/>
      <c r="H1619" s="8"/>
      <c r="I1619" s="8"/>
      <c r="J1619" s="13"/>
      <c r="K1619" s="13">
        <f>SUBTOTAL(9,K1620:K1672)</f>
        <v>13907.4</v>
      </c>
      <c r="L1619" s="13">
        <f>SUBTOTAL(9,L1620:L1672)</f>
        <v>5574</v>
      </c>
      <c r="M1619" s="13">
        <f>SUBTOTAL(9,M1620:M1672)</f>
        <v>4026.7</v>
      </c>
      <c r="N1619" s="13">
        <f>SUBTOTAL(9,N1620:N1672)</f>
        <v>8333.4</v>
      </c>
      <c r="O1619" s="8"/>
      <c r="P1619" s="8"/>
      <c r="Q1619" s="8"/>
      <c r="R1619" s="8"/>
      <c r="U1619" s="13">
        <f>SUBTOTAL(9,U1620:U1672)</f>
        <v>9959</v>
      </c>
    </row>
    <row r="1620" ht="30" customHeight="1" outlineLevel="3" spans="1:21">
      <c r="A1620" s="8" t="s">
        <v>259</v>
      </c>
      <c r="B1620" s="8" t="s">
        <v>264</v>
      </c>
      <c r="C1620" s="8" t="s">
        <v>15035</v>
      </c>
      <c r="D1620" s="13">
        <v>4.008</v>
      </c>
      <c r="E1620" s="8" t="s">
        <v>15036</v>
      </c>
      <c r="F1620" s="8" t="s">
        <v>15037</v>
      </c>
      <c r="G1620" s="8" t="s">
        <v>11838</v>
      </c>
      <c r="H1620" s="8" t="s">
        <v>11839</v>
      </c>
      <c r="I1620" s="8" t="s">
        <v>10560</v>
      </c>
      <c r="J1620" s="13">
        <v>4</v>
      </c>
      <c r="K1620" s="13">
        <f t="shared" ref="K1620:K1672" si="103">ROUND(U1620/167662*234138,1)</f>
        <v>180.1</v>
      </c>
      <c r="L1620" s="13">
        <v>72</v>
      </c>
      <c r="M1620" s="13">
        <v>52.1</v>
      </c>
      <c r="N1620" s="13">
        <f t="shared" ref="N1620:N1672" si="104">K1620-L1620</f>
        <v>108.1</v>
      </c>
      <c r="O1620" s="8" t="s">
        <v>10566</v>
      </c>
      <c r="P1620" s="8" t="s">
        <v>10562</v>
      </c>
      <c r="Q1620" s="8" t="s">
        <v>15038</v>
      </c>
      <c r="R1620" s="8" t="s">
        <v>10559</v>
      </c>
      <c r="U1620" s="13">
        <v>129</v>
      </c>
    </row>
    <row r="1621" ht="30" customHeight="1" outlineLevel="3" spans="1:21">
      <c r="A1621" s="8" t="s">
        <v>259</v>
      </c>
      <c r="B1621" s="8" t="s">
        <v>264</v>
      </c>
      <c r="C1621" s="8" t="s">
        <v>15039</v>
      </c>
      <c r="D1621" s="13">
        <v>11.3</v>
      </c>
      <c r="E1621" s="8" t="s">
        <v>15040</v>
      </c>
      <c r="F1621" s="8" t="s">
        <v>15041</v>
      </c>
      <c r="G1621" s="8" t="s">
        <v>11838</v>
      </c>
      <c r="H1621" s="8" t="s">
        <v>11839</v>
      </c>
      <c r="I1621" s="8" t="s">
        <v>10560</v>
      </c>
      <c r="J1621" s="13">
        <v>11.3</v>
      </c>
      <c r="K1621" s="13">
        <f t="shared" si="103"/>
        <v>506.9</v>
      </c>
      <c r="L1621" s="13">
        <v>203</v>
      </c>
      <c r="M1621" s="13">
        <v>146.9</v>
      </c>
      <c r="N1621" s="13">
        <f t="shared" si="104"/>
        <v>303.9</v>
      </c>
      <c r="O1621" s="8" t="s">
        <v>10566</v>
      </c>
      <c r="P1621" s="8" t="s">
        <v>10562</v>
      </c>
      <c r="Q1621" s="8" t="s">
        <v>15038</v>
      </c>
      <c r="R1621" s="8" t="s">
        <v>10559</v>
      </c>
      <c r="U1621" s="13">
        <v>363</v>
      </c>
    </row>
    <row r="1622" ht="30" customHeight="1" outlineLevel="3" spans="1:21">
      <c r="A1622" s="8" t="s">
        <v>259</v>
      </c>
      <c r="B1622" s="8" t="s">
        <v>264</v>
      </c>
      <c r="C1622" s="8" t="s">
        <v>15042</v>
      </c>
      <c r="D1622" s="13">
        <v>2.007</v>
      </c>
      <c r="E1622" s="8" t="s">
        <v>15043</v>
      </c>
      <c r="F1622" s="8" t="s">
        <v>15044</v>
      </c>
      <c r="G1622" s="8" t="s">
        <v>11838</v>
      </c>
      <c r="H1622" s="8" t="s">
        <v>11839</v>
      </c>
      <c r="I1622" s="8" t="s">
        <v>10560</v>
      </c>
      <c r="J1622" s="13">
        <v>2</v>
      </c>
      <c r="K1622" s="13">
        <f t="shared" si="103"/>
        <v>90.8</v>
      </c>
      <c r="L1622" s="13">
        <v>36</v>
      </c>
      <c r="M1622" s="13">
        <v>26.1</v>
      </c>
      <c r="N1622" s="13">
        <f t="shared" si="104"/>
        <v>54.8</v>
      </c>
      <c r="O1622" s="8" t="s">
        <v>10566</v>
      </c>
      <c r="P1622" s="8" t="s">
        <v>10562</v>
      </c>
      <c r="Q1622" s="8" t="s">
        <v>15038</v>
      </c>
      <c r="R1622" s="8" t="s">
        <v>10559</v>
      </c>
      <c r="U1622" s="13">
        <v>65</v>
      </c>
    </row>
    <row r="1623" ht="30" customHeight="1" outlineLevel="3" spans="1:21">
      <c r="A1623" s="8" t="s">
        <v>259</v>
      </c>
      <c r="B1623" s="8" t="s">
        <v>264</v>
      </c>
      <c r="C1623" s="8" t="s">
        <v>15045</v>
      </c>
      <c r="D1623" s="13">
        <v>8.375</v>
      </c>
      <c r="E1623" s="8" t="s">
        <v>15046</v>
      </c>
      <c r="F1623" s="8" t="s">
        <v>15047</v>
      </c>
      <c r="G1623" s="8" t="s">
        <v>11838</v>
      </c>
      <c r="H1623" s="8" t="s">
        <v>11839</v>
      </c>
      <c r="I1623" s="8" t="s">
        <v>10560</v>
      </c>
      <c r="J1623" s="13">
        <v>8.4</v>
      </c>
      <c r="K1623" s="13">
        <f t="shared" si="103"/>
        <v>375.7</v>
      </c>
      <c r="L1623" s="13">
        <v>151</v>
      </c>
      <c r="M1623" s="13">
        <v>108.9</v>
      </c>
      <c r="N1623" s="13">
        <f t="shared" si="104"/>
        <v>224.7</v>
      </c>
      <c r="O1623" s="8" t="s">
        <v>10566</v>
      </c>
      <c r="P1623" s="8" t="s">
        <v>10562</v>
      </c>
      <c r="Q1623" s="8" t="s">
        <v>15038</v>
      </c>
      <c r="R1623" s="8" t="s">
        <v>10559</v>
      </c>
      <c r="U1623" s="13">
        <v>269</v>
      </c>
    </row>
    <row r="1624" ht="30" customHeight="1" outlineLevel="3" spans="1:21">
      <c r="A1624" s="8" t="s">
        <v>259</v>
      </c>
      <c r="B1624" s="8" t="s">
        <v>264</v>
      </c>
      <c r="C1624" s="8" t="s">
        <v>15048</v>
      </c>
      <c r="D1624" s="13">
        <v>6.904</v>
      </c>
      <c r="E1624" s="8" t="s">
        <v>15049</v>
      </c>
      <c r="F1624" s="8" t="s">
        <v>15050</v>
      </c>
      <c r="G1624" s="8" t="s">
        <v>11838</v>
      </c>
      <c r="H1624" s="8" t="s">
        <v>11839</v>
      </c>
      <c r="I1624" s="8" t="s">
        <v>10560</v>
      </c>
      <c r="J1624" s="13">
        <v>6.9</v>
      </c>
      <c r="K1624" s="13">
        <f t="shared" si="103"/>
        <v>310</v>
      </c>
      <c r="L1624" s="13">
        <v>124</v>
      </c>
      <c r="M1624" s="13">
        <v>89.8</v>
      </c>
      <c r="N1624" s="13">
        <f t="shared" si="104"/>
        <v>186</v>
      </c>
      <c r="O1624" s="8" t="s">
        <v>10566</v>
      </c>
      <c r="P1624" s="8" t="s">
        <v>10562</v>
      </c>
      <c r="Q1624" s="8" t="s">
        <v>15038</v>
      </c>
      <c r="R1624" s="8" t="s">
        <v>10559</v>
      </c>
      <c r="U1624" s="13">
        <v>222</v>
      </c>
    </row>
    <row r="1625" ht="30" customHeight="1" outlineLevel="3" spans="1:21">
      <c r="A1625" s="8" t="s">
        <v>259</v>
      </c>
      <c r="B1625" s="8" t="s">
        <v>264</v>
      </c>
      <c r="C1625" s="8" t="s">
        <v>15051</v>
      </c>
      <c r="D1625" s="13">
        <v>2.841</v>
      </c>
      <c r="E1625" s="8" t="s">
        <v>15052</v>
      </c>
      <c r="F1625" s="8" t="s">
        <v>15053</v>
      </c>
      <c r="G1625" s="8" t="s">
        <v>11838</v>
      </c>
      <c r="H1625" s="8" t="s">
        <v>11839</v>
      </c>
      <c r="I1625" s="8" t="s">
        <v>10560</v>
      </c>
      <c r="J1625" s="13">
        <v>2.8</v>
      </c>
      <c r="K1625" s="13">
        <f t="shared" si="103"/>
        <v>127.1</v>
      </c>
      <c r="L1625" s="13">
        <v>51</v>
      </c>
      <c r="M1625" s="13">
        <v>36.9</v>
      </c>
      <c r="N1625" s="13">
        <f t="shared" si="104"/>
        <v>76.1</v>
      </c>
      <c r="O1625" s="8" t="s">
        <v>10566</v>
      </c>
      <c r="P1625" s="8" t="s">
        <v>10562</v>
      </c>
      <c r="Q1625" s="8" t="s">
        <v>15038</v>
      </c>
      <c r="R1625" s="8" t="s">
        <v>10559</v>
      </c>
      <c r="U1625" s="13">
        <v>91</v>
      </c>
    </row>
    <row r="1626" ht="30" customHeight="1" outlineLevel="3" spans="1:21">
      <c r="A1626" s="8" t="s">
        <v>259</v>
      </c>
      <c r="B1626" s="8" t="s">
        <v>264</v>
      </c>
      <c r="C1626" s="8" t="s">
        <v>15054</v>
      </c>
      <c r="D1626" s="13">
        <v>5.297</v>
      </c>
      <c r="E1626" s="8" t="s">
        <v>15055</v>
      </c>
      <c r="F1626" s="8" t="s">
        <v>15056</v>
      </c>
      <c r="G1626" s="8" t="s">
        <v>11838</v>
      </c>
      <c r="H1626" s="8" t="s">
        <v>11839</v>
      </c>
      <c r="I1626" s="8" t="s">
        <v>10560</v>
      </c>
      <c r="J1626" s="13">
        <v>5.3</v>
      </c>
      <c r="K1626" s="13">
        <f t="shared" si="103"/>
        <v>237.4</v>
      </c>
      <c r="L1626" s="13">
        <v>95</v>
      </c>
      <c r="M1626" s="13">
        <v>68.9</v>
      </c>
      <c r="N1626" s="13">
        <f t="shared" si="104"/>
        <v>142.4</v>
      </c>
      <c r="O1626" s="8" t="s">
        <v>10566</v>
      </c>
      <c r="P1626" s="8" t="s">
        <v>10562</v>
      </c>
      <c r="Q1626" s="8" t="s">
        <v>15038</v>
      </c>
      <c r="R1626" s="8" t="s">
        <v>10559</v>
      </c>
      <c r="U1626" s="13">
        <v>170</v>
      </c>
    </row>
    <row r="1627" ht="30" customHeight="1" outlineLevel="3" spans="1:21">
      <c r="A1627" s="8" t="s">
        <v>259</v>
      </c>
      <c r="B1627" s="8" t="s">
        <v>264</v>
      </c>
      <c r="C1627" s="8" t="s">
        <v>15057</v>
      </c>
      <c r="D1627" s="13">
        <v>2.697</v>
      </c>
      <c r="E1627" s="8" t="s">
        <v>15058</v>
      </c>
      <c r="F1627" s="8" t="s">
        <v>15059</v>
      </c>
      <c r="G1627" s="8" t="s">
        <v>11838</v>
      </c>
      <c r="H1627" s="8" t="s">
        <v>11839</v>
      </c>
      <c r="I1627" s="8" t="s">
        <v>10560</v>
      </c>
      <c r="J1627" s="13">
        <v>2.7</v>
      </c>
      <c r="K1627" s="13">
        <f t="shared" si="103"/>
        <v>121.5</v>
      </c>
      <c r="L1627" s="13">
        <v>49</v>
      </c>
      <c r="M1627" s="13">
        <v>35.1</v>
      </c>
      <c r="N1627" s="13">
        <f t="shared" si="104"/>
        <v>72.5</v>
      </c>
      <c r="O1627" s="8" t="s">
        <v>10566</v>
      </c>
      <c r="P1627" s="8" t="s">
        <v>10562</v>
      </c>
      <c r="Q1627" s="8" t="s">
        <v>15038</v>
      </c>
      <c r="R1627" s="8" t="s">
        <v>10559</v>
      </c>
      <c r="U1627" s="13">
        <v>87</v>
      </c>
    </row>
    <row r="1628" ht="30" customHeight="1" outlineLevel="3" spans="1:21">
      <c r="A1628" s="8" t="s">
        <v>259</v>
      </c>
      <c r="B1628" s="8" t="s">
        <v>264</v>
      </c>
      <c r="C1628" s="8" t="s">
        <v>15060</v>
      </c>
      <c r="D1628" s="13">
        <v>2.197</v>
      </c>
      <c r="E1628" s="8" t="s">
        <v>15061</v>
      </c>
      <c r="F1628" s="8" t="s">
        <v>15062</v>
      </c>
      <c r="G1628" s="8" t="s">
        <v>11838</v>
      </c>
      <c r="H1628" s="8" t="s">
        <v>11839</v>
      </c>
      <c r="I1628" s="8" t="s">
        <v>10560</v>
      </c>
      <c r="J1628" s="13">
        <v>2.2</v>
      </c>
      <c r="K1628" s="13">
        <f t="shared" si="103"/>
        <v>99.2</v>
      </c>
      <c r="L1628" s="13">
        <v>40</v>
      </c>
      <c r="M1628" s="13">
        <v>28.6</v>
      </c>
      <c r="N1628" s="13">
        <f t="shared" si="104"/>
        <v>59.2</v>
      </c>
      <c r="O1628" s="8" t="s">
        <v>10566</v>
      </c>
      <c r="P1628" s="8" t="s">
        <v>10562</v>
      </c>
      <c r="Q1628" s="8" t="s">
        <v>15038</v>
      </c>
      <c r="R1628" s="8" t="s">
        <v>10559</v>
      </c>
      <c r="U1628" s="13">
        <v>71</v>
      </c>
    </row>
    <row r="1629" ht="30" customHeight="1" outlineLevel="3" spans="1:21">
      <c r="A1629" s="8" t="s">
        <v>259</v>
      </c>
      <c r="B1629" s="8" t="s">
        <v>264</v>
      </c>
      <c r="C1629" s="8" t="s">
        <v>15063</v>
      </c>
      <c r="D1629" s="13">
        <v>8.864</v>
      </c>
      <c r="E1629" s="8" t="s">
        <v>15064</v>
      </c>
      <c r="F1629" s="8" t="s">
        <v>15065</v>
      </c>
      <c r="G1629" s="8" t="s">
        <v>11838</v>
      </c>
      <c r="H1629" s="8" t="s">
        <v>11839</v>
      </c>
      <c r="I1629" s="8" t="s">
        <v>10560</v>
      </c>
      <c r="J1629" s="13">
        <v>8.9</v>
      </c>
      <c r="K1629" s="13">
        <f t="shared" si="103"/>
        <v>398</v>
      </c>
      <c r="L1629" s="13">
        <v>160</v>
      </c>
      <c r="M1629" s="13">
        <v>115.2</v>
      </c>
      <c r="N1629" s="13">
        <f t="shared" si="104"/>
        <v>238</v>
      </c>
      <c r="O1629" s="8" t="s">
        <v>10566</v>
      </c>
      <c r="P1629" s="8" t="s">
        <v>10562</v>
      </c>
      <c r="Q1629" s="8" t="s">
        <v>15038</v>
      </c>
      <c r="R1629" s="8" t="s">
        <v>10559</v>
      </c>
      <c r="U1629" s="13">
        <v>285</v>
      </c>
    </row>
    <row r="1630" ht="30" customHeight="1" outlineLevel="3" spans="1:21">
      <c r="A1630" s="8" t="s">
        <v>259</v>
      </c>
      <c r="B1630" s="8" t="s">
        <v>264</v>
      </c>
      <c r="C1630" s="8" t="s">
        <v>15066</v>
      </c>
      <c r="D1630" s="13">
        <v>13.589</v>
      </c>
      <c r="E1630" s="8" t="s">
        <v>15067</v>
      </c>
      <c r="F1630" s="8" t="s">
        <v>15068</v>
      </c>
      <c r="G1630" s="8" t="s">
        <v>11838</v>
      </c>
      <c r="H1630" s="8" t="s">
        <v>11839</v>
      </c>
      <c r="I1630" s="8" t="s">
        <v>10560</v>
      </c>
      <c r="J1630" s="13">
        <v>13.6</v>
      </c>
      <c r="K1630" s="13">
        <f t="shared" si="103"/>
        <v>610.3</v>
      </c>
      <c r="L1630" s="13">
        <v>245</v>
      </c>
      <c r="M1630" s="13">
        <v>176.7</v>
      </c>
      <c r="N1630" s="13">
        <f t="shared" si="104"/>
        <v>365.3</v>
      </c>
      <c r="O1630" s="8" t="s">
        <v>10566</v>
      </c>
      <c r="P1630" s="8" t="s">
        <v>10562</v>
      </c>
      <c r="Q1630" s="8" t="s">
        <v>15038</v>
      </c>
      <c r="R1630" s="8" t="s">
        <v>10559</v>
      </c>
      <c r="U1630" s="13">
        <v>437</v>
      </c>
    </row>
    <row r="1631" ht="30" customHeight="1" outlineLevel="3" spans="1:21">
      <c r="A1631" s="8" t="s">
        <v>259</v>
      </c>
      <c r="B1631" s="8" t="s">
        <v>264</v>
      </c>
      <c r="C1631" s="8" t="s">
        <v>15069</v>
      </c>
      <c r="D1631" s="13">
        <v>1.92</v>
      </c>
      <c r="E1631" s="8" t="s">
        <v>15070</v>
      </c>
      <c r="F1631" s="8" t="s">
        <v>15071</v>
      </c>
      <c r="G1631" s="8" t="s">
        <v>11838</v>
      </c>
      <c r="H1631" s="8" t="s">
        <v>11839</v>
      </c>
      <c r="I1631" s="8" t="s">
        <v>10560</v>
      </c>
      <c r="J1631" s="13">
        <v>1.9</v>
      </c>
      <c r="K1631" s="13">
        <f t="shared" si="103"/>
        <v>86.6</v>
      </c>
      <c r="L1631" s="13">
        <v>35</v>
      </c>
      <c r="M1631" s="13">
        <v>25</v>
      </c>
      <c r="N1631" s="13">
        <f t="shared" si="104"/>
        <v>51.6</v>
      </c>
      <c r="O1631" s="8" t="s">
        <v>10566</v>
      </c>
      <c r="P1631" s="8" t="s">
        <v>10562</v>
      </c>
      <c r="Q1631" s="8" t="s">
        <v>15038</v>
      </c>
      <c r="R1631" s="8" t="s">
        <v>10559</v>
      </c>
      <c r="U1631" s="13">
        <v>62</v>
      </c>
    </row>
    <row r="1632" ht="30" customHeight="1" outlineLevel="3" spans="1:21">
      <c r="A1632" s="8" t="s">
        <v>259</v>
      </c>
      <c r="B1632" s="8" t="s">
        <v>264</v>
      </c>
      <c r="C1632" s="8" t="s">
        <v>15072</v>
      </c>
      <c r="D1632" s="13">
        <v>2.417</v>
      </c>
      <c r="E1632" s="8" t="s">
        <v>15073</v>
      </c>
      <c r="F1632" s="8" t="s">
        <v>15074</v>
      </c>
      <c r="G1632" s="8" t="s">
        <v>11838</v>
      </c>
      <c r="H1632" s="8" t="s">
        <v>11839</v>
      </c>
      <c r="I1632" s="8" t="s">
        <v>10560</v>
      </c>
      <c r="J1632" s="13">
        <v>2.4</v>
      </c>
      <c r="K1632" s="13">
        <f t="shared" si="103"/>
        <v>108.9</v>
      </c>
      <c r="L1632" s="13">
        <v>44</v>
      </c>
      <c r="M1632" s="13">
        <v>31.4</v>
      </c>
      <c r="N1632" s="13">
        <f t="shared" si="104"/>
        <v>64.9</v>
      </c>
      <c r="O1632" s="8" t="s">
        <v>10566</v>
      </c>
      <c r="P1632" s="8" t="s">
        <v>10562</v>
      </c>
      <c r="Q1632" s="8" t="s">
        <v>15038</v>
      </c>
      <c r="R1632" s="8" t="s">
        <v>10559</v>
      </c>
      <c r="U1632" s="13">
        <v>78</v>
      </c>
    </row>
    <row r="1633" ht="30" customHeight="1" outlineLevel="3" spans="1:21">
      <c r="A1633" s="8" t="s">
        <v>259</v>
      </c>
      <c r="B1633" s="8" t="s">
        <v>264</v>
      </c>
      <c r="C1633" s="8" t="s">
        <v>15075</v>
      </c>
      <c r="D1633" s="13">
        <v>7.894</v>
      </c>
      <c r="E1633" s="8" t="s">
        <v>15076</v>
      </c>
      <c r="F1633" s="8" t="s">
        <v>15077</v>
      </c>
      <c r="G1633" s="8" t="s">
        <v>11838</v>
      </c>
      <c r="H1633" s="8" t="s">
        <v>11839</v>
      </c>
      <c r="I1633" s="8" t="s">
        <v>10560</v>
      </c>
      <c r="J1633" s="13">
        <v>7.9</v>
      </c>
      <c r="K1633" s="13">
        <f t="shared" si="103"/>
        <v>354.7</v>
      </c>
      <c r="L1633" s="13">
        <v>142</v>
      </c>
      <c r="M1633" s="13">
        <v>102.6</v>
      </c>
      <c r="N1633" s="13">
        <f t="shared" si="104"/>
        <v>212.7</v>
      </c>
      <c r="O1633" s="8" t="s">
        <v>10566</v>
      </c>
      <c r="P1633" s="8" t="s">
        <v>10562</v>
      </c>
      <c r="Q1633" s="8" t="s">
        <v>15038</v>
      </c>
      <c r="R1633" s="8" t="s">
        <v>10559</v>
      </c>
      <c r="U1633" s="13">
        <v>254</v>
      </c>
    </row>
    <row r="1634" ht="30" customHeight="1" outlineLevel="3" spans="1:21">
      <c r="A1634" s="8" t="s">
        <v>259</v>
      </c>
      <c r="B1634" s="8" t="s">
        <v>264</v>
      </c>
      <c r="C1634" s="8" t="s">
        <v>15078</v>
      </c>
      <c r="D1634" s="13">
        <v>6.466</v>
      </c>
      <c r="E1634" s="8" t="s">
        <v>15079</v>
      </c>
      <c r="F1634" s="8" t="s">
        <v>15080</v>
      </c>
      <c r="G1634" s="8" t="s">
        <v>11838</v>
      </c>
      <c r="H1634" s="8" t="s">
        <v>11839</v>
      </c>
      <c r="I1634" s="8" t="s">
        <v>10560</v>
      </c>
      <c r="J1634" s="13">
        <v>6.5</v>
      </c>
      <c r="K1634" s="13">
        <f t="shared" si="103"/>
        <v>290.5</v>
      </c>
      <c r="L1634" s="13">
        <v>116</v>
      </c>
      <c r="M1634" s="13">
        <v>84.1</v>
      </c>
      <c r="N1634" s="13">
        <f t="shared" si="104"/>
        <v>174.5</v>
      </c>
      <c r="O1634" s="8" t="s">
        <v>10566</v>
      </c>
      <c r="P1634" s="8" t="s">
        <v>10562</v>
      </c>
      <c r="Q1634" s="8" t="s">
        <v>15038</v>
      </c>
      <c r="R1634" s="8" t="s">
        <v>10559</v>
      </c>
      <c r="U1634" s="13">
        <v>208</v>
      </c>
    </row>
    <row r="1635" ht="30" customHeight="1" outlineLevel="3" spans="1:21">
      <c r="A1635" s="8" t="s">
        <v>259</v>
      </c>
      <c r="B1635" s="8" t="s">
        <v>264</v>
      </c>
      <c r="C1635" s="8" t="s">
        <v>15081</v>
      </c>
      <c r="D1635" s="13">
        <v>4.939</v>
      </c>
      <c r="E1635" s="8" t="s">
        <v>15082</v>
      </c>
      <c r="F1635" s="8" t="s">
        <v>15083</v>
      </c>
      <c r="G1635" s="8" t="s">
        <v>11838</v>
      </c>
      <c r="H1635" s="8" t="s">
        <v>11839</v>
      </c>
      <c r="I1635" s="8" t="s">
        <v>10560</v>
      </c>
      <c r="J1635" s="13">
        <v>4.9</v>
      </c>
      <c r="K1635" s="13">
        <f t="shared" si="103"/>
        <v>222</v>
      </c>
      <c r="L1635" s="13">
        <v>89</v>
      </c>
      <c r="M1635" s="13">
        <v>64.2</v>
      </c>
      <c r="N1635" s="13">
        <f t="shared" si="104"/>
        <v>133</v>
      </c>
      <c r="O1635" s="8" t="s">
        <v>10566</v>
      </c>
      <c r="P1635" s="8" t="s">
        <v>10562</v>
      </c>
      <c r="Q1635" s="8" t="s">
        <v>15038</v>
      </c>
      <c r="R1635" s="8" t="s">
        <v>10559</v>
      </c>
      <c r="U1635" s="13">
        <v>159</v>
      </c>
    </row>
    <row r="1636" ht="30" customHeight="1" outlineLevel="3" spans="1:21">
      <c r="A1636" s="8" t="s">
        <v>259</v>
      </c>
      <c r="B1636" s="8" t="s">
        <v>264</v>
      </c>
      <c r="C1636" s="8" t="s">
        <v>15084</v>
      </c>
      <c r="D1636" s="13">
        <v>11.178</v>
      </c>
      <c r="E1636" s="8" t="s">
        <v>15085</v>
      </c>
      <c r="F1636" s="8" t="s">
        <v>15086</v>
      </c>
      <c r="G1636" s="8" t="s">
        <v>11838</v>
      </c>
      <c r="H1636" s="8" t="s">
        <v>11839</v>
      </c>
      <c r="I1636" s="8" t="s">
        <v>10560</v>
      </c>
      <c r="J1636" s="13">
        <v>11.2</v>
      </c>
      <c r="K1636" s="13">
        <f t="shared" si="103"/>
        <v>501.3</v>
      </c>
      <c r="L1636" s="13">
        <v>201</v>
      </c>
      <c r="M1636" s="13">
        <v>145.3</v>
      </c>
      <c r="N1636" s="13">
        <f t="shared" si="104"/>
        <v>300.3</v>
      </c>
      <c r="O1636" s="8" t="s">
        <v>10566</v>
      </c>
      <c r="P1636" s="8" t="s">
        <v>10562</v>
      </c>
      <c r="Q1636" s="8" t="s">
        <v>15038</v>
      </c>
      <c r="R1636" s="8" t="s">
        <v>10559</v>
      </c>
      <c r="U1636" s="13">
        <v>359</v>
      </c>
    </row>
    <row r="1637" ht="30" customHeight="1" outlineLevel="3" spans="1:21">
      <c r="A1637" s="8" t="s">
        <v>259</v>
      </c>
      <c r="B1637" s="8" t="s">
        <v>264</v>
      </c>
      <c r="C1637" s="8" t="s">
        <v>15087</v>
      </c>
      <c r="D1637" s="13">
        <v>3.5</v>
      </c>
      <c r="E1637" s="8" t="s">
        <v>15088</v>
      </c>
      <c r="F1637" s="8" t="s">
        <v>15089</v>
      </c>
      <c r="G1637" s="8" t="s">
        <v>11838</v>
      </c>
      <c r="H1637" s="8" t="s">
        <v>11839</v>
      </c>
      <c r="I1637" s="8" t="s">
        <v>10560</v>
      </c>
      <c r="J1637" s="13">
        <v>3.5</v>
      </c>
      <c r="K1637" s="13">
        <f t="shared" si="103"/>
        <v>157.8</v>
      </c>
      <c r="L1637" s="13">
        <v>63</v>
      </c>
      <c r="M1637" s="13">
        <v>45.5</v>
      </c>
      <c r="N1637" s="13">
        <f t="shared" si="104"/>
        <v>94.8</v>
      </c>
      <c r="O1637" s="8" t="s">
        <v>10566</v>
      </c>
      <c r="P1637" s="8" t="s">
        <v>10562</v>
      </c>
      <c r="Q1637" s="8" t="s">
        <v>15038</v>
      </c>
      <c r="R1637" s="8" t="s">
        <v>10559</v>
      </c>
      <c r="U1637" s="13">
        <v>113</v>
      </c>
    </row>
    <row r="1638" ht="30" customHeight="1" outlineLevel="3" spans="1:21">
      <c r="A1638" s="8" t="s">
        <v>259</v>
      </c>
      <c r="B1638" s="8" t="s">
        <v>264</v>
      </c>
      <c r="C1638" s="8" t="s">
        <v>15090</v>
      </c>
      <c r="D1638" s="13">
        <v>2.684</v>
      </c>
      <c r="E1638" s="8" t="s">
        <v>15091</v>
      </c>
      <c r="F1638" s="8" t="s">
        <v>15092</v>
      </c>
      <c r="G1638" s="8" t="s">
        <v>11838</v>
      </c>
      <c r="H1638" s="8" t="s">
        <v>11839</v>
      </c>
      <c r="I1638" s="8" t="s">
        <v>10560</v>
      </c>
      <c r="J1638" s="13">
        <v>2.7</v>
      </c>
      <c r="K1638" s="13">
        <f t="shared" si="103"/>
        <v>120.1</v>
      </c>
      <c r="L1638" s="13">
        <v>48</v>
      </c>
      <c r="M1638" s="13">
        <v>34.9</v>
      </c>
      <c r="N1638" s="13">
        <f t="shared" si="104"/>
        <v>72.1</v>
      </c>
      <c r="O1638" s="8" t="s">
        <v>10566</v>
      </c>
      <c r="P1638" s="8" t="s">
        <v>10562</v>
      </c>
      <c r="Q1638" s="8" t="s">
        <v>15038</v>
      </c>
      <c r="R1638" s="8" t="s">
        <v>10559</v>
      </c>
      <c r="U1638" s="13">
        <v>86</v>
      </c>
    </row>
    <row r="1639" ht="30" customHeight="1" outlineLevel="3" spans="1:21">
      <c r="A1639" s="8" t="s">
        <v>259</v>
      </c>
      <c r="B1639" s="8" t="s">
        <v>264</v>
      </c>
      <c r="C1639" s="8" t="s">
        <v>15093</v>
      </c>
      <c r="D1639" s="13">
        <v>6.303</v>
      </c>
      <c r="E1639" s="8" t="s">
        <v>15094</v>
      </c>
      <c r="F1639" s="8" t="s">
        <v>15095</v>
      </c>
      <c r="G1639" s="8" t="s">
        <v>11838</v>
      </c>
      <c r="H1639" s="8" t="s">
        <v>11839</v>
      </c>
      <c r="I1639" s="8" t="s">
        <v>10560</v>
      </c>
      <c r="J1639" s="13">
        <v>6.3</v>
      </c>
      <c r="K1639" s="13">
        <f t="shared" si="103"/>
        <v>283.5</v>
      </c>
      <c r="L1639" s="13">
        <v>113</v>
      </c>
      <c r="M1639" s="13">
        <v>81.9</v>
      </c>
      <c r="N1639" s="13">
        <f t="shared" si="104"/>
        <v>170.5</v>
      </c>
      <c r="O1639" s="8" t="s">
        <v>10566</v>
      </c>
      <c r="P1639" s="8" t="s">
        <v>10562</v>
      </c>
      <c r="Q1639" s="8" t="s">
        <v>15038</v>
      </c>
      <c r="R1639" s="8" t="s">
        <v>10559</v>
      </c>
      <c r="U1639" s="13">
        <v>203</v>
      </c>
    </row>
    <row r="1640" ht="30" customHeight="1" outlineLevel="3" spans="1:21">
      <c r="A1640" s="8" t="s">
        <v>259</v>
      </c>
      <c r="B1640" s="8" t="s">
        <v>264</v>
      </c>
      <c r="C1640" s="8" t="s">
        <v>15096</v>
      </c>
      <c r="D1640" s="13">
        <v>4.961</v>
      </c>
      <c r="E1640" s="8" t="s">
        <v>15097</v>
      </c>
      <c r="F1640" s="8" t="s">
        <v>15098</v>
      </c>
      <c r="G1640" s="8" t="s">
        <v>11838</v>
      </c>
      <c r="H1640" s="8" t="s">
        <v>11839</v>
      </c>
      <c r="I1640" s="8" t="s">
        <v>10560</v>
      </c>
      <c r="J1640" s="13">
        <v>5</v>
      </c>
      <c r="K1640" s="13">
        <f t="shared" si="103"/>
        <v>222</v>
      </c>
      <c r="L1640" s="13">
        <v>89</v>
      </c>
      <c r="M1640" s="13">
        <v>64.5</v>
      </c>
      <c r="N1640" s="13">
        <f t="shared" si="104"/>
        <v>133</v>
      </c>
      <c r="O1640" s="8" t="s">
        <v>10566</v>
      </c>
      <c r="P1640" s="8" t="s">
        <v>10562</v>
      </c>
      <c r="Q1640" s="8" t="s">
        <v>15038</v>
      </c>
      <c r="R1640" s="8" t="s">
        <v>10559</v>
      </c>
      <c r="U1640" s="13">
        <v>159</v>
      </c>
    </row>
    <row r="1641" ht="30" customHeight="1" outlineLevel="3" spans="1:21">
      <c r="A1641" s="8" t="s">
        <v>259</v>
      </c>
      <c r="B1641" s="8" t="s">
        <v>264</v>
      </c>
      <c r="C1641" s="8" t="s">
        <v>15099</v>
      </c>
      <c r="D1641" s="13">
        <v>16.592</v>
      </c>
      <c r="E1641" s="8" t="s">
        <v>15100</v>
      </c>
      <c r="F1641" s="8" t="s">
        <v>15101</v>
      </c>
      <c r="G1641" s="8" t="s">
        <v>11838</v>
      </c>
      <c r="H1641" s="8" t="s">
        <v>11839</v>
      </c>
      <c r="I1641" s="8" t="s">
        <v>10560</v>
      </c>
      <c r="J1641" s="13">
        <v>16.6</v>
      </c>
      <c r="K1641" s="13">
        <f t="shared" si="103"/>
        <v>744.3</v>
      </c>
      <c r="L1641" s="13">
        <v>299</v>
      </c>
      <c r="M1641" s="13">
        <v>215.7</v>
      </c>
      <c r="N1641" s="13">
        <f t="shared" si="104"/>
        <v>445.3</v>
      </c>
      <c r="O1641" s="8" t="s">
        <v>10566</v>
      </c>
      <c r="P1641" s="8" t="s">
        <v>10562</v>
      </c>
      <c r="Q1641" s="8" t="s">
        <v>15038</v>
      </c>
      <c r="R1641" s="8" t="s">
        <v>10559</v>
      </c>
      <c r="U1641" s="13">
        <v>533</v>
      </c>
    </row>
    <row r="1642" ht="30" customHeight="1" outlineLevel="3" spans="1:21">
      <c r="A1642" s="8" t="s">
        <v>259</v>
      </c>
      <c r="B1642" s="8" t="s">
        <v>264</v>
      </c>
      <c r="C1642" s="8" t="s">
        <v>15102</v>
      </c>
      <c r="D1642" s="13">
        <v>9.563</v>
      </c>
      <c r="E1642" s="8" t="s">
        <v>15103</v>
      </c>
      <c r="F1642" s="8" t="s">
        <v>15104</v>
      </c>
      <c r="G1642" s="8" t="s">
        <v>11838</v>
      </c>
      <c r="H1642" s="8" t="s">
        <v>11839</v>
      </c>
      <c r="I1642" s="8" t="s">
        <v>10560</v>
      </c>
      <c r="J1642" s="13">
        <v>9.6</v>
      </c>
      <c r="K1642" s="13">
        <f t="shared" si="103"/>
        <v>428.7</v>
      </c>
      <c r="L1642" s="13">
        <v>172</v>
      </c>
      <c r="M1642" s="13">
        <v>124.3</v>
      </c>
      <c r="N1642" s="13">
        <f t="shared" si="104"/>
        <v>256.7</v>
      </c>
      <c r="O1642" s="8" t="s">
        <v>10566</v>
      </c>
      <c r="P1642" s="8" t="s">
        <v>10562</v>
      </c>
      <c r="Q1642" s="8" t="s">
        <v>15038</v>
      </c>
      <c r="R1642" s="8" t="s">
        <v>10559</v>
      </c>
      <c r="U1642" s="13">
        <v>307</v>
      </c>
    </row>
    <row r="1643" ht="30" customHeight="1" outlineLevel="3" spans="1:21">
      <c r="A1643" s="8" t="s">
        <v>259</v>
      </c>
      <c r="B1643" s="8" t="s">
        <v>264</v>
      </c>
      <c r="C1643" s="8" t="s">
        <v>15105</v>
      </c>
      <c r="D1643" s="13">
        <v>23.147</v>
      </c>
      <c r="E1643" s="8" t="s">
        <v>15106</v>
      </c>
      <c r="F1643" s="8" t="s">
        <v>15107</v>
      </c>
      <c r="G1643" s="8" t="s">
        <v>11838</v>
      </c>
      <c r="H1643" s="8" t="s">
        <v>11839</v>
      </c>
      <c r="I1643" s="8" t="s">
        <v>10560</v>
      </c>
      <c r="J1643" s="13">
        <v>23.1</v>
      </c>
      <c r="K1643" s="13">
        <f t="shared" si="103"/>
        <v>1039</v>
      </c>
      <c r="L1643" s="13">
        <v>417</v>
      </c>
      <c r="M1643" s="13">
        <v>300.9</v>
      </c>
      <c r="N1643" s="13">
        <f t="shared" si="104"/>
        <v>622</v>
      </c>
      <c r="O1643" s="8" t="s">
        <v>10566</v>
      </c>
      <c r="P1643" s="8" t="s">
        <v>10562</v>
      </c>
      <c r="Q1643" s="8" t="s">
        <v>15038</v>
      </c>
      <c r="R1643" s="8" t="s">
        <v>10559</v>
      </c>
      <c r="U1643" s="13">
        <v>744</v>
      </c>
    </row>
    <row r="1644" ht="30" customHeight="1" outlineLevel="3" spans="1:21">
      <c r="A1644" s="8" t="s">
        <v>259</v>
      </c>
      <c r="B1644" s="8" t="s">
        <v>264</v>
      </c>
      <c r="C1644" s="8" t="s">
        <v>15108</v>
      </c>
      <c r="D1644" s="13">
        <v>15.128</v>
      </c>
      <c r="E1644" s="8" t="s">
        <v>15109</v>
      </c>
      <c r="F1644" s="8" t="s">
        <v>15110</v>
      </c>
      <c r="G1644" s="8" t="s">
        <v>11838</v>
      </c>
      <c r="H1644" s="8" t="s">
        <v>11839</v>
      </c>
      <c r="I1644" s="8" t="s">
        <v>10560</v>
      </c>
      <c r="J1644" s="13">
        <v>15.1</v>
      </c>
      <c r="K1644" s="13">
        <f t="shared" si="103"/>
        <v>678.7</v>
      </c>
      <c r="L1644" s="13">
        <v>272</v>
      </c>
      <c r="M1644" s="13">
        <v>196.7</v>
      </c>
      <c r="N1644" s="13">
        <f t="shared" si="104"/>
        <v>406.7</v>
      </c>
      <c r="O1644" s="8" t="s">
        <v>10566</v>
      </c>
      <c r="P1644" s="8" t="s">
        <v>10562</v>
      </c>
      <c r="Q1644" s="8" t="s">
        <v>15038</v>
      </c>
      <c r="R1644" s="8" t="s">
        <v>10559</v>
      </c>
      <c r="U1644" s="13">
        <v>486</v>
      </c>
    </row>
    <row r="1645" ht="30" customHeight="1" outlineLevel="3" spans="1:21">
      <c r="A1645" s="8" t="s">
        <v>259</v>
      </c>
      <c r="B1645" s="8" t="s">
        <v>264</v>
      </c>
      <c r="C1645" s="8" t="s">
        <v>15111</v>
      </c>
      <c r="D1645" s="13">
        <v>8.711</v>
      </c>
      <c r="E1645" s="8" t="s">
        <v>15112</v>
      </c>
      <c r="F1645" s="8" t="s">
        <v>15113</v>
      </c>
      <c r="G1645" s="8" t="s">
        <v>11838</v>
      </c>
      <c r="H1645" s="8" t="s">
        <v>11839</v>
      </c>
      <c r="I1645" s="8" t="s">
        <v>10560</v>
      </c>
      <c r="J1645" s="13">
        <v>8.7</v>
      </c>
      <c r="K1645" s="13">
        <f t="shared" si="103"/>
        <v>391</v>
      </c>
      <c r="L1645" s="13">
        <v>157</v>
      </c>
      <c r="M1645" s="13">
        <v>113.2</v>
      </c>
      <c r="N1645" s="13">
        <f t="shared" si="104"/>
        <v>234</v>
      </c>
      <c r="O1645" s="8" t="s">
        <v>10566</v>
      </c>
      <c r="P1645" s="8" t="s">
        <v>10562</v>
      </c>
      <c r="Q1645" s="8" t="s">
        <v>15038</v>
      </c>
      <c r="R1645" s="8" t="s">
        <v>10559</v>
      </c>
      <c r="U1645" s="13">
        <v>280</v>
      </c>
    </row>
    <row r="1646" ht="30" customHeight="1" outlineLevel="3" spans="1:21">
      <c r="A1646" s="8" t="s">
        <v>259</v>
      </c>
      <c r="B1646" s="8" t="s">
        <v>264</v>
      </c>
      <c r="C1646" s="8" t="s">
        <v>15114</v>
      </c>
      <c r="D1646" s="13">
        <v>3.337</v>
      </c>
      <c r="E1646" s="8" t="s">
        <v>15115</v>
      </c>
      <c r="F1646" s="8" t="s">
        <v>15116</v>
      </c>
      <c r="G1646" s="8" t="s">
        <v>11838</v>
      </c>
      <c r="H1646" s="8" t="s">
        <v>11839</v>
      </c>
      <c r="I1646" s="8" t="s">
        <v>10560</v>
      </c>
      <c r="J1646" s="13">
        <v>3.3</v>
      </c>
      <c r="K1646" s="13">
        <f t="shared" si="103"/>
        <v>149.4</v>
      </c>
      <c r="L1646" s="13">
        <v>60</v>
      </c>
      <c r="M1646" s="13">
        <v>43.4</v>
      </c>
      <c r="N1646" s="13">
        <f t="shared" si="104"/>
        <v>89.4</v>
      </c>
      <c r="O1646" s="8" t="s">
        <v>10566</v>
      </c>
      <c r="P1646" s="8" t="s">
        <v>10562</v>
      </c>
      <c r="Q1646" s="8" t="s">
        <v>15038</v>
      </c>
      <c r="R1646" s="8" t="s">
        <v>10559</v>
      </c>
      <c r="U1646" s="13">
        <v>107</v>
      </c>
    </row>
    <row r="1647" ht="30" customHeight="1" outlineLevel="3" spans="1:21">
      <c r="A1647" s="8" t="s">
        <v>259</v>
      </c>
      <c r="B1647" s="8" t="s">
        <v>264</v>
      </c>
      <c r="C1647" s="8" t="s">
        <v>15117</v>
      </c>
      <c r="D1647" s="13">
        <v>3.289</v>
      </c>
      <c r="E1647" s="8" t="s">
        <v>15118</v>
      </c>
      <c r="F1647" s="8" t="s">
        <v>15119</v>
      </c>
      <c r="G1647" s="8" t="s">
        <v>11838</v>
      </c>
      <c r="H1647" s="8" t="s">
        <v>11839</v>
      </c>
      <c r="I1647" s="8" t="s">
        <v>10560</v>
      </c>
      <c r="J1647" s="13">
        <v>3.3</v>
      </c>
      <c r="K1647" s="13">
        <f t="shared" si="103"/>
        <v>148</v>
      </c>
      <c r="L1647" s="13">
        <v>59</v>
      </c>
      <c r="M1647" s="13">
        <v>42.8</v>
      </c>
      <c r="N1647" s="13">
        <f t="shared" si="104"/>
        <v>89</v>
      </c>
      <c r="O1647" s="8" t="s">
        <v>10566</v>
      </c>
      <c r="P1647" s="8" t="s">
        <v>10562</v>
      </c>
      <c r="Q1647" s="8" t="s">
        <v>15038</v>
      </c>
      <c r="R1647" s="8" t="s">
        <v>10559</v>
      </c>
      <c r="U1647" s="13">
        <v>106</v>
      </c>
    </row>
    <row r="1648" ht="30" customHeight="1" outlineLevel="3" spans="1:21">
      <c r="A1648" s="8" t="s">
        <v>259</v>
      </c>
      <c r="B1648" s="8" t="s">
        <v>264</v>
      </c>
      <c r="C1648" s="8" t="s">
        <v>15120</v>
      </c>
      <c r="D1648" s="13">
        <v>1.796</v>
      </c>
      <c r="E1648" s="8" t="s">
        <v>15121</v>
      </c>
      <c r="F1648" s="8" t="s">
        <v>15122</v>
      </c>
      <c r="G1648" s="8" t="s">
        <v>11838</v>
      </c>
      <c r="H1648" s="8" t="s">
        <v>11839</v>
      </c>
      <c r="I1648" s="8" t="s">
        <v>10560</v>
      </c>
      <c r="J1648" s="13">
        <v>1.8</v>
      </c>
      <c r="K1648" s="13">
        <f t="shared" si="103"/>
        <v>81</v>
      </c>
      <c r="L1648" s="13">
        <v>32</v>
      </c>
      <c r="M1648" s="13">
        <v>23.3</v>
      </c>
      <c r="N1648" s="13">
        <f t="shared" si="104"/>
        <v>49</v>
      </c>
      <c r="O1648" s="8" t="s">
        <v>10566</v>
      </c>
      <c r="P1648" s="8" t="s">
        <v>10562</v>
      </c>
      <c r="Q1648" s="8" t="s">
        <v>15038</v>
      </c>
      <c r="R1648" s="8" t="s">
        <v>10559</v>
      </c>
      <c r="U1648" s="13">
        <v>58</v>
      </c>
    </row>
    <row r="1649" ht="30" customHeight="1" outlineLevel="3" spans="1:21">
      <c r="A1649" s="8" t="s">
        <v>259</v>
      </c>
      <c r="B1649" s="8" t="s">
        <v>264</v>
      </c>
      <c r="C1649" s="8" t="s">
        <v>15123</v>
      </c>
      <c r="D1649" s="13">
        <v>2.852</v>
      </c>
      <c r="E1649" s="8" t="s">
        <v>15124</v>
      </c>
      <c r="F1649" s="8" t="s">
        <v>15125</v>
      </c>
      <c r="G1649" s="8" t="s">
        <v>11838</v>
      </c>
      <c r="H1649" s="8" t="s">
        <v>11839</v>
      </c>
      <c r="I1649" s="8" t="s">
        <v>10560</v>
      </c>
      <c r="J1649" s="13">
        <v>2.9</v>
      </c>
      <c r="K1649" s="13">
        <f t="shared" si="103"/>
        <v>128.5</v>
      </c>
      <c r="L1649" s="13">
        <v>51</v>
      </c>
      <c r="M1649" s="13">
        <v>37.1</v>
      </c>
      <c r="N1649" s="13">
        <f t="shared" si="104"/>
        <v>77.5</v>
      </c>
      <c r="O1649" s="8" t="s">
        <v>10566</v>
      </c>
      <c r="P1649" s="8" t="s">
        <v>10562</v>
      </c>
      <c r="Q1649" s="8" t="s">
        <v>15038</v>
      </c>
      <c r="R1649" s="8" t="s">
        <v>10559</v>
      </c>
      <c r="U1649" s="13">
        <v>92</v>
      </c>
    </row>
    <row r="1650" ht="30" customHeight="1" outlineLevel="3" spans="1:21">
      <c r="A1650" s="8" t="s">
        <v>259</v>
      </c>
      <c r="B1650" s="8" t="s">
        <v>264</v>
      </c>
      <c r="C1650" s="8" t="s">
        <v>15126</v>
      </c>
      <c r="D1650" s="13">
        <v>2.68</v>
      </c>
      <c r="E1650" s="8" t="s">
        <v>15127</v>
      </c>
      <c r="F1650" s="8" t="s">
        <v>15128</v>
      </c>
      <c r="G1650" s="8" t="s">
        <v>11838</v>
      </c>
      <c r="H1650" s="8" t="s">
        <v>11839</v>
      </c>
      <c r="I1650" s="8" t="s">
        <v>10560</v>
      </c>
      <c r="J1650" s="13">
        <v>2.7</v>
      </c>
      <c r="K1650" s="13">
        <f t="shared" si="103"/>
        <v>120.1</v>
      </c>
      <c r="L1650" s="13">
        <v>48</v>
      </c>
      <c r="M1650" s="13">
        <v>34.8</v>
      </c>
      <c r="N1650" s="13">
        <f t="shared" si="104"/>
        <v>72.1</v>
      </c>
      <c r="O1650" s="8" t="s">
        <v>10566</v>
      </c>
      <c r="P1650" s="8" t="s">
        <v>10562</v>
      </c>
      <c r="Q1650" s="8" t="s">
        <v>15038</v>
      </c>
      <c r="R1650" s="8" t="s">
        <v>10559</v>
      </c>
      <c r="U1650" s="13">
        <v>86</v>
      </c>
    </row>
    <row r="1651" ht="30" customHeight="1" outlineLevel="3" spans="1:21">
      <c r="A1651" s="8" t="s">
        <v>259</v>
      </c>
      <c r="B1651" s="8" t="s">
        <v>264</v>
      </c>
      <c r="C1651" s="8" t="s">
        <v>15129</v>
      </c>
      <c r="D1651" s="13">
        <v>4.382</v>
      </c>
      <c r="E1651" s="8" t="s">
        <v>15130</v>
      </c>
      <c r="F1651" s="8" t="s">
        <v>15131</v>
      </c>
      <c r="G1651" s="8" t="s">
        <v>11838</v>
      </c>
      <c r="H1651" s="8" t="s">
        <v>11839</v>
      </c>
      <c r="I1651" s="8" t="s">
        <v>10560</v>
      </c>
      <c r="J1651" s="13">
        <v>4.4</v>
      </c>
      <c r="K1651" s="13">
        <f t="shared" si="103"/>
        <v>196.9</v>
      </c>
      <c r="L1651" s="13">
        <v>79</v>
      </c>
      <c r="M1651" s="13">
        <v>57</v>
      </c>
      <c r="N1651" s="13">
        <f t="shared" si="104"/>
        <v>117.9</v>
      </c>
      <c r="O1651" s="8" t="s">
        <v>10566</v>
      </c>
      <c r="P1651" s="8" t="s">
        <v>10562</v>
      </c>
      <c r="Q1651" s="8" t="s">
        <v>15038</v>
      </c>
      <c r="R1651" s="8" t="s">
        <v>10559</v>
      </c>
      <c r="U1651" s="13">
        <v>141</v>
      </c>
    </row>
    <row r="1652" ht="30" customHeight="1" outlineLevel="3" spans="1:21">
      <c r="A1652" s="8" t="s">
        <v>259</v>
      </c>
      <c r="B1652" s="8" t="s">
        <v>264</v>
      </c>
      <c r="C1652" s="8" t="s">
        <v>15132</v>
      </c>
      <c r="D1652" s="13">
        <v>5.795</v>
      </c>
      <c r="E1652" s="8" t="s">
        <v>15133</v>
      </c>
      <c r="F1652" s="8" t="s">
        <v>15134</v>
      </c>
      <c r="G1652" s="8" t="s">
        <v>11838</v>
      </c>
      <c r="H1652" s="8" t="s">
        <v>11839</v>
      </c>
      <c r="I1652" s="8" t="s">
        <v>10560</v>
      </c>
      <c r="J1652" s="13">
        <v>5.8</v>
      </c>
      <c r="K1652" s="13">
        <f t="shared" si="103"/>
        <v>259.7</v>
      </c>
      <c r="L1652" s="13">
        <v>104</v>
      </c>
      <c r="M1652" s="13">
        <v>75.3</v>
      </c>
      <c r="N1652" s="13">
        <f t="shared" si="104"/>
        <v>155.7</v>
      </c>
      <c r="O1652" s="8" t="s">
        <v>10566</v>
      </c>
      <c r="P1652" s="8" t="s">
        <v>10562</v>
      </c>
      <c r="Q1652" s="8" t="s">
        <v>15038</v>
      </c>
      <c r="R1652" s="8" t="s">
        <v>10559</v>
      </c>
      <c r="U1652" s="13">
        <v>186</v>
      </c>
    </row>
    <row r="1653" ht="30" customHeight="1" outlineLevel="3" spans="1:21">
      <c r="A1653" s="8" t="s">
        <v>259</v>
      </c>
      <c r="B1653" s="8" t="s">
        <v>264</v>
      </c>
      <c r="C1653" s="8" t="s">
        <v>15135</v>
      </c>
      <c r="D1653" s="13">
        <v>4.324</v>
      </c>
      <c r="E1653" s="8" t="s">
        <v>15136</v>
      </c>
      <c r="F1653" s="8" t="s">
        <v>15137</v>
      </c>
      <c r="G1653" s="8" t="s">
        <v>11838</v>
      </c>
      <c r="H1653" s="8" t="s">
        <v>11839</v>
      </c>
      <c r="I1653" s="8" t="s">
        <v>10560</v>
      </c>
      <c r="J1653" s="13">
        <v>4.3</v>
      </c>
      <c r="K1653" s="13">
        <f t="shared" si="103"/>
        <v>194.1</v>
      </c>
      <c r="L1653" s="13">
        <v>78</v>
      </c>
      <c r="M1653" s="13">
        <v>56.2</v>
      </c>
      <c r="N1653" s="13">
        <f t="shared" si="104"/>
        <v>116.1</v>
      </c>
      <c r="O1653" s="8" t="s">
        <v>10566</v>
      </c>
      <c r="P1653" s="8" t="s">
        <v>10562</v>
      </c>
      <c r="Q1653" s="8" t="s">
        <v>15038</v>
      </c>
      <c r="R1653" s="8" t="s">
        <v>10559</v>
      </c>
      <c r="U1653" s="13">
        <v>139</v>
      </c>
    </row>
    <row r="1654" ht="30" customHeight="1" outlineLevel="3" spans="1:21">
      <c r="A1654" s="8" t="s">
        <v>259</v>
      </c>
      <c r="B1654" s="8" t="s">
        <v>264</v>
      </c>
      <c r="C1654" s="8" t="s">
        <v>15138</v>
      </c>
      <c r="D1654" s="13">
        <v>1.81</v>
      </c>
      <c r="E1654" s="8" t="s">
        <v>15139</v>
      </c>
      <c r="F1654" s="8" t="s">
        <v>15140</v>
      </c>
      <c r="G1654" s="8" t="s">
        <v>11838</v>
      </c>
      <c r="H1654" s="8" t="s">
        <v>11839</v>
      </c>
      <c r="I1654" s="8" t="s">
        <v>10560</v>
      </c>
      <c r="J1654" s="13">
        <v>1.8</v>
      </c>
      <c r="K1654" s="13">
        <f t="shared" si="103"/>
        <v>81</v>
      </c>
      <c r="L1654" s="13">
        <v>33</v>
      </c>
      <c r="M1654" s="13">
        <v>23.5</v>
      </c>
      <c r="N1654" s="13">
        <f t="shared" si="104"/>
        <v>48</v>
      </c>
      <c r="O1654" s="8" t="s">
        <v>10566</v>
      </c>
      <c r="P1654" s="8" t="s">
        <v>10562</v>
      </c>
      <c r="Q1654" s="8" t="s">
        <v>15038</v>
      </c>
      <c r="R1654" s="8" t="s">
        <v>10559</v>
      </c>
      <c r="U1654" s="13">
        <v>58</v>
      </c>
    </row>
    <row r="1655" ht="30" customHeight="1" outlineLevel="3" spans="1:21">
      <c r="A1655" s="8" t="s">
        <v>259</v>
      </c>
      <c r="B1655" s="8" t="s">
        <v>264</v>
      </c>
      <c r="C1655" s="8" t="s">
        <v>15141</v>
      </c>
      <c r="D1655" s="13">
        <v>3.404</v>
      </c>
      <c r="E1655" s="8" t="s">
        <v>15142</v>
      </c>
      <c r="F1655" s="8" t="s">
        <v>15143</v>
      </c>
      <c r="G1655" s="8" t="s">
        <v>11838</v>
      </c>
      <c r="H1655" s="8" t="s">
        <v>11839</v>
      </c>
      <c r="I1655" s="8" t="s">
        <v>10560</v>
      </c>
      <c r="J1655" s="13">
        <v>3.4</v>
      </c>
      <c r="K1655" s="13">
        <f t="shared" si="103"/>
        <v>152.2</v>
      </c>
      <c r="L1655" s="13">
        <v>61</v>
      </c>
      <c r="M1655" s="13">
        <v>44.3</v>
      </c>
      <c r="N1655" s="13">
        <f t="shared" si="104"/>
        <v>91.2</v>
      </c>
      <c r="O1655" s="8" t="s">
        <v>10566</v>
      </c>
      <c r="P1655" s="8" t="s">
        <v>10562</v>
      </c>
      <c r="Q1655" s="8" t="s">
        <v>15038</v>
      </c>
      <c r="R1655" s="8" t="s">
        <v>10559</v>
      </c>
      <c r="U1655" s="13">
        <v>109</v>
      </c>
    </row>
    <row r="1656" ht="30" customHeight="1" outlineLevel="3" spans="1:21">
      <c r="A1656" s="8" t="s">
        <v>259</v>
      </c>
      <c r="B1656" s="8" t="s">
        <v>264</v>
      </c>
      <c r="C1656" s="8" t="s">
        <v>15144</v>
      </c>
      <c r="D1656" s="13">
        <v>3.69</v>
      </c>
      <c r="E1656" s="8" t="s">
        <v>15145</v>
      </c>
      <c r="F1656" s="8" t="s">
        <v>15146</v>
      </c>
      <c r="G1656" s="8" t="s">
        <v>11838</v>
      </c>
      <c r="H1656" s="8" t="s">
        <v>11839</v>
      </c>
      <c r="I1656" s="8" t="s">
        <v>10560</v>
      </c>
      <c r="J1656" s="13">
        <v>3.7</v>
      </c>
      <c r="K1656" s="13">
        <f t="shared" si="103"/>
        <v>166.2</v>
      </c>
      <c r="L1656" s="13">
        <v>66</v>
      </c>
      <c r="M1656" s="13">
        <v>48</v>
      </c>
      <c r="N1656" s="13">
        <f t="shared" si="104"/>
        <v>100.2</v>
      </c>
      <c r="O1656" s="8" t="s">
        <v>10566</v>
      </c>
      <c r="P1656" s="8" t="s">
        <v>10562</v>
      </c>
      <c r="Q1656" s="8" t="s">
        <v>15038</v>
      </c>
      <c r="R1656" s="8" t="s">
        <v>10559</v>
      </c>
      <c r="U1656" s="13">
        <v>119</v>
      </c>
    </row>
    <row r="1657" ht="30" customHeight="1" outlineLevel="3" spans="1:21">
      <c r="A1657" s="8" t="s">
        <v>259</v>
      </c>
      <c r="B1657" s="8" t="s">
        <v>264</v>
      </c>
      <c r="C1657" s="8" t="s">
        <v>15147</v>
      </c>
      <c r="D1657" s="13">
        <v>4.238</v>
      </c>
      <c r="E1657" s="8" t="s">
        <v>15148</v>
      </c>
      <c r="F1657" s="8" t="s">
        <v>15149</v>
      </c>
      <c r="G1657" s="8" t="s">
        <v>11838</v>
      </c>
      <c r="H1657" s="8" t="s">
        <v>11839</v>
      </c>
      <c r="I1657" s="8" t="s">
        <v>10560</v>
      </c>
      <c r="J1657" s="13">
        <v>4.2</v>
      </c>
      <c r="K1657" s="13">
        <f t="shared" si="103"/>
        <v>189.9</v>
      </c>
      <c r="L1657" s="13">
        <v>76</v>
      </c>
      <c r="M1657" s="13">
        <v>55.1</v>
      </c>
      <c r="N1657" s="13">
        <f t="shared" si="104"/>
        <v>113.9</v>
      </c>
      <c r="O1657" s="8" t="s">
        <v>10566</v>
      </c>
      <c r="P1657" s="8" t="s">
        <v>10562</v>
      </c>
      <c r="Q1657" s="8" t="s">
        <v>15038</v>
      </c>
      <c r="R1657" s="8" t="s">
        <v>10559</v>
      </c>
      <c r="U1657" s="13">
        <v>136</v>
      </c>
    </row>
    <row r="1658" ht="30" customHeight="1" outlineLevel="3" spans="1:21">
      <c r="A1658" s="8" t="s">
        <v>259</v>
      </c>
      <c r="B1658" s="8" t="s">
        <v>264</v>
      </c>
      <c r="C1658" s="8" t="s">
        <v>15150</v>
      </c>
      <c r="D1658" s="13">
        <v>0.145</v>
      </c>
      <c r="E1658" s="8" t="s">
        <v>15151</v>
      </c>
      <c r="F1658" s="8" t="s">
        <v>15152</v>
      </c>
      <c r="G1658" s="8" t="s">
        <v>11838</v>
      </c>
      <c r="H1658" s="8" t="s">
        <v>11839</v>
      </c>
      <c r="I1658" s="8" t="s">
        <v>10560</v>
      </c>
      <c r="J1658" s="13">
        <v>0.1</v>
      </c>
      <c r="K1658" s="13">
        <f t="shared" si="103"/>
        <v>7</v>
      </c>
      <c r="L1658" s="13">
        <v>3</v>
      </c>
      <c r="M1658" s="13">
        <v>1.9</v>
      </c>
      <c r="N1658" s="13">
        <f t="shared" si="104"/>
        <v>4</v>
      </c>
      <c r="O1658" s="8" t="s">
        <v>10566</v>
      </c>
      <c r="P1658" s="8" t="s">
        <v>10562</v>
      </c>
      <c r="Q1658" s="8" t="s">
        <v>15038</v>
      </c>
      <c r="R1658" s="8" t="s">
        <v>10559</v>
      </c>
      <c r="U1658" s="13">
        <v>5</v>
      </c>
    </row>
    <row r="1659" ht="30" customHeight="1" outlineLevel="3" spans="1:21">
      <c r="A1659" s="8" t="s">
        <v>259</v>
      </c>
      <c r="B1659" s="8" t="s">
        <v>264</v>
      </c>
      <c r="C1659" s="8" t="s">
        <v>15153</v>
      </c>
      <c r="D1659" s="13">
        <v>3.113</v>
      </c>
      <c r="E1659" s="8" t="s">
        <v>15154</v>
      </c>
      <c r="F1659" s="8" t="s">
        <v>15155</v>
      </c>
      <c r="G1659" s="8" t="s">
        <v>11838</v>
      </c>
      <c r="H1659" s="8" t="s">
        <v>11839</v>
      </c>
      <c r="I1659" s="8" t="s">
        <v>10560</v>
      </c>
      <c r="J1659" s="13">
        <v>3.1</v>
      </c>
      <c r="K1659" s="13">
        <f t="shared" si="103"/>
        <v>139.6</v>
      </c>
      <c r="L1659" s="13">
        <v>56</v>
      </c>
      <c r="M1659" s="13">
        <v>40.5</v>
      </c>
      <c r="N1659" s="13">
        <f t="shared" si="104"/>
        <v>83.6</v>
      </c>
      <c r="O1659" s="8" t="s">
        <v>10566</v>
      </c>
      <c r="P1659" s="8" t="s">
        <v>10562</v>
      </c>
      <c r="Q1659" s="8" t="s">
        <v>15038</v>
      </c>
      <c r="R1659" s="8" t="s">
        <v>10559</v>
      </c>
      <c r="U1659" s="13">
        <v>100</v>
      </c>
    </row>
    <row r="1660" ht="30" customHeight="1" outlineLevel="3" spans="1:21">
      <c r="A1660" s="8" t="s">
        <v>259</v>
      </c>
      <c r="B1660" s="8" t="s">
        <v>264</v>
      </c>
      <c r="C1660" s="8" t="s">
        <v>15156</v>
      </c>
      <c r="D1660" s="13">
        <v>4.472</v>
      </c>
      <c r="E1660" s="8" t="s">
        <v>15157</v>
      </c>
      <c r="F1660" s="8" t="s">
        <v>15158</v>
      </c>
      <c r="G1660" s="8" t="s">
        <v>11838</v>
      </c>
      <c r="H1660" s="8" t="s">
        <v>11839</v>
      </c>
      <c r="I1660" s="8" t="s">
        <v>10560</v>
      </c>
      <c r="J1660" s="13">
        <v>4.5</v>
      </c>
      <c r="K1660" s="13">
        <f t="shared" si="103"/>
        <v>201.1</v>
      </c>
      <c r="L1660" s="13">
        <v>80</v>
      </c>
      <c r="M1660" s="13">
        <v>58.1</v>
      </c>
      <c r="N1660" s="13">
        <f t="shared" si="104"/>
        <v>121.1</v>
      </c>
      <c r="O1660" s="8" t="s">
        <v>10566</v>
      </c>
      <c r="P1660" s="8" t="s">
        <v>10562</v>
      </c>
      <c r="Q1660" s="8" t="s">
        <v>15038</v>
      </c>
      <c r="R1660" s="8" t="s">
        <v>10559</v>
      </c>
      <c r="U1660" s="13">
        <v>144</v>
      </c>
    </row>
    <row r="1661" ht="30" customHeight="1" outlineLevel="3" spans="1:21">
      <c r="A1661" s="8" t="s">
        <v>259</v>
      </c>
      <c r="B1661" s="8" t="s">
        <v>264</v>
      </c>
      <c r="C1661" s="8" t="s">
        <v>15159</v>
      </c>
      <c r="D1661" s="13">
        <v>2.087</v>
      </c>
      <c r="E1661" s="8" t="s">
        <v>15160</v>
      </c>
      <c r="F1661" s="8" t="s">
        <v>15161</v>
      </c>
      <c r="G1661" s="8" t="s">
        <v>11838</v>
      </c>
      <c r="H1661" s="8" t="s">
        <v>11839</v>
      </c>
      <c r="I1661" s="8" t="s">
        <v>10560</v>
      </c>
      <c r="J1661" s="13">
        <v>2.1</v>
      </c>
      <c r="K1661" s="13">
        <f t="shared" si="103"/>
        <v>93.6</v>
      </c>
      <c r="L1661" s="13">
        <v>38</v>
      </c>
      <c r="M1661" s="13">
        <v>27.1</v>
      </c>
      <c r="N1661" s="13">
        <f t="shared" si="104"/>
        <v>55.6</v>
      </c>
      <c r="O1661" s="8" t="s">
        <v>10566</v>
      </c>
      <c r="P1661" s="8" t="s">
        <v>10562</v>
      </c>
      <c r="Q1661" s="8" t="s">
        <v>15038</v>
      </c>
      <c r="R1661" s="8" t="s">
        <v>10559</v>
      </c>
      <c r="U1661" s="13">
        <v>67</v>
      </c>
    </row>
    <row r="1662" ht="30" customHeight="1" outlineLevel="3" spans="1:21">
      <c r="A1662" s="8" t="s">
        <v>259</v>
      </c>
      <c r="B1662" s="8" t="s">
        <v>264</v>
      </c>
      <c r="C1662" s="8" t="s">
        <v>15162</v>
      </c>
      <c r="D1662" s="13">
        <v>6.334</v>
      </c>
      <c r="E1662" s="8" t="s">
        <v>15163</v>
      </c>
      <c r="F1662" s="8" t="s">
        <v>15164</v>
      </c>
      <c r="G1662" s="8" t="s">
        <v>11838</v>
      </c>
      <c r="H1662" s="8" t="s">
        <v>11839</v>
      </c>
      <c r="I1662" s="8" t="s">
        <v>10560</v>
      </c>
      <c r="J1662" s="13">
        <v>6.3</v>
      </c>
      <c r="K1662" s="13">
        <f t="shared" si="103"/>
        <v>284.9</v>
      </c>
      <c r="L1662" s="13">
        <v>114</v>
      </c>
      <c r="M1662" s="13">
        <v>82.3</v>
      </c>
      <c r="N1662" s="13">
        <f t="shared" si="104"/>
        <v>170.9</v>
      </c>
      <c r="O1662" s="8" t="s">
        <v>10566</v>
      </c>
      <c r="P1662" s="8" t="s">
        <v>10562</v>
      </c>
      <c r="Q1662" s="8" t="s">
        <v>15038</v>
      </c>
      <c r="R1662" s="8" t="s">
        <v>10559</v>
      </c>
      <c r="U1662" s="13">
        <v>204</v>
      </c>
    </row>
    <row r="1663" ht="30" customHeight="1" outlineLevel="3" spans="1:21">
      <c r="A1663" s="8" t="s">
        <v>259</v>
      </c>
      <c r="B1663" s="8" t="s">
        <v>264</v>
      </c>
      <c r="C1663" s="8" t="s">
        <v>15165</v>
      </c>
      <c r="D1663" s="13">
        <v>6.913</v>
      </c>
      <c r="E1663" s="8" t="s">
        <v>15166</v>
      </c>
      <c r="F1663" s="8" t="s">
        <v>15167</v>
      </c>
      <c r="G1663" s="8" t="s">
        <v>11838</v>
      </c>
      <c r="H1663" s="8" t="s">
        <v>11839</v>
      </c>
      <c r="I1663" s="8" t="s">
        <v>10560</v>
      </c>
      <c r="J1663" s="13">
        <v>6.9</v>
      </c>
      <c r="K1663" s="13">
        <f t="shared" si="103"/>
        <v>310</v>
      </c>
      <c r="L1663" s="13">
        <v>124</v>
      </c>
      <c r="M1663" s="13">
        <v>89.9</v>
      </c>
      <c r="N1663" s="13">
        <f t="shared" si="104"/>
        <v>186</v>
      </c>
      <c r="O1663" s="8" t="s">
        <v>10566</v>
      </c>
      <c r="P1663" s="8" t="s">
        <v>10562</v>
      </c>
      <c r="Q1663" s="8" t="s">
        <v>15038</v>
      </c>
      <c r="R1663" s="8" t="s">
        <v>10559</v>
      </c>
      <c r="U1663" s="13">
        <v>222</v>
      </c>
    </row>
    <row r="1664" ht="30" customHeight="1" outlineLevel="3" spans="1:21">
      <c r="A1664" s="8" t="s">
        <v>259</v>
      </c>
      <c r="B1664" s="8" t="s">
        <v>264</v>
      </c>
      <c r="C1664" s="8" t="s">
        <v>15168</v>
      </c>
      <c r="D1664" s="13">
        <v>11.595</v>
      </c>
      <c r="E1664" s="8" t="s">
        <v>15169</v>
      </c>
      <c r="F1664" s="8" t="s">
        <v>15170</v>
      </c>
      <c r="G1664" s="8" t="s">
        <v>11838</v>
      </c>
      <c r="H1664" s="8" t="s">
        <v>11839</v>
      </c>
      <c r="I1664" s="8" t="s">
        <v>10560</v>
      </c>
      <c r="J1664" s="13">
        <v>11.6</v>
      </c>
      <c r="K1664" s="13">
        <f t="shared" si="103"/>
        <v>520.9</v>
      </c>
      <c r="L1664" s="13">
        <v>209</v>
      </c>
      <c r="M1664" s="13">
        <v>150.7</v>
      </c>
      <c r="N1664" s="13">
        <f t="shared" si="104"/>
        <v>311.9</v>
      </c>
      <c r="O1664" s="8" t="s">
        <v>10566</v>
      </c>
      <c r="P1664" s="8" t="s">
        <v>10562</v>
      </c>
      <c r="Q1664" s="8" t="s">
        <v>15038</v>
      </c>
      <c r="R1664" s="8" t="s">
        <v>10559</v>
      </c>
      <c r="U1664" s="13">
        <v>373</v>
      </c>
    </row>
    <row r="1665" ht="30" customHeight="1" outlineLevel="3" spans="1:21">
      <c r="A1665" s="8" t="s">
        <v>259</v>
      </c>
      <c r="B1665" s="8" t="s">
        <v>264</v>
      </c>
      <c r="C1665" s="8" t="s">
        <v>15171</v>
      </c>
      <c r="D1665" s="13">
        <v>1.564</v>
      </c>
      <c r="E1665" s="8" t="s">
        <v>15172</v>
      </c>
      <c r="F1665" s="8" t="s">
        <v>15173</v>
      </c>
      <c r="G1665" s="8" t="s">
        <v>11838</v>
      </c>
      <c r="H1665" s="8" t="s">
        <v>11839</v>
      </c>
      <c r="I1665" s="8" t="s">
        <v>10560</v>
      </c>
      <c r="J1665" s="13">
        <v>1.6</v>
      </c>
      <c r="K1665" s="13">
        <f t="shared" si="103"/>
        <v>69.8</v>
      </c>
      <c r="L1665" s="13">
        <v>28</v>
      </c>
      <c r="M1665" s="13">
        <v>20.3</v>
      </c>
      <c r="N1665" s="13">
        <f t="shared" si="104"/>
        <v>41.8</v>
      </c>
      <c r="O1665" s="8" t="s">
        <v>10566</v>
      </c>
      <c r="P1665" s="8" t="s">
        <v>10562</v>
      </c>
      <c r="Q1665" s="8" t="s">
        <v>15038</v>
      </c>
      <c r="R1665" s="8" t="s">
        <v>10559</v>
      </c>
      <c r="U1665" s="13">
        <v>50</v>
      </c>
    </row>
    <row r="1666" ht="30" customHeight="1" outlineLevel="3" spans="1:21">
      <c r="A1666" s="8" t="s">
        <v>259</v>
      </c>
      <c r="B1666" s="8" t="s">
        <v>264</v>
      </c>
      <c r="C1666" s="8" t="s">
        <v>15174</v>
      </c>
      <c r="D1666" s="13">
        <v>1.977</v>
      </c>
      <c r="E1666" s="8" t="s">
        <v>15175</v>
      </c>
      <c r="F1666" s="8" t="s">
        <v>15176</v>
      </c>
      <c r="G1666" s="8" t="s">
        <v>11838</v>
      </c>
      <c r="H1666" s="8" t="s">
        <v>11839</v>
      </c>
      <c r="I1666" s="8" t="s">
        <v>10560</v>
      </c>
      <c r="J1666" s="13">
        <v>2</v>
      </c>
      <c r="K1666" s="13">
        <f t="shared" si="103"/>
        <v>89.4</v>
      </c>
      <c r="L1666" s="13">
        <v>36</v>
      </c>
      <c r="M1666" s="13">
        <v>25.7</v>
      </c>
      <c r="N1666" s="13">
        <f t="shared" si="104"/>
        <v>53.4</v>
      </c>
      <c r="O1666" s="8" t="s">
        <v>10566</v>
      </c>
      <c r="P1666" s="8" t="s">
        <v>10562</v>
      </c>
      <c r="Q1666" s="8" t="s">
        <v>15038</v>
      </c>
      <c r="R1666" s="8" t="s">
        <v>10559</v>
      </c>
      <c r="U1666" s="13">
        <v>64</v>
      </c>
    </row>
    <row r="1667" ht="30" customHeight="1" outlineLevel="3" spans="1:21">
      <c r="A1667" s="8" t="s">
        <v>259</v>
      </c>
      <c r="B1667" s="8" t="s">
        <v>264</v>
      </c>
      <c r="C1667" s="8" t="s">
        <v>15177</v>
      </c>
      <c r="D1667" s="13">
        <v>1.853</v>
      </c>
      <c r="E1667" s="8" t="s">
        <v>15178</v>
      </c>
      <c r="F1667" s="8" t="s">
        <v>15179</v>
      </c>
      <c r="G1667" s="8" t="s">
        <v>11838</v>
      </c>
      <c r="H1667" s="8" t="s">
        <v>11839</v>
      </c>
      <c r="I1667" s="8" t="s">
        <v>10560</v>
      </c>
      <c r="J1667" s="13">
        <v>1.9</v>
      </c>
      <c r="K1667" s="13">
        <f t="shared" si="103"/>
        <v>83.8</v>
      </c>
      <c r="L1667" s="13">
        <v>33</v>
      </c>
      <c r="M1667" s="13">
        <v>24.1</v>
      </c>
      <c r="N1667" s="13">
        <f t="shared" si="104"/>
        <v>50.8</v>
      </c>
      <c r="O1667" s="8" t="s">
        <v>10566</v>
      </c>
      <c r="P1667" s="8" t="s">
        <v>10562</v>
      </c>
      <c r="Q1667" s="8" t="s">
        <v>15038</v>
      </c>
      <c r="R1667" s="8" t="s">
        <v>10559</v>
      </c>
      <c r="U1667" s="13">
        <v>60</v>
      </c>
    </row>
    <row r="1668" ht="30" customHeight="1" outlineLevel="3" spans="1:21">
      <c r="A1668" s="8" t="s">
        <v>259</v>
      </c>
      <c r="B1668" s="8" t="s">
        <v>264</v>
      </c>
      <c r="C1668" s="8" t="s">
        <v>15180</v>
      </c>
      <c r="D1668" s="13">
        <v>4.162</v>
      </c>
      <c r="E1668" s="8" t="s">
        <v>15181</v>
      </c>
      <c r="F1668" s="8" t="s">
        <v>15182</v>
      </c>
      <c r="G1668" s="8" t="s">
        <v>11838</v>
      </c>
      <c r="H1668" s="8" t="s">
        <v>11839</v>
      </c>
      <c r="I1668" s="8" t="s">
        <v>10560</v>
      </c>
      <c r="J1668" s="13">
        <v>4.2</v>
      </c>
      <c r="K1668" s="13">
        <f t="shared" si="103"/>
        <v>187.1</v>
      </c>
      <c r="L1668" s="13">
        <v>75</v>
      </c>
      <c r="M1668" s="13">
        <v>54.1</v>
      </c>
      <c r="N1668" s="13">
        <f t="shared" si="104"/>
        <v>112.1</v>
      </c>
      <c r="O1668" s="8" t="s">
        <v>10566</v>
      </c>
      <c r="P1668" s="8" t="s">
        <v>10562</v>
      </c>
      <c r="Q1668" s="8" t="s">
        <v>15038</v>
      </c>
      <c r="R1668" s="8" t="s">
        <v>10559</v>
      </c>
      <c r="U1668" s="13">
        <v>134</v>
      </c>
    </row>
    <row r="1669" ht="30" customHeight="1" outlineLevel="3" spans="1:21">
      <c r="A1669" s="8" t="s">
        <v>259</v>
      </c>
      <c r="B1669" s="8" t="s">
        <v>264</v>
      </c>
      <c r="C1669" s="8" t="s">
        <v>15183</v>
      </c>
      <c r="D1669" s="13">
        <v>2.013</v>
      </c>
      <c r="E1669" s="8" t="s">
        <v>15184</v>
      </c>
      <c r="F1669" s="8" t="s">
        <v>15185</v>
      </c>
      <c r="G1669" s="8" t="s">
        <v>11838</v>
      </c>
      <c r="H1669" s="8" t="s">
        <v>11839</v>
      </c>
      <c r="I1669" s="8" t="s">
        <v>10560</v>
      </c>
      <c r="J1669" s="13">
        <v>2</v>
      </c>
      <c r="K1669" s="13">
        <f t="shared" si="103"/>
        <v>90.8</v>
      </c>
      <c r="L1669" s="13">
        <v>36</v>
      </c>
      <c r="M1669" s="13">
        <v>26.2</v>
      </c>
      <c r="N1669" s="13">
        <f t="shared" si="104"/>
        <v>54.8</v>
      </c>
      <c r="O1669" s="8" t="s">
        <v>10566</v>
      </c>
      <c r="P1669" s="8" t="s">
        <v>10562</v>
      </c>
      <c r="Q1669" s="8" t="s">
        <v>15038</v>
      </c>
      <c r="R1669" s="8" t="s">
        <v>10559</v>
      </c>
      <c r="U1669" s="13">
        <v>65</v>
      </c>
    </row>
    <row r="1670" ht="30" customHeight="1" outlineLevel="3" spans="1:21">
      <c r="A1670" s="8" t="s">
        <v>259</v>
      </c>
      <c r="B1670" s="8" t="s">
        <v>264</v>
      </c>
      <c r="C1670" s="8" t="s">
        <v>15186</v>
      </c>
      <c r="D1670" s="13">
        <v>6.839</v>
      </c>
      <c r="E1670" s="8" t="s">
        <v>15187</v>
      </c>
      <c r="F1670" s="8" t="s">
        <v>15188</v>
      </c>
      <c r="G1670" s="8" t="s">
        <v>11838</v>
      </c>
      <c r="H1670" s="8" t="s">
        <v>11839</v>
      </c>
      <c r="I1670" s="8" t="s">
        <v>10560</v>
      </c>
      <c r="J1670" s="13">
        <v>6.8</v>
      </c>
      <c r="K1670" s="13">
        <f t="shared" si="103"/>
        <v>307.2</v>
      </c>
      <c r="L1670" s="13">
        <v>123</v>
      </c>
      <c r="M1670" s="13">
        <v>88.9</v>
      </c>
      <c r="N1670" s="13">
        <f t="shared" si="104"/>
        <v>184.2</v>
      </c>
      <c r="O1670" s="8" t="s">
        <v>10566</v>
      </c>
      <c r="P1670" s="8" t="s">
        <v>10562</v>
      </c>
      <c r="Q1670" s="8" t="s">
        <v>15038</v>
      </c>
      <c r="R1670" s="8" t="s">
        <v>10559</v>
      </c>
      <c r="U1670" s="13">
        <v>220</v>
      </c>
    </row>
    <row r="1671" ht="30" customHeight="1" outlineLevel="3" spans="1:21">
      <c r="A1671" s="8" t="s">
        <v>259</v>
      </c>
      <c r="B1671" s="8" t="s">
        <v>264</v>
      </c>
      <c r="C1671" s="8" t="s">
        <v>15189</v>
      </c>
      <c r="D1671" s="13">
        <v>17.333</v>
      </c>
      <c r="E1671" s="8" t="s">
        <v>15190</v>
      </c>
      <c r="F1671" s="8" t="s">
        <v>15191</v>
      </c>
      <c r="G1671" s="8" t="s">
        <v>11838</v>
      </c>
      <c r="H1671" s="8" t="s">
        <v>11839</v>
      </c>
      <c r="I1671" s="8" t="s">
        <v>10560</v>
      </c>
      <c r="J1671" s="13">
        <v>17.3</v>
      </c>
      <c r="K1671" s="13">
        <f t="shared" si="103"/>
        <v>777.8</v>
      </c>
      <c r="L1671" s="13">
        <v>312</v>
      </c>
      <c r="M1671" s="13">
        <v>225.3</v>
      </c>
      <c r="N1671" s="13">
        <f t="shared" si="104"/>
        <v>465.8</v>
      </c>
      <c r="O1671" s="8" t="s">
        <v>10566</v>
      </c>
      <c r="P1671" s="8" t="s">
        <v>10562</v>
      </c>
      <c r="Q1671" s="8" t="s">
        <v>15038</v>
      </c>
      <c r="R1671" s="8" t="s">
        <v>10559</v>
      </c>
      <c r="U1671" s="13">
        <v>557</v>
      </c>
    </row>
    <row r="1672" ht="30" customHeight="1" outlineLevel="3" spans="1:21">
      <c r="A1672" s="8" t="s">
        <v>259</v>
      </c>
      <c r="B1672" s="8" t="s">
        <v>264</v>
      </c>
      <c r="C1672" s="8" t="s">
        <v>15192</v>
      </c>
      <c r="D1672" s="13">
        <v>4.265</v>
      </c>
      <c r="E1672" s="8" t="s">
        <v>15193</v>
      </c>
      <c r="F1672" s="8" t="s">
        <v>15194</v>
      </c>
      <c r="G1672" s="8" t="s">
        <v>11838</v>
      </c>
      <c r="H1672" s="8" t="s">
        <v>11839</v>
      </c>
      <c r="I1672" s="8" t="s">
        <v>10560</v>
      </c>
      <c r="J1672" s="13">
        <v>4.3</v>
      </c>
      <c r="K1672" s="13">
        <f t="shared" si="103"/>
        <v>191.3</v>
      </c>
      <c r="L1672" s="13">
        <v>77</v>
      </c>
      <c r="M1672" s="13">
        <v>55.4</v>
      </c>
      <c r="N1672" s="13">
        <f t="shared" si="104"/>
        <v>114.3</v>
      </c>
      <c r="O1672" s="8" t="s">
        <v>10566</v>
      </c>
      <c r="P1672" s="8" t="s">
        <v>10562</v>
      </c>
      <c r="Q1672" s="8" t="s">
        <v>15038</v>
      </c>
      <c r="R1672" s="8" t="s">
        <v>10559</v>
      </c>
      <c r="U1672" s="13">
        <v>137</v>
      </c>
    </row>
    <row r="1673" ht="30" customHeight="1" outlineLevel="1" spans="1:21">
      <c r="A1673" s="7" t="s">
        <v>286</v>
      </c>
      <c r="B1673" s="8"/>
      <c r="C1673" s="8"/>
      <c r="D1673" s="13">
        <f>SUBTOTAL(9,D1675:D1803)</f>
        <v>238.36</v>
      </c>
      <c r="E1673" s="8"/>
      <c r="F1673" s="8"/>
      <c r="G1673" s="8"/>
      <c r="H1673" s="8"/>
      <c r="I1673" s="8"/>
      <c r="J1673" s="13"/>
      <c r="K1673" s="13">
        <f>SUBTOTAL(9,K1675:K1803)</f>
        <v>11009.1</v>
      </c>
      <c r="L1673" s="13">
        <f>SUBTOTAL(9,L1675:L1803)</f>
        <v>4220.5</v>
      </c>
      <c r="M1673" s="8">
        <f>SUBTOTAL(9,M1675:M1803)</f>
        <v>2021.1</v>
      </c>
      <c r="N1673" s="13">
        <f>SUBTOTAL(9,N1675:N1803)</f>
        <v>6788.6</v>
      </c>
      <c r="O1673" s="8"/>
      <c r="P1673" s="8"/>
      <c r="Q1673" s="8"/>
      <c r="R1673" s="8"/>
      <c r="U1673" s="13">
        <f>SUBTOTAL(9,U1675:U1803)</f>
        <v>7883.4</v>
      </c>
    </row>
    <row r="1674" ht="30" customHeight="1" outlineLevel="2" spans="1:21">
      <c r="A1674" s="8"/>
      <c r="B1674" s="7" t="s">
        <v>295</v>
      </c>
      <c r="C1674" s="8"/>
      <c r="D1674" s="13">
        <f>SUBTOTAL(9,D1675:D1680)</f>
        <v>16.391</v>
      </c>
      <c r="E1674" s="8"/>
      <c r="F1674" s="8"/>
      <c r="G1674" s="8"/>
      <c r="H1674" s="8"/>
      <c r="I1674" s="8"/>
      <c r="J1674" s="13"/>
      <c r="K1674" s="13">
        <f>SUBTOTAL(9,K1675:K1680)</f>
        <v>653.6</v>
      </c>
      <c r="L1674" s="13">
        <f>SUBTOTAL(9,L1675:L1680)</f>
        <v>262</v>
      </c>
      <c r="M1674" s="8">
        <f>SUBTOTAL(9,M1675:M1680)</f>
        <v>0</v>
      </c>
      <c r="N1674" s="13">
        <f>SUBTOTAL(9,N1675:N1680)</f>
        <v>391.6</v>
      </c>
      <c r="O1674" s="8"/>
      <c r="P1674" s="8"/>
      <c r="Q1674" s="8"/>
      <c r="R1674" s="8"/>
      <c r="U1674" s="13">
        <f>SUBTOTAL(9,U1675:U1680)</f>
        <v>468</v>
      </c>
    </row>
    <row r="1675" ht="30" customHeight="1" outlineLevel="3" spans="1:21">
      <c r="A1675" s="8" t="s">
        <v>287</v>
      </c>
      <c r="B1675" s="8" t="s">
        <v>294</v>
      </c>
      <c r="C1675" s="8" t="s">
        <v>15195</v>
      </c>
      <c r="D1675" s="13">
        <v>1.681</v>
      </c>
      <c r="E1675" s="8" t="s">
        <v>15196</v>
      </c>
      <c r="F1675" s="8" t="s">
        <v>15197</v>
      </c>
      <c r="G1675" s="8" t="s">
        <v>11883</v>
      </c>
      <c r="H1675" s="8" t="s">
        <v>10559</v>
      </c>
      <c r="I1675" s="8" t="s">
        <v>10560</v>
      </c>
      <c r="J1675" s="13">
        <v>1.7</v>
      </c>
      <c r="K1675" s="13">
        <f t="shared" ref="K1675:K1680" si="105">ROUND(U1675/167662*234138,1)</f>
        <v>67</v>
      </c>
      <c r="L1675" s="13">
        <v>27</v>
      </c>
      <c r="M1675" s="8" t="s">
        <v>10559</v>
      </c>
      <c r="N1675" s="13">
        <f t="shared" ref="N1675:N1680" si="106">K1675-L1675</f>
        <v>40</v>
      </c>
      <c r="O1675" s="8" t="s">
        <v>10566</v>
      </c>
      <c r="P1675" s="8" t="s">
        <v>10562</v>
      </c>
      <c r="Q1675" s="8" t="s">
        <v>15198</v>
      </c>
      <c r="R1675" s="8" t="s">
        <v>10559</v>
      </c>
      <c r="U1675" s="13">
        <v>48</v>
      </c>
    </row>
    <row r="1676" ht="30" customHeight="1" outlineLevel="3" spans="1:21">
      <c r="A1676" s="8" t="s">
        <v>287</v>
      </c>
      <c r="B1676" s="8" t="s">
        <v>294</v>
      </c>
      <c r="C1676" s="8" t="s">
        <v>15199</v>
      </c>
      <c r="D1676" s="13">
        <v>10.399</v>
      </c>
      <c r="E1676" s="8" t="s">
        <v>15200</v>
      </c>
      <c r="F1676" s="8" t="s">
        <v>15201</v>
      </c>
      <c r="G1676" s="8" t="s">
        <v>11883</v>
      </c>
      <c r="H1676" s="8" t="s">
        <v>10559</v>
      </c>
      <c r="I1676" s="8" t="s">
        <v>10560</v>
      </c>
      <c r="J1676" s="13">
        <v>10.4</v>
      </c>
      <c r="K1676" s="13">
        <f t="shared" si="105"/>
        <v>414.8</v>
      </c>
      <c r="L1676" s="13">
        <v>166</v>
      </c>
      <c r="M1676" s="8" t="s">
        <v>10559</v>
      </c>
      <c r="N1676" s="13">
        <f t="shared" si="106"/>
        <v>248.8</v>
      </c>
      <c r="O1676" s="8" t="s">
        <v>10566</v>
      </c>
      <c r="P1676" s="8" t="s">
        <v>10562</v>
      </c>
      <c r="Q1676" s="8" t="s">
        <v>15198</v>
      </c>
      <c r="R1676" s="8" t="s">
        <v>10559</v>
      </c>
      <c r="U1676" s="13">
        <v>297</v>
      </c>
    </row>
    <row r="1677" ht="30" customHeight="1" outlineLevel="3" spans="1:21">
      <c r="A1677" s="8" t="s">
        <v>287</v>
      </c>
      <c r="B1677" s="8" t="s">
        <v>294</v>
      </c>
      <c r="C1677" s="8" t="s">
        <v>15202</v>
      </c>
      <c r="D1677" s="13">
        <v>1.185</v>
      </c>
      <c r="E1677" s="8" t="s">
        <v>15203</v>
      </c>
      <c r="F1677" s="8" t="s">
        <v>15204</v>
      </c>
      <c r="G1677" s="8" t="s">
        <v>11883</v>
      </c>
      <c r="H1677" s="8" t="s">
        <v>10559</v>
      </c>
      <c r="I1677" s="8" t="s">
        <v>10560</v>
      </c>
      <c r="J1677" s="13">
        <v>1.2</v>
      </c>
      <c r="K1677" s="13">
        <f t="shared" si="105"/>
        <v>47.5</v>
      </c>
      <c r="L1677" s="13">
        <v>19</v>
      </c>
      <c r="M1677" s="8" t="s">
        <v>10559</v>
      </c>
      <c r="N1677" s="13">
        <f t="shared" si="106"/>
        <v>28.5</v>
      </c>
      <c r="O1677" s="8" t="s">
        <v>10566</v>
      </c>
      <c r="P1677" s="8" t="s">
        <v>10562</v>
      </c>
      <c r="Q1677" s="8" t="s">
        <v>15198</v>
      </c>
      <c r="R1677" s="8" t="s">
        <v>10559</v>
      </c>
      <c r="U1677" s="13">
        <v>34</v>
      </c>
    </row>
    <row r="1678" ht="30" customHeight="1" outlineLevel="3" spans="1:21">
      <c r="A1678" s="8" t="s">
        <v>287</v>
      </c>
      <c r="B1678" s="8" t="s">
        <v>294</v>
      </c>
      <c r="C1678" s="8" t="s">
        <v>15205</v>
      </c>
      <c r="D1678" s="13">
        <v>0.893</v>
      </c>
      <c r="E1678" s="8" t="s">
        <v>15206</v>
      </c>
      <c r="F1678" s="8" t="s">
        <v>15207</v>
      </c>
      <c r="G1678" s="8" t="s">
        <v>11883</v>
      </c>
      <c r="H1678" s="8" t="s">
        <v>10559</v>
      </c>
      <c r="I1678" s="8" t="s">
        <v>10560</v>
      </c>
      <c r="J1678" s="13">
        <v>0.9</v>
      </c>
      <c r="K1678" s="13">
        <f t="shared" si="105"/>
        <v>36.3</v>
      </c>
      <c r="L1678" s="13">
        <v>14</v>
      </c>
      <c r="M1678" s="8" t="s">
        <v>10559</v>
      </c>
      <c r="N1678" s="13">
        <f t="shared" si="106"/>
        <v>22.3</v>
      </c>
      <c r="O1678" s="8" t="s">
        <v>10566</v>
      </c>
      <c r="P1678" s="8" t="s">
        <v>10562</v>
      </c>
      <c r="Q1678" s="8" t="s">
        <v>15198</v>
      </c>
      <c r="R1678" s="8" t="s">
        <v>10559</v>
      </c>
      <c r="U1678" s="13">
        <v>26</v>
      </c>
    </row>
    <row r="1679" ht="30" customHeight="1" outlineLevel="3" spans="1:21">
      <c r="A1679" s="8" t="s">
        <v>287</v>
      </c>
      <c r="B1679" s="8" t="s">
        <v>294</v>
      </c>
      <c r="C1679" s="8" t="s">
        <v>15208</v>
      </c>
      <c r="D1679" s="13">
        <v>2.111</v>
      </c>
      <c r="E1679" s="8" t="s">
        <v>15209</v>
      </c>
      <c r="F1679" s="8" t="s">
        <v>15210</v>
      </c>
      <c r="G1679" s="8" t="s">
        <v>11883</v>
      </c>
      <c r="H1679" s="8" t="s">
        <v>10559</v>
      </c>
      <c r="I1679" s="8" t="s">
        <v>10560</v>
      </c>
      <c r="J1679" s="13">
        <v>2.1</v>
      </c>
      <c r="K1679" s="13">
        <f t="shared" si="105"/>
        <v>83.8</v>
      </c>
      <c r="L1679" s="13">
        <v>34</v>
      </c>
      <c r="M1679" s="8" t="s">
        <v>10559</v>
      </c>
      <c r="N1679" s="13">
        <f t="shared" si="106"/>
        <v>49.8</v>
      </c>
      <c r="O1679" s="8" t="s">
        <v>10566</v>
      </c>
      <c r="P1679" s="8" t="s">
        <v>10562</v>
      </c>
      <c r="Q1679" s="8" t="s">
        <v>15198</v>
      </c>
      <c r="R1679" s="8" t="s">
        <v>10559</v>
      </c>
      <c r="U1679" s="13">
        <v>60</v>
      </c>
    </row>
    <row r="1680" ht="30" customHeight="1" outlineLevel="3" spans="1:21">
      <c r="A1680" s="8" t="s">
        <v>287</v>
      </c>
      <c r="B1680" s="8" t="s">
        <v>294</v>
      </c>
      <c r="C1680" s="8" t="s">
        <v>15211</v>
      </c>
      <c r="D1680" s="13">
        <v>0.122</v>
      </c>
      <c r="E1680" s="8" t="s">
        <v>15212</v>
      </c>
      <c r="F1680" s="8" t="s">
        <v>15213</v>
      </c>
      <c r="G1680" s="8" t="s">
        <v>11883</v>
      </c>
      <c r="H1680" s="8" t="s">
        <v>10559</v>
      </c>
      <c r="I1680" s="8" t="s">
        <v>10560</v>
      </c>
      <c r="J1680" s="13">
        <v>0.1</v>
      </c>
      <c r="K1680" s="13">
        <f t="shared" si="105"/>
        <v>4.2</v>
      </c>
      <c r="L1680" s="13">
        <v>2</v>
      </c>
      <c r="M1680" s="8" t="s">
        <v>10559</v>
      </c>
      <c r="N1680" s="13">
        <f t="shared" si="106"/>
        <v>2.2</v>
      </c>
      <c r="O1680" s="8" t="s">
        <v>10566</v>
      </c>
      <c r="P1680" s="8" t="s">
        <v>10562</v>
      </c>
      <c r="Q1680" s="8" t="s">
        <v>15198</v>
      </c>
      <c r="R1680" s="8" t="s">
        <v>10559</v>
      </c>
      <c r="U1680" s="13">
        <v>3</v>
      </c>
    </row>
    <row r="1681" ht="30" customHeight="1" outlineLevel="2" spans="1:21">
      <c r="A1681" s="8"/>
      <c r="B1681" s="7" t="s">
        <v>297</v>
      </c>
      <c r="C1681" s="8"/>
      <c r="D1681" s="13">
        <f>SUBTOTAL(9,D1682:D1694)</f>
        <v>45.973</v>
      </c>
      <c r="E1681" s="8"/>
      <c r="F1681" s="8"/>
      <c r="G1681" s="8"/>
      <c r="H1681" s="8"/>
      <c r="I1681" s="8"/>
      <c r="J1681" s="13"/>
      <c r="K1681" s="13">
        <f>SUBTOTAL(9,K1682:K1694)</f>
        <v>1994.1</v>
      </c>
      <c r="L1681" s="13">
        <f>SUBTOTAL(9,L1682:L1694)</f>
        <v>828.1</v>
      </c>
      <c r="M1681" s="8">
        <f>SUBTOTAL(9,M1682:M1694)</f>
        <v>0</v>
      </c>
      <c r="N1681" s="13">
        <f>SUBTOTAL(9,N1682:N1694)</f>
        <v>1166</v>
      </c>
      <c r="O1681" s="8"/>
      <c r="P1681" s="8"/>
      <c r="Q1681" s="8"/>
      <c r="R1681" s="8"/>
      <c r="U1681" s="13">
        <f>SUBTOTAL(9,U1682:U1694)</f>
        <v>1428</v>
      </c>
    </row>
    <row r="1682" ht="30" customHeight="1" outlineLevel="3" spans="1:21">
      <c r="A1682" s="8" t="s">
        <v>287</v>
      </c>
      <c r="B1682" s="8" t="s">
        <v>296</v>
      </c>
      <c r="C1682" s="8" t="s">
        <v>15214</v>
      </c>
      <c r="D1682" s="13">
        <v>4.435</v>
      </c>
      <c r="E1682" s="8" t="s">
        <v>15215</v>
      </c>
      <c r="F1682" s="8" t="s">
        <v>15216</v>
      </c>
      <c r="G1682" s="8" t="s">
        <v>11838</v>
      </c>
      <c r="H1682" s="8" t="s">
        <v>11839</v>
      </c>
      <c r="I1682" s="8" t="s">
        <v>10560</v>
      </c>
      <c r="J1682" s="13">
        <v>4.4</v>
      </c>
      <c r="K1682" s="13">
        <f t="shared" ref="K1682:K1694" si="107">ROUND(U1682/167662*234138,1)</f>
        <v>199.7</v>
      </c>
      <c r="L1682" s="13">
        <v>80</v>
      </c>
      <c r="M1682" s="8" t="s">
        <v>10559</v>
      </c>
      <c r="N1682" s="13">
        <f t="shared" ref="N1682:N1694" si="108">K1682-L1682</f>
        <v>119.7</v>
      </c>
      <c r="O1682" s="8" t="s">
        <v>10566</v>
      </c>
      <c r="P1682" s="8" t="s">
        <v>10562</v>
      </c>
      <c r="Q1682" s="8" t="s">
        <v>15217</v>
      </c>
      <c r="R1682" s="8" t="s">
        <v>10559</v>
      </c>
      <c r="U1682" s="13">
        <v>143</v>
      </c>
    </row>
    <row r="1683" ht="30" customHeight="1" outlineLevel="3" spans="1:21">
      <c r="A1683" s="8" t="s">
        <v>287</v>
      </c>
      <c r="B1683" s="8" t="s">
        <v>296</v>
      </c>
      <c r="C1683" s="8" t="s">
        <v>15218</v>
      </c>
      <c r="D1683" s="13">
        <v>6.965</v>
      </c>
      <c r="E1683" s="8" t="s">
        <v>15219</v>
      </c>
      <c r="F1683" s="8" t="s">
        <v>15220</v>
      </c>
      <c r="G1683" s="8" t="s">
        <v>11838</v>
      </c>
      <c r="H1683" s="8" t="s">
        <v>11839</v>
      </c>
      <c r="I1683" s="8" t="s">
        <v>10560</v>
      </c>
      <c r="J1683" s="13">
        <v>7</v>
      </c>
      <c r="K1683" s="13">
        <f t="shared" si="107"/>
        <v>312.8</v>
      </c>
      <c r="L1683" s="13">
        <v>125</v>
      </c>
      <c r="M1683" s="8" t="s">
        <v>10559</v>
      </c>
      <c r="N1683" s="13">
        <f t="shared" si="108"/>
        <v>187.8</v>
      </c>
      <c r="O1683" s="8" t="s">
        <v>10566</v>
      </c>
      <c r="P1683" s="8" t="s">
        <v>10562</v>
      </c>
      <c r="Q1683" s="8" t="s">
        <v>15217</v>
      </c>
      <c r="R1683" s="8" t="s">
        <v>10559</v>
      </c>
      <c r="U1683" s="13">
        <v>224</v>
      </c>
    </row>
    <row r="1684" ht="30" customHeight="1" outlineLevel="3" spans="1:21">
      <c r="A1684" s="8" t="s">
        <v>287</v>
      </c>
      <c r="B1684" s="8" t="s">
        <v>296</v>
      </c>
      <c r="C1684" s="8" t="s">
        <v>15221</v>
      </c>
      <c r="D1684" s="13">
        <v>4.976</v>
      </c>
      <c r="E1684" s="8" t="s">
        <v>15222</v>
      </c>
      <c r="F1684" s="8" t="s">
        <v>15223</v>
      </c>
      <c r="G1684" s="8" t="s">
        <v>11838</v>
      </c>
      <c r="H1684" s="8" t="s">
        <v>11839</v>
      </c>
      <c r="I1684" s="8" t="s">
        <v>10560</v>
      </c>
      <c r="J1684" s="13">
        <v>5</v>
      </c>
      <c r="K1684" s="13">
        <f t="shared" si="107"/>
        <v>223.4</v>
      </c>
      <c r="L1684" s="13">
        <v>90</v>
      </c>
      <c r="M1684" s="8" t="s">
        <v>10559</v>
      </c>
      <c r="N1684" s="13">
        <f t="shared" si="108"/>
        <v>133.4</v>
      </c>
      <c r="O1684" s="8" t="s">
        <v>10566</v>
      </c>
      <c r="P1684" s="8" t="s">
        <v>10562</v>
      </c>
      <c r="Q1684" s="8" t="s">
        <v>15217</v>
      </c>
      <c r="R1684" s="8" t="s">
        <v>10559</v>
      </c>
      <c r="U1684" s="13">
        <v>160</v>
      </c>
    </row>
    <row r="1685" ht="30" customHeight="1" outlineLevel="3" spans="1:21">
      <c r="A1685" s="8" t="s">
        <v>287</v>
      </c>
      <c r="B1685" s="8" t="s">
        <v>296</v>
      </c>
      <c r="C1685" s="8" t="s">
        <v>15224</v>
      </c>
      <c r="D1685" s="13">
        <v>2.765</v>
      </c>
      <c r="E1685" s="8" t="s">
        <v>15225</v>
      </c>
      <c r="F1685" s="8" t="s">
        <v>15226</v>
      </c>
      <c r="G1685" s="8" t="s">
        <v>11838</v>
      </c>
      <c r="H1685" s="8" t="s">
        <v>11839</v>
      </c>
      <c r="I1685" s="8" t="s">
        <v>10560</v>
      </c>
      <c r="J1685" s="13">
        <v>2.8</v>
      </c>
      <c r="K1685" s="13">
        <f t="shared" si="107"/>
        <v>124.3</v>
      </c>
      <c r="L1685" s="13">
        <v>50</v>
      </c>
      <c r="M1685" s="8" t="s">
        <v>10559</v>
      </c>
      <c r="N1685" s="13">
        <f t="shared" si="108"/>
        <v>74.3</v>
      </c>
      <c r="O1685" s="8" t="s">
        <v>10566</v>
      </c>
      <c r="P1685" s="8" t="s">
        <v>10562</v>
      </c>
      <c r="Q1685" s="8" t="s">
        <v>15217</v>
      </c>
      <c r="R1685" s="8" t="s">
        <v>10559</v>
      </c>
      <c r="U1685" s="13">
        <v>89</v>
      </c>
    </row>
    <row r="1686" ht="30" customHeight="1" outlineLevel="3" spans="1:21">
      <c r="A1686" s="8" t="s">
        <v>287</v>
      </c>
      <c r="B1686" s="8" t="s">
        <v>296</v>
      </c>
      <c r="C1686" s="8" t="s">
        <v>15227</v>
      </c>
      <c r="D1686" s="13">
        <v>3.242</v>
      </c>
      <c r="E1686" s="8" t="s">
        <v>15228</v>
      </c>
      <c r="F1686" s="8" t="s">
        <v>15229</v>
      </c>
      <c r="G1686" s="8" t="s">
        <v>11838</v>
      </c>
      <c r="H1686" s="8" t="s">
        <v>11839</v>
      </c>
      <c r="I1686" s="8" t="s">
        <v>10560</v>
      </c>
      <c r="J1686" s="13">
        <v>3.2</v>
      </c>
      <c r="K1686" s="13">
        <f t="shared" si="107"/>
        <v>145.2</v>
      </c>
      <c r="L1686" s="13">
        <v>58</v>
      </c>
      <c r="M1686" s="8" t="s">
        <v>10559</v>
      </c>
      <c r="N1686" s="13">
        <f t="shared" si="108"/>
        <v>87.2</v>
      </c>
      <c r="O1686" s="8" t="s">
        <v>10566</v>
      </c>
      <c r="P1686" s="8" t="s">
        <v>10562</v>
      </c>
      <c r="Q1686" s="8" t="s">
        <v>15217</v>
      </c>
      <c r="R1686" s="8" t="s">
        <v>10559</v>
      </c>
      <c r="U1686" s="13">
        <v>104</v>
      </c>
    </row>
    <row r="1687" ht="30" customHeight="1" outlineLevel="3" spans="1:21">
      <c r="A1687" s="8" t="s">
        <v>287</v>
      </c>
      <c r="B1687" s="8" t="s">
        <v>296</v>
      </c>
      <c r="C1687" s="8" t="s">
        <v>15230</v>
      </c>
      <c r="D1687" s="13">
        <v>6.037</v>
      </c>
      <c r="E1687" s="8" t="s">
        <v>15231</v>
      </c>
      <c r="F1687" s="8" t="s">
        <v>15232</v>
      </c>
      <c r="G1687" s="8" t="s">
        <v>11838</v>
      </c>
      <c r="H1687" s="8" t="s">
        <v>11839</v>
      </c>
      <c r="I1687" s="8" t="s">
        <v>10560</v>
      </c>
      <c r="J1687" s="13">
        <v>6</v>
      </c>
      <c r="K1687" s="13">
        <f t="shared" si="107"/>
        <v>270.9</v>
      </c>
      <c r="L1687" s="13">
        <v>109</v>
      </c>
      <c r="M1687" s="8" t="s">
        <v>10559</v>
      </c>
      <c r="N1687" s="13">
        <f t="shared" si="108"/>
        <v>161.9</v>
      </c>
      <c r="O1687" s="8" t="s">
        <v>10566</v>
      </c>
      <c r="P1687" s="8" t="s">
        <v>10562</v>
      </c>
      <c r="Q1687" s="8" t="s">
        <v>15217</v>
      </c>
      <c r="R1687" s="8" t="s">
        <v>10559</v>
      </c>
      <c r="U1687" s="13">
        <v>194</v>
      </c>
    </row>
    <row r="1688" ht="30" customHeight="1" outlineLevel="3" spans="1:21">
      <c r="A1688" s="8" t="s">
        <v>287</v>
      </c>
      <c r="B1688" s="8" t="s">
        <v>296</v>
      </c>
      <c r="C1688" s="8" t="s">
        <v>15233</v>
      </c>
      <c r="D1688" s="13">
        <v>0.52</v>
      </c>
      <c r="E1688" s="8" t="s">
        <v>15234</v>
      </c>
      <c r="F1688" s="8" t="s">
        <v>15235</v>
      </c>
      <c r="G1688" s="8" t="s">
        <v>11838</v>
      </c>
      <c r="H1688" s="8" t="s">
        <v>11839</v>
      </c>
      <c r="I1688" s="8" t="s">
        <v>10560</v>
      </c>
      <c r="J1688" s="13">
        <v>0.5</v>
      </c>
      <c r="K1688" s="13">
        <f t="shared" si="107"/>
        <v>23.7</v>
      </c>
      <c r="L1688" s="13">
        <v>9</v>
      </c>
      <c r="M1688" s="8" t="s">
        <v>10559</v>
      </c>
      <c r="N1688" s="13">
        <f t="shared" si="108"/>
        <v>14.7</v>
      </c>
      <c r="O1688" s="8" t="s">
        <v>10566</v>
      </c>
      <c r="P1688" s="8" t="s">
        <v>10562</v>
      </c>
      <c r="Q1688" s="8" t="s">
        <v>15217</v>
      </c>
      <c r="R1688" s="8" t="s">
        <v>10559</v>
      </c>
      <c r="U1688" s="13">
        <v>17</v>
      </c>
    </row>
    <row r="1689" ht="30" customHeight="1" outlineLevel="3" spans="1:21">
      <c r="A1689" s="8" t="s">
        <v>287</v>
      </c>
      <c r="B1689" s="8" t="s">
        <v>296</v>
      </c>
      <c r="C1689" s="8" t="s">
        <v>15236</v>
      </c>
      <c r="D1689" s="13">
        <v>0.99</v>
      </c>
      <c r="E1689" s="8" t="s">
        <v>15237</v>
      </c>
      <c r="F1689" s="8" t="s">
        <v>15238</v>
      </c>
      <c r="G1689" s="8" t="s">
        <v>11838</v>
      </c>
      <c r="H1689" s="8" t="s">
        <v>11839</v>
      </c>
      <c r="I1689" s="8" t="s">
        <v>10560</v>
      </c>
      <c r="J1689" s="13">
        <v>1</v>
      </c>
      <c r="K1689" s="13">
        <f t="shared" si="107"/>
        <v>44.7</v>
      </c>
      <c r="L1689" s="13">
        <v>18</v>
      </c>
      <c r="M1689" s="8" t="s">
        <v>10559</v>
      </c>
      <c r="N1689" s="13">
        <f t="shared" si="108"/>
        <v>26.7</v>
      </c>
      <c r="O1689" s="8" t="s">
        <v>10566</v>
      </c>
      <c r="P1689" s="8" t="s">
        <v>10562</v>
      </c>
      <c r="Q1689" s="8" t="s">
        <v>15217</v>
      </c>
      <c r="R1689" s="8" t="s">
        <v>10559</v>
      </c>
      <c r="U1689" s="13">
        <v>32</v>
      </c>
    </row>
    <row r="1690" ht="30" customHeight="1" outlineLevel="3" spans="1:21">
      <c r="A1690" s="8" t="s">
        <v>287</v>
      </c>
      <c r="B1690" s="8" t="s">
        <v>296</v>
      </c>
      <c r="C1690" s="8" t="s">
        <v>15239</v>
      </c>
      <c r="D1690" s="13">
        <v>6.534</v>
      </c>
      <c r="E1690" s="8" t="s">
        <v>15240</v>
      </c>
      <c r="F1690" s="8" t="s">
        <v>15241</v>
      </c>
      <c r="G1690" s="8" t="s">
        <v>11838</v>
      </c>
      <c r="H1690" s="8" t="s">
        <v>11839</v>
      </c>
      <c r="I1690" s="8" t="s">
        <v>10560</v>
      </c>
      <c r="J1690" s="13">
        <v>6.5</v>
      </c>
      <c r="K1690" s="13">
        <f t="shared" si="107"/>
        <v>293.3</v>
      </c>
      <c r="L1690" s="13">
        <v>118</v>
      </c>
      <c r="M1690" s="8" t="s">
        <v>10559</v>
      </c>
      <c r="N1690" s="13">
        <f t="shared" si="108"/>
        <v>175.3</v>
      </c>
      <c r="O1690" s="8" t="s">
        <v>10566</v>
      </c>
      <c r="P1690" s="8" t="s">
        <v>10562</v>
      </c>
      <c r="Q1690" s="8" t="s">
        <v>15217</v>
      </c>
      <c r="R1690" s="8" t="s">
        <v>10559</v>
      </c>
      <c r="U1690" s="13">
        <v>210</v>
      </c>
    </row>
    <row r="1691" ht="30" customHeight="1" outlineLevel="3" spans="1:21">
      <c r="A1691" s="8" t="s">
        <v>287</v>
      </c>
      <c r="B1691" s="8" t="s">
        <v>296</v>
      </c>
      <c r="C1691" s="8" t="s">
        <v>15242</v>
      </c>
      <c r="D1691" s="13">
        <v>3.546</v>
      </c>
      <c r="E1691" s="8" t="s">
        <v>15243</v>
      </c>
      <c r="F1691" s="8" t="s">
        <v>15244</v>
      </c>
      <c r="G1691" s="8" t="s">
        <v>11838</v>
      </c>
      <c r="H1691" s="8" t="s">
        <v>11839</v>
      </c>
      <c r="I1691" s="8" t="s">
        <v>10560</v>
      </c>
      <c r="J1691" s="13">
        <v>3.5</v>
      </c>
      <c r="K1691" s="13">
        <f t="shared" si="107"/>
        <v>159.2</v>
      </c>
      <c r="L1691" s="13">
        <v>64</v>
      </c>
      <c r="M1691" s="8" t="s">
        <v>10559</v>
      </c>
      <c r="N1691" s="13">
        <f t="shared" si="108"/>
        <v>95.2</v>
      </c>
      <c r="O1691" s="8" t="s">
        <v>10566</v>
      </c>
      <c r="P1691" s="8" t="s">
        <v>10562</v>
      </c>
      <c r="Q1691" s="8" t="s">
        <v>15217</v>
      </c>
      <c r="R1691" s="8" t="s">
        <v>10559</v>
      </c>
      <c r="U1691" s="13">
        <v>114</v>
      </c>
    </row>
    <row r="1692" ht="30" customHeight="1" outlineLevel="3" spans="1:21">
      <c r="A1692" s="8" t="s">
        <v>287</v>
      </c>
      <c r="B1692" s="8" t="s">
        <v>296</v>
      </c>
      <c r="C1692" s="8" t="s">
        <v>15245</v>
      </c>
      <c r="D1692" s="13">
        <v>1.858</v>
      </c>
      <c r="E1692" s="8" t="s">
        <v>15246</v>
      </c>
      <c r="F1692" s="8" t="s">
        <v>15247</v>
      </c>
      <c r="G1692" s="8" t="s">
        <v>11838</v>
      </c>
      <c r="H1692" s="8" t="s">
        <v>11839</v>
      </c>
      <c r="I1692" s="8" t="s">
        <v>10560</v>
      </c>
      <c r="J1692" s="13">
        <v>1.9</v>
      </c>
      <c r="K1692" s="13">
        <f t="shared" si="107"/>
        <v>83.8</v>
      </c>
      <c r="L1692" s="13">
        <v>33</v>
      </c>
      <c r="M1692" s="8" t="s">
        <v>10559</v>
      </c>
      <c r="N1692" s="13">
        <f t="shared" si="108"/>
        <v>50.8</v>
      </c>
      <c r="O1692" s="8" t="s">
        <v>10566</v>
      </c>
      <c r="P1692" s="8" t="s">
        <v>10562</v>
      </c>
      <c r="Q1692" s="8" t="s">
        <v>15217</v>
      </c>
      <c r="R1692" s="8" t="s">
        <v>10559</v>
      </c>
      <c r="U1692" s="13">
        <v>60</v>
      </c>
    </row>
    <row r="1693" ht="30" customHeight="1" outlineLevel="3" spans="1:21">
      <c r="A1693" s="8" t="s">
        <v>287</v>
      </c>
      <c r="B1693" s="8" t="s">
        <v>296</v>
      </c>
      <c r="C1693" s="8" t="s">
        <v>15248</v>
      </c>
      <c r="D1693" s="13">
        <v>2.434</v>
      </c>
      <c r="E1693" s="8" t="s">
        <v>15249</v>
      </c>
      <c r="F1693" s="8" t="s">
        <v>15250</v>
      </c>
      <c r="G1693" s="8" t="s">
        <v>11838</v>
      </c>
      <c r="H1693" s="8" t="s">
        <v>11839</v>
      </c>
      <c r="I1693" s="8" t="s">
        <v>10560</v>
      </c>
      <c r="J1693" s="13">
        <v>2.4</v>
      </c>
      <c r="K1693" s="13">
        <f t="shared" si="107"/>
        <v>108.9</v>
      </c>
      <c r="L1693" s="13">
        <v>44</v>
      </c>
      <c r="M1693" s="8" t="s">
        <v>10559</v>
      </c>
      <c r="N1693" s="13">
        <f t="shared" si="108"/>
        <v>64.9</v>
      </c>
      <c r="O1693" s="8" t="s">
        <v>10566</v>
      </c>
      <c r="P1693" s="8" t="s">
        <v>10562</v>
      </c>
      <c r="Q1693" s="8" t="s">
        <v>15217</v>
      </c>
      <c r="R1693" s="8" t="s">
        <v>10559</v>
      </c>
      <c r="U1693" s="13">
        <v>78</v>
      </c>
    </row>
    <row r="1694" ht="30" customHeight="1" outlineLevel="3" spans="1:21">
      <c r="A1694" s="8" t="s">
        <v>287</v>
      </c>
      <c r="B1694" s="8" t="s">
        <v>296</v>
      </c>
      <c r="C1694" s="8" t="s">
        <v>15251</v>
      </c>
      <c r="D1694" s="13">
        <v>1.671</v>
      </c>
      <c r="E1694" s="8" t="s">
        <v>15252</v>
      </c>
      <c r="F1694" s="8" t="s">
        <v>15253</v>
      </c>
      <c r="G1694" s="8" t="s">
        <v>11838</v>
      </c>
      <c r="H1694" s="8" t="s">
        <v>11839</v>
      </c>
      <c r="I1694" s="8" t="s">
        <v>10560</v>
      </c>
      <c r="J1694" s="13">
        <v>3.5</v>
      </c>
      <c r="K1694" s="13">
        <f t="shared" si="107"/>
        <v>4.2</v>
      </c>
      <c r="L1694" s="13">
        <v>30.1</v>
      </c>
      <c r="M1694" s="8" t="s">
        <v>10559</v>
      </c>
      <c r="N1694" s="13">
        <f t="shared" si="108"/>
        <v>-25.9</v>
      </c>
      <c r="O1694" s="8" t="s">
        <v>10566</v>
      </c>
      <c r="P1694" s="8" t="s">
        <v>10562</v>
      </c>
      <c r="Q1694" s="8" t="s">
        <v>15217</v>
      </c>
      <c r="R1694" s="8"/>
      <c r="U1694" s="13">
        <v>3</v>
      </c>
    </row>
    <row r="1695" ht="30" customHeight="1" outlineLevel="2" spans="1:21">
      <c r="A1695" s="8"/>
      <c r="B1695" s="7" t="s">
        <v>289</v>
      </c>
      <c r="C1695" s="8"/>
      <c r="D1695" s="13">
        <f>SUBTOTAL(9,D1696:D1700)</f>
        <v>20.54</v>
      </c>
      <c r="E1695" s="8"/>
      <c r="F1695" s="8"/>
      <c r="G1695" s="8"/>
      <c r="H1695" s="8"/>
      <c r="I1695" s="8"/>
      <c r="J1695" s="13"/>
      <c r="K1695" s="13">
        <f>SUBTOTAL(9,K1696:K1700)</f>
        <v>1390.1</v>
      </c>
      <c r="L1695" s="13">
        <f>SUBTOTAL(9,L1696:L1700)</f>
        <v>331.4</v>
      </c>
      <c r="M1695" s="8">
        <f>SUBTOTAL(9,M1696:M1700)</f>
        <v>0</v>
      </c>
      <c r="N1695" s="13">
        <f>SUBTOTAL(9,N1696:N1700)</f>
        <v>1058.7</v>
      </c>
      <c r="O1695" s="8"/>
      <c r="P1695" s="8"/>
      <c r="Q1695" s="8"/>
      <c r="R1695" s="8"/>
      <c r="U1695" s="13">
        <f>SUBTOTAL(9,U1696:U1700)</f>
        <v>995.4</v>
      </c>
    </row>
    <row r="1696" ht="30" customHeight="1" outlineLevel="3" spans="1:21">
      <c r="A1696" s="8" t="s">
        <v>287</v>
      </c>
      <c r="B1696" s="8" t="s">
        <v>288</v>
      </c>
      <c r="C1696" s="8" t="s">
        <v>15254</v>
      </c>
      <c r="D1696" s="13">
        <v>3.696</v>
      </c>
      <c r="E1696" s="8" t="s">
        <v>15255</v>
      </c>
      <c r="F1696" s="8" t="s">
        <v>15256</v>
      </c>
      <c r="G1696" s="8" t="s">
        <v>11883</v>
      </c>
      <c r="H1696" s="8" t="s">
        <v>10559</v>
      </c>
      <c r="I1696" s="8" t="s">
        <v>10560</v>
      </c>
      <c r="J1696" s="13">
        <v>3.7</v>
      </c>
      <c r="K1696" s="13">
        <f t="shared" ref="K1696:K1700" si="109">ROUND(U1696/167662*234138,1)</f>
        <v>206.4</v>
      </c>
      <c r="L1696" s="13">
        <v>59</v>
      </c>
      <c r="M1696" s="8" t="s">
        <v>10559</v>
      </c>
      <c r="N1696" s="13">
        <f>K1696-L1696</f>
        <v>147.4</v>
      </c>
      <c r="O1696" s="8" t="s">
        <v>10566</v>
      </c>
      <c r="P1696" s="8" t="s">
        <v>10562</v>
      </c>
      <c r="Q1696" s="8" t="s">
        <v>15257</v>
      </c>
      <c r="R1696" s="8" t="s">
        <v>10559</v>
      </c>
      <c r="U1696" s="13">
        <v>147.8</v>
      </c>
    </row>
    <row r="1697" ht="30" customHeight="1" outlineLevel="3" spans="1:21">
      <c r="A1697" s="8" t="s">
        <v>287</v>
      </c>
      <c r="B1697" s="8" t="s">
        <v>288</v>
      </c>
      <c r="C1697" s="8" t="s">
        <v>10559</v>
      </c>
      <c r="D1697" s="13">
        <v>3.818</v>
      </c>
      <c r="E1697" s="8" t="s">
        <v>15258</v>
      </c>
      <c r="F1697" s="8" t="s">
        <v>15259</v>
      </c>
      <c r="G1697" s="8" t="s">
        <v>11883</v>
      </c>
      <c r="H1697" s="8" t="s">
        <v>10559</v>
      </c>
      <c r="I1697" s="8" t="s">
        <v>10560</v>
      </c>
      <c r="J1697" s="13">
        <v>5.8</v>
      </c>
      <c r="K1697" s="13">
        <f t="shared" si="109"/>
        <v>423.7</v>
      </c>
      <c r="L1697" s="13">
        <v>63.4</v>
      </c>
      <c r="M1697" s="8" t="s">
        <v>10559</v>
      </c>
      <c r="N1697" s="13">
        <f>K1697-L1697</f>
        <v>360.3</v>
      </c>
      <c r="O1697" s="8" t="s">
        <v>10566</v>
      </c>
      <c r="P1697" s="8" t="s">
        <v>10562</v>
      </c>
      <c r="Q1697" s="8" t="s">
        <v>15257</v>
      </c>
      <c r="R1697" s="8" t="s">
        <v>10559</v>
      </c>
      <c r="U1697" s="13">
        <v>303.4</v>
      </c>
    </row>
    <row r="1698" ht="30" customHeight="1" outlineLevel="3" spans="1:21">
      <c r="A1698" s="8" t="s">
        <v>287</v>
      </c>
      <c r="B1698" s="8" t="s">
        <v>288</v>
      </c>
      <c r="C1698" s="8" t="s">
        <v>15260</v>
      </c>
      <c r="D1698" s="13">
        <v>0.284</v>
      </c>
      <c r="E1698" s="8" t="s">
        <v>15261</v>
      </c>
      <c r="F1698" s="8" t="s">
        <v>15262</v>
      </c>
      <c r="G1698" s="8" t="s">
        <v>11883</v>
      </c>
      <c r="H1698" s="8" t="s">
        <v>10559</v>
      </c>
      <c r="I1698" s="8" t="s">
        <v>10560</v>
      </c>
      <c r="J1698" s="13">
        <v>0.3</v>
      </c>
      <c r="K1698" s="13">
        <f t="shared" si="109"/>
        <v>55.9</v>
      </c>
      <c r="L1698" s="13">
        <v>5</v>
      </c>
      <c r="M1698" s="8" t="s">
        <v>10559</v>
      </c>
      <c r="N1698" s="13">
        <f>K1698-L1698</f>
        <v>50.9</v>
      </c>
      <c r="O1698" s="8" t="s">
        <v>10566</v>
      </c>
      <c r="P1698" s="8" t="s">
        <v>10562</v>
      </c>
      <c r="Q1698" s="8" t="s">
        <v>15257</v>
      </c>
      <c r="R1698" s="8" t="s">
        <v>10559</v>
      </c>
      <c r="U1698" s="13">
        <v>40</v>
      </c>
    </row>
    <row r="1699" ht="30" customHeight="1" outlineLevel="3" spans="1:21">
      <c r="A1699" s="8" t="s">
        <v>287</v>
      </c>
      <c r="B1699" s="8" t="s">
        <v>288</v>
      </c>
      <c r="C1699" s="8" t="s">
        <v>15263</v>
      </c>
      <c r="D1699" s="13">
        <v>9.253</v>
      </c>
      <c r="E1699" s="8" t="s">
        <v>15264</v>
      </c>
      <c r="F1699" s="8" t="s">
        <v>15265</v>
      </c>
      <c r="G1699" s="8" t="s">
        <v>11883</v>
      </c>
      <c r="H1699" s="8" t="s">
        <v>10559</v>
      </c>
      <c r="I1699" s="8" t="s">
        <v>10560</v>
      </c>
      <c r="J1699" s="13">
        <v>9.3</v>
      </c>
      <c r="K1699" s="13">
        <f t="shared" si="109"/>
        <v>455.7</v>
      </c>
      <c r="L1699" s="13">
        <v>148</v>
      </c>
      <c r="M1699" s="8" t="s">
        <v>10559</v>
      </c>
      <c r="N1699" s="13">
        <f>K1699-L1699</f>
        <v>307.7</v>
      </c>
      <c r="O1699" s="8" t="s">
        <v>10566</v>
      </c>
      <c r="P1699" s="8" t="s">
        <v>10562</v>
      </c>
      <c r="Q1699" s="8" t="s">
        <v>15257</v>
      </c>
      <c r="R1699" s="8" t="s">
        <v>10559</v>
      </c>
      <c r="U1699" s="13">
        <v>326.3</v>
      </c>
    </row>
    <row r="1700" ht="30" customHeight="1" outlineLevel="3" spans="1:21">
      <c r="A1700" s="8" t="s">
        <v>287</v>
      </c>
      <c r="B1700" s="8" t="s">
        <v>288</v>
      </c>
      <c r="C1700" s="8" t="s">
        <v>15266</v>
      </c>
      <c r="D1700" s="13">
        <v>3.489</v>
      </c>
      <c r="E1700" s="8" t="s">
        <v>15267</v>
      </c>
      <c r="F1700" s="8" t="s">
        <v>15268</v>
      </c>
      <c r="G1700" s="8" t="s">
        <v>11883</v>
      </c>
      <c r="H1700" s="8" t="s">
        <v>10559</v>
      </c>
      <c r="I1700" s="8" t="s">
        <v>10560</v>
      </c>
      <c r="J1700" s="13">
        <v>3.5</v>
      </c>
      <c r="K1700" s="13">
        <f t="shared" si="109"/>
        <v>248.4</v>
      </c>
      <c r="L1700" s="13">
        <v>56</v>
      </c>
      <c r="M1700" s="8" t="s">
        <v>10559</v>
      </c>
      <c r="N1700" s="13">
        <f>K1700-L1700</f>
        <v>192.4</v>
      </c>
      <c r="O1700" s="8" t="s">
        <v>10566</v>
      </c>
      <c r="P1700" s="8" t="s">
        <v>10562</v>
      </c>
      <c r="Q1700" s="8" t="s">
        <v>15257</v>
      </c>
      <c r="R1700" s="8" t="s">
        <v>10559</v>
      </c>
      <c r="U1700" s="13">
        <v>177.9</v>
      </c>
    </row>
    <row r="1701" ht="30" customHeight="1" outlineLevel="2" spans="1:21">
      <c r="A1701" s="8"/>
      <c r="B1701" s="7" t="s">
        <v>293</v>
      </c>
      <c r="C1701" s="8"/>
      <c r="D1701" s="13">
        <f>SUBTOTAL(9,D1702:D1803)</f>
        <v>155.456</v>
      </c>
      <c r="E1701" s="8"/>
      <c r="F1701" s="8"/>
      <c r="G1701" s="8"/>
      <c r="H1701" s="8"/>
      <c r="I1701" s="8"/>
      <c r="J1701" s="13"/>
      <c r="K1701" s="13">
        <f>SUBTOTAL(9,K1702:K1803)</f>
        <v>6971.3</v>
      </c>
      <c r="L1701" s="13">
        <f>SUBTOTAL(9,L1702:L1803)</f>
        <v>2799</v>
      </c>
      <c r="M1701" s="13">
        <f>SUBTOTAL(9,M1702:M1803)</f>
        <v>2021.1</v>
      </c>
      <c r="N1701" s="13">
        <f>SUBTOTAL(9,N1702:N1803)</f>
        <v>4172.3</v>
      </c>
      <c r="O1701" s="8"/>
      <c r="P1701" s="8"/>
      <c r="Q1701" s="8"/>
      <c r="R1701" s="8"/>
      <c r="U1701" s="13">
        <f>SUBTOTAL(9,U1702:U1803)</f>
        <v>4992</v>
      </c>
    </row>
    <row r="1702" ht="30" customHeight="1" outlineLevel="3" spans="1:21">
      <c r="A1702" s="8" t="s">
        <v>287</v>
      </c>
      <c r="B1702" s="8" t="s">
        <v>292</v>
      </c>
      <c r="C1702" s="8" t="s">
        <v>15269</v>
      </c>
      <c r="D1702" s="13">
        <v>0.447</v>
      </c>
      <c r="E1702" s="8" t="s">
        <v>15270</v>
      </c>
      <c r="F1702" s="8" t="s">
        <v>15271</v>
      </c>
      <c r="G1702" s="8" t="s">
        <v>11838</v>
      </c>
      <c r="H1702" s="8" t="s">
        <v>11839</v>
      </c>
      <c r="I1702" s="8" t="s">
        <v>10560</v>
      </c>
      <c r="J1702" s="13">
        <v>0.4</v>
      </c>
      <c r="K1702" s="13">
        <f t="shared" ref="K1702:K1765" si="110">ROUND(U1702/167662*234138,1)</f>
        <v>19.6</v>
      </c>
      <c r="L1702" s="13">
        <v>8</v>
      </c>
      <c r="M1702" s="13">
        <v>5.8</v>
      </c>
      <c r="N1702" s="13">
        <f t="shared" ref="N1702:N1765" si="111">K1702-L1702</f>
        <v>11.6</v>
      </c>
      <c r="O1702" s="8" t="s">
        <v>10566</v>
      </c>
      <c r="P1702" s="8" t="s">
        <v>10562</v>
      </c>
      <c r="Q1702" s="8" t="s">
        <v>15272</v>
      </c>
      <c r="R1702" s="8" t="s">
        <v>10559</v>
      </c>
      <c r="U1702" s="13">
        <v>14</v>
      </c>
    </row>
    <row r="1703" ht="30" customHeight="1" outlineLevel="3" spans="1:21">
      <c r="A1703" s="8" t="s">
        <v>287</v>
      </c>
      <c r="B1703" s="8" t="s">
        <v>292</v>
      </c>
      <c r="C1703" s="8" t="s">
        <v>15273</v>
      </c>
      <c r="D1703" s="13">
        <v>2.99</v>
      </c>
      <c r="E1703" s="8" t="s">
        <v>15274</v>
      </c>
      <c r="F1703" s="8" t="s">
        <v>15275</v>
      </c>
      <c r="G1703" s="8" t="s">
        <v>11838</v>
      </c>
      <c r="H1703" s="8" t="s">
        <v>11839</v>
      </c>
      <c r="I1703" s="8" t="s">
        <v>10560</v>
      </c>
      <c r="J1703" s="13">
        <v>3</v>
      </c>
      <c r="K1703" s="13">
        <f t="shared" si="110"/>
        <v>134.1</v>
      </c>
      <c r="L1703" s="13">
        <v>54</v>
      </c>
      <c r="M1703" s="13">
        <v>38.9</v>
      </c>
      <c r="N1703" s="13">
        <f t="shared" si="111"/>
        <v>80.1</v>
      </c>
      <c r="O1703" s="8" t="s">
        <v>10566</v>
      </c>
      <c r="P1703" s="8" t="s">
        <v>10562</v>
      </c>
      <c r="Q1703" s="8" t="s">
        <v>15272</v>
      </c>
      <c r="R1703" s="8" t="s">
        <v>10559</v>
      </c>
      <c r="U1703" s="13">
        <v>96</v>
      </c>
    </row>
    <row r="1704" ht="30" customHeight="1" outlineLevel="3" spans="1:21">
      <c r="A1704" s="8" t="s">
        <v>287</v>
      </c>
      <c r="B1704" s="8" t="s">
        <v>292</v>
      </c>
      <c r="C1704" s="8" t="s">
        <v>15276</v>
      </c>
      <c r="D1704" s="13">
        <v>1.032</v>
      </c>
      <c r="E1704" s="8" t="s">
        <v>15277</v>
      </c>
      <c r="F1704" s="8" t="s">
        <v>15278</v>
      </c>
      <c r="G1704" s="8" t="s">
        <v>11838</v>
      </c>
      <c r="H1704" s="8" t="s">
        <v>11839</v>
      </c>
      <c r="I1704" s="8" t="s">
        <v>10560</v>
      </c>
      <c r="J1704" s="13">
        <v>1</v>
      </c>
      <c r="K1704" s="13">
        <f t="shared" si="110"/>
        <v>46.1</v>
      </c>
      <c r="L1704" s="13">
        <v>19</v>
      </c>
      <c r="M1704" s="13">
        <v>13.4</v>
      </c>
      <c r="N1704" s="13">
        <f t="shared" si="111"/>
        <v>27.1</v>
      </c>
      <c r="O1704" s="8" t="s">
        <v>10566</v>
      </c>
      <c r="P1704" s="8" t="s">
        <v>10562</v>
      </c>
      <c r="Q1704" s="8" t="s">
        <v>15272</v>
      </c>
      <c r="R1704" s="8" t="s">
        <v>10559</v>
      </c>
      <c r="U1704" s="13">
        <v>33</v>
      </c>
    </row>
    <row r="1705" ht="30" customHeight="1" outlineLevel="3" spans="1:21">
      <c r="A1705" s="8" t="s">
        <v>287</v>
      </c>
      <c r="B1705" s="8" t="s">
        <v>292</v>
      </c>
      <c r="C1705" s="8" t="s">
        <v>15279</v>
      </c>
      <c r="D1705" s="13">
        <v>2.078</v>
      </c>
      <c r="E1705" s="8" t="s">
        <v>15280</v>
      </c>
      <c r="F1705" s="8" t="s">
        <v>15281</v>
      </c>
      <c r="G1705" s="8" t="s">
        <v>11838</v>
      </c>
      <c r="H1705" s="8" t="s">
        <v>11839</v>
      </c>
      <c r="I1705" s="8" t="s">
        <v>10560</v>
      </c>
      <c r="J1705" s="13">
        <v>2.1</v>
      </c>
      <c r="K1705" s="13">
        <f t="shared" si="110"/>
        <v>93.6</v>
      </c>
      <c r="L1705" s="13">
        <v>37</v>
      </c>
      <c r="M1705" s="13">
        <v>27</v>
      </c>
      <c r="N1705" s="13">
        <f t="shared" si="111"/>
        <v>56.6</v>
      </c>
      <c r="O1705" s="8" t="s">
        <v>10566</v>
      </c>
      <c r="P1705" s="8" t="s">
        <v>10562</v>
      </c>
      <c r="Q1705" s="8" t="s">
        <v>15272</v>
      </c>
      <c r="R1705" s="8" t="s">
        <v>10559</v>
      </c>
      <c r="U1705" s="13">
        <v>67</v>
      </c>
    </row>
    <row r="1706" ht="30" customHeight="1" outlineLevel="3" spans="1:21">
      <c r="A1706" s="8" t="s">
        <v>287</v>
      </c>
      <c r="B1706" s="8" t="s">
        <v>292</v>
      </c>
      <c r="C1706" s="8" t="s">
        <v>15282</v>
      </c>
      <c r="D1706" s="13">
        <v>1.506</v>
      </c>
      <c r="E1706" s="8" t="s">
        <v>15283</v>
      </c>
      <c r="F1706" s="8" t="s">
        <v>15284</v>
      </c>
      <c r="G1706" s="8" t="s">
        <v>11838</v>
      </c>
      <c r="H1706" s="8" t="s">
        <v>11839</v>
      </c>
      <c r="I1706" s="8" t="s">
        <v>10560</v>
      </c>
      <c r="J1706" s="13">
        <v>1.5</v>
      </c>
      <c r="K1706" s="13">
        <f t="shared" si="110"/>
        <v>67</v>
      </c>
      <c r="L1706" s="13">
        <v>27</v>
      </c>
      <c r="M1706" s="13">
        <v>19.6</v>
      </c>
      <c r="N1706" s="13">
        <f t="shared" si="111"/>
        <v>40</v>
      </c>
      <c r="O1706" s="8" t="s">
        <v>10566</v>
      </c>
      <c r="P1706" s="8" t="s">
        <v>10562</v>
      </c>
      <c r="Q1706" s="8" t="s">
        <v>15272</v>
      </c>
      <c r="R1706" s="8" t="s">
        <v>10559</v>
      </c>
      <c r="U1706" s="13">
        <v>48</v>
      </c>
    </row>
    <row r="1707" ht="30" customHeight="1" outlineLevel="3" spans="1:21">
      <c r="A1707" s="8" t="s">
        <v>287</v>
      </c>
      <c r="B1707" s="8" t="s">
        <v>292</v>
      </c>
      <c r="C1707" s="8" t="s">
        <v>15285</v>
      </c>
      <c r="D1707" s="13">
        <v>0.755</v>
      </c>
      <c r="E1707" s="8" t="s">
        <v>15286</v>
      </c>
      <c r="F1707" s="8" t="s">
        <v>15287</v>
      </c>
      <c r="G1707" s="8" t="s">
        <v>11838</v>
      </c>
      <c r="H1707" s="8" t="s">
        <v>11839</v>
      </c>
      <c r="I1707" s="8" t="s">
        <v>10560</v>
      </c>
      <c r="J1707" s="13">
        <v>0.8</v>
      </c>
      <c r="K1707" s="13">
        <f t="shared" si="110"/>
        <v>33.5</v>
      </c>
      <c r="L1707" s="13">
        <v>14</v>
      </c>
      <c r="M1707" s="13">
        <v>9.8</v>
      </c>
      <c r="N1707" s="13">
        <f t="shared" si="111"/>
        <v>19.5</v>
      </c>
      <c r="O1707" s="8" t="s">
        <v>10566</v>
      </c>
      <c r="P1707" s="8" t="s">
        <v>10562</v>
      </c>
      <c r="Q1707" s="8" t="s">
        <v>15272</v>
      </c>
      <c r="R1707" s="8"/>
      <c r="U1707" s="13">
        <v>24</v>
      </c>
    </row>
    <row r="1708" ht="30" customHeight="1" outlineLevel="3" spans="1:21">
      <c r="A1708" s="8" t="s">
        <v>287</v>
      </c>
      <c r="B1708" s="8" t="s">
        <v>292</v>
      </c>
      <c r="C1708" s="8" t="s">
        <v>15288</v>
      </c>
      <c r="D1708" s="13">
        <v>3.19</v>
      </c>
      <c r="E1708" s="8" t="s">
        <v>15289</v>
      </c>
      <c r="F1708" s="8" t="s">
        <v>15290</v>
      </c>
      <c r="G1708" s="8" t="s">
        <v>11838</v>
      </c>
      <c r="H1708" s="8" t="s">
        <v>11839</v>
      </c>
      <c r="I1708" s="8" t="s">
        <v>10560</v>
      </c>
      <c r="J1708" s="13">
        <v>3.2</v>
      </c>
      <c r="K1708" s="13">
        <f t="shared" si="110"/>
        <v>143.8</v>
      </c>
      <c r="L1708" s="13">
        <v>57</v>
      </c>
      <c r="M1708" s="13">
        <v>41.5</v>
      </c>
      <c r="N1708" s="13">
        <f t="shared" si="111"/>
        <v>86.8</v>
      </c>
      <c r="O1708" s="8" t="s">
        <v>10566</v>
      </c>
      <c r="P1708" s="8" t="s">
        <v>10562</v>
      </c>
      <c r="Q1708" s="8" t="s">
        <v>15272</v>
      </c>
      <c r="R1708" s="8" t="s">
        <v>10559</v>
      </c>
      <c r="U1708" s="13">
        <v>103</v>
      </c>
    </row>
    <row r="1709" ht="30" customHeight="1" outlineLevel="3" spans="1:21">
      <c r="A1709" s="8" t="s">
        <v>287</v>
      </c>
      <c r="B1709" s="8" t="s">
        <v>292</v>
      </c>
      <c r="C1709" s="8" t="s">
        <v>15291</v>
      </c>
      <c r="D1709" s="13">
        <v>1.522</v>
      </c>
      <c r="E1709" s="8" t="s">
        <v>15292</v>
      </c>
      <c r="F1709" s="8" t="s">
        <v>15293</v>
      </c>
      <c r="G1709" s="8" t="s">
        <v>11838</v>
      </c>
      <c r="H1709" s="8" t="s">
        <v>11839</v>
      </c>
      <c r="I1709" s="8" t="s">
        <v>10560</v>
      </c>
      <c r="J1709" s="13">
        <v>1.5</v>
      </c>
      <c r="K1709" s="13">
        <f t="shared" si="110"/>
        <v>68.4</v>
      </c>
      <c r="L1709" s="13">
        <v>27</v>
      </c>
      <c r="M1709" s="13">
        <v>19.8</v>
      </c>
      <c r="N1709" s="13">
        <f t="shared" si="111"/>
        <v>41.4</v>
      </c>
      <c r="O1709" s="8" t="s">
        <v>10566</v>
      </c>
      <c r="P1709" s="8" t="s">
        <v>10562</v>
      </c>
      <c r="Q1709" s="8" t="s">
        <v>15272</v>
      </c>
      <c r="R1709" s="8" t="s">
        <v>10559</v>
      </c>
      <c r="U1709" s="13">
        <v>49</v>
      </c>
    </row>
    <row r="1710" ht="30" customHeight="1" outlineLevel="3" spans="1:21">
      <c r="A1710" s="8" t="s">
        <v>287</v>
      </c>
      <c r="B1710" s="8" t="s">
        <v>292</v>
      </c>
      <c r="C1710" s="8" t="s">
        <v>15294</v>
      </c>
      <c r="D1710" s="13">
        <v>1.053</v>
      </c>
      <c r="E1710" s="8" t="s">
        <v>15295</v>
      </c>
      <c r="F1710" s="8" t="s">
        <v>15296</v>
      </c>
      <c r="G1710" s="8" t="s">
        <v>11838</v>
      </c>
      <c r="H1710" s="8" t="s">
        <v>11839</v>
      </c>
      <c r="I1710" s="8" t="s">
        <v>10560</v>
      </c>
      <c r="J1710" s="13">
        <v>1.1</v>
      </c>
      <c r="K1710" s="13">
        <f t="shared" si="110"/>
        <v>47.5</v>
      </c>
      <c r="L1710" s="13">
        <v>19</v>
      </c>
      <c r="M1710" s="13">
        <v>13.7</v>
      </c>
      <c r="N1710" s="13">
        <f t="shared" si="111"/>
        <v>28.5</v>
      </c>
      <c r="O1710" s="8" t="s">
        <v>10566</v>
      </c>
      <c r="P1710" s="8" t="s">
        <v>10562</v>
      </c>
      <c r="Q1710" s="8" t="s">
        <v>15272</v>
      </c>
      <c r="R1710" s="8" t="s">
        <v>10559</v>
      </c>
      <c r="U1710" s="13">
        <v>34</v>
      </c>
    </row>
    <row r="1711" ht="30" customHeight="1" outlineLevel="3" spans="1:21">
      <c r="A1711" s="8" t="s">
        <v>287</v>
      </c>
      <c r="B1711" s="8" t="s">
        <v>292</v>
      </c>
      <c r="C1711" s="8" t="s">
        <v>15297</v>
      </c>
      <c r="D1711" s="13">
        <v>2.136</v>
      </c>
      <c r="E1711" s="8" t="s">
        <v>15298</v>
      </c>
      <c r="F1711" s="8" t="s">
        <v>15299</v>
      </c>
      <c r="G1711" s="8" t="s">
        <v>11838</v>
      </c>
      <c r="H1711" s="8" t="s">
        <v>11839</v>
      </c>
      <c r="I1711" s="8" t="s">
        <v>10560</v>
      </c>
      <c r="J1711" s="13">
        <v>2.1</v>
      </c>
      <c r="K1711" s="13">
        <f t="shared" si="110"/>
        <v>96.4</v>
      </c>
      <c r="L1711" s="13">
        <v>38</v>
      </c>
      <c r="M1711" s="13">
        <v>27.8</v>
      </c>
      <c r="N1711" s="13">
        <f t="shared" si="111"/>
        <v>58.4</v>
      </c>
      <c r="O1711" s="8" t="s">
        <v>10566</v>
      </c>
      <c r="P1711" s="8" t="s">
        <v>10562</v>
      </c>
      <c r="Q1711" s="8" t="s">
        <v>15272</v>
      </c>
      <c r="R1711" s="8" t="s">
        <v>10559</v>
      </c>
      <c r="U1711" s="13">
        <v>69</v>
      </c>
    </row>
    <row r="1712" ht="30" customHeight="1" outlineLevel="3" spans="1:21">
      <c r="A1712" s="8" t="s">
        <v>287</v>
      </c>
      <c r="B1712" s="8" t="s">
        <v>292</v>
      </c>
      <c r="C1712" s="8" t="s">
        <v>15300</v>
      </c>
      <c r="D1712" s="13">
        <v>1.456</v>
      </c>
      <c r="E1712" s="8" t="s">
        <v>15301</v>
      </c>
      <c r="F1712" s="8" t="s">
        <v>15302</v>
      </c>
      <c r="G1712" s="8" t="s">
        <v>11838</v>
      </c>
      <c r="H1712" s="8" t="s">
        <v>11839</v>
      </c>
      <c r="I1712" s="8" t="s">
        <v>10560</v>
      </c>
      <c r="J1712" s="13">
        <v>1.5</v>
      </c>
      <c r="K1712" s="13">
        <f t="shared" si="110"/>
        <v>65.6</v>
      </c>
      <c r="L1712" s="13">
        <v>26</v>
      </c>
      <c r="M1712" s="13">
        <v>18.9</v>
      </c>
      <c r="N1712" s="13">
        <f t="shared" si="111"/>
        <v>39.6</v>
      </c>
      <c r="O1712" s="8" t="s">
        <v>10566</v>
      </c>
      <c r="P1712" s="8" t="s">
        <v>10562</v>
      </c>
      <c r="Q1712" s="8" t="s">
        <v>15272</v>
      </c>
      <c r="R1712" s="8" t="s">
        <v>10559</v>
      </c>
      <c r="U1712" s="13">
        <v>47</v>
      </c>
    </row>
    <row r="1713" ht="30" customHeight="1" outlineLevel="3" spans="1:21">
      <c r="A1713" s="8" t="s">
        <v>287</v>
      </c>
      <c r="B1713" s="8" t="s">
        <v>292</v>
      </c>
      <c r="C1713" s="8" t="s">
        <v>15303</v>
      </c>
      <c r="D1713" s="13">
        <v>2.122</v>
      </c>
      <c r="E1713" s="8" t="s">
        <v>15304</v>
      </c>
      <c r="F1713" s="8" t="s">
        <v>15305</v>
      </c>
      <c r="G1713" s="8" t="s">
        <v>11838</v>
      </c>
      <c r="H1713" s="8" t="s">
        <v>11839</v>
      </c>
      <c r="I1713" s="8" t="s">
        <v>10560</v>
      </c>
      <c r="J1713" s="13">
        <v>2.1</v>
      </c>
      <c r="K1713" s="13">
        <f t="shared" si="110"/>
        <v>95</v>
      </c>
      <c r="L1713" s="13">
        <v>38</v>
      </c>
      <c r="M1713" s="13">
        <v>27.6</v>
      </c>
      <c r="N1713" s="13">
        <f t="shared" si="111"/>
        <v>57</v>
      </c>
      <c r="O1713" s="8" t="s">
        <v>10566</v>
      </c>
      <c r="P1713" s="8" t="s">
        <v>10562</v>
      </c>
      <c r="Q1713" s="8" t="s">
        <v>15272</v>
      </c>
      <c r="R1713" s="8" t="s">
        <v>10559</v>
      </c>
      <c r="U1713" s="13">
        <v>68</v>
      </c>
    </row>
    <row r="1714" ht="30" customHeight="1" outlineLevel="3" spans="1:21">
      <c r="A1714" s="8" t="s">
        <v>287</v>
      </c>
      <c r="B1714" s="8" t="s">
        <v>292</v>
      </c>
      <c r="C1714" s="8" t="s">
        <v>15306</v>
      </c>
      <c r="D1714" s="13">
        <v>2.028</v>
      </c>
      <c r="E1714" s="8" t="s">
        <v>15307</v>
      </c>
      <c r="F1714" s="8" t="s">
        <v>15308</v>
      </c>
      <c r="G1714" s="8" t="s">
        <v>11838</v>
      </c>
      <c r="H1714" s="8" t="s">
        <v>11839</v>
      </c>
      <c r="I1714" s="8" t="s">
        <v>10560</v>
      </c>
      <c r="J1714" s="13">
        <v>2</v>
      </c>
      <c r="K1714" s="13">
        <f t="shared" si="110"/>
        <v>90.8</v>
      </c>
      <c r="L1714" s="13">
        <v>37</v>
      </c>
      <c r="M1714" s="13">
        <v>26.4</v>
      </c>
      <c r="N1714" s="13">
        <f t="shared" si="111"/>
        <v>53.8</v>
      </c>
      <c r="O1714" s="8" t="s">
        <v>10566</v>
      </c>
      <c r="P1714" s="8" t="s">
        <v>10562</v>
      </c>
      <c r="Q1714" s="8" t="s">
        <v>15272</v>
      </c>
      <c r="R1714" s="8" t="s">
        <v>10559</v>
      </c>
      <c r="U1714" s="13">
        <v>65</v>
      </c>
    </row>
    <row r="1715" ht="30" customHeight="1" outlineLevel="3" spans="1:21">
      <c r="A1715" s="8" t="s">
        <v>287</v>
      </c>
      <c r="B1715" s="8" t="s">
        <v>292</v>
      </c>
      <c r="C1715" s="8" t="s">
        <v>15309</v>
      </c>
      <c r="D1715" s="13">
        <v>0.801</v>
      </c>
      <c r="E1715" s="8" t="s">
        <v>15310</v>
      </c>
      <c r="F1715" s="8" t="s">
        <v>15311</v>
      </c>
      <c r="G1715" s="8" t="s">
        <v>11838</v>
      </c>
      <c r="H1715" s="8" t="s">
        <v>11839</v>
      </c>
      <c r="I1715" s="8" t="s">
        <v>10560</v>
      </c>
      <c r="J1715" s="13">
        <v>0.8</v>
      </c>
      <c r="K1715" s="13">
        <f t="shared" si="110"/>
        <v>36.3</v>
      </c>
      <c r="L1715" s="13">
        <v>14</v>
      </c>
      <c r="M1715" s="13">
        <v>10.4</v>
      </c>
      <c r="N1715" s="13">
        <f t="shared" si="111"/>
        <v>22.3</v>
      </c>
      <c r="O1715" s="8" t="s">
        <v>10566</v>
      </c>
      <c r="P1715" s="8" t="s">
        <v>10562</v>
      </c>
      <c r="Q1715" s="8" t="s">
        <v>15272</v>
      </c>
      <c r="R1715" s="8" t="s">
        <v>10559</v>
      </c>
      <c r="U1715" s="13">
        <v>26</v>
      </c>
    </row>
    <row r="1716" ht="30" customHeight="1" outlineLevel="3" spans="1:21">
      <c r="A1716" s="8" t="s">
        <v>287</v>
      </c>
      <c r="B1716" s="8" t="s">
        <v>292</v>
      </c>
      <c r="C1716" s="8" t="s">
        <v>15312</v>
      </c>
      <c r="D1716" s="13">
        <v>1.595</v>
      </c>
      <c r="E1716" s="8" t="s">
        <v>15313</v>
      </c>
      <c r="F1716" s="8" t="s">
        <v>15314</v>
      </c>
      <c r="G1716" s="8" t="s">
        <v>11838</v>
      </c>
      <c r="H1716" s="8" t="s">
        <v>11839</v>
      </c>
      <c r="I1716" s="8" t="s">
        <v>10560</v>
      </c>
      <c r="J1716" s="13">
        <v>1.6</v>
      </c>
      <c r="K1716" s="13">
        <f t="shared" si="110"/>
        <v>71.2</v>
      </c>
      <c r="L1716" s="13">
        <v>29</v>
      </c>
      <c r="M1716" s="13">
        <v>20.7</v>
      </c>
      <c r="N1716" s="13">
        <f t="shared" si="111"/>
        <v>42.2</v>
      </c>
      <c r="O1716" s="8" t="s">
        <v>10566</v>
      </c>
      <c r="P1716" s="8" t="s">
        <v>10562</v>
      </c>
      <c r="Q1716" s="8" t="s">
        <v>15272</v>
      </c>
      <c r="R1716" s="8" t="s">
        <v>10559</v>
      </c>
      <c r="U1716" s="13">
        <v>51</v>
      </c>
    </row>
    <row r="1717" ht="30" customHeight="1" outlineLevel="3" spans="1:21">
      <c r="A1717" s="8" t="s">
        <v>287</v>
      </c>
      <c r="B1717" s="8" t="s">
        <v>292</v>
      </c>
      <c r="C1717" s="8" t="s">
        <v>15315</v>
      </c>
      <c r="D1717" s="13">
        <v>0.355</v>
      </c>
      <c r="E1717" s="8" t="s">
        <v>15316</v>
      </c>
      <c r="F1717" s="8" t="s">
        <v>15317</v>
      </c>
      <c r="G1717" s="8" t="s">
        <v>11838</v>
      </c>
      <c r="H1717" s="8" t="s">
        <v>11839</v>
      </c>
      <c r="I1717" s="8" t="s">
        <v>10560</v>
      </c>
      <c r="J1717" s="13">
        <v>0.4</v>
      </c>
      <c r="K1717" s="13">
        <f t="shared" si="110"/>
        <v>15.4</v>
      </c>
      <c r="L1717" s="13">
        <v>6</v>
      </c>
      <c r="M1717" s="13">
        <v>4.6</v>
      </c>
      <c r="N1717" s="13">
        <f t="shared" si="111"/>
        <v>9.4</v>
      </c>
      <c r="O1717" s="8" t="s">
        <v>10566</v>
      </c>
      <c r="P1717" s="8" t="s">
        <v>10562</v>
      </c>
      <c r="Q1717" s="8" t="s">
        <v>15272</v>
      </c>
      <c r="R1717" s="8" t="s">
        <v>10559</v>
      </c>
      <c r="U1717" s="13">
        <v>11</v>
      </c>
    </row>
    <row r="1718" ht="30" customHeight="1" outlineLevel="3" spans="1:21">
      <c r="A1718" s="8" t="s">
        <v>287</v>
      </c>
      <c r="B1718" s="8" t="s">
        <v>292</v>
      </c>
      <c r="C1718" s="8" t="s">
        <v>15318</v>
      </c>
      <c r="D1718" s="13">
        <v>3.441</v>
      </c>
      <c r="E1718" s="8" t="s">
        <v>15319</v>
      </c>
      <c r="F1718" s="8" t="s">
        <v>15320</v>
      </c>
      <c r="G1718" s="8" t="s">
        <v>11838</v>
      </c>
      <c r="H1718" s="8" t="s">
        <v>11839</v>
      </c>
      <c r="I1718" s="8" t="s">
        <v>10560</v>
      </c>
      <c r="J1718" s="13">
        <v>3.4</v>
      </c>
      <c r="K1718" s="13">
        <f t="shared" si="110"/>
        <v>155</v>
      </c>
      <c r="L1718" s="13">
        <v>62</v>
      </c>
      <c r="M1718" s="13">
        <v>44.7</v>
      </c>
      <c r="N1718" s="13">
        <f t="shared" si="111"/>
        <v>93</v>
      </c>
      <c r="O1718" s="8" t="s">
        <v>10566</v>
      </c>
      <c r="P1718" s="8" t="s">
        <v>10562</v>
      </c>
      <c r="Q1718" s="8" t="s">
        <v>15272</v>
      </c>
      <c r="R1718" s="8" t="s">
        <v>10559</v>
      </c>
      <c r="U1718" s="13">
        <v>111</v>
      </c>
    </row>
    <row r="1719" ht="30" customHeight="1" outlineLevel="3" spans="1:21">
      <c r="A1719" s="8" t="s">
        <v>287</v>
      </c>
      <c r="B1719" s="8" t="s">
        <v>292</v>
      </c>
      <c r="C1719" s="8" t="s">
        <v>15321</v>
      </c>
      <c r="D1719" s="13">
        <v>1.862</v>
      </c>
      <c r="E1719" s="8" t="s">
        <v>15322</v>
      </c>
      <c r="F1719" s="8" t="s">
        <v>15323</v>
      </c>
      <c r="G1719" s="8" t="s">
        <v>11838</v>
      </c>
      <c r="H1719" s="8" t="s">
        <v>11839</v>
      </c>
      <c r="I1719" s="8" t="s">
        <v>10560</v>
      </c>
      <c r="J1719" s="13">
        <v>1.9</v>
      </c>
      <c r="K1719" s="13">
        <f t="shared" si="110"/>
        <v>83.8</v>
      </c>
      <c r="L1719" s="13">
        <v>34</v>
      </c>
      <c r="M1719" s="13">
        <v>24.2</v>
      </c>
      <c r="N1719" s="13">
        <f t="shared" si="111"/>
        <v>49.8</v>
      </c>
      <c r="O1719" s="8" t="s">
        <v>10566</v>
      </c>
      <c r="P1719" s="8" t="s">
        <v>10562</v>
      </c>
      <c r="Q1719" s="8" t="s">
        <v>15272</v>
      </c>
      <c r="R1719" s="8" t="s">
        <v>10559</v>
      </c>
      <c r="U1719" s="13">
        <v>60</v>
      </c>
    </row>
    <row r="1720" ht="30" customHeight="1" outlineLevel="3" spans="1:21">
      <c r="A1720" s="8" t="s">
        <v>287</v>
      </c>
      <c r="B1720" s="8" t="s">
        <v>292</v>
      </c>
      <c r="C1720" s="8" t="s">
        <v>15324</v>
      </c>
      <c r="D1720" s="13">
        <v>1.454</v>
      </c>
      <c r="E1720" s="8" t="s">
        <v>15325</v>
      </c>
      <c r="F1720" s="8" t="s">
        <v>15326</v>
      </c>
      <c r="G1720" s="8" t="s">
        <v>11838</v>
      </c>
      <c r="H1720" s="8" t="s">
        <v>11839</v>
      </c>
      <c r="I1720" s="8" t="s">
        <v>10560</v>
      </c>
      <c r="J1720" s="13">
        <v>1.5</v>
      </c>
      <c r="K1720" s="13">
        <f t="shared" si="110"/>
        <v>65.6</v>
      </c>
      <c r="L1720" s="13">
        <v>26</v>
      </c>
      <c r="M1720" s="13">
        <v>18.9</v>
      </c>
      <c r="N1720" s="13">
        <f t="shared" si="111"/>
        <v>39.6</v>
      </c>
      <c r="O1720" s="8" t="s">
        <v>10566</v>
      </c>
      <c r="P1720" s="8" t="s">
        <v>10562</v>
      </c>
      <c r="Q1720" s="8" t="s">
        <v>15272</v>
      </c>
      <c r="R1720" s="8" t="s">
        <v>10559</v>
      </c>
      <c r="U1720" s="13">
        <v>47</v>
      </c>
    </row>
    <row r="1721" ht="30" customHeight="1" outlineLevel="3" spans="1:21">
      <c r="A1721" s="8" t="s">
        <v>287</v>
      </c>
      <c r="B1721" s="8" t="s">
        <v>292</v>
      </c>
      <c r="C1721" s="8" t="s">
        <v>15327</v>
      </c>
      <c r="D1721" s="13">
        <v>0.544</v>
      </c>
      <c r="E1721" s="8" t="s">
        <v>15328</v>
      </c>
      <c r="F1721" s="8" t="s">
        <v>15329</v>
      </c>
      <c r="G1721" s="8" t="s">
        <v>11838</v>
      </c>
      <c r="H1721" s="8" t="s">
        <v>11839</v>
      </c>
      <c r="I1721" s="8" t="s">
        <v>10560</v>
      </c>
      <c r="J1721" s="13">
        <v>0.5</v>
      </c>
      <c r="K1721" s="13">
        <f t="shared" si="110"/>
        <v>23.7</v>
      </c>
      <c r="L1721" s="13">
        <v>10</v>
      </c>
      <c r="M1721" s="13">
        <v>7.1</v>
      </c>
      <c r="N1721" s="13">
        <f t="shared" si="111"/>
        <v>13.7</v>
      </c>
      <c r="O1721" s="8" t="s">
        <v>10566</v>
      </c>
      <c r="P1721" s="8" t="s">
        <v>10562</v>
      </c>
      <c r="Q1721" s="8" t="s">
        <v>15272</v>
      </c>
      <c r="R1721" s="8" t="s">
        <v>10559</v>
      </c>
      <c r="U1721" s="13">
        <v>17</v>
      </c>
    </row>
    <row r="1722" ht="30" customHeight="1" outlineLevel="3" spans="1:21">
      <c r="A1722" s="8" t="s">
        <v>287</v>
      </c>
      <c r="B1722" s="8" t="s">
        <v>292</v>
      </c>
      <c r="C1722" s="8" t="s">
        <v>15330</v>
      </c>
      <c r="D1722" s="13">
        <v>0.691</v>
      </c>
      <c r="E1722" s="8" t="s">
        <v>15331</v>
      </c>
      <c r="F1722" s="8" t="s">
        <v>15332</v>
      </c>
      <c r="G1722" s="8" t="s">
        <v>11838</v>
      </c>
      <c r="H1722" s="8" t="s">
        <v>11839</v>
      </c>
      <c r="I1722" s="8" t="s">
        <v>10560</v>
      </c>
      <c r="J1722" s="13">
        <v>0.7</v>
      </c>
      <c r="K1722" s="13">
        <f t="shared" si="110"/>
        <v>30.7</v>
      </c>
      <c r="L1722" s="13">
        <v>12</v>
      </c>
      <c r="M1722" s="13">
        <v>9</v>
      </c>
      <c r="N1722" s="13">
        <f t="shared" si="111"/>
        <v>18.7</v>
      </c>
      <c r="O1722" s="8" t="s">
        <v>10566</v>
      </c>
      <c r="P1722" s="8" t="s">
        <v>10562</v>
      </c>
      <c r="Q1722" s="8" t="s">
        <v>15272</v>
      </c>
      <c r="R1722" s="8" t="s">
        <v>10559</v>
      </c>
      <c r="U1722" s="13">
        <v>22</v>
      </c>
    </row>
    <row r="1723" ht="30" customHeight="1" outlineLevel="3" spans="1:21">
      <c r="A1723" s="8" t="s">
        <v>287</v>
      </c>
      <c r="B1723" s="8" t="s">
        <v>292</v>
      </c>
      <c r="C1723" s="8" t="s">
        <v>15333</v>
      </c>
      <c r="D1723" s="13">
        <v>2.006</v>
      </c>
      <c r="E1723" s="8" t="s">
        <v>15334</v>
      </c>
      <c r="F1723" s="8" t="s">
        <v>15335</v>
      </c>
      <c r="G1723" s="8" t="s">
        <v>11838</v>
      </c>
      <c r="H1723" s="8" t="s">
        <v>11839</v>
      </c>
      <c r="I1723" s="8" t="s">
        <v>10560</v>
      </c>
      <c r="J1723" s="13">
        <v>2</v>
      </c>
      <c r="K1723" s="13">
        <f t="shared" si="110"/>
        <v>89.4</v>
      </c>
      <c r="L1723" s="13">
        <v>36</v>
      </c>
      <c r="M1723" s="13">
        <v>26.1</v>
      </c>
      <c r="N1723" s="13">
        <f t="shared" si="111"/>
        <v>53.4</v>
      </c>
      <c r="O1723" s="8" t="s">
        <v>10566</v>
      </c>
      <c r="P1723" s="8" t="s">
        <v>10562</v>
      </c>
      <c r="Q1723" s="8" t="s">
        <v>15272</v>
      </c>
      <c r="R1723" s="8" t="s">
        <v>10559</v>
      </c>
      <c r="U1723" s="13">
        <v>64</v>
      </c>
    </row>
    <row r="1724" ht="30" customHeight="1" outlineLevel="3" spans="1:21">
      <c r="A1724" s="8" t="s">
        <v>287</v>
      </c>
      <c r="B1724" s="8" t="s">
        <v>292</v>
      </c>
      <c r="C1724" s="8" t="s">
        <v>15336</v>
      </c>
      <c r="D1724" s="13">
        <v>0.705</v>
      </c>
      <c r="E1724" s="8" t="s">
        <v>15337</v>
      </c>
      <c r="F1724" s="8" t="s">
        <v>15338</v>
      </c>
      <c r="G1724" s="8" t="s">
        <v>11838</v>
      </c>
      <c r="H1724" s="8" t="s">
        <v>11839</v>
      </c>
      <c r="I1724" s="8" t="s">
        <v>10560</v>
      </c>
      <c r="J1724" s="13">
        <v>0.7</v>
      </c>
      <c r="K1724" s="13">
        <f t="shared" si="110"/>
        <v>32.1</v>
      </c>
      <c r="L1724" s="13">
        <v>13</v>
      </c>
      <c r="M1724" s="13">
        <v>9.2</v>
      </c>
      <c r="N1724" s="13">
        <f t="shared" si="111"/>
        <v>19.1</v>
      </c>
      <c r="O1724" s="8" t="s">
        <v>10566</v>
      </c>
      <c r="P1724" s="8" t="s">
        <v>10562</v>
      </c>
      <c r="Q1724" s="8" t="s">
        <v>15272</v>
      </c>
      <c r="R1724" s="8" t="s">
        <v>10559</v>
      </c>
      <c r="U1724" s="13">
        <v>23</v>
      </c>
    </row>
    <row r="1725" ht="30" customHeight="1" outlineLevel="3" spans="1:21">
      <c r="A1725" s="8" t="s">
        <v>287</v>
      </c>
      <c r="B1725" s="8" t="s">
        <v>292</v>
      </c>
      <c r="C1725" s="8" t="s">
        <v>15339</v>
      </c>
      <c r="D1725" s="13">
        <v>0.297</v>
      </c>
      <c r="E1725" s="8" t="s">
        <v>15340</v>
      </c>
      <c r="F1725" s="8" t="s">
        <v>15341</v>
      </c>
      <c r="G1725" s="8" t="s">
        <v>11838</v>
      </c>
      <c r="H1725" s="8" t="s">
        <v>11839</v>
      </c>
      <c r="I1725" s="8" t="s">
        <v>10560</v>
      </c>
      <c r="J1725" s="13">
        <v>0.3</v>
      </c>
      <c r="K1725" s="13">
        <f t="shared" si="110"/>
        <v>14</v>
      </c>
      <c r="L1725" s="13">
        <v>5</v>
      </c>
      <c r="M1725" s="13">
        <v>3.9</v>
      </c>
      <c r="N1725" s="13">
        <f t="shared" si="111"/>
        <v>9</v>
      </c>
      <c r="O1725" s="8" t="s">
        <v>10566</v>
      </c>
      <c r="P1725" s="8" t="s">
        <v>10562</v>
      </c>
      <c r="Q1725" s="8" t="s">
        <v>15272</v>
      </c>
      <c r="R1725" s="8" t="s">
        <v>10559</v>
      </c>
      <c r="U1725" s="13">
        <v>10</v>
      </c>
    </row>
    <row r="1726" ht="30" customHeight="1" outlineLevel="3" spans="1:21">
      <c r="A1726" s="8" t="s">
        <v>287</v>
      </c>
      <c r="B1726" s="8" t="s">
        <v>292</v>
      </c>
      <c r="C1726" s="8" t="s">
        <v>15342</v>
      </c>
      <c r="D1726" s="13">
        <v>0.978</v>
      </c>
      <c r="E1726" s="8" t="s">
        <v>15343</v>
      </c>
      <c r="F1726" s="8" t="s">
        <v>15344</v>
      </c>
      <c r="G1726" s="8" t="s">
        <v>11838</v>
      </c>
      <c r="H1726" s="8" t="s">
        <v>11839</v>
      </c>
      <c r="I1726" s="8" t="s">
        <v>10560</v>
      </c>
      <c r="J1726" s="13">
        <v>1</v>
      </c>
      <c r="K1726" s="13">
        <f t="shared" si="110"/>
        <v>43.3</v>
      </c>
      <c r="L1726" s="13">
        <v>18</v>
      </c>
      <c r="M1726" s="13">
        <v>12.7</v>
      </c>
      <c r="N1726" s="13">
        <f t="shared" si="111"/>
        <v>25.3</v>
      </c>
      <c r="O1726" s="8" t="s">
        <v>10566</v>
      </c>
      <c r="P1726" s="8" t="s">
        <v>10562</v>
      </c>
      <c r="Q1726" s="8" t="s">
        <v>15272</v>
      </c>
      <c r="R1726" s="8" t="s">
        <v>10559</v>
      </c>
      <c r="U1726" s="13">
        <v>31</v>
      </c>
    </row>
    <row r="1727" ht="30" customHeight="1" outlineLevel="3" spans="1:21">
      <c r="A1727" s="8" t="s">
        <v>287</v>
      </c>
      <c r="B1727" s="8" t="s">
        <v>292</v>
      </c>
      <c r="C1727" s="8" t="s">
        <v>15345</v>
      </c>
      <c r="D1727" s="13">
        <v>0.092</v>
      </c>
      <c r="E1727" s="8" t="s">
        <v>15346</v>
      </c>
      <c r="F1727" s="8" t="s">
        <v>15347</v>
      </c>
      <c r="G1727" s="8" t="s">
        <v>11838</v>
      </c>
      <c r="H1727" s="8" t="s">
        <v>11839</v>
      </c>
      <c r="I1727" s="8" t="s">
        <v>10560</v>
      </c>
      <c r="J1727" s="13">
        <v>0.1</v>
      </c>
      <c r="K1727" s="13">
        <f t="shared" si="110"/>
        <v>4.2</v>
      </c>
      <c r="L1727" s="13">
        <v>2</v>
      </c>
      <c r="M1727" s="13">
        <v>1.2</v>
      </c>
      <c r="N1727" s="13">
        <f t="shared" si="111"/>
        <v>2.2</v>
      </c>
      <c r="O1727" s="8" t="s">
        <v>10566</v>
      </c>
      <c r="P1727" s="8" t="s">
        <v>10562</v>
      </c>
      <c r="Q1727" s="8" t="s">
        <v>15272</v>
      </c>
      <c r="R1727" s="8" t="s">
        <v>10559</v>
      </c>
      <c r="U1727" s="13">
        <v>3</v>
      </c>
    </row>
    <row r="1728" ht="30" customHeight="1" outlineLevel="3" spans="1:21">
      <c r="A1728" s="8" t="s">
        <v>287</v>
      </c>
      <c r="B1728" s="8" t="s">
        <v>292</v>
      </c>
      <c r="C1728" s="8" t="s">
        <v>15348</v>
      </c>
      <c r="D1728" s="13">
        <v>2.34</v>
      </c>
      <c r="E1728" s="8" t="s">
        <v>15349</v>
      </c>
      <c r="F1728" s="8" t="s">
        <v>15350</v>
      </c>
      <c r="G1728" s="8" t="s">
        <v>11838</v>
      </c>
      <c r="H1728" s="8" t="s">
        <v>11839</v>
      </c>
      <c r="I1728" s="8" t="s">
        <v>10560</v>
      </c>
      <c r="J1728" s="13">
        <v>2.3</v>
      </c>
      <c r="K1728" s="13">
        <f t="shared" si="110"/>
        <v>104.7</v>
      </c>
      <c r="L1728" s="13">
        <v>42</v>
      </c>
      <c r="M1728" s="13">
        <v>30.4</v>
      </c>
      <c r="N1728" s="13">
        <f t="shared" si="111"/>
        <v>62.7</v>
      </c>
      <c r="O1728" s="8" t="s">
        <v>10566</v>
      </c>
      <c r="P1728" s="8" t="s">
        <v>10562</v>
      </c>
      <c r="Q1728" s="8" t="s">
        <v>15272</v>
      </c>
      <c r="R1728" s="8" t="s">
        <v>10559</v>
      </c>
      <c r="U1728" s="13">
        <v>75</v>
      </c>
    </row>
    <row r="1729" ht="30" customHeight="1" outlineLevel="3" spans="1:21">
      <c r="A1729" s="8" t="s">
        <v>287</v>
      </c>
      <c r="B1729" s="8" t="s">
        <v>292</v>
      </c>
      <c r="C1729" s="8" t="s">
        <v>15351</v>
      </c>
      <c r="D1729" s="13">
        <v>1.184</v>
      </c>
      <c r="E1729" s="8" t="s">
        <v>15352</v>
      </c>
      <c r="F1729" s="8" t="s">
        <v>15353</v>
      </c>
      <c r="G1729" s="8" t="s">
        <v>11838</v>
      </c>
      <c r="H1729" s="8" t="s">
        <v>11839</v>
      </c>
      <c r="I1729" s="8" t="s">
        <v>10560</v>
      </c>
      <c r="J1729" s="13">
        <v>1.2</v>
      </c>
      <c r="K1729" s="13">
        <f t="shared" si="110"/>
        <v>53.1</v>
      </c>
      <c r="L1729" s="13">
        <v>21</v>
      </c>
      <c r="M1729" s="13">
        <v>15.4</v>
      </c>
      <c r="N1729" s="13">
        <f t="shared" si="111"/>
        <v>32.1</v>
      </c>
      <c r="O1729" s="8" t="s">
        <v>10566</v>
      </c>
      <c r="P1729" s="8" t="s">
        <v>10562</v>
      </c>
      <c r="Q1729" s="8" t="s">
        <v>15272</v>
      </c>
      <c r="R1729" s="8" t="s">
        <v>10559</v>
      </c>
      <c r="U1729" s="13">
        <v>38</v>
      </c>
    </row>
    <row r="1730" ht="30" customHeight="1" outlineLevel="3" spans="1:21">
      <c r="A1730" s="8" t="s">
        <v>287</v>
      </c>
      <c r="B1730" s="8" t="s">
        <v>292</v>
      </c>
      <c r="C1730" s="8" t="s">
        <v>15354</v>
      </c>
      <c r="D1730" s="13">
        <v>0.619</v>
      </c>
      <c r="E1730" s="8" t="s">
        <v>15355</v>
      </c>
      <c r="F1730" s="8" t="s">
        <v>15356</v>
      </c>
      <c r="G1730" s="8" t="s">
        <v>11838</v>
      </c>
      <c r="H1730" s="8" t="s">
        <v>11839</v>
      </c>
      <c r="I1730" s="8" t="s">
        <v>10560</v>
      </c>
      <c r="J1730" s="13">
        <v>0.6</v>
      </c>
      <c r="K1730" s="13">
        <f t="shared" si="110"/>
        <v>27.9</v>
      </c>
      <c r="L1730" s="13">
        <v>11</v>
      </c>
      <c r="M1730" s="13">
        <v>8</v>
      </c>
      <c r="N1730" s="13">
        <f t="shared" si="111"/>
        <v>16.9</v>
      </c>
      <c r="O1730" s="8" t="s">
        <v>10566</v>
      </c>
      <c r="P1730" s="8" t="s">
        <v>10562</v>
      </c>
      <c r="Q1730" s="8" t="s">
        <v>15272</v>
      </c>
      <c r="R1730" s="8" t="s">
        <v>10559</v>
      </c>
      <c r="U1730" s="13">
        <v>20</v>
      </c>
    </row>
    <row r="1731" ht="30" customHeight="1" outlineLevel="3" spans="1:21">
      <c r="A1731" s="8" t="s">
        <v>287</v>
      </c>
      <c r="B1731" s="8" t="s">
        <v>292</v>
      </c>
      <c r="C1731" s="8" t="s">
        <v>15357</v>
      </c>
      <c r="D1731" s="13">
        <v>2.337</v>
      </c>
      <c r="E1731" s="8" t="s">
        <v>15358</v>
      </c>
      <c r="F1731" s="8" t="s">
        <v>15359</v>
      </c>
      <c r="G1731" s="8" t="s">
        <v>11838</v>
      </c>
      <c r="H1731" s="8" t="s">
        <v>11839</v>
      </c>
      <c r="I1731" s="8" t="s">
        <v>10560</v>
      </c>
      <c r="J1731" s="13">
        <v>2.3</v>
      </c>
      <c r="K1731" s="13">
        <f t="shared" si="110"/>
        <v>104.7</v>
      </c>
      <c r="L1731" s="13">
        <v>42</v>
      </c>
      <c r="M1731" s="13">
        <v>30.4</v>
      </c>
      <c r="N1731" s="13">
        <f t="shared" si="111"/>
        <v>62.7</v>
      </c>
      <c r="O1731" s="8" t="s">
        <v>10566</v>
      </c>
      <c r="P1731" s="8" t="s">
        <v>10562</v>
      </c>
      <c r="Q1731" s="8" t="s">
        <v>15272</v>
      </c>
      <c r="R1731" s="8" t="s">
        <v>10559</v>
      </c>
      <c r="U1731" s="13">
        <v>75</v>
      </c>
    </row>
    <row r="1732" ht="30" customHeight="1" outlineLevel="3" spans="1:21">
      <c r="A1732" s="8" t="s">
        <v>287</v>
      </c>
      <c r="B1732" s="8" t="s">
        <v>292</v>
      </c>
      <c r="C1732" s="8" t="s">
        <v>15360</v>
      </c>
      <c r="D1732" s="13">
        <v>0.373</v>
      </c>
      <c r="E1732" s="8" t="s">
        <v>15361</v>
      </c>
      <c r="F1732" s="8" t="s">
        <v>15362</v>
      </c>
      <c r="G1732" s="8" t="s">
        <v>11838</v>
      </c>
      <c r="H1732" s="8" t="s">
        <v>11839</v>
      </c>
      <c r="I1732" s="8" t="s">
        <v>10560</v>
      </c>
      <c r="J1732" s="13">
        <v>0.4</v>
      </c>
      <c r="K1732" s="13">
        <f t="shared" si="110"/>
        <v>16.8</v>
      </c>
      <c r="L1732" s="13">
        <v>7</v>
      </c>
      <c r="M1732" s="13">
        <v>4.8</v>
      </c>
      <c r="N1732" s="13">
        <f t="shared" si="111"/>
        <v>9.8</v>
      </c>
      <c r="O1732" s="8" t="s">
        <v>10566</v>
      </c>
      <c r="P1732" s="8" t="s">
        <v>10562</v>
      </c>
      <c r="Q1732" s="8" t="s">
        <v>15272</v>
      </c>
      <c r="R1732" s="8" t="s">
        <v>10559</v>
      </c>
      <c r="U1732" s="13">
        <v>12</v>
      </c>
    </row>
    <row r="1733" ht="30" customHeight="1" outlineLevel="3" spans="1:21">
      <c r="A1733" s="8" t="s">
        <v>287</v>
      </c>
      <c r="B1733" s="8" t="s">
        <v>292</v>
      </c>
      <c r="C1733" s="8" t="s">
        <v>15363</v>
      </c>
      <c r="D1733" s="13">
        <v>1.817</v>
      </c>
      <c r="E1733" s="8" t="s">
        <v>15364</v>
      </c>
      <c r="F1733" s="8" t="s">
        <v>15365</v>
      </c>
      <c r="G1733" s="8" t="s">
        <v>11838</v>
      </c>
      <c r="H1733" s="8" t="s">
        <v>11839</v>
      </c>
      <c r="I1733" s="8" t="s">
        <v>10560</v>
      </c>
      <c r="J1733" s="13">
        <v>1.8</v>
      </c>
      <c r="K1733" s="13">
        <f t="shared" si="110"/>
        <v>81</v>
      </c>
      <c r="L1733" s="13">
        <v>33</v>
      </c>
      <c r="M1733" s="13">
        <v>23.6</v>
      </c>
      <c r="N1733" s="13">
        <f t="shared" si="111"/>
        <v>48</v>
      </c>
      <c r="O1733" s="8" t="s">
        <v>10566</v>
      </c>
      <c r="P1733" s="8" t="s">
        <v>10562</v>
      </c>
      <c r="Q1733" s="8" t="s">
        <v>15272</v>
      </c>
      <c r="R1733" s="8" t="s">
        <v>10559</v>
      </c>
      <c r="U1733" s="13">
        <v>58</v>
      </c>
    </row>
    <row r="1734" ht="30" customHeight="1" outlineLevel="3" spans="1:21">
      <c r="A1734" s="8" t="s">
        <v>287</v>
      </c>
      <c r="B1734" s="8" t="s">
        <v>292</v>
      </c>
      <c r="C1734" s="8" t="s">
        <v>15366</v>
      </c>
      <c r="D1734" s="13">
        <v>2.272</v>
      </c>
      <c r="E1734" s="8" t="s">
        <v>15367</v>
      </c>
      <c r="F1734" s="8" t="s">
        <v>15368</v>
      </c>
      <c r="G1734" s="8" t="s">
        <v>11838</v>
      </c>
      <c r="H1734" s="8" t="s">
        <v>11839</v>
      </c>
      <c r="I1734" s="8" t="s">
        <v>10560</v>
      </c>
      <c r="J1734" s="13">
        <v>2.3</v>
      </c>
      <c r="K1734" s="13">
        <f t="shared" si="110"/>
        <v>101.9</v>
      </c>
      <c r="L1734" s="13">
        <v>41</v>
      </c>
      <c r="M1734" s="13">
        <v>29.5</v>
      </c>
      <c r="N1734" s="13">
        <f t="shared" si="111"/>
        <v>60.9</v>
      </c>
      <c r="O1734" s="8" t="s">
        <v>10566</v>
      </c>
      <c r="P1734" s="8" t="s">
        <v>10562</v>
      </c>
      <c r="Q1734" s="8" t="s">
        <v>15272</v>
      </c>
      <c r="R1734" s="8" t="s">
        <v>10559</v>
      </c>
      <c r="U1734" s="13">
        <v>73</v>
      </c>
    </row>
    <row r="1735" ht="30" customHeight="1" outlineLevel="3" spans="1:21">
      <c r="A1735" s="8" t="s">
        <v>287</v>
      </c>
      <c r="B1735" s="8" t="s">
        <v>292</v>
      </c>
      <c r="C1735" s="8" t="s">
        <v>15369</v>
      </c>
      <c r="D1735" s="13">
        <v>1.653</v>
      </c>
      <c r="E1735" s="8" t="s">
        <v>15370</v>
      </c>
      <c r="F1735" s="8" t="s">
        <v>15371</v>
      </c>
      <c r="G1735" s="8" t="s">
        <v>11838</v>
      </c>
      <c r="H1735" s="8" t="s">
        <v>11839</v>
      </c>
      <c r="I1735" s="8" t="s">
        <v>10560</v>
      </c>
      <c r="J1735" s="13">
        <v>1.7</v>
      </c>
      <c r="K1735" s="13">
        <f t="shared" si="110"/>
        <v>74</v>
      </c>
      <c r="L1735" s="13">
        <v>30</v>
      </c>
      <c r="M1735" s="13">
        <v>21.5</v>
      </c>
      <c r="N1735" s="13">
        <f t="shared" si="111"/>
        <v>44</v>
      </c>
      <c r="O1735" s="8" t="s">
        <v>10566</v>
      </c>
      <c r="P1735" s="8" t="s">
        <v>10562</v>
      </c>
      <c r="Q1735" s="8" t="s">
        <v>15272</v>
      </c>
      <c r="R1735" s="8" t="s">
        <v>10559</v>
      </c>
      <c r="U1735" s="13">
        <v>53</v>
      </c>
    </row>
    <row r="1736" ht="30" customHeight="1" outlineLevel="3" spans="1:21">
      <c r="A1736" s="8" t="s">
        <v>287</v>
      </c>
      <c r="B1736" s="8" t="s">
        <v>292</v>
      </c>
      <c r="C1736" s="8" t="s">
        <v>15372</v>
      </c>
      <c r="D1736" s="13">
        <v>2.755</v>
      </c>
      <c r="E1736" s="8" t="s">
        <v>15373</v>
      </c>
      <c r="F1736" s="8" t="s">
        <v>15374</v>
      </c>
      <c r="G1736" s="8" t="s">
        <v>11838</v>
      </c>
      <c r="H1736" s="8" t="s">
        <v>11839</v>
      </c>
      <c r="I1736" s="8" t="s">
        <v>10560</v>
      </c>
      <c r="J1736" s="13">
        <v>2.8</v>
      </c>
      <c r="K1736" s="13">
        <f t="shared" si="110"/>
        <v>124.3</v>
      </c>
      <c r="L1736" s="13">
        <v>50</v>
      </c>
      <c r="M1736" s="13">
        <v>35.8</v>
      </c>
      <c r="N1736" s="13">
        <f t="shared" si="111"/>
        <v>74.3</v>
      </c>
      <c r="O1736" s="8" t="s">
        <v>10566</v>
      </c>
      <c r="P1736" s="8" t="s">
        <v>10562</v>
      </c>
      <c r="Q1736" s="8" t="s">
        <v>15272</v>
      </c>
      <c r="R1736" s="8" t="s">
        <v>10559</v>
      </c>
      <c r="U1736" s="13">
        <v>89</v>
      </c>
    </row>
    <row r="1737" ht="30" customHeight="1" outlineLevel="3" spans="1:21">
      <c r="A1737" s="8" t="s">
        <v>287</v>
      </c>
      <c r="B1737" s="8" t="s">
        <v>292</v>
      </c>
      <c r="C1737" s="8" t="s">
        <v>15375</v>
      </c>
      <c r="D1737" s="13">
        <v>1.967</v>
      </c>
      <c r="E1737" s="8" t="s">
        <v>15376</v>
      </c>
      <c r="F1737" s="8" t="s">
        <v>15377</v>
      </c>
      <c r="G1737" s="8" t="s">
        <v>11838</v>
      </c>
      <c r="H1737" s="8" t="s">
        <v>11839</v>
      </c>
      <c r="I1737" s="8" t="s">
        <v>10560</v>
      </c>
      <c r="J1737" s="13">
        <v>2</v>
      </c>
      <c r="K1737" s="13">
        <f t="shared" si="110"/>
        <v>88</v>
      </c>
      <c r="L1737" s="13">
        <v>35</v>
      </c>
      <c r="M1737" s="13">
        <v>25.6</v>
      </c>
      <c r="N1737" s="13">
        <f t="shared" si="111"/>
        <v>53</v>
      </c>
      <c r="O1737" s="8" t="s">
        <v>10566</v>
      </c>
      <c r="P1737" s="8" t="s">
        <v>10562</v>
      </c>
      <c r="Q1737" s="8" t="s">
        <v>15272</v>
      </c>
      <c r="R1737" s="8" t="s">
        <v>10559</v>
      </c>
      <c r="U1737" s="13">
        <v>63</v>
      </c>
    </row>
    <row r="1738" ht="30" customHeight="1" outlineLevel="3" spans="1:21">
      <c r="A1738" s="8" t="s">
        <v>287</v>
      </c>
      <c r="B1738" s="8" t="s">
        <v>292</v>
      </c>
      <c r="C1738" s="8" t="s">
        <v>15378</v>
      </c>
      <c r="D1738" s="13">
        <v>2.579</v>
      </c>
      <c r="E1738" s="8" t="s">
        <v>15379</v>
      </c>
      <c r="F1738" s="8" t="s">
        <v>15380</v>
      </c>
      <c r="G1738" s="8" t="s">
        <v>11838</v>
      </c>
      <c r="H1738" s="8" t="s">
        <v>11839</v>
      </c>
      <c r="I1738" s="8" t="s">
        <v>10560</v>
      </c>
      <c r="J1738" s="13">
        <v>2.6</v>
      </c>
      <c r="K1738" s="13">
        <f t="shared" si="110"/>
        <v>115.9</v>
      </c>
      <c r="L1738" s="13">
        <v>46</v>
      </c>
      <c r="M1738" s="13">
        <v>33.5</v>
      </c>
      <c r="N1738" s="13">
        <f t="shared" si="111"/>
        <v>69.9</v>
      </c>
      <c r="O1738" s="8" t="s">
        <v>10566</v>
      </c>
      <c r="P1738" s="8" t="s">
        <v>10562</v>
      </c>
      <c r="Q1738" s="8" t="s">
        <v>15272</v>
      </c>
      <c r="R1738" s="8" t="s">
        <v>10559</v>
      </c>
      <c r="U1738" s="13">
        <v>83</v>
      </c>
    </row>
    <row r="1739" ht="30" customHeight="1" outlineLevel="3" spans="1:21">
      <c r="A1739" s="8" t="s">
        <v>287</v>
      </c>
      <c r="B1739" s="8" t="s">
        <v>292</v>
      </c>
      <c r="C1739" s="8" t="s">
        <v>15381</v>
      </c>
      <c r="D1739" s="13">
        <v>1.328</v>
      </c>
      <c r="E1739" s="8" t="s">
        <v>15382</v>
      </c>
      <c r="F1739" s="8" t="s">
        <v>15383</v>
      </c>
      <c r="G1739" s="8" t="s">
        <v>11838</v>
      </c>
      <c r="H1739" s="8" t="s">
        <v>11839</v>
      </c>
      <c r="I1739" s="8" t="s">
        <v>10560</v>
      </c>
      <c r="J1739" s="13">
        <v>1.3</v>
      </c>
      <c r="K1739" s="13">
        <f t="shared" si="110"/>
        <v>60</v>
      </c>
      <c r="L1739" s="13">
        <v>24</v>
      </c>
      <c r="M1739" s="13">
        <v>17.3</v>
      </c>
      <c r="N1739" s="13">
        <f t="shared" si="111"/>
        <v>36</v>
      </c>
      <c r="O1739" s="8" t="s">
        <v>10566</v>
      </c>
      <c r="P1739" s="8" t="s">
        <v>10562</v>
      </c>
      <c r="Q1739" s="8" t="s">
        <v>15272</v>
      </c>
      <c r="R1739" s="8" t="s">
        <v>10559</v>
      </c>
      <c r="U1739" s="13">
        <v>43</v>
      </c>
    </row>
    <row r="1740" ht="30" customHeight="1" outlineLevel="3" spans="1:21">
      <c r="A1740" s="8" t="s">
        <v>287</v>
      </c>
      <c r="B1740" s="8" t="s">
        <v>292</v>
      </c>
      <c r="C1740" s="8" t="s">
        <v>15384</v>
      </c>
      <c r="D1740" s="13">
        <v>0.503</v>
      </c>
      <c r="E1740" s="8" t="s">
        <v>15385</v>
      </c>
      <c r="F1740" s="8" t="s">
        <v>15386</v>
      </c>
      <c r="G1740" s="8" t="s">
        <v>11838</v>
      </c>
      <c r="H1740" s="8" t="s">
        <v>11839</v>
      </c>
      <c r="I1740" s="8" t="s">
        <v>10560</v>
      </c>
      <c r="J1740" s="13">
        <v>0.5</v>
      </c>
      <c r="K1740" s="13">
        <f t="shared" si="110"/>
        <v>22.3</v>
      </c>
      <c r="L1740" s="13">
        <v>9</v>
      </c>
      <c r="M1740" s="13">
        <v>6.5</v>
      </c>
      <c r="N1740" s="13">
        <f t="shared" si="111"/>
        <v>13.3</v>
      </c>
      <c r="O1740" s="8" t="s">
        <v>10566</v>
      </c>
      <c r="P1740" s="8" t="s">
        <v>10562</v>
      </c>
      <c r="Q1740" s="8" t="s">
        <v>15272</v>
      </c>
      <c r="R1740" s="8" t="s">
        <v>10559</v>
      </c>
      <c r="U1740" s="13">
        <v>16</v>
      </c>
    </row>
    <row r="1741" ht="30" customHeight="1" outlineLevel="3" spans="1:21">
      <c r="A1741" s="8" t="s">
        <v>287</v>
      </c>
      <c r="B1741" s="8" t="s">
        <v>292</v>
      </c>
      <c r="C1741" s="8" t="s">
        <v>15387</v>
      </c>
      <c r="D1741" s="13">
        <v>3.126</v>
      </c>
      <c r="E1741" s="8" t="s">
        <v>15388</v>
      </c>
      <c r="F1741" s="8" t="s">
        <v>15389</v>
      </c>
      <c r="G1741" s="8" t="s">
        <v>11838</v>
      </c>
      <c r="H1741" s="8" t="s">
        <v>11839</v>
      </c>
      <c r="I1741" s="8" t="s">
        <v>10560</v>
      </c>
      <c r="J1741" s="13">
        <v>3.1</v>
      </c>
      <c r="K1741" s="13">
        <f t="shared" si="110"/>
        <v>139.6</v>
      </c>
      <c r="L1741" s="13">
        <v>56</v>
      </c>
      <c r="M1741" s="13">
        <v>40.6</v>
      </c>
      <c r="N1741" s="13">
        <f t="shared" si="111"/>
        <v>83.6</v>
      </c>
      <c r="O1741" s="8" t="s">
        <v>10566</v>
      </c>
      <c r="P1741" s="8" t="s">
        <v>10562</v>
      </c>
      <c r="Q1741" s="8" t="s">
        <v>15272</v>
      </c>
      <c r="R1741" s="8" t="s">
        <v>10559</v>
      </c>
      <c r="U1741" s="13">
        <v>100</v>
      </c>
    </row>
    <row r="1742" ht="30" customHeight="1" outlineLevel="3" spans="1:21">
      <c r="A1742" s="8" t="s">
        <v>287</v>
      </c>
      <c r="B1742" s="8" t="s">
        <v>292</v>
      </c>
      <c r="C1742" s="8" t="s">
        <v>15390</v>
      </c>
      <c r="D1742" s="13">
        <v>2.681</v>
      </c>
      <c r="E1742" s="8" t="s">
        <v>15391</v>
      </c>
      <c r="F1742" s="8" t="s">
        <v>15392</v>
      </c>
      <c r="G1742" s="8" t="s">
        <v>11838</v>
      </c>
      <c r="H1742" s="8" t="s">
        <v>11839</v>
      </c>
      <c r="I1742" s="8" t="s">
        <v>10560</v>
      </c>
      <c r="J1742" s="13">
        <v>2.7</v>
      </c>
      <c r="K1742" s="13">
        <f t="shared" si="110"/>
        <v>120.1</v>
      </c>
      <c r="L1742" s="13">
        <v>48</v>
      </c>
      <c r="M1742" s="13">
        <v>34.9</v>
      </c>
      <c r="N1742" s="13">
        <f t="shared" si="111"/>
        <v>72.1</v>
      </c>
      <c r="O1742" s="8" t="s">
        <v>10566</v>
      </c>
      <c r="P1742" s="8" t="s">
        <v>10562</v>
      </c>
      <c r="Q1742" s="8" t="s">
        <v>15272</v>
      </c>
      <c r="R1742" s="8" t="s">
        <v>10559</v>
      </c>
      <c r="U1742" s="13">
        <v>86</v>
      </c>
    </row>
    <row r="1743" ht="30" customHeight="1" outlineLevel="3" spans="1:21">
      <c r="A1743" s="8" t="s">
        <v>287</v>
      </c>
      <c r="B1743" s="8" t="s">
        <v>292</v>
      </c>
      <c r="C1743" s="8" t="s">
        <v>15393</v>
      </c>
      <c r="D1743" s="13">
        <v>1.819</v>
      </c>
      <c r="E1743" s="8" t="s">
        <v>15394</v>
      </c>
      <c r="F1743" s="8" t="s">
        <v>15395</v>
      </c>
      <c r="G1743" s="8" t="s">
        <v>11838</v>
      </c>
      <c r="H1743" s="8" t="s">
        <v>11839</v>
      </c>
      <c r="I1743" s="8" t="s">
        <v>10560</v>
      </c>
      <c r="J1743" s="13">
        <v>1.8</v>
      </c>
      <c r="K1743" s="13">
        <f t="shared" si="110"/>
        <v>81</v>
      </c>
      <c r="L1743" s="13">
        <v>33</v>
      </c>
      <c r="M1743" s="13">
        <v>23.6</v>
      </c>
      <c r="N1743" s="13">
        <f t="shared" si="111"/>
        <v>48</v>
      </c>
      <c r="O1743" s="8" t="s">
        <v>10566</v>
      </c>
      <c r="P1743" s="8" t="s">
        <v>10562</v>
      </c>
      <c r="Q1743" s="8" t="s">
        <v>15272</v>
      </c>
      <c r="R1743" s="8" t="s">
        <v>10559</v>
      </c>
      <c r="U1743" s="13">
        <v>58</v>
      </c>
    </row>
    <row r="1744" ht="30" customHeight="1" outlineLevel="3" spans="1:21">
      <c r="A1744" s="8" t="s">
        <v>287</v>
      </c>
      <c r="B1744" s="8" t="s">
        <v>292</v>
      </c>
      <c r="C1744" s="8" t="s">
        <v>10559</v>
      </c>
      <c r="D1744" s="13">
        <v>0.186</v>
      </c>
      <c r="E1744" s="8" t="s">
        <v>15396</v>
      </c>
      <c r="F1744" s="8" t="s">
        <v>15397</v>
      </c>
      <c r="G1744" s="8" t="s">
        <v>11838</v>
      </c>
      <c r="H1744" s="8" t="s">
        <v>11839</v>
      </c>
      <c r="I1744" s="8" t="s">
        <v>10560</v>
      </c>
      <c r="J1744" s="13">
        <v>0.2</v>
      </c>
      <c r="K1744" s="13">
        <f t="shared" si="110"/>
        <v>8.4</v>
      </c>
      <c r="L1744" s="13">
        <v>3</v>
      </c>
      <c r="M1744" s="13">
        <v>2.4</v>
      </c>
      <c r="N1744" s="13">
        <f t="shared" si="111"/>
        <v>5.4</v>
      </c>
      <c r="O1744" s="8" t="s">
        <v>10566</v>
      </c>
      <c r="P1744" s="8" t="s">
        <v>10562</v>
      </c>
      <c r="Q1744" s="8" t="s">
        <v>15272</v>
      </c>
      <c r="R1744" s="8"/>
      <c r="U1744" s="13">
        <v>6</v>
      </c>
    </row>
    <row r="1745" ht="30" customHeight="1" outlineLevel="3" spans="1:21">
      <c r="A1745" s="8" t="s">
        <v>287</v>
      </c>
      <c r="B1745" s="8" t="s">
        <v>292</v>
      </c>
      <c r="C1745" s="8" t="s">
        <v>10559</v>
      </c>
      <c r="D1745" s="13">
        <v>0.647</v>
      </c>
      <c r="E1745" s="8" t="s">
        <v>15396</v>
      </c>
      <c r="F1745" s="8" t="s">
        <v>15398</v>
      </c>
      <c r="G1745" s="8" t="s">
        <v>11838</v>
      </c>
      <c r="H1745" s="8" t="s">
        <v>11839</v>
      </c>
      <c r="I1745" s="8" t="s">
        <v>10560</v>
      </c>
      <c r="J1745" s="13">
        <v>0.6</v>
      </c>
      <c r="K1745" s="13">
        <f t="shared" si="110"/>
        <v>29.3</v>
      </c>
      <c r="L1745" s="13">
        <v>12</v>
      </c>
      <c r="M1745" s="13">
        <v>8.4</v>
      </c>
      <c r="N1745" s="13">
        <f t="shared" si="111"/>
        <v>17.3</v>
      </c>
      <c r="O1745" s="8" t="s">
        <v>10566</v>
      </c>
      <c r="P1745" s="8" t="s">
        <v>10562</v>
      </c>
      <c r="Q1745" s="8" t="s">
        <v>15272</v>
      </c>
      <c r="R1745" s="8"/>
      <c r="U1745" s="13">
        <v>21</v>
      </c>
    </row>
    <row r="1746" ht="30" customHeight="1" outlineLevel="3" spans="1:21">
      <c r="A1746" s="8" t="s">
        <v>287</v>
      </c>
      <c r="B1746" s="8" t="s">
        <v>292</v>
      </c>
      <c r="C1746" s="8" t="s">
        <v>15399</v>
      </c>
      <c r="D1746" s="13">
        <v>1.284</v>
      </c>
      <c r="E1746" s="8" t="s">
        <v>15400</v>
      </c>
      <c r="F1746" s="8" t="s">
        <v>15401</v>
      </c>
      <c r="G1746" s="8" t="s">
        <v>11838</v>
      </c>
      <c r="H1746" s="8" t="s">
        <v>11839</v>
      </c>
      <c r="I1746" s="8" t="s">
        <v>10560</v>
      </c>
      <c r="J1746" s="13">
        <v>1.3</v>
      </c>
      <c r="K1746" s="13">
        <f t="shared" si="110"/>
        <v>57.3</v>
      </c>
      <c r="L1746" s="13">
        <v>23</v>
      </c>
      <c r="M1746" s="13">
        <v>16.7</v>
      </c>
      <c r="N1746" s="13">
        <f t="shared" si="111"/>
        <v>34.3</v>
      </c>
      <c r="O1746" s="8" t="s">
        <v>10566</v>
      </c>
      <c r="P1746" s="8" t="s">
        <v>10562</v>
      </c>
      <c r="Q1746" s="8" t="s">
        <v>15272</v>
      </c>
      <c r="R1746" s="8" t="s">
        <v>10559</v>
      </c>
      <c r="U1746" s="13">
        <v>41</v>
      </c>
    </row>
    <row r="1747" ht="30" customHeight="1" outlineLevel="3" spans="1:21">
      <c r="A1747" s="8" t="s">
        <v>287</v>
      </c>
      <c r="B1747" s="8" t="s">
        <v>292</v>
      </c>
      <c r="C1747" s="8" t="s">
        <v>15402</v>
      </c>
      <c r="D1747" s="13">
        <v>2.02</v>
      </c>
      <c r="E1747" s="8" t="s">
        <v>15403</v>
      </c>
      <c r="F1747" s="8" t="s">
        <v>15404</v>
      </c>
      <c r="G1747" s="8" t="s">
        <v>11838</v>
      </c>
      <c r="H1747" s="8" t="s">
        <v>11839</v>
      </c>
      <c r="I1747" s="8" t="s">
        <v>10560</v>
      </c>
      <c r="J1747" s="13">
        <v>2</v>
      </c>
      <c r="K1747" s="13">
        <f t="shared" si="110"/>
        <v>90.8</v>
      </c>
      <c r="L1747" s="13">
        <v>36</v>
      </c>
      <c r="M1747" s="13">
        <v>26.3</v>
      </c>
      <c r="N1747" s="13">
        <f t="shared" si="111"/>
        <v>54.8</v>
      </c>
      <c r="O1747" s="8" t="s">
        <v>10566</v>
      </c>
      <c r="P1747" s="8" t="s">
        <v>10562</v>
      </c>
      <c r="Q1747" s="8" t="s">
        <v>15272</v>
      </c>
      <c r="R1747" s="8" t="s">
        <v>10559</v>
      </c>
      <c r="U1747" s="13">
        <v>65</v>
      </c>
    </row>
    <row r="1748" ht="30" customHeight="1" outlineLevel="3" spans="1:21">
      <c r="A1748" s="8" t="s">
        <v>287</v>
      </c>
      <c r="B1748" s="8" t="s">
        <v>292</v>
      </c>
      <c r="C1748" s="8" t="s">
        <v>15405</v>
      </c>
      <c r="D1748" s="13">
        <v>1.241</v>
      </c>
      <c r="E1748" s="8" t="s">
        <v>15406</v>
      </c>
      <c r="F1748" s="8" t="s">
        <v>15407</v>
      </c>
      <c r="G1748" s="8" t="s">
        <v>11838</v>
      </c>
      <c r="H1748" s="8" t="s">
        <v>11839</v>
      </c>
      <c r="I1748" s="8" t="s">
        <v>10560</v>
      </c>
      <c r="J1748" s="13">
        <v>1.2</v>
      </c>
      <c r="K1748" s="13">
        <f t="shared" si="110"/>
        <v>55.9</v>
      </c>
      <c r="L1748" s="13">
        <v>22</v>
      </c>
      <c r="M1748" s="13">
        <v>16.1</v>
      </c>
      <c r="N1748" s="13">
        <f t="shared" si="111"/>
        <v>33.9</v>
      </c>
      <c r="O1748" s="8" t="s">
        <v>10566</v>
      </c>
      <c r="P1748" s="8" t="s">
        <v>10562</v>
      </c>
      <c r="Q1748" s="8" t="s">
        <v>15272</v>
      </c>
      <c r="R1748" s="8" t="s">
        <v>10559</v>
      </c>
      <c r="U1748" s="13">
        <v>40</v>
      </c>
    </row>
    <row r="1749" ht="30" customHeight="1" outlineLevel="3" spans="1:21">
      <c r="A1749" s="8" t="s">
        <v>287</v>
      </c>
      <c r="B1749" s="8" t="s">
        <v>292</v>
      </c>
      <c r="C1749" s="8" t="s">
        <v>15408</v>
      </c>
      <c r="D1749" s="13">
        <v>2.409</v>
      </c>
      <c r="E1749" s="8" t="s">
        <v>15409</v>
      </c>
      <c r="F1749" s="8" t="s">
        <v>15410</v>
      </c>
      <c r="G1749" s="8" t="s">
        <v>11838</v>
      </c>
      <c r="H1749" s="8" t="s">
        <v>11839</v>
      </c>
      <c r="I1749" s="8" t="s">
        <v>10560</v>
      </c>
      <c r="J1749" s="13">
        <v>2.4</v>
      </c>
      <c r="K1749" s="13">
        <f t="shared" si="110"/>
        <v>107.5</v>
      </c>
      <c r="L1749" s="13">
        <v>43</v>
      </c>
      <c r="M1749" s="13">
        <v>31.3</v>
      </c>
      <c r="N1749" s="13">
        <f t="shared" si="111"/>
        <v>64.5</v>
      </c>
      <c r="O1749" s="8" t="s">
        <v>10566</v>
      </c>
      <c r="P1749" s="8" t="s">
        <v>10562</v>
      </c>
      <c r="Q1749" s="8" t="s">
        <v>15272</v>
      </c>
      <c r="R1749" s="8" t="s">
        <v>10559</v>
      </c>
      <c r="U1749" s="13">
        <v>77</v>
      </c>
    </row>
    <row r="1750" ht="30" customHeight="1" outlineLevel="3" spans="1:21">
      <c r="A1750" s="8" t="s">
        <v>287</v>
      </c>
      <c r="B1750" s="8" t="s">
        <v>292</v>
      </c>
      <c r="C1750" s="8" t="s">
        <v>15411</v>
      </c>
      <c r="D1750" s="13">
        <v>2.921</v>
      </c>
      <c r="E1750" s="8" t="s">
        <v>15412</v>
      </c>
      <c r="F1750" s="8" t="s">
        <v>15413</v>
      </c>
      <c r="G1750" s="8" t="s">
        <v>11838</v>
      </c>
      <c r="H1750" s="8" t="s">
        <v>11839</v>
      </c>
      <c r="I1750" s="8" t="s">
        <v>10560</v>
      </c>
      <c r="J1750" s="13">
        <v>2.9</v>
      </c>
      <c r="K1750" s="13">
        <f t="shared" si="110"/>
        <v>131.3</v>
      </c>
      <c r="L1750" s="13">
        <v>53</v>
      </c>
      <c r="M1750" s="13">
        <v>38</v>
      </c>
      <c r="N1750" s="13">
        <f t="shared" si="111"/>
        <v>78.3</v>
      </c>
      <c r="O1750" s="8" t="s">
        <v>10566</v>
      </c>
      <c r="P1750" s="8" t="s">
        <v>10562</v>
      </c>
      <c r="Q1750" s="8" t="s">
        <v>15272</v>
      </c>
      <c r="R1750" s="8" t="s">
        <v>10559</v>
      </c>
      <c r="U1750" s="13">
        <v>94</v>
      </c>
    </row>
    <row r="1751" ht="30" customHeight="1" outlineLevel="3" spans="1:21">
      <c r="A1751" s="8" t="s">
        <v>287</v>
      </c>
      <c r="B1751" s="8" t="s">
        <v>292</v>
      </c>
      <c r="C1751" s="8" t="s">
        <v>15414</v>
      </c>
      <c r="D1751" s="13">
        <v>1.068</v>
      </c>
      <c r="E1751" s="8" t="s">
        <v>15415</v>
      </c>
      <c r="F1751" s="8" t="s">
        <v>15416</v>
      </c>
      <c r="G1751" s="8" t="s">
        <v>11838</v>
      </c>
      <c r="H1751" s="8" t="s">
        <v>11839</v>
      </c>
      <c r="I1751" s="8" t="s">
        <v>10560</v>
      </c>
      <c r="J1751" s="13">
        <v>1.1</v>
      </c>
      <c r="K1751" s="13">
        <f t="shared" si="110"/>
        <v>47.5</v>
      </c>
      <c r="L1751" s="13">
        <v>19</v>
      </c>
      <c r="M1751" s="13">
        <v>13.9</v>
      </c>
      <c r="N1751" s="13">
        <f t="shared" si="111"/>
        <v>28.5</v>
      </c>
      <c r="O1751" s="8" t="s">
        <v>10566</v>
      </c>
      <c r="P1751" s="8" t="s">
        <v>10562</v>
      </c>
      <c r="Q1751" s="8" t="s">
        <v>15272</v>
      </c>
      <c r="R1751" s="8" t="s">
        <v>10559</v>
      </c>
      <c r="U1751" s="13">
        <v>34</v>
      </c>
    </row>
    <row r="1752" ht="30" customHeight="1" outlineLevel="3" spans="1:21">
      <c r="A1752" s="8" t="s">
        <v>287</v>
      </c>
      <c r="B1752" s="8" t="s">
        <v>292</v>
      </c>
      <c r="C1752" s="8" t="s">
        <v>15417</v>
      </c>
      <c r="D1752" s="13">
        <v>2.887</v>
      </c>
      <c r="E1752" s="8" t="s">
        <v>15418</v>
      </c>
      <c r="F1752" s="8" t="s">
        <v>15419</v>
      </c>
      <c r="G1752" s="8" t="s">
        <v>11838</v>
      </c>
      <c r="H1752" s="8" t="s">
        <v>11839</v>
      </c>
      <c r="I1752" s="8" t="s">
        <v>10560</v>
      </c>
      <c r="J1752" s="13">
        <v>2.9</v>
      </c>
      <c r="K1752" s="13">
        <f t="shared" si="110"/>
        <v>129.9</v>
      </c>
      <c r="L1752" s="13">
        <v>52</v>
      </c>
      <c r="M1752" s="13">
        <v>37.5</v>
      </c>
      <c r="N1752" s="13">
        <f t="shared" si="111"/>
        <v>77.9</v>
      </c>
      <c r="O1752" s="8" t="s">
        <v>10566</v>
      </c>
      <c r="P1752" s="8" t="s">
        <v>10562</v>
      </c>
      <c r="Q1752" s="8" t="s">
        <v>15272</v>
      </c>
      <c r="R1752" s="8" t="s">
        <v>10559</v>
      </c>
      <c r="U1752" s="13">
        <v>93</v>
      </c>
    </row>
    <row r="1753" ht="30" customHeight="1" outlineLevel="3" spans="1:21">
      <c r="A1753" s="8" t="s">
        <v>287</v>
      </c>
      <c r="B1753" s="8" t="s">
        <v>292</v>
      </c>
      <c r="C1753" s="8" t="s">
        <v>15420</v>
      </c>
      <c r="D1753" s="13">
        <v>2.624</v>
      </c>
      <c r="E1753" s="8" t="s">
        <v>15421</v>
      </c>
      <c r="F1753" s="8" t="s">
        <v>15422</v>
      </c>
      <c r="G1753" s="8" t="s">
        <v>11838</v>
      </c>
      <c r="H1753" s="8" t="s">
        <v>11839</v>
      </c>
      <c r="I1753" s="8" t="s">
        <v>10560</v>
      </c>
      <c r="J1753" s="13">
        <v>2.6</v>
      </c>
      <c r="K1753" s="13">
        <f t="shared" si="110"/>
        <v>117.3</v>
      </c>
      <c r="L1753" s="13">
        <v>47</v>
      </c>
      <c r="M1753" s="13">
        <v>34.1</v>
      </c>
      <c r="N1753" s="13">
        <f t="shared" si="111"/>
        <v>70.3</v>
      </c>
      <c r="O1753" s="8" t="s">
        <v>10566</v>
      </c>
      <c r="P1753" s="8" t="s">
        <v>10562</v>
      </c>
      <c r="Q1753" s="8" t="s">
        <v>15272</v>
      </c>
      <c r="R1753" s="8" t="s">
        <v>10559</v>
      </c>
      <c r="U1753" s="13">
        <v>84</v>
      </c>
    </row>
    <row r="1754" ht="30" customHeight="1" outlineLevel="3" spans="1:21">
      <c r="A1754" s="8" t="s">
        <v>287</v>
      </c>
      <c r="B1754" s="8" t="s">
        <v>292</v>
      </c>
      <c r="C1754" s="8" t="s">
        <v>15423</v>
      </c>
      <c r="D1754" s="13">
        <v>0.571</v>
      </c>
      <c r="E1754" s="8" t="s">
        <v>15424</v>
      </c>
      <c r="F1754" s="8" t="s">
        <v>15425</v>
      </c>
      <c r="G1754" s="8" t="s">
        <v>11838</v>
      </c>
      <c r="H1754" s="8" t="s">
        <v>11839</v>
      </c>
      <c r="I1754" s="8" t="s">
        <v>10560</v>
      </c>
      <c r="J1754" s="13">
        <v>0.6</v>
      </c>
      <c r="K1754" s="13">
        <f t="shared" si="110"/>
        <v>25.1</v>
      </c>
      <c r="L1754" s="13">
        <v>10</v>
      </c>
      <c r="M1754" s="13">
        <v>7.4</v>
      </c>
      <c r="N1754" s="13">
        <f t="shared" si="111"/>
        <v>15.1</v>
      </c>
      <c r="O1754" s="8" t="s">
        <v>10566</v>
      </c>
      <c r="P1754" s="8" t="s">
        <v>10562</v>
      </c>
      <c r="Q1754" s="8" t="s">
        <v>15272</v>
      </c>
      <c r="R1754" s="8" t="s">
        <v>10559</v>
      </c>
      <c r="U1754" s="13">
        <v>18</v>
      </c>
    </row>
    <row r="1755" ht="30" customHeight="1" outlineLevel="3" spans="1:21">
      <c r="A1755" s="8" t="s">
        <v>287</v>
      </c>
      <c r="B1755" s="8" t="s">
        <v>292</v>
      </c>
      <c r="C1755" s="8" t="s">
        <v>15426</v>
      </c>
      <c r="D1755" s="13">
        <v>0.177</v>
      </c>
      <c r="E1755" s="8" t="s">
        <v>15427</v>
      </c>
      <c r="F1755" s="8" t="s">
        <v>15428</v>
      </c>
      <c r="G1755" s="8" t="s">
        <v>11838</v>
      </c>
      <c r="H1755" s="8" t="s">
        <v>11839</v>
      </c>
      <c r="I1755" s="8" t="s">
        <v>10560</v>
      </c>
      <c r="J1755" s="13">
        <v>0.2</v>
      </c>
      <c r="K1755" s="13">
        <f t="shared" si="110"/>
        <v>8.4</v>
      </c>
      <c r="L1755" s="13">
        <v>3</v>
      </c>
      <c r="M1755" s="13">
        <v>2.3</v>
      </c>
      <c r="N1755" s="13">
        <f t="shared" si="111"/>
        <v>5.4</v>
      </c>
      <c r="O1755" s="8" t="s">
        <v>10566</v>
      </c>
      <c r="P1755" s="8" t="s">
        <v>10562</v>
      </c>
      <c r="Q1755" s="8" t="s">
        <v>15272</v>
      </c>
      <c r="R1755" s="8" t="s">
        <v>10559</v>
      </c>
      <c r="U1755" s="13">
        <v>6</v>
      </c>
    </row>
    <row r="1756" ht="30" customHeight="1" outlineLevel="3" spans="1:21">
      <c r="A1756" s="8" t="s">
        <v>287</v>
      </c>
      <c r="B1756" s="8" t="s">
        <v>292</v>
      </c>
      <c r="C1756" s="8" t="s">
        <v>15429</v>
      </c>
      <c r="D1756" s="13">
        <v>0.714</v>
      </c>
      <c r="E1756" s="8" t="s">
        <v>15430</v>
      </c>
      <c r="F1756" s="8" t="s">
        <v>15431</v>
      </c>
      <c r="G1756" s="8" t="s">
        <v>11838</v>
      </c>
      <c r="H1756" s="8" t="s">
        <v>11839</v>
      </c>
      <c r="I1756" s="8" t="s">
        <v>10560</v>
      </c>
      <c r="J1756" s="13">
        <v>0.7</v>
      </c>
      <c r="K1756" s="13">
        <f t="shared" si="110"/>
        <v>32.1</v>
      </c>
      <c r="L1756" s="13">
        <v>13</v>
      </c>
      <c r="M1756" s="13">
        <v>9.3</v>
      </c>
      <c r="N1756" s="13">
        <f t="shared" si="111"/>
        <v>19.1</v>
      </c>
      <c r="O1756" s="8" t="s">
        <v>10566</v>
      </c>
      <c r="P1756" s="8" t="s">
        <v>10562</v>
      </c>
      <c r="Q1756" s="8" t="s">
        <v>15272</v>
      </c>
      <c r="R1756" s="8" t="s">
        <v>10559</v>
      </c>
      <c r="U1756" s="13">
        <v>23</v>
      </c>
    </row>
    <row r="1757" ht="30" customHeight="1" outlineLevel="3" spans="1:21">
      <c r="A1757" s="8" t="s">
        <v>287</v>
      </c>
      <c r="B1757" s="8" t="s">
        <v>292</v>
      </c>
      <c r="C1757" s="8" t="s">
        <v>15432</v>
      </c>
      <c r="D1757" s="13">
        <v>1.879</v>
      </c>
      <c r="E1757" s="8" t="s">
        <v>15433</v>
      </c>
      <c r="F1757" s="8" t="s">
        <v>15434</v>
      </c>
      <c r="G1757" s="8" t="s">
        <v>11838</v>
      </c>
      <c r="H1757" s="8" t="s">
        <v>11839</v>
      </c>
      <c r="I1757" s="8" t="s">
        <v>10560</v>
      </c>
      <c r="J1757" s="13">
        <v>1.9</v>
      </c>
      <c r="K1757" s="13">
        <f t="shared" si="110"/>
        <v>83.8</v>
      </c>
      <c r="L1757" s="13">
        <v>34</v>
      </c>
      <c r="M1757" s="13">
        <v>24.4</v>
      </c>
      <c r="N1757" s="13">
        <f t="shared" si="111"/>
        <v>49.8</v>
      </c>
      <c r="O1757" s="8" t="s">
        <v>10566</v>
      </c>
      <c r="P1757" s="8" t="s">
        <v>10562</v>
      </c>
      <c r="Q1757" s="8" t="s">
        <v>15272</v>
      </c>
      <c r="R1757" s="8" t="s">
        <v>10559</v>
      </c>
      <c r="U1757" s="13">
        <v>60</v>
      </c>
    </row>
    <row r="1758" ht="30" customHeight="1" outlineLevel="3" spans="1:21">
      <c r="A1758" s="8" t="s">
        <v>287</v>
      </c>
      <c r="B1758" s="8" t="s">
        <v>292</v>
      </c>
      <c r="C1758" s="8" t="s">
        <v>10559</v>
      </c>
      <c r="D1758" s="13">
        <v>0.376</v>
      </c>
      <c r="E1758" s="8" t="s">
        <v>15435</v>
      </c>
      <c r="F1758" s="8" t="s">
        <v>15436</v>
      </c>
      <c r="G1758" s="8" t="s">
        <v>11838</v>
      </c>
      <c r="H1758" s="8" t="s">
        <v>11839</v>
      </c>
      <c r="I1758" s="8" t="s">
        <v>10560</v>
      </c>
      <c r="J1758" s="13">
        <v>0.4</v>
      </c>
      <c r="K1758" s="13">
        <f t="shared" si="110"/>
        <v>16.8</v>
      </c>
      <c r="L1758" s="13">
        <v>7</v>
      </c>
      <c r="M1758" s="13">
        <v>4.9</v>
      </c>
      <c r="N1758" s="13">
        <f t="shared" si="111"/>
        <v>9.8</v>
      </c>
      <c r="O1758" s="8" t="s">
        <v>10566</v>
      </c>
      <c r="P1758" s="8" t="s">
        <v>10562</v>
      </c>
      <c r="Q1758" s="8" t="s">
        <v>15272</v>
      </c>
      <c r="R1758" s="8"/>
      <c r="U1758" s="13">
        <v>12</v>
      </c>
    </row>
    <row r="1759" ht="30" customHeight="1" outlineLevel="3" spans="1:21">
      <c r="A1759" s="8" t="s">
        <v>287</v>
      </c>
      <c r="B1759" s="8" t="s">
        <v>292</v>
      </c>
      <c r="C1759" s="8" t="s">
        <v>10559</v>
      </c>
      <c r="D1759" s="13">
        <v>0.66</v>
      </c>
      <c r="E1759" s="8" t="s">
        <v>15435</v>
      </c>
      <c r="F1759" s="8" t="s">
        <v>15437</v>
      </c>
      <c r="G1759" s="8" t="s">
        <v>11838</v>
      </c>
      <c r="H1759" s="8" t="s">
        <v>11839</v>
      </c>
      <c r="I1759" s="8" t="s">
        <v>10560</v>
      </c>
      <c r="J1759" s="13">
        <v>0.7</v>
      </c>
      <c r="K1759" s="13">
        <f t="shared" si="110"/>
        <v>29.3</v>
      </c>
      <c r="L1759" s="13">
        <v>12</v>
      </c>
      <c r="M1759" s="13">
        <v>8.6</v>
      </c>
      <c r="N1759" s="13">
        <f t="shared" si="111"/>
        <v>17.3</v>
      </c>
      <c r="O1759" s="8" t="s">
        <v>10566</v>
      </c>
      <c r="P1759" s="8" t="s">
        <v>10562</v>
      </c>
      <c r="Q1759" s="8" t="s">
        <v>15272</v>
      </c>
      <c r="R1759" s="8"/>
      <c r="U1759" s="13">
        <v>21</v>
      </c>
    </row>
    <row r="1760" ht="30" customHeight="1" outlineLevel="3" spans="1:21">
      <c r="A1760" s="8" t="s">
        <v>287</v>
      </c>
      <c r="B1760" s="8" t="s">
        <v>292</v>
      </c>
      <c r="C1760" s="8" t="s">
        <v>15438</v>
      </c>
      <c r="D1760" s="13">
        <v>0.806</v>
      </c>
      <c r="E1760" s="8" t="s">
        <v>15439</v>
      </c>
      <c r="F1760" s="8" t="s">
        <v>15440</v>
      </c>
      <c r="G1760" s="8" t="s">
        <v>11838</v>
      </c>
      <c r="H1760" s="8" t="s">
        <v>11839</v>
      </c>
      <c r="I1760" s="8" t="s">
        <v>10560</v>
      </c>
      <c r="J1760" s="13">
        <v>0.8</v>
      </c>
      <c r="K1760" s="13">
        <f t="shared" si="110"/>
        <v>36.3</v>
      </c>
      <c r="L1760" s="13">
        <v>15</v>
      </c>
      <c r="M1760" s="13">
        <v>10.5</v>
      </c>
      <c r="N1760" s="13">
        <f t="shared" si="111"/>
        <v>21.3</v>
      </c>
      <c r="O1760" s="8" t="s">
        <v>10566</v>
      </c>
      <c r="P1760" s="8" t="s">
        <v>10562</v>
      </c>
      <c r="Q1760" s="8" t="s">
        <v>15272</v>
      </c>
      <c r="R1760" s="8" t="s">
        <v>10559</v>
      </c>
      <c r="U1760" s="13">
        <v>26</v>
      </c>
    </row>
    <row r="1761" ht="30" customHeight="1" outlineLevel="3" spans="1:21">
      <c r="A1761" s="8" t="s">
        <v>287</v>
      </c>
      <c r="B1761" s="8" t="s">
        <v>292</v>
      </c>
      <c r="C1761" s="8" t="s">
        <v>15441</v>
      </c>
      <c r="D1761" s="13">
        <v>1.149</v>
      </c>
      <c r="E1761" s="8" t="s">
        <v>15442</v>
      </c>
      <c r="F1761" s="8" t="s">
        <v>15443</v>
      </c>
      <c r="G1761" s="8" t="s">
        <v>11838</v>
      </c>
      <c r="H1761" s="8" t="s">
        <v>11839</v>
      </c>
      <c r="I1761" s="8" t="s">
        <v>10560</v>
      </c>
      <c r="J1761" s="13">
        <v>1.1</v>
      </c>
      <c r="K1761" s="13">
        <f t="shared" si="110"/>
        <v>51.7</v>
      </c>
      <c r="L1761" s="13">
        <v>21</v>
      </c>
      <c r="M1761" s="13">
        <v>14.9</v>
      </c>
      <c r="N1761" s="13">
        <f t="shared" si="111"/>
        <v>30.7</v>
      </c>
      <c r="O1761" s="8" t="s">
        <v>10566</v>
      </c>
      <c r="P1761" s="8" t="s">
        <v>10562</v>
      </c>
      <c r="Q1761" s="8" t="s">
        <v>15272</v>
      </c>
      <c r="R1761" s="8" t="s">
        <v>10559</v>
      </c>
      <c r="U1761" s="13">
        <v>37</v>
      </c>
    </row>
    <row r="1762" ht="30" customHeight="1" outlineLevel="3" spans="1:21">
      <c r="A1762" s="8" t="s">
        <v>287</v>
      </c>
      <c r="B1762" s="8" t="s">
        <v>292</v>
      </c>
      <c r="C1762" s="8" t="s">
        <v>15444</v>
      </c>
      <c r="D1762" s="13">
        <v>0.499</v>
      </c>
      <c r="E1762" s="8" t="s">
        <v>15445</v>
      </c>
      <c r="F1762" s="8" t="s">
        <v>15446</v>
      </c>
      <c r="G1762" s="8" t="s">
        <v>11838</v>
      </c>
      <c r="H1762" s="8" t="s">
        <v>11839</v>
      </c>
      <c r="I1762" s="8" t="s">
        <v>10560</v>
      </c>
      <c r="J1762" s="13">
        <v>0.5</v>
      </c>
      <c r="K1762" s="13">
        <f t="shared" si="110"/>
        <v>22.3</v>
      </c>
      <c r="L1762" s="13">
        <v>9</v>
      </c>
      <c r="M1762" s="13">
        <v>6.5</v>
      </c>
      <c r="N1762" s="13">
        <f t="shared" si="111"/>
        <v>13.3</v>
      </c>
      <c r="O1762" s="8" t="s">
        <v>10566</v>
      </c>
      <c r="P1762" s="8" t="s">
        <v>10562</v>
      </c>
      <c r="Q1762" s="8" t="s">
        <v>15272</v>
      </c>
      <c r="R1762" s="8" t="s">
        <v>10559</v>
      </c>
      <c r="U1762" s="13">
        <v>16</v>
      </c>
    </row>
    <row r="1763" ht="30" customHeight="1" outlineLevel="3" spans="1:21">
      <c r="A1763" s="8" t="s">
        <v>287</v>
      </c>
      <c r="B1763" s="8" t="s">
        <v>292</v>
      </c>
      <c r="C1763" s="8" t="s">
        <v>15447</v>
      </c>
      <c r="D1763" s="13">
        <v>0.846</v>
      </c>
      <c r="E1763" s="8" t="s">
        <v>15448</v>
      </c>
      <c r="F1763" s="8" t="s">
        <v>15449</v>
      </c>
      <c r="G1763" s="8" t="s">
        <v>11838</v>
      </c>
      <c r="H1763" s="8" t="s">
        <v>11839</v>
      </c>
      <c r="I1763" s="8" t="s">
        <v>10560</v>
      </c>
      <c r="J1763" s="13">
        <v>0.8</v>
      </c>
      <c r="K1763" s="13">
        <f t="shared" si="110"/>
        <v>37.7</v>
      </c>
      <c r="L1763" s="13">
        <v>15</v>
      </c>
      <c r="M1763" s="13">
        <v>11</v>
      </c>
      <c r="N1763" s="13">
        <f t="shared" si="111"/>
        <v>22.7</v>
      </c>
      <c r="O1763" s="8" t="s">
        <v>10566</v>
      </c>
      <c r="P1763" s="8" t="s">
        <v>10562</v>
      </c>
      <c r="Q1763" s="8" t="s">
        <v>15272</v>
      </c>
      <c r="R1763" s="8" t="s">
        <v>10559</v>
      </c>
      <c r="U1763" s="13">
        <v>27</v>
      </c>
    </row>
    <row r="1764" ht="30" customHeight="1" outlineLevel="3" spans="1:21">
      <c r="A1764" s="8" t="s">
        <v>287</v>
      </c>
      <c r="B1764" s="8" t="s">
        <v>292</v>
      </c>
      <c r="C1764" s="8" t="s">
        <v>15450</v>
      </c>
      <c r="D1764" s="13">
        <v>0.372</v>
      </c>
      <c r="E1764" s="8" t="s">
        <v>15451</v>
      </c>
      <c r="F1764" s="8" t="s">
        <v>15452</v>
      </c>
      <c r="G1764" s="8" t="s">
        <v>11838</v>
      </c>
      <c r="H1764" s="8" t="s">
        <v>11839</v>
      </c>
      <c r="I1764" s="8" t="s">
        <v>10560</v>
      </c>
      <c r="J1764" s="13">
        <v>0.4</v>
      </c>
      <c r="K1764" s="13">
        <f t="shared" si="110"/>
        <v>16.8</v>
      </c>
      <c r="L1764" s="13">
        <v>7</v>
      </c>
      <c r="M1764" s="13">
        <v>4.8</v>
      </c>
      <c r="N1764" s="13">
        <f t="shared" si="111"/>
        <v>9.8</v>
      </c>
      <c r="O1764" s="8" t="s">
        <v>10566</v>
      </c>
      <c r="P1764" s="8" t="s">
        <v>10562</v>
      </c>
      <c r="Q1764" s="8" t="s">
        <v>15272</v>
      </c>
      <c r="R1764" s="8" t="s">
        <v>10559</v>
      </c>
      <c r="U1764" s="13">
        <v>12</v>
      </c>
    </row>
    <row r="1765" ht="30" customHeight="1" outlineLevel="3" spans="1:21">
      <c r="A1765" s="8" t="s">
        <v>287</v>
      </c>
      <c r="B1765" s="8" t="s">
        <v>292</v>
      </c>
      <c r="C1765" s="8" t="s">
        <v>15453</v>
      </c>
      <c r="D1765" s="13">
        <v>0.2</v>
      </c>
      <c r="E1765" s="8" t="s">
        <v>15454</v>
      </c>
      <c r="F1765" s="8" t="s">
        <v>15455</v>
      </c>
      <c r="G1765" s="8" t="s">
        <v>11838</v>
      </c>
      <c r="H1765" s="8" t="s">
        <v>11839</v>
      </c>
      <c r="I1765" s="8" t="s">
        <v>10560</v>
      </c>
      <c r="J1765" s="13">
        <v>0.2</v>
      </c>
      <c r="K1765" s="13">
        <f t="shared" si="110"/>
        <v>8.4</v>
      </c>
      <c r="L1765" s="13">
        <v>4</v>
      </c>
      <c r="M1765" s="13">
        <v>2.6</v>
      </c>
      <c r="N1765" s="13">
        <f t="shared" si="111"/>
        <v>4.4</v>
      </c>
      <c r="O1765" s="8" t="s">
        <v>10566</v>
      </c>
      <c r="P1765" s="8" t="s">
        <v>10562</v>
      </c>
      <c r="Q1765" s="8" t="s">
        <v>15272</v>
      </c>
      <c r="R1765" s="8" t="s">
        <v>10559</v>
      </c>
      <c r="U1765" s="13">
        <v>6</v>
      </c>
    </row>
    <row r="1766" ht="30" customHeight="1" outlineLevel="3" spans="1:21">
      <c r="A1766" s="8" t="s">
        <v>287</v>
      </c>
      <c r="B1766" s="8" t="s">
        <v>292</v>
      </c>
      <c r="C1766" s="8" t="s">
        <v>15456</v>
      </c>
      <c r="D1766" s="13">
        <v>2.112</v>
      </c>
      <c r="E1766" s="8" t="s">
        <v>15457</v>
      </c>
      <c r="F1766" s="8" t="s">
        <v>15458</v>
      </c>
      <c r="G1766" s="8" t="s">
        <v>11838</v>
      </c>
      <c r="H1766" s="8" t="s">
        <v>11839</v>
      </c>
      <c r="I1766" s="8" t="s">
        <v>10560</v>
      </c>
      <c r="J1766" s="13">
        <v>2.1</v>
      </c>
      <c r="K1766" s="13">
        <f t="shared" ref="K1766:K1803" si="112">ROUND(U1766/167662*234138,1)</f>
        <v>95</v>
      </c>
      <c r="L1766" s="13">
        <v>38</v>
      </c>
      <c r="M1766" s="13">
        <v>27.5</v>
      </c>
      <c r="N1766" s="13">
        <f t="shared" ref="N1766:N1803" si="113">K1766-L1766</f>
        <v>57</v>
      </c>
      <c r="O1766" s="8" t="s">
        <v>10566</v>
      </c>
      <c r="P1766" s="8" t="s">
        <v>10562</v>
      </c>
      <c r="Q1766" s="8" t="s">
        <v>15272</v>
      </c>
      <c r="R1766" s="8" t="s">
        <v>10559</v>
      </c>
      <c r="U1766" s="13">
        <v>68</v>
      </c>
    </row>
    <row r="1767" ht="30" customHeight="1" outlineLevel="3" spans="1:21">
      <c r="A1767" s="8" t="s">
        <v>287</v>
      </c>
      <c r="B1767" s="8" t="s">
        <v>292</v>
      </c>
      <c r="C1767" s="8" t="s">
        <v>15459</v>
      </c>
      <c r="D1767" s="13">
        <v>0.589</v>
      </c>
      <c r="E1767" s="8" t="s">
        <v>15460</v>
      </c>
      <c r="F1767" s="8" t="s">
        <v>15461</v>
      </c>
      <c r="G1767" s="8" t="s">
        <v>11838</v>
      </c>
      <c r="H1767" s="8" t="s">
        <v>11839</v>
      </c>
      <c r="I1767" s="8" t="s">
        <v>10560</v>
      </c>
      <c r="J1767" s="13">
        <v>0.6</v>
      </c>
      <c r="K1767" s="13">
        <f t="shared" si="112"/>
        <v>26.5</v>
      </c>
      <c r="L1767" s="13">
        <v>11</v>
      </c>
      <c r="M1767" s="13">
        <v>7.7</v>
      </c>
      <c r="N1767" s="13">
        <f t="shared" si="113"/>
        <v>15.5</v>
      </c>
      <c r="O1767" s="8" t="s">
        <v>10566</v>
      </c>
      <c r="P1767" s="8" t="s">
        <v>10562</v>
      </c>
      <c r="Q1767" s="8" t="s">
        <v>15272</v>
      </c>
      <c r="R1767" s="8" t="s">
        <v>10559</v>
      </c>
      <c r="U1767" s="13">
        <v>19</v>
      </c>
    </row>
    <row r="1768" ht="30" customHeight="1" outlineLevel="3" spans="1:21">
      <c r="A1768" s="8" t="s">
        <v>287</v>
      </c>
      <c r="B1768" s="8" t="s">
        <v>292</v>
      </c>
      <c r="C1768" s="8" t="s">
        <v>15462</v>
      </c>
      <c r="D1768" s="13">
        <v>1.458</v>
      </c>
      <c r="E1768" s="8" t="s">
        <v>15463</v>
      </c>
      <c r="F1768" s="8" t="s">
        <v>15464</v>
      </c>
      <c r="G1768" s="8" t="s">
        <v>11838</v>
      </c>
      <c r="H1768" s="8" t="s">
        <v>11839</v>
      </c>
      <c r="I1768" s="8" t="s">
        <v>10560</v>
      </c>
      <c r="J1768" s="13">
        <v>1.5</v>
      </c>
      <c r="K1768" s="13">
        <f t="shared" si="112"/>
        <v>65.6</v>
      </c>
      <c r="L1768" s="13">
        <v>26</v>
      </c>
      <c r="M1768" s="13">
        <v>19</v>
      </c>
      <c r="N1768" s="13">
        <f t="shared" si="113"/>
        <v>39.6</v>
      </c>
      <c r="O1768" s="8" t="s">
        <v>10566</v>
      </c>
      <c r="P1768" s="8" t="s">
        <v>10562</v>
      </c>
      <c r="Q1768" s="8" t="s">
        <v>15272</v>
      </c>
      <c r="R1768" s="8" t="s">
        <v>10559</v>
      </c>
      <c r="U1768" s="13">
        <v>47</v>
      </c>
    </row>
    <row r="1769" ht="30" customHeight="1" outlineLevel="3" spans="1:21">
      <c r="A1769" s="8" t="s">
        <v>287</v>
      </c>
      <c r="B1769" s="8" t="s">
        <v>292</v>
      </c>
      <c r="C1769" s="8" t="s">
        <v>15465</v>
      </c>
      <c r="D1769" s="13">
        <v>0.189</v>
      </c>
      <c r="E1769" s="8" t="s">
        <v>15466</v>
      </c>
      <c r="F1769" s="8" t="s">
        <v>15467</v>
      </c>
      <c r="G1769" s="8" t="s">
        <v>11838</v>
      </c>
      <c r="H1769" s="8" t="s">
        <v>11839</v>
      </c>
      <c r="I1769" s="8" t="s">
        <v>10560</v>
      </c>
      <c r="J1769" s="13">
        <v>0.2</v>
      </c>
      <c r="K1769" s="13">
        <f t="shared" si="112"/>
        <v>8.4</v>
      </c>
      <c r="L1769" s="13">
        <v>3</v>
      </c>
      <c r="M1769" s="13">
        <v>2.5</v>
      </c>
      <c r="N1769" s="13">
        <f t="shared" si="113"/>
        <v>5.4</v>
      </c>
      <c r="O1769" s="8" t="s">
        <v>10566</v>
      </c>
      <c r="P1769" s="8" t="s">
        <v>10562</v>
      </c>
      <c r="Q1769" s="8" t="s">
        <v>15272</v>
      </c>
      <c r="R1769" s="8" t="s">
        <v>10559</v>
      </c>
      <c r="U1769" s="13">
        <v>6</v>
      </c>
    </row>
    <row r="1770" ht="30" customHeight="1" outlineLevel="3" spans="1:21">
      <c r="A1770" s="8" t="s">
        <v>287</v>
      </c>
      <c r="B1770" s="8" t="s">
        <v>292</v>
      </c>
      <c r="C1770" s="8" t="s">
        <v>15468</v>
      </c>
      <c r="D1770" s="13">
        <v>2.406</v>
      </c>
      <c r="E1770" s="8" t="s">
        <v>15469</v>
      </c>
      <c r="F1770" s="8" t="s">
        <v>15470</v>
      </c>
      <c r="G1770" s="8" t="s">
        <v>11838</v>
      </c>
      <c r="H1770" s="8" t="s">
        <v>11839</v>
      </c>
      <c r="I1770" s="8" t="s">
        <v>10560</v>
      </c>
      <c r="J1770" s="13">
        <v>2.4</v>
      </c>
      <c r="K1770" s="13">
        <f t="shared" si="112"/>
        <v>107.5</v>
      </c>
      <c r="L1770" s="13">
        <v>43</v>
      </c>
      <c r="M1770" s="13">
        <v>31.3</v>
      </c>
      <c r="N1770" s="13">
        <f t="shared" si="113"/>
        <v>64.5</v>
      </c>
      <c r="O1770" s="8" t="s">
        <v>10566</v>
      </c>
      <c r="P1770" s="8" t="s">
        <v>10562</v>
      </c>
      <c r="Q1770" s="8" t="s">
        <v>15272</v>
      </c>
      <c r="R1770" s="8" t="s">
        <v>10559</v>
      </c>
      <c r="U1770" s="13">
        <v>77</v>
      </c>
    </row>
    <row r="1771" ht="30" customHeight="1" outlineLevel="3" spans="1:21">
      <c r="A1771" s="8" t="s">
        <v>287</v>
      </c>
      <c r="B1771" s="8" t="s">
        <v>292</v>
      </c>
      <c r="C1771" s="8" t="s">
        <v>15471</v>
      </c>
      <c r="D1771" s="13">
        <v>2.504</v>
      </c>
      <c r="E1771" s="8" t="s">
        <v>15472</v>
      </c>
      <c r="F1771" s="8" t="s">
        <v>15473</v>
      </c>
      <c r="G1771" s="8" t="s">
        <v>11838</v>
      </c>
      <c r="H1771" s="8" t="s">
        <v>11839</v>
      </c>
      <c r="I1771" s="8" t="s">
        <v>10560</v>
      </c>
      <c r="J1771" s="13">
        <v>2.5</v>
      </c>
      <c r="K1771" s="13">
        <f t="shared" si="112"/>
        <v>111.7</v>
      </c>
      <c r="L1771" s="13">
        <v>45</v>
      </c>
      <c r="M1771" s="13">
        <v>32.6</v>
      </c>
      <c r="N1771" s="13">
        <f t="shared" si="113"/>
        <v>66.7</v>
      </c>
      <c r="O1771" s="8" t="s">
        <v>10566</v>
      </c>
      <c r="P1771" s="8" t="s">
        <v>10562</v>
      </c>
      <c r="Q1771" s="8" t="s">
        <v>15272</v>
      </c>
      <c r="R1771" s="8" t="s">
        <v>10559</v>
      </c>
      <c r="U1771" s="13">
        <v>80</v>
      </c>
    </row>
    <row r="1772" ht="30" customHeight="1" outlineLevel="3" spans="1:21">
      <c r="A1772" s="8" t="s">
        <v>287</v>
      </c>
      <c r="B1772" s="8" t="s">
        <v>292</v>
      </c>
      <c r="C1772" s="8" t="s">
        <v>15474</v>
      </c>
      <c r="D1772" s="13">
        <v>0.986</v>
      </c>
      <c r="E1772" s="8" t="s">
        <v>15475</v>
      </c>
      <c r="F1772" s="8" t="s">
        <v>15476</v>
      </c>
      <c r="G1772" s="8" t="s">
        <v>11838</v>
      </c>
      <c r="H1772" s="8" t="s">
        <v>11839</v>
      </c>
      <c r="I1772" s="8" t="s">
        <v>10560</v>
      </c>
      <c r="J1772" s="13">
        <v>1</v>
      </c>
      <c r="K1772" s="13">
        <f t="shared" si="112"/>
        <v>44.7</v>
      </c>
      <c r="L1772" s="13">
        <v>18</v>
      </c>
      <c r="M1772" s="13">
        <v>12.8</v>
      </c>
      <c r="N1772" s="13">
        <f t="shared" si="113"/>
        <v>26.7</v>
      </c>
      <c r="O1772" s="8" t="s">
        <v>10566</v>
      </c>
      <c r="P1772" s="8" t="s">
        <v>10562</v>
      </c>
      <c r="Q1772" s="8" t="s">
        <v>15272</v>
      </c>
      <c r="R1772" s="8" t="s">
        <v>10559</v>
      </c>
      <c r="U1772" s="13">
        <v>32</v>
      </c>
    </row>
    <row r="1773" ht="30" customHeight="1" outlineLevel="3" spans="1:21">
      <c r="A1773" s="8" t="s">
        <v>287</v>
      </c>
      <c r="B1773" s="8" t="s">
        <v>292</v>
      </c>
      <c r="C1773" s="8" t="s">
        <v>15477</v>
      </c>
      <c r="D1773" s="13">
        <v>2.981</v>
      </c>
      <c r="E1773" s="8" t="s">
        <v>15478</v>
      </c>
      <c r="F1773" s="8" t="s">
        <v>15479</v>
      </c>
      <c r="G1773" s="8" t="s">
        <v>11838</v>
      </c>
      <c r="H1773" s="8" t="s">
        <v>11839</v>
      </c>
      <c r="I1773" s="8" t="s">
        <v>10560</v>
      </c>
      <c r="J1773" s="13">
        <v>3</v>
      </c>
      <c r="K1773" s="13">
        <f t="shared" si="112"/>
        <v>134.1</v>
      </c>
      <c r="L1773" s="13">
        <v>54</v>
      </c>
      <c r="M1773" s="13">
        <v>38.8</v>
      </c>
      <c r="N1773" s="13">
        <f t="shared" si="113"/>
        <v>80.1</v>
      </c>
      <c r="O1773" s="8" t="s">
        <v>10566</v>
      </c>
      <c r="P1773" s="8" t="s">
        <v>10562</v>
      </c>
      <c r="Q1773" s="8" t="s">
        <v>15272</v>
      </c>
      <c r="R1773" s="8" t="s">
        <v>10559</v>
      </c>
      <c r="U1773" s="13">
        <v>96</v>
      </c>
    </row>
    <row r="1774" ht="30" customHeight="1" outlineLevel="3" spans="1:21">
      <c r="A1774" s="8" t="s">
        <v>287</v>
      </c>
      <c r="B1774" s="8" t="s">
        <v>292</v>
      </c>
      <c r="C1774" s="8" t="s">
        <v>15480</v>
      </c>
      <c r="D1774" s="13">
        <v>0.777</v>
      </c>
      <c r="E1774" s="8" t="s">
        <v>15481</v>
      </c>
      <c r="F1774" s="8" t="s">
        <v>15482</v>
      </c>
      <c r="G1774" s="8" t="s">
        <v>11838</v>
      </c>
      <c r="H1774" s="8" t="s">
        <v>11839</v>
      </c>
      <c r="I1774" s="8" t="s">
        <v>10560</v>
      </c>
      <c r="J1774" s="13">
        <v>0.8</v>
      </c>
      <c r="K1774" s="13">
        <f t="shared" si="112"/>
        <v>34.9</v>
      </c>
      <c r="L1774" s="13">
        <v>14</v>
      </c>
      <c r="M1774" s="13">
        <v>10.1</v>
      </c>
      <c r="N1774" s="13">
        <f t="shared" si="113"/>
        <v>20.9</v>
      </c>
      <c r="O1774" s="8" t="s">
        <v>10566</v>
      </c>
      <c r="P1774" s="8" t="s">
        <v>10562</v>
      </c>
      <c r="Q1774" s="8" t="s">
        <v>15272</v>
      </c>
      <c r="R1774" s="8" t="s">
        <v>10559</v>
      </c>
      <c r="U1774" s="13">
        <v>25</v>
      </c>
    </row>
    <row r="1775" ht="30" customHeight="1" outlineLevel="3" spans="1:21">
      <c r="A1775" s="8" t="s">
        <v>287</v>
      </c>
      <c r="B1775" s="8" t="s">
        <v>292</v>
      </c>
      <c r="C1775" s="8" t="s">
        <v>15483</v>
      </c>
      <c r="D1775" s="13">
        <v>0.466</v>
      </c>
      <c r="E1775" s="8" t="s">
        <v>15484</v>
      </c>
      <c r="F1775" s="8" t="s">
        <v>15485</v>
      </c>
      <c r="G1775" s="8" t="s">
        <v>11838</v>
      </c>
      <c r="H1775" s="8" t="s">
        <v>11839</v>
      </c>
      <c r="I1775" s="8" t="s">
        <v>10560</v>
      </c>
      <c r="J1775" s="13">
        <v>0.5</v>
      </c>
      <c r="K1775" s="13">
        <f t="shared" si="112"/>
        <v>20.9</v>
      </c>
      <c r="L1775" s="13">
        <v>8</v>
      </c>
      <c r="M1775" s="13">
        <v>6.1</v>
      </c>
      <c r="N1775" s="13">
        <f t="shared" si="113"/>
        <v>12.9</v>
      </c>
      <c r="O1775" s="8" t="s">
        <v>10566</v>
      </c>
      <c r="P1775" s="8" t="s">
        <v>10562</v>
      </c>
      <c r="Q1775" s="8" t="s">
        <v>15272</v>
      </c>
      <c r="R1775" s="8" t="s">
        <v>10559</v>
      </c>
      <c r="U1775" s="13">
        <v>15</v>
      </c>
    </row>
    <row r="1776" ht="30" customHeight="1" outlineLevel="3" spans="1:21">
      <c r="A1776" s="8" t="s">
        <v>287</v>
      </c>
      <c r="B1776" s="8" t="s">
        <v>292</v>
      </c>
      <c r="C1776" s="8" t="s">
        <v>15486</v>
      </c>
      <c r="D1776" s="13">
        <v>1.88</v>
      </c>
      <c r="E1776" s="8" t="s">
        <v>15487</v>
      </c>
      <c r="F1776" s="8" t="s">
        <v>15488</v>
      </c>
      <c r="G1776" s="8" t="s">
        <v>11838</v>
      </c>
      <c r="H1776" s="8" t="s">
        <v>11839</v>
      </c>
      <c r="I1776" s="8" t="s">
        <v>10560</v>
      </c>
      <c r="J1776" s="13">
        <v>1.9</v>
      </c>
      <c r="K1776" s="13">
        <f t="shared" si="112"/>
        <v>83.8</v>
      </c>
      <c r="L1776" s="13">
        <v>34</v>
      </c>
      <c r="M1776" s="13">
        <v>24.4</v>
      </c>
      <c r="N1776" s="13">
        <f t="shared" si="113"/>
        <v>49.8</v>
      </c>
      <c r="O1776" s="8" t="s">
        <v>10566</v>
      </c>
      <c r="P1776" s="8" t="s">
        <v>10562</v>
      </c>
      <c r="Q1776" s="8" t="s">
        <v>15272</v>
      </c>
      <c r="R1776" s="8" t="s">
        <v>10559</v>
      </c>
      <c r="U1776" s="13">
        <v>60</v>
      </c>
    </row>
    <row r="1777" ht="30" customHeight="1" outlineLevel="3" spans="1:21">
      <c r="A1777" s="8" t="s">
        <v>287</v>
      </c>
      <c r="B1777" s="8" t="s">
        <v>292</v>
      </c>
      <c r="C1777" s="8" t="s">
        <v>15489</v>
      </c>
      <c r="D1777" s="13">
        <v>3.769</v>
      </c>
      <c r="E1777" s="8" t="s">
        <v>15490</v>
      </c>
      <c r="F1777" s="8" t="s">
        <v>15491</v>
      </c>
      <c r="G1777" s="8" t="s">
        <v>11838</v>
      </c>
      <c r="H1777" s="8" t="s">
        <v>11839</v>
      </c>
      <c r="I1777" s="8" t="s">
        <v>10560</v>
      </c>
      <c r="J1777" s="13">
        <v>3.8</v>
      </c>
      <c r="K1777" s="13">
        <f t="shared" si="112"/>
        <v>169</v>
      </c>
      <c r="L1777" s="13">
        <v>68</v>
      </c>
      <c r="M1777" s="13">
        <v>49</v>
      </c>
      <c r="N1777" s="13">
        <f t="shared" si="113"/>
        <v>101</v>
      </c>
      <c r="O1777" s="8" t="s">
        <v>10566</v>
      </c>
      <c r="P1777" s="8" t="s">
        <v>10562</v>
      </c>
      <c r="Q1777" s="8" t="s">
        <v>15272</v>
      </c>
      <c r="R1777" s="8" t="s">
        <v>10559</v>
      </c>
      <c r="U1777" s="13">
        <v>121</v>
      </c>
    </row>
    <row r="1778" ht="30" customHeight="1" outlineLevel="3" spans="1:21">
      <c r="A1778" s="8" t="s">
        <v>287</v>
      </c>
      <c r="B1778" s="8" t="s">
        <v>292</v>
      </c>
      <c r="C1778" s="8" t="s">
        <v>15492</v>
      </c>
      <c r="D1778" s="13">
        <v>3.093</v>
      </c>
      <c r="E1778" s="8" t="s">
        <v>15493</v>
      </c>
      <c r="F1778" s="8" t="s">
        <v>15494</v>
      </c>
      <c r="G1778" s="8" t="s">
        <v>11838</v>
      </c>
      <c r="H1778" s="8" t="s">
        <v>11839</v>
      </c>
      <c r="I1778" s="8" t="s">
        <v>10560</v>
      </c>
      <c r="J1778" s="13">
        <v>3.1</v>
      </c>
      <c r="K1778" s="13">
        <f t="shared" si="112"/>
        <v>138.3</v>
      </c>
      <c r="L1778" s="13">
        <v>56</v>
      </c>
      <c r="M1778" s="13">
        <v>40.2</v>
      </c>
      <c r="N1778" s="13">
        <f t="shared" si="113"/>
        <v>82.3</v>
      </c>
      <c r="O1778" s="8" t="s">
        <v>10566</v>
      </c>
      <c r="P1778" s="8" t="s">
        <v>10562</v>
      </c>
      <c r="Q1778" s="8" t="s">
        <v>15272</v>
      </c>
      <c r="R1778" s="8" t="s">
        <v>10559</v>
      </c>
      <c r="U1778" s="13">
        <v>99</v>
      </c>
    </row>
    <row r="1779" ht="30" customHeight="1" outlineLevel="3" spans="1:21">
      <c r="A1779" s="8" t="s">
        <v>287</v>
      </c>
      <c r="B1779" s="8" t="s">
        <v>292</v>
      </c>
      <c r="C1779" s="8" t="s">
        <v>15495</v>
      </c>
      <c r="D1779" s="13">
        <v>0.541</v>
      </c>
      <c r="E1779" s="8" t="s">
        <v>15496</v>
      </c>
      <c r="F1779" s="8" t="s">
        <v>15497</v>
      </c>
      <c r="G1779" s="8" t="s">
        <v>11838</v>
      </c>
      <c r="H1779" s="8" t="s">
        <v>11839</v>
      </c>
      <c r="I1779" s="8" t="s">
        <v>10560</v>
      </c>
      <c r="J1779" s="13">
        <v>0.5</v>
      </c>
      <c r="K1779" s="13">
        <f t="shared" si="112"/>
        <v>23.7</v>
      </c>
      <c r="L1779" s="13">
        <v>10</v>
      </c>
      <c r="M1779" s="13">
        <v>7</v>
      </c>
      <c r="N1779" s="13">
        <f t="shared" si="113"/>
        <v>13.7</v>
      </c>
      <c r="O1779" s="8" t="s">
        <v>10566</v>
      </c>
      <c r="P1779" s="8" t="s">
        <v>10562</v>
      </c>
      <c r="Q1779" s="8" t="s">
        <v>15272</v>
      </c>
      <c r="R1779" s="8" t="s">
        <v>10559</v>
      </c>
      <c r="U1779" s="13">
        <v>17</v>
      </c>
    </row>
    <row r="1780" ht="30" customHeight="1" outlineLevel="3" spans="1:21">
      <c r="A1780" s="8" t="s">
        <v>287</v>
      </c>
      <c r="B1780" s="8" t="s">
        <v>292</v>
      </c>
      <c r="C1780" s="8" t="s">
        <v>15498</v>
      </c>
      <c r="D1780" s="13">
        <v>0.663</v>
      </c>
      <c r="E1780" s="8" t="s">
        <v>15499</v>
      </c>
      <c r="F1780" s="8" t="s">
        <v>15500</v>
      </c>
      <c r="G1780" s="8" t="s">
        <v>11838</v>
      </c>
      <c r="H1780" s="8" t="s">
        <v>11839</v>
      </c>
      <c r="I1780" s="8" t="s">
        <v>10560</v>
      </c>
      <c r="J1780" s="13">
        <v>0.7</v>
      </c>
      <c r="K1780" s="13">
        <f t="shared" si="112"/>
        <v>29.3</v>
      </c>
      <c r="L1780" s="13">
        <v>12</v>
      </c>
      <c r="M1780" s="13">
        <v>8.6</v>
      </c>
      <c r="N1780" s="13">
        <f t="shared" si="113"/>
        <v>17.3</v>
      </c>
      <c r="O1780" s="8" t="s">
        <v>10566</v>
      </c>
      <c r="P1780" s="8" t="s">
        <v>10562</v>
      </c>
      <c r="Q1780" s="8" t="s">
        <v>15272</v>
      </c>
      <c r="R1780" s="8" t="s">
        <v>10559</v>
      </c>
      <c r="U1780" s="13">
        <v>21</v>
      </c>
    </row>
    <row r="1781" ht="30" customHeight="1" outlineLevel="3" spans="1:21">
      <c r="A1781" s="8" t="s">
        <v>287</v>
      </c>
      <c r="B1781" s="8" t="s">
        <v>292</v>
      </c>
      <c r="C1781" s="8" t="s">
        <v>15501</v>
      </c>
      <c r="D1781" s="13">
        <v>0.783</v>
      </c>
      <c r="E1781" s="8" t="s">
        <v>15502</v>
      </c>
      <c r="F1781" s="8" t="s">
        <v>15503</v>
      </c>
      <c r="G1781" s="8" t="s">
        <v>11838</v>
      </c>
      <c r="H1781" s="8" t="s">
        <v>11839</v>
      </c>
      <c r="I1781" s="8" t="s">
        <v>10560</v>
      </c>
      <c r="J1781" s="13">
        <v>0.8</v>
      </c>
      <c r="K1781" s="13">
        <f t="shared" si="112"/>
        <v>34.9</v>
      </c>
      <c r="L1781" s="13">
        <v>14</v>
      </c>
      <c r="M1781" s="13">
        <v>10.2</v>
      </c>
      <c r="N1781" s="13">
        <f t="shared" si="113"/>
        <v>20.9</v>
      </c>
      <c r="O1781" s="8" t="s">
        <v>10566</v>
      </c>
      <c r="P1781" s="8" t="s">
        <v>10562</v>
      </c>
      <c r="Q1781" s="8" t="s">
        <v>15272</v>
      </c>
      <c r="R1781" s="8" t="s">
        <v>10559</v>
      </c>
      <c r="U1781" s="13">
        <v>25</v>
      </c>
    </row>
    <row r="1782" ht="30" customHeight="1" outlineLevel="3" spans="1:21">
      <c r="A1782" s="8" t="s">
        <v>287</v>
      </c>
      <c r="B1782" s="8" t="s">
        <v>292</v>
      </c>
      <c r="C1782" s="8" t="s">
        <v>15504</v>
      </c>
      <c r="D1782" s="13">
        <v>4.135</v>
      </c>
      <c r="E1782" s="8" t="s">
        <v>15505</v>
      </c>
      <c r="F1782" s="8" t="s">
        <v>15506</v>
      </c>
      <c r="G1782" s="8" t="s">
        <v>11838</v>
      </c>
      <c r="H1782" s="8" t="s">
        <v>11839</v>
      </c>
      <c r="I1782" s="8" t="s">
        <v>10560</v>
      </c>
      <c r="J1782" s="13">
        <v>4.1</v>
      </c>
      <c r="K1782" s="13">
        <f t="shared" si="112"/>
        <v>185.7</v>
      </c>
      <c r="L1782" s="13">
        <v>74</v>
      </c>
      <c r="M1782" s="13">
        <v>53.8</v>
      </c>
      <c r="N1782" s="13">
        <f t="shared" si="113"/>
        <v>111.7</v>
      </c>
      <c r="O1782" s="8" t="s">
        <v>10566</v>
      </c>
      <c r="P1782" s="8" t="s">
        <v>10562</v>
      </c>
      <c r="Q1782" s="8" t="s">
        <v>15272</v>
      </c>
      <c r="R1782" s="8" t="s">
        <v>10559</v>
      </c>
      <c r="U1782" s="13">
        <v>133</v>
      </c>
    </row>
    <row r="1783" ht="30" customHeight="1" outlineLevel="3" spans="1:21">
      <c r="A1783" s="8" t="s">
        <v>287</v>
      </c>
      <c r="B1783" s="8" t="s">
        <v>292</v>
      </c>
      <c r="C1783" s="8" t="s">
        <v>15507</v>
      </c>
      <c r="D1783" s="13">
        <v>0.53</v>
      </c>
      <c r="E1783" s="8" t="s">
        <v>15508</v>
      </c>
      <c r="F1783" s="8" t="s">
        <v>15509</v>
      </c>
      <c r="G1783" s="8" t="s">
        <v>11838</v>
      </c>
      <c r="H1783" s="8" t="s">
        <v>11839</v>
      </c>
      <c r="I1783" s="8" t="s">
        <v>10560</v>
      </c>
      <c r="J1783" s="13">
        <v>0.5</v>
      </c>
      <c r="K1783" s="13">
        <f t="shared" si="112"/>
        <v>23.7</v>
      </c>
      <c r="L1783" s="13">
        <v>10</v>
      </c>
      <c r="M1783" s="13">
        <v>6.9</v>
      </c>
      <c r="N1783" s="13">
        <f t="shared" si="113"/>
        <v>13.7</v>
      </c>
      <c r="O1783" s="8" t="s">
        <v>10566</v>
      </c>
      <c r="P1783" s="8" t="s">
        <v>10562</v>
      </c>
      <c r="Q1783" s="8" t="s">
        <v>15272</v>
      </c>
      <c r="R1783" s="8" t="s">
        <v>10559</v>
      </c>
      <c r="U1783" s="13">
        <v>17</v>
      </c>
    </row>
    <row r="1784" ht="30" customHeight="1" outlineLevel="3" spans="1:21">
      <c r="A1784" s="8" t="s">
        <v>287</v>
      </c>
      <c r="B1784" s="8" t="s">
        <v>292</v>
      </c>
      <c r="C1784" s="8" t="s">
        <v>15510</v>
      </c>
      <c r="D1784" s="13">
        <v>0.984</v>
      </c>
      <c r="E1784" s="8" t="s">
        <v>15511</v>
      </c>
      <c r="F1784" s="8" t="s">
        <v>15512</v>
      </c>
      <c r="G1784" s="8" t="s">
        <v>11838</v>
      </c>
      <c r="H1784" s="8" t="s">
        <v>11839</v>
      </c>
      <c r="I1784" s="8" t="s">
        <v>10560</v>
      </c>
      <c r="J1784" s="13">
        <v>1</v>
      </c>
      <c r="K1784" s="13">
        <f t="shared" si="112"/>
        <v>44.7</v>
      </c>
      <c r="L1784" s="13">
        <v>18</v>
      </c>
      <c r="M1784" s="13">
        <v>12.8</v>
      </c>
      <c r="N1784" s="13">
        <f t="shared" si="113"/>
        <v>26.7</v>
      </c>
      <c r="O1784" s="8" t="s">
        <v>10566</v>
      </c>
      <c r="P1784" s="8" t="s">
        <v>10562</v>
      </c>
      <c r="Q1784" s="8" t="s">
        <v>15272</v>
      </c>
      <c r="R1784" s="8" t="s">
        <v>10559</v>
      </c>
      <c r="U1784" s="13">
        <v>32</v>
      </c>
    </row>
    <row r="1785" ht="30" customHeight="1" outlineLevel="3" spans="1:21">
      <c r="A1785" s="8" t="s">
        <v>287</v>
      </c>
      <c r="B1785" s="8" t="s">
        <v>292</v>
      </c>
      <c r="C1785" s="8" t="s">
        <v>15513</v>
      </c>
      <c r="D1785" s="13">
        <v>0.664</v>
      </c>
      <c r="E1785" s="8" t="s">
        <v>15514</v>
      </c>
      <c r="F1785" s="8" t="s">
        <v>15515</v>
      </c>
      <c r="G1785" s="8" t="s">
        <v>11838</v>
      </c>
      <c r="H1785" s="8" t="s">
        <v>11839</v>
      </c>
      <c r="I1785" s="8" t="s">
        <v>10560</v>
      </c>
      <c r="J1785" s="13">
        <v>0.7</v>
      </c>
      <c r="K1785" s="13">
        <f t="shared" si="112"/>
        <v>29.3</v>
      </c>
      <c r="L1785" s="13">
        <v>12</v>
      </c>
      <c r="M1785" s="13">
        <v>8.6</v>
      </c>
      <c r="N1785" s="13">
        <f t="shared" si="113"/>
        <v>17.3</v>
      </c>
      <c r="O1785" s="8" t="s">
        <v>10566</v>
      </c>
      <c r="P1785" s="8" t="s">
        <v>10562</v>
      </c>
      <c r="Q1785" s="8" t="s">
        <v>15272</v>
      </c>
      <c r="R1785" s="8" t="s">
        <v>10559</v>
      </c>
      <c r="U1785" s="13">
        <v>21</v>
      </c>
    </row>
    <row r="1786" ht="30" customHeight="1" outlineLevel="3" spans="1:21">
      <c r="A1786" s="8" t="s">
        <v>287</v>
      </c>
      <c r="B1786" s="8" t="s">
        <v>292</v>
      </c>
      <c r="C1786" s="8" t="s">
        <v>15516</v>
      </c>
      <c r="D1786" s="13">
        <v>1.844</v>
      </c>
      <c r="E1786" s="8" t="s">
        <v>15517</v>
      </c>
      <c r="F1786" s="8" t="s">
        <v>15518</v>
      </c>
      <c r="G1786" s="8" t="s">
        <v>11838</v>
      </c>
      <c r="H1786" s="8" t="s">
        <v>11839</v>
      </c>
      <c r="I1786" s="8" t="s">
        <v>10560</v>
      </c>
      <c r="J1786" s="13">
        <v>1.8</v>
      </c>
      <c r="K1786" s="13">
        <f t="shared" si="112"/>
        <v>82.4</v>
      </c>
      <c r="L1786" s="13">
        <v>33</v>
      </c>
      <c r="M1786" s="13">
        <v>24</v>
      </c>
      <c r="N1786" s="13">
        <f t="shared" si="113"/>
        <v>49.4</v>
      </c>
      <c r="O1786" s="8" t="s">
        <v>10566</v>
      </c>
      <c r="P1786" s="8" t="s">
        <v>10562</v>
      </c>
      <c r="Q1786" s="8" t="s">
        <v>15272</v>
      </c>
      <c r="R1786" s="8" t="s">
        <v>10559</v>
      </c>
      <c r="U1786" s="13">
        <v>59</v>
      </c>
    </row>
    <row r="1787" ht="30" customHeight="1" outlineLevel="3" spans="1:21">
      <c r="A1787" s="8" t="s">
        <v>287</v>
      </c>
      <c r="B1787" s="8" t="s">
        <v>292</v>
      </c>
      <c r="C1787" s="8" t="s">
        <v>15519</v>
      </c>
      <c r="D1787" s="13">
        <v>1.858</v>
      </c>
      <c r="E1787" s="8" t="s">
        <v>15520</v>
      </c>
      <c r="F1787" s="8" t="s">
        <v>15521</v>
      </c>
      <c r="G1787" s="8" t="s">
        <v>11838</v>
      </c>
      <c r="H1787" s="8" t="s">
        <v>11839</v>
      </c>
      <c r="I1787" s="8" t="s">
        <v>10560</v>
      </c>
      <c r="J1787" s="13">
        <v>1.9</v>
      </c>
      <c r="K1787" s="13">
        <f t="shared" si="112"/>
        <v>83.8</v>
      </c>
      <c r="L1787" s="13">
        <v>33</v>
      </c>
      <c r="M1787" s="13">
        <v>24.2</v>
      </c>
      <c r="N1787" s="13">
        <f t="shared" si="113"/>
        <v>50.8</v>
      </c>
      <c r="O1787" s="8" t="s">
        <v>10566</v>
      </c>
      <c r="P1787" s="8" t="s">
        <v>10562</v>
      </c>
      <c r="Q1787" s="8" t="s">
        <v>15272</v>
      </c>
      <c r="R1787" s="8" t="s">
        <v>10559</v>
      </c>
      <c r="U1787" s="13">
        <v>60</v>
      </c>
    </row>
    <row r="1788" ht="30" customHeight="1" outlineLevel="3" spans="1:21">
      <c r="A1788" s="8" t="s">
        <v>287</v>
      </c>
      <c r="B1788" s="8" t="s">
        <v>292</v>
      </c>
      <c r="C1788" s="8" t="s">
        <v>15522</v>
      </c>
      <c r="D1788" s="13">
        <v>7.93</v>
      </c>
      <c r="E1788" s="8" t="s">
        <v>15523</v>
      </c>
      <c r="F1788" s="8" t="s">
        <v>15524</v>
      </c>
      <c r="G1788" s="8" t="s">
        <v>11838</v>
      </c>
      <c r="H1788" s="8" t="s">
        <v>11839</v>
      </c>
      <c r="I1788" s="8" t="s">
        <v>10560</v>
      </c>
      <c r="J1788" s="13">
        <v>7.9</v>
      </c>
      <c r="K1788" s="13">
        <f t="shared" si="112"/>
        <v>356.1</v>
      </c>
      <c r="L1788" s="13">
        <v>143</v>
      </c>
      <c r="M1788" s="13">
        <v>103.1</v>
      </c>
      <c r="N1788" s="13">
        <f t="shared" si="113"/>
        <v>213.1</v>
      </c>
      <c r="O1788" s="8" t="s">
        <v>10566</v>
      </c>
      <c r="P1788" s="8" t="s">
        <v>10562</v>
      </c>
      <c r="Q1788" s="8" t="s">
        <v>15272</v>
      </c>
      <c r="R1788" s="8" t="s">
        <v>10559</v>
      </c>
      <c r="U1788" s="13">
        <v>255</v>
      </c>
    </row>
    <row r="1789" ht="30" customHeight="1" outlineLevel="3" spans="1:21">
      <c r="A1789" s="8" t="s">
        <v>287</v>
      </c>
      <c r="B1789" s="8" t="s">
        <v>292</v>
      </c>
      <c r="C1789" s="8" t="s">
        <v>15525</v>
      </c>
      <c r="D1789" s="13">
        <v>1.271</v>
      </c>
      <c r="E1789" s="8" t="s">
        <v>15526</v>
      </c>
      <c r="F1789" s="8" t="s">
        <v>15527</v>
      </c>
      <c r="G1789" s="8" t="s">
        <v>11838</v>
      </c>
      <c r="H1789" s="8" t="s">
        <v>11839</v>
      </c>
      <c r="I1789" s="8" t="s">
        <v>10560</v>
      </c>
      <c r="J1789" s="13">
        <v>1.3</v>
      </c>
      <c r="K1789" s="13">
        <f t="shared" si="112"/>
        <v>57.3</v>
      </c>
      <c r="L1789" s="13">
        <v>23</v>
      </c>
      <c r="M1789" s="13">
        <v>16.5</v>
      </c>
      <c r="N1789" s="13">
        <f t="shared" si="113"/>
        <v>34.3</v>
      </c>
      <c r="O1789" s="8" t="s">
        <v>10566</v>
      </c>
      <c r="P1789" s="8" t="s">
        <v>10562</v>
      </c>
      <c r="Q1789" s="8" t="s">
        <v>15272</v>
      </c>
      <c r="R1789" s="8" t="s">
        <v>10559</v>
      </c>
      <c r="U1789" s="13">
        <v>41</v>
      </c>
    </row>
    <row r="1790" ht="30" customHeight="1" outlineLevel="3" spans="1:21">
      <c r="A1790" s="8" t="s">
        <v>287</v>
      </c>
      <c r="B1790" s="8" t="s">
        <v>292</v>
      </c>
      <c r="C1790" s="8" t="s">
        <v>15528</v>
      </c>
      <c r="D1790" s="13">
        <v>0.982</v>
      </c>
      <c r="E1790" s="8" t="s">
        <v>15529</v>
      </c>
      <c r="F1790" s="8" t="s">
        <v>15530</v>
      </c>
      <c r="G1790" s="8" t="s">
        <v>11838</v>
      </c>
      <c r="H1790" s="8" t="s">
        <v>11839</v>
      </c>
      <c r="I1790" s="8" t="s">
        <v>10560</v>
      </c>
      <c r="J1790" s="13">
        <v>1</v>
      </c>
      <c r="K1790" s="13">
        <f t="shared" si="112"/>
        <v>44.7</v>
      </c>
      <c r="L1790" s="13">
        <v>18</v>
      </c>
      <c r="M1790" s="13">
        <v>12.8</v>
      </c>
      <c r="N1790" s="13">
        <f t="shared" si="113"/>
        <v>26.7</v>
      </c>
      <c r="O1790" s="8" t="s">
        <v>10566</v>
      </c>
      <c r="P1790" s="8" t="s">
        <v>10562</v>
      </c>
      <c r="Q1790" s="8" t="s">
        <v>15272</v>
      </c>
      <c r="R1790" s="8" t="s">
        <v>10559</v>
      </c>
      <c r="U1790" s="13">
        <v>32</v>
      </c>
    </row>
    <row r="1791" ht="30" customHeight="1" outlineLevel="3" spans="1:21">
      <c r="A1791" s="8" t="s">
        <v>287</v>
      </c>
      <c r="B1791" s="8" t="s">
        <v>292</v>
      </c>
      <c r="C1791" s="8" t="s">
        <v>15531</v>
      </c>
      <c r="D1791" s="13">
        <v>0.121</v>
      </c>
      <c r="E1791" s="8" t="s">
        <v>15532</v>
      </c>
      <c r="F1791" s="8" t="s">
        <v>15533</v>
      </c>
      <c r="G1791" s="8" t="s">
        <v>11838</v>
      </c>
      <c r="H1791" s="8" t="s">
        <v>11839</v>
      </c>
      <c r="I1791" s="8" t="s">
        <v>10560</v>
      </c>
      <c r="J1791" s="13">
        <v>0.1</v>
      </c>
      <c r="K1791" s="13">
        <f t="shared" si="112"/>
        <v>5.6</v>
      </c>
      <c r="L1791" s="13">
        <v>2</v>
      </c>
      <c r="M1791" s="13">
        <v>1.6</v>
      </c>
      <c r="N1791" s="13">
        <f t="shared" si="113"/>
        <v>3.6</v>
      </c>
      <c r="O1791" s="8" t="s">
        <v>10566</v>
      </c>
      <c r="P1791" s="8" t="s">
        <v>10562</v>
      </c>
      <c r="Q1791" s="8" t="s">
        <v>15272</v>
      </c>
      <c r="R1791" s="8" t="s">
        <v>10559</v>
      </c>
      <c r="U1791" s="13">
        <v>4</v>
      </c>
    </row>
    <row r="1792" ht="30" customHeight="1" outlineLevel="3" spans="1:21">
      <c r="A1792" s="8" t="s">
        <v>287</v>
      </c>
      <c r="B1792" s="8" t="s">
        <v>292</v>
      </c>
      <c r="C1792" s="8" t="s">
        <v>15534</v>
      </c>
      <c r="D1792" s="13">
        <v>0.633</v>
      </c>
      <c r="E1792" s="8" t="s">
        <v>15535</v>
      </c>
      <c r="F1792" s="8" t="s">
        <v>15536</v>
      </c>
      <c r="G1792" s="8" t="s">
        <v>11838</v>
      </c>
      <c r="H1792" s="8" t="s">
        <v>11839</v>
      </c>
      <c r="I1792" s="8" t="s">
        <v>10560</v>
      </c>
      <c r="J1792" s="13">
        <v>0.6</v>
      </c>
      <c r="K1792" s="13">
        <f t="shared" si="112"/>
        <v>27.9</v>
      </c>
      <c r="L1792" s="13">
        <v>11</v>
      </c>
      <c r="M1792" s="13">
        <v>8.2</v>
      </c>
      <c r="N1792" s="13">
        <f t="shared" si="113"/>
        <v>16.9</v>
      </c>
      <c r="O1792" s="8" t="s">
        <v>10566</v>
      </c>
      <c r="P1792" s="8" t="s">
        <v>10562</v>
      </c>
      <c r="Q1792" s="8" t="s">
        <v>15272</v>
      </c>
      <c r="R1792" s="8" t="s">
        <v>10559</v>
      </c>
      <c r="U1792" s="13">
        <v>20</v>
      </c>
    </row>
    <row r="1793" ht="30" customHeight="1" outlineLevel="3" spans="1:21">
      <c r="A1793" s="8" t="s">
        <v>287</v>
      </c>
      <c r="B1793" s="8" t="s">
        <v>292</v>
      </c>
      <c r="C1793" s="8" t="s">
        <v>15537</v>
      </c>
      <c r="D1793" s="13">
        <v>2.316</v>
      </c>
      <c r="E1793" s="8" t="s">
        <v>15538</v>
      </c>
      <c r="F1793" s="8" t="s">
        <v>15539</v>
      </c>
      <c r="G1793" s="8" t="s">
        <v>11838</v>
      </c>
      <c r="H1793" s="8" t="s">
        <v>11839</v>
      </c>
      <c r="I1793" s="8" t="s">
        <v>10560</v>
      </c>
      <c r="J1793" s="13">
        <v>2.3</v>
      </c>
      <c r="K1793" s="13">
        <f t="shared" si="112"/>
        <v>103.3</v>
      </c>
      <c r="L1793" s="13">
        <v>42</v>
      </c>
      <c r="M1793" s="13">
        <v>30.1</v>
      </c>
      <c r="N1793" s="13">
        <f t="shared" si="113"/>
        <v>61.3</v>
      </c>
      <c r="O1793" s="8" t="s">
        <v>10566</v>
      </c>
      <c r="P1793" s="8" t="s">
        <v>10562</v>
      </c>
      <c r="Q1793" s="8" t="s">
        <v>15272</v>
      </c>
      <c r="R1793" s="8" t="s">
        <v>10559</v>
      </c>
      <c r="U1793" s="13">
        <v>74</v>
      </c>
    </row>
    <row r="1794" ht="30" customHeight="1" outlineLevel="3" spans="1:21">
      <c r="A1794" s="8" t="s">
        <v>287</v>
      </c>
      <c r="B1794" s="8" t="s">
        <v>292</v>
      </c>
      <c r="C1794" s="8" t="s">
        <v>15540</v>
      </c>
      <c r="D1794" s="13">
        <v>0.173</v>
      </c>
      <c r="E1794" s="8" t="s">
        <v>15541</v>
      </c>
      <c r="F1794" s="8" t="s">
        <v>15542</v>
      </c>
      <c r="G1794" s="8" t="s">
        <v>11838</v>
      </c>
      <c r="H1794" s="8" t="s">
        <v>11839</v>
      </c>
      <c r="I1794" s="8" t="s">
        <v>10560</v>
      </c>
      <c r="J1794" s="13">
        <v>0.2</v>
      </c>
      <c r="K1794" s="13">
        <f t="shared" si="112"/>
        <v>8.4</v>
      </c>
      <c r="L1794" s="13">
        <v>3</v>
      </c>
      <c r="M1794" s="13">
        <v>2.2</v>
      </c>
      <c r="N1794" s="13">
        <f t="shared" si="113"/>
        <v>5.4</v>
      </c>
      <c r="O1794" s="8" t="s">
        <v>10566</v>
      </c>
      <c r="P1794" s="8" t="s">
        <v>10562</v>
      </c>
      <c r="Q1794" s="8" t="s">
        <v>15272</v>
      </c>
      <c r="R1794" s="8" t="s">
        <v>10559</v>
      </c>
      <c r="U1794" s="13">
        <v>6</v>
      </c>
    </row>
    <row r="1795" ht="30" customHeight="1" outlineLevel="3" spans="1:21">
      <c r="A1795" s="8" t="s">
        <v>287</v>
      </c>
      <c r="B1795" s="8" t="s">
        <v>292</v>
      </c>
      <c r="C1795" s="8" t="s">
        <v>15543</v>
      </c>
      <c r="D1795" s="13">
        <v>1.719</v>
      </c>
      <c r="E1795" s="8" t="s">
        <v>15544</v>
      </c>
      <c r="F1795" s="8" t="s">
        <v>15545</v>
      </c>
      <c r="G1795" s="8" t="s">
        <v>11838</v>
      </c>
      <c r="H1795" s="8" t="s">
        <v>11839</v>
      </c>
      <c r="I1795" s="8" t="s">
        <v>10560</v>
      </c>
      <c r="J1795" s="13">
        <v>1.7</v>
      </c>
      <c r="K1795" s="13">
        <f t="shared" si="112"/>
        <v>76.8</v>
      </c>
      <c r="L1795" s="13">
        <v>31</v>
      </c>
      <c r="M1795" s="13">
        <v>22.3</v>
      </c>
      <c r="N1795" s="13">
        <f t="shared" si="113"/>
        <v>45.8</v>
      </c>
      <c r="O1795" s="8" t="s">
        <v>10566</v>
      </c>
      <c r="P1795" s="8" t="s">
        <v>10562</v>
      </c>
      <c r="Q1795" s="8" t="s">
        <v>15272</v>
      </c>
      <c r="R1795" s="8" t="s">
        <v>10559</v>
      </c>
      <c r="U1795" s="13">
        <v>55</v>
      </c>
    </row>
    <row r="1796" ht="30" customHeight="1" outlineLevel="3" spans="1:21">
      <c r="A1796" s="8" t="s">
        <v>287</v>
      </c>
      <c r="B1796" s="8" t="s">
        <v>292</v>
      </c>
      <c r="C1796" s="8" t="s">
        <v>15546</v>
      </c>
      <c r="D1796" s="13">
        <v>0.679</v>
      </c>
      <c r="E1796" s="8" t="s">
        <v>15547</v>
      </c>
      <c r="F1796" s="8" t="s">
        <v>15548</v>
      </c>
      <c r="G1796" s="8" t="s">
        <v>11838</v>
      </c>
      <c r="H1796" s="8" t="s">
        <v>11839</v>
      </c>
      <c r="I1796" s="8" t="s">
        <v>10560</v>
      </c>
      <c r="J1796" s="13">
        <v>0.7</v>
      </c>
      <c r="K1796" s="13">
        <f t="shared" si="112"/>
        <v>30.7</v>
      </c>
      <c r="L1796" s="13">
        <v>12</v>
      </c>
      <c r="M1796" s="13">
        <v>8.8</v>
      </c>
      <c r="N1796" s="13">
        <f t="shared" si="113"/>
        <v>18.7</v>
      </c>
      <c r="O1796" s="8" t="s">
        <v>10566</v>
      </c>
      <c r="P1796" s="8" t="s">
        <v>10562</v>
      </c>
      <c r="Q1796" s="8" t="s">
        <v>15272</v>
      </c>
      <c r="R1796" s="8" t="s">
        <v>10559</v>
      </c>
      <c r="U1796" s="13">
        <v>22</v>
      </c>
    </row>
    <row r="1797" ht="30" customHeight="1" outlineLevel="3" spans="1:21">
      <c r="A1797" s="8" t="s">
        <v>287</v>
      </c>
      <c r="B1797" s="8" t="s">
        <v>292</v>
      </c>
      <c r="C1797" s="8" t="s">
        <v>15549</v>
      </c>
      <c r="D1797" s="13">
        <v>2.785</v>
      </c>
      <c r="E1797" s="8" t="s">
        <v>15550</v>
      </c>
      <c r="F1797" s="8" t="s">
        <v>15551</v>
      </c>
      <c r="G1797" s="8" t="s">
        <v>11838</v>
      </c>
      <c r="H1797" s="8" t="s">
        <v>11839</v>
      </c>
      <c r="I1797" s="8" t="s">
        <v>10560</v>
      </c>
      <c r="J1797" s="13">
        <v>2.8</v>
      </c>
      <c r="K1797" s="13">
        <f t="shared" si="112"/>
        <v>125.7</v>
      </c>
      <c r="L1797" s="13">
        <v>50</v>
      </c>
      <c r="M1797" s="13">
        <v>36.2</v>
      </c>
      <c r="N1797" s="13">
        <f t="shared" si="113"/>
        <v>75.7</v>
      </c>
      <c r="O1797" s="8" t="s">
        <v>10566</v>
      </c>
      <c r="P1797" s="8" t="s">
        <v>10562</v>
      </c>
      <c r="Q1797" s="8" t="s">
        <v>15272</v>
      </c>
      <c r="R1797" s="8" t="s">
        <v>10559</v>
      </c>
      <c r="U1797" s="13">
        <v>90</v>
      </c>
    </row>
    <row r="1798" ht="30" customHeight="1" outlineLevel="3" spans="1:21">
      <c r="A1798" s="8" t="s">
        <v>287</v>
      </c>
      <c r="B1798" s="8" t="s">
        <v>292</v>
      </c>
      <c r="C1798" s="8" t="s">
        <v>15552</v>
      </c>
      <c r="D1798" s="13">
        <v>1.807</v>
      </c>
      <c r="E1798" s="8" t="s">
        <v>15553</v>
      </c>
      <c r="F1798" s="8" t="s">
        <v>15554</v>
      </c>
      <c r="G1798" s="8" t="s">
        <v>11838</v>
      </c>
      <c r="H1798" s="8" t="s">
        <v>11839</v>
      </c>
      <c r="I1798" s="8" t="s">
        <v>10560</v>
      </c>
      <c r="J1798" s="13">
        <v>1.8</v>
      </c>
      <c r="K1798" s="13">
        <f t="shared" si="112"/>
        <v>81</v>
      </c>
      <c r="L1798" s="13">
        <v>33</v>
      </c>
      <c r="M1798" s="13">
        <v>23.5</v>
      </c>
      <c r="N1798" s="13">
        <f t="shared" si="113"/>
        <v>48</v>
      </c>
      <c r="O1798" s="8" t="s">
        <v>10566</v>
      </c>
      <c r="P1798" s="8" t="s">
        <v>10562</v>
      </c>
      <c r="Q1798" s="8" t="s">
        <v>15272</v>
      </c>
      <c r="R1798" s="8" t="s">
        <v>10559</v>
      </c>
      <c r="U1798" s="13">
        <v>58</v>
      </c>
    </row>
    <row r="1799" ht="30" customHeight="1" outlineLevel="3" spans="1:21">
      <c r="A1799" s="8" t="s">
        <v>287</v>
      </c>
      <c r="B1799" s="8" t="s">
        <v>292</v>
      </c>
      <c r="C1799" s="8" t="s">
        <v>15555</v>
      </c>
      <c r="D1799" s="13">
        <v>2.982</v>
      </c>
      <c r="E1799" s="8" t="s">
        <v>15556</v>
      </c>
      <c r="F1799" s="8" t="s">
        <v>15557</v>
      </c>
      <c r="G1799" s="8" t="s">
        <v>11838</v>
      </c>
      <c r="H1799" s="8" t="s">
        <v>11839</v>
      </c>
      <c r="I1799" s="8" t="s">
        <v>10560</v>
      </c>
      <c r="J1799" s="13">
        <v>3</v>
      </c>
      <c r="K1799" s="13">
        <f t="shared" si="112"/>
        <v>134.1</v>
      </c>
      <c r="L1799" s="13">
        <v>54</v>
      </c>
      <c r="M1799" s="13">
        <v>38.8</v>
      </c>
      <c r="N1799" s="13">
        <f t="shared" si="113"/>
        <v>80.1</v>
      </c>
      <c r="O1799" s="8" t="s">
        <v>10566</v>
      </c>
      <c r="P1799" s="8" t="s">
        <v>10562</v>
      </c>
      <c r="Q1799" s="8" t="s">
        <v>15272</v>
      </c>
      <c r="R1799" s="8" t="s">
        <v>10559</v>
      </c>
      <c r="U1799" s="13">
        <v>96</v>
      </c>
    </row>
    <row r="1800" ht="30" customHeight="1" outlineLevel="3" spans="1:21">
      <c r="A1800" s="8" t="s">
        <v>287</v>
      </c>
      <c r="B1800" s="8" t="s">
        <v>292</v>
      </c>
      <c r="C1800" s="8" t="s">
        <v>15558</v>
      </c>
      <c r="D1800" s="13">
        <v>0.229</v>
      </c>
      <c r="E1800" s="8" t="s">
        <v>15559</v>
      </c>
      <c r="F1800" s="8" t="s">
        <v>15560</v>
      </c>
      <c r="G1800" s="8" t="s">
        <v>11838</v>
      </c>
      <c r="H1800" s="8" t="s">
        <v>11839</v>
      </c>
      <c r="I1800" s="8" t="s">
        <v>10560</v>
      </c>
      <c r="J1800" s="13">
        <v>0.2</v>
      </c>
      <c r="K1800" s="13">
        <f t="shared" si="112"/>
        <v>9.8</v>
      </c>
      <c r="L1800" s="13">
        <v>4</v>
      </c>
      <c r="M1800" s="13">
        <v>3</v>
      </c>
      <c r="N1800" s="13">
        <f t="shared" si="113"/>
        <v>5.8</v>
      </c>
      <c r="O1800" s="8" t="s">
        <v>10566</v>
      </c>
      <c r="P1800" s="8" t="s">
        <v>10562</v>
      </c>
      <c r="Q1800" s="8" t="s">
        <v>15272</v>
      </c>
      <c r="R1800" s="8" t="s">
        <v>10559</v>
      </c>
      <c r="U1800" s="13">
        <v>7</v>
      </c>
    </row>
    <row r="1801" ht="30" customHeight="1" outlineLevel="3" spans="1:21">
      <c r="A1801" s="8" t="s">
        <v>287</v>
      </c>
      <c r="B1801" s="8" t="s">
        <v>292</v>
      </c>
      <c r="C1801" s="8" t="s">
        <v>15561</v>
      </c>
      <c r="D1801" s="13">
        <v>2.032</v>
      </c>
      <c r="E1801" s="8" t="s">
        <v>15562</v>
      </c>
      <c r="F1801" s="8" t="s">
        <v>15563</v>
      </c>
      <c r="G1801" s="8" t="s">
        <v>11838</v>
      </c>
      <c r="H1801" s="8" t="s">
        <v>11839</v>
      </c>
      <c r="I1801" s="8" t="s">
        <v>10560</v>
      </c>
      <c r="J1801" s="13">
        <v>2</v>
      </c>
      <c r="K1801" s="13">
        <f t="shared" si="112"/>
        <v>90.8</v>
      </c>
      <c r="L1801" s="13">
        <v>37</v>
      </c>
      <c r="M1801" s="13">
        <v>26.4</v>
      </c>
      <c r="N1801" s="13">
        <f t="shared" si="113"/>
        <v>53.8</v>
      </c>
      <c r="O1801" s="8" t="s">
        <v>10566</v>
      </c>
      <c r="P1801" s="8" t="s">
        <v>10562</v>
      </c>
      <c r="Q1801" s="8" t="s">
        <v>15272</v>
      </c>
      <c r="R1801" s="8" t="s">
        <v>10559</v>
      </c>
      <c r="U1801" s="13">
        <v>65</v>
      </c>
    </row>
    <row r="1802" ht="30" customHeight="1" outlineLevel="3" spans="1:21">
      <c r="A1802" s="8" t="s">
        <v>287</v>
      </c>
      <c r="B1802" s="8" t="s">
        <v>292</v>
      </c>
      <c r="C1802" s="8" t="s">
        <v>15564</v>
      </c>
      <c r="D1802" s="13">
        <v>0.581</v>
      </c>
      <c r="E1802" s="8" t="s">
        <v>15565</v>
      </c>
      <c r="F1802" s="8" t="s">
        <v>15566</v>
      </c>
      <c r="G1802" s="8" t="s">
        <v>11838</v>
      </c>
      <c r="H1802" s="8" t="s">
        <v>11839</v>
      </c>
      <c r="I1802" s="8" t="s">
        <v>10560</v>
      </c>
      <c r="J1802" s="13">
        <v>0.6</v>
      </c>
      <c r="K1802" s="13">
        <f t="shared" si="112"/>
        <v>26.5</v>
      </c>
      <c r="L1802" s="13">
        <v>10</v>
      </c>
      <c r="M1802" s="13">
        <v>7.6</v>
      </c>
      <c r="N1802" s="13">
        <f t="shared" si="113"/>
        <v>16.5</v>
      </c>
      <c r="O1802" s="8" t="s">
        <v>10566</v>
      </c>
      <c r="P1802" s="8" t="s">
        <v>10562</v>
      </c>
      <c r="Q1802" s="8" t="s">
        <v>15272</v>
      </c>
      <c r="R1802" s="8" t="s">
        <v>10559</v>
      </c>
      <c r="U1802" s="13">
        <v>19</v>
      </c>
    </row>
    <row r="1803" ht="30" customHeight="1" outlineLevel="3" spans="1:21">
      <c r="A1803" s="8" t="s">
        <v>287</v>
      </c>
      <c r="B1803" s="8" t="s">
        <v>292</v>
      </c>
      <c r="C1803" s="8" t="s">
        <v>15567</v>
      </c>
      <c r="D1803" s="13">
        <v>1.979</v>
      </c>
      <c r="E1803" s="8" t="s">
        <v>15568</v>
      </c>
      <c r="F1803" s="8" t="s">
        <v>15569</v>
      </c>
      <c r="G1803" s="8" t="s">
        <v>11838</v>
      </c>
      <c r="H1803" s="8" t="s">
        <v>11839</v>
      </c>
      <c r="I1803" s="8" t="s">
        <v>10560</v>
      </c>
      <c r="J1803" s="13">
        <v>2</v>
      </c>
      <c r="K1803" s="13">
        <f t="shared" si="112"/>
        <v>89.4</v>
      </c>
      <c r="L1803" s="13">
        <v>36</v>
      </c>
      <c r="M1803" s="13">
        <v>25.7</v>
      </c>
      <c r="N1803" s="13">
        <f t="shared" si="113"/>
        <v>53.4</v>
      </c>
      <c r="O1803" s="8" t="s">
        <v>10566</v>
      </c>
      <c r="P1803" s="8" t="s">
        <v>10562</v>
      </c>
      <c r="Q1803" s="8" t="s">
        <v>15272</v>
      </c>
      <c r="R1803" s="8" t="s">
        <v>10559</v>
      </c>
      <c r="U1803" s="13">
        <v>64</v>
      </c>
    </row>
    <row r="1804" ht="30" customHeight="1" outlineLevel="1" spans="1:21">
      <c r="A1804" s="7" t="s">
        <v>298</v>
      </c>
      <c r="B1804" s="8"/>
      <c r="C1804" s="8"/>
      <c r="D1804" s="13">
        <f>SUBTOTAL(9,D1806:D1877)</f>
        <v>181.02</v>
      </c>
      <c r="E1804" s="8"/>
      <c r="F1804" s="8"/>
      <c r="G1804" s="8"/>
      <c r="H1804" s="8"/>
      <c r="I1804" s="8"/>
      <c r="J1804" s="13"/>
      <c r="K1804" s="13">
        <f>SUBTOTAL(9,K1806:K1877)</f>
        <v>8085.7</v>
      </c>
      <c r="L1804" s="13">
        <f>SUBTOTAL(9,L1806:L1877)</f>
        <v>3260</v>
      </c>
      <c r="M1804" s="8">
        <f>SUBTOTAL(9,M1806:M1877)</f>
        <v>333.8</v>
      </c>
      <c r="N1804" s="13">
        <f>SUBTOTAL(9,N1806:N1877)</f>
        <v>4825.7</v>
      </c>
      <c r="O1804" s="8"/>
      <c r="P1804" s="8"/>
      <c r="Q1804" s="8"/>
      <c r="R1804" s="8"/>
      <c r="U1804" s="13">
        <f>SUBTOTAL(9,U1806:U1877)</f>
        <v>5790.1</v>
      </c>
    </row>
    <row r="1805" ht="30" customHeight="1" outlineLevel="2" spans="1:21">
      <c r="A1805" s="8"/>
      <c r="B1805" s="7" t="s">
        <v>309</v>
      </c>
      <c r="C1805" s="8"/>
      <c r="D1805" s="13">
        <f>SUBTOTAL(9,D1806:D1823)</f>
        <v>40.014</v>
      </c>
      <c r="E1805" s="8"/>
      <c r="F1805" s="8"/>
      <c r="G1805" s="8"/>
      <c r="H1805" s="8"/>
      <c r="I1805" s="8"/>
      <c r="J1805" s="13"/>
      <c r="K1805" s="13">
        <f>SUBTOTAL(9,K1806:K1823)</f>
        <v>2492.7</v>
      </c>
      <c r="L1805" s="13">
        <f>SUBTOTAL(9,L1806:L1823)</f>
        <v>721</v>
      </c>
      <c r="M1805" s="8">
        <f>SUBTOTAL(9,M1806:M1823)</f>
        <v>0</v>
      </c>
      <c r="N1805" s="13">
        <f>SUBTOTAL(9,N1806:N1823)</f>
        <v>1771.7</v>
      </c>
      <c r="O1805" s="8"/>
      <c r="P1805" s="8"/>
      <c r="Q1805" s="8"/>
      <c r="R1805" s="8"/>
      <c r="U1805" s="13">
        <f>SUBTOTAL(9,U1806:U1823)</f>
        <v>1785</v>
      </c>
    </row>
    <row r="1806" ht="30" customHeight="1" outlineLevel="3" spans="1:21">
      <c r="A1806" s="8" t="s">
        <v>299</v>
      </c>
      <c r="B1806" s="18" t="s">
        <v>308</v>
      </c>
      <c r="C1806" s="8" t="s">
        <v>15570</v>
      </c>
      <c r="D1806" s="13">
        <v>4.316</v>
      </c>
      <c r="E1806" s="8" t="s">
        <v>15571</v>
      </c>
      <c r="F1806" s="8" t="s">
        <v>15572</v>
      </c>
      <c r="G1806" s="8" t="s">
        <v>11838</v>
      </c>
      <c r="H1806" s="8" t="s">
        <v>11839</v>
      </c>
      <c r="I1806" s="8" t="s">
        <v>10560</v>
      </c>
      <c r="J1806" s="13">
        <v>4.3</v>
      </c>
      <c r="K1806" s="13">
        <f t="shared" ref="K1806:K1823" si="114">ROUND(U1806/167662*234138,1)</f>
        <v>194.1</v>
      </c>
      <c r="L1806" s="13">
        <v>78</v>
      </c>
      <c r="M1806" s="8" t="s">
        <v>10559</v>
      </c>
      <c r="N1806" s="13">
        <f t="shared" ref="N1806:N1823" si="115">K1806-L1806</f>
        <v>116.1</v>
      </c>
      <c r="O1806" s="8" t="s">
        <v>10566</v>
      </c>
      <c r="P1806" s="8" t="s">
        <v>10562</v>
      </c>
      <c r="Q1806" s="8" t="s">
        <v>15573</v>
      </c>
      <c r="R1806" s="8"/>
      <c r="U1806" s="13">
        <v>139</v>
      </c>
    </row>
    <row r="1807" ht="30" customHeight="1" outlineLevel="3" spans="1:21">
      <c r="A1807" s="8" t="s">
        <v>299</v>
      </c>
      <c r="B1807" s="8" t="s">
        <v>308</v>
      </c>
      <c r="C1807" s="8" t="s">
        <v>15574</v>
      </c>
      <c r="D1807" s="13">
        <v>0.455</v>
      </c>
      <c r="E1807" s="8" t="s">
        <v>15575</v>
      </c>
      <c r="F1807" s="8" t="s">
        <v>15576</v>
      </c>
      <c r="G1807" s="8" t="s">
        <v>11838</v>
      </c>
      <c r="H1807" s="8" t="s">
        <v>11839</v>
      </c>
      <c r="I1807" s="8" t="s">
        <v>10560</v>
      </c>
      <c r="J1807" s="13">
        <v>0.5</v>
      </c>
      <c r="K1807" s="13">
        <f t="shared" si="114"/>
        <v>20.9</v>
      </c>
      <c r="L1807" s="13">
        <v>8</v>
      </c>
      <c r="M1807" s="8" t="s">
        <v>10559</v>
      </c>
      <c r="N1807" s="13">
        <f t="shared" si="115"/>
        <v>12.9</v>
      </c>
      <c r="O1807" s="8" t="s">
        <v>10566</v>
      </c>
      <c r="P1807" s="8" t="s">
        <v>10562</v>
      </c>
      <c r="Q1807" s="8" t="s">
        <v>15573</v>
      </c>
      <c r="R1807" s="8"/>
      <c r="U1807" s="13">
        <v>15</v>
      </c>
    </row>
    <row r="1808" ht="30" customHeight="1" outlineLevel="3" spans="1:21">
      <c r="A1808" s="8" t="s">
        <v>299</v>
      </c>
      <c r="B1808" s="8" t="s">
        <v>308</v>
      </c>
      <c r="C1808" s="8" t="s">
        <v>15577</v>
      </c>
      <c r="D1808" s="13">
        <v>3.993</v>
      </c>
      <c r="E1808" s="8" t="s">
        <v>15578</v>
      </c>
      <c r="F1808" s="8" t="s">
        <v>15579</v>
      </c>
      <c r="G1808" s="8" t="s">
        <v>11838</v>
      </c>
      <c r="H1808" s="8" t="s">
        <v>11839</v>
      </c>
      <c r="I1808" s="8" t="s">
        <v>10560</v>
      </c>
      <c r="J1808" s="13">
        <v>4</v>
      </c>
      <c r="K1808" s="13">
        <f t="shared" si="114"/>
        <v>178.8</v>
      </c>
      <c r="L1808" s="13">
        <v>72</v>
      </c>
      <c r="M1808" s="8" t="s">
        <v>10559</v>
      </c>
      <c r="N1808" s="13">
        <f t="shared" si="115"/>
        <v>106.8</v>
      </c>
      <c r="O1808" s="8" t="s">
        <v>10566</v>
      </c>
      <c r="P1808" s="8" t="s">
        <v>10562</v>
      </c>
      <c r="Q1808" s="8" t="s">
        <v>15573</v>
      </c>
      <c r="R1808" s="8"/>
      <c r="U1808" s="13">
        <v>128</v>
      </c>
    </row>
    <row r="1809" ht="30" customHeight="1" outlineLevel="3" spans="1:21">
      <c r="A1809" s="8" t="s">
        <v>299</v>
      </c>
      <c r="B1809" s="8" t="s">
        <v>308</v>
      </c>
      <c r="C1809" s="8" t="s">
        <v>15580</v>
      </c>
      <c r="D1809" s="13">
        <v>4.593</v>
      </c>
      <c r="E1809" s="8" t="s">
        <v>15581</v>
      </c>
      <c r="F1809" s="8" t="s">
        <v>15582</v>
      </c>
      <c r="G1809" s="8" t="s">
        <v>11838</v>
      </c>
      <c r="H1809" s="8" t="s">
        <v>11839</v>
      </c>
      <c r="I1809" s="8" t="s">
        <v>10560</v>
      </c>
      <c r="J1809" s="13">
        <v>4.6</v>
      </c>
      <c r="K1809" s="13">
        <f t="shared" si="114"/>
        <v>206.7</v>
      </c>
      <c r="L1809" s="13">
        <v>83</v>
      </c>
      <c r="M1809" s="8" t="s">
        <v>10559</v>
      </c>
      <c r="N1809" s="13">
        <f t="shared" si="115"/>
        <v>123.7</v>
      </c>
      <c r="O1809" s="8" t="s">
        <v>10566</v>
      </c>
      <c r="P1809" s="8" t="s">
        <v>10562</v>
      </c>
      <c r="Q1809" s="8" t="s">
        <v>15573</v>
      </c>
      <c r="R1809" s="8"/>
      <c r="U1809" s="13">
        <v>148</v>
      </c>
    </row>
    <row r="1810" ht="30" customHeight="1" outlineLevel="3" spans="1:21">
      <c r="A1810" s="8" t="s">
        <v>299</v>
      </c>
      <c r="B1810" s="8" t="s">
        <v>308</v>
      </c>
      <c r="C1810" s="8" t="s">
        <v>15583</v>
      </c>
      <c r="D1810" s="13">
        <v>2.673</v>
      </c>
      <c r="E1810" s="8" t="s">
        <v>15584</v>
      </c>
      <c r="F1810" s="8" t="s">
        <v>15585</v>
      </c>
      <c r="G1810" s="8" t="s">
        <v>11838</v>
      </c>
      <c r="H1810" s="8" t="s">
        <v>11839</v>
      </c>
      <c r="I1810" s="8" t="s">
        <v>10560</v>
      </c>
      <c r="J1810" s="13">
        <v>2.7</v>
      </c>
      <c r="K1810" s="13">
        <f t="shared" si="114"/>
        <v>120.1</v>
      </c>
      <c r="L1810" s="13">
        <v>48</v>
      </c>
      <c r="M1810" s="8" t="s">
        <v>10559</v>
      </c>
      <c r="N1810" s="13">
        <f t="shared" si="115"/>
        <v>72.1</v>
      </c>
      <c r="O1810" s="8" t="s">
        <v>10566</v>
      </c>
      <c r="P1810" s="8" t="s">
        <v>10562</v>
      </c>
      <c r="Q1810" s="8" t="s">
        <v>15573</v>
      </c>
      <c r="R1810" s="8"/>
      <c r="U1810" s="13">
        <v>86</v>
      </c>
    </row>
    <row r="1811" ht="30" customHeight="1" outlineLevel="3" spans="1:21">
      <c r="A1811" s="8" t="s">
        <v>299</v>
      </c>
      <c r="B1811" s="8" t="s">
        <v>308</v>
      </c>
      <c r="C1811" s="8" t="s">
        <v>15586</v>
      </c>
      <c r="D1811" s="13">
        <v>3.121</v>
      </c>
      <c r="E1811" s="8" t="s">
        <v>15587</v>
      </c>
      <c r="F1811" s="8" t="s">
        <v>15588</v>
      </c>
      <c r="G1811" s="8" t="s">
        <v>11838</v>
      </c>
      <c r="H1811" s="8" t="s">
        <v>11839</v>
      </c>
      <c r="I1811" s="8" t="s">
        <v>10560</v>
      </c>
      <c r="J1811" s="13">
        <v>3.1</v>
      </c>
      <c r="K1811" s="13">
        <f t="shared" si="114"/>
        <v>139.6</v>
      </c>
      <c r="L1811" s="13">
        <v>56</v>
      </c>
      <c r="M1811" s="8" t="s">
        <v>10559</v>
      </c>
      <c r="N1811" s="13">
        <f t="shared" si="115"/>
        <v>83.6</v>
      </c>
      <c r="O1811" s="8" t="s">
        <v>10566</v>
      </c>
      <c r="P1811" s="8" t="s">
        <v>10562</v>
      </c>
      <c r="Q1811" s="8" t="s">
        <v>15573</v>
      </c>
      <c r="R1811" s="8"/>
      <c r="U1811" s="13">
        <v>100</v>
      </c>
    </row>
    <row r="1812" ht="30" customHeight="1" outlineLevel="3" spans="1:21">
      <c r="A1812" s="8" t="s">
        <v>299</v>
      </c>
      <c r="B1812" s="8" t="s">
        <v>308</v>
      </c>
      <c r="C1812" s="8" t="s">
        <v>10559</v>
      </c>
      <c r="D1812" s="13">
        <v>0.969</v>
      </c>
      <c r="E1812" s="8" t="s">
        <v>10502</v>
      </c>
      <c r="F1812" s="8" t="s">
        <v>10503</v>
      </c>
      <c r="G1812" s="8" t="s">
        <v>11838</v>
      </c>
      <c r="H1812" s="8" t="s">
        <v>11839</v>
      </c>
      <c r="I1812" s="8" t="s">
        <v>10560</v>
      </c>
      <c r="J1812" s="13">
        <v>1</v>
      </c>
      <c r="K1812" s="13">
        <f t="shared" si="114"/>
        <v>43.3</v>
      </c>
      <c r="L1812" s="13">
        <v>17</v>
      </c>
      <c r="M1812" s="8" t="s">
        <v>10559</v>
      </c>
      <c r="N1812" s="13">
        <f t="shared" si="115"/>
        <v>26.3</v>
      </c>
      <c r="O1812" s="8" t="s">
        <v>10566</v>
      </c>
      <c r="P1812" s="8" t="s">
        <v>10562</v>
      </c>
      <c r="Q1812" s="8" t="s">
        <v>15573</v>
      </c>
      <c r="R1812" s="8"/>
      <c r="U1812" s="13">
        <v>31</v>
      </c>
    </row>
    <row r="1813" ht="30" customHeight="1" outlineLevel="3" spans="1:21">
      <c r="A1813" s="8" t="s">
        <v>299</v>
      </c>
      <c r="B1813" s="8" t="s">
        <v>308</v>
      </c>
      <c r="C1813" s="8" t="s">
        <v>15589</v>
      </c>
      <c r="D1813" s="13">
        <v>2.347</v>
      </c>
      <c r="E1813" s="8" t="s">
        <v>15590</v>
      </c>
      <c r="F1813" s="8" t="s">
        <v>15591</v>
      </c>
      <c r="G1813" s="8" t="s">
        <v>11838</v>
      </c>
      <c r="H1813" s="8" t="s">
        <v>11839</v>
      </c>
      <c r="I1813" s="8" t="s">
        <v>10560</v>
      </c>
      <c r="J1813" s="13">
        <v>2.3</v>
      </c>
      <c r="K1813" s="13">
        <f t="shared" si="114"/>
        <v>104.7</v>
      </c>
      <c r="L1813" s="13">
        <v>42</v>
      </c>
      <c r="M1813" s="8" t="s">
        <v>10559</v>
      </c>
      <c r="N1813" s="13">
        <f t="shared" si="115"/>
        <v>62.7</v>
      </c>
      <c r="O1813" s="8" t="s">
        <v>10566</v>
      </c>
      <c r="P1813" s="8" t="s">
        <v>10562</v>
      </c>
      <c r="Q1813" s="8" t="s">
        <v>15573</v>
      </c>
      <c r="R1813" s="8"/>
      <c r="U1813" s="13">
        <v>75</v>
      </c>
    </row>
    <row r="1814" ht="30" customHeight="1" outlineLevel="3" spans="1:21">
      <c r="A1814" s="8" t="s">
        <v>299</v>
      </c>
      <c r="B1814" s="8" t="s">
        <v>308</v>
      </c>
      <c r="C1814" s="8" t="s">
        <v>15592</v>
      </c>
      <c r="D1814" s="13">
        <v>3.075</v>
      </c>
      <c r="E1814" s="8" t="s">
        <v>15593</v>
      </c>
      <c r="F1814" s="8" t="s">
        <v>15594</v>
      </c>
      <c r="G1814" s="8" t="s">
        <v>11838</v>
      </c>
      <c r="H1814" s="8" t="s">
        <v>11839</v>
      </c>
      <c r="I1814" s="8" t="s">
        <v>10560</v>
      </c>
      <c r="J1814" s="13">
        <v>3.1</v>
      </c>
      <c r="K1814" s="13">
        <f t="shared" si="114"/>
        <v>138.3</v>
      </c>
      <c r="L1814" s="13">
        <v>55</v>
      </c>
      <c r="M1814" s="8" t="s">
        <v>10559</v>
      </c>
      <c r="N1814" s="13">
        <f t="shared" si="115"/>
        <v>83.3</v>
      </c>
      <c r="O1814" s="8" t="s">
        <v>10566</v>
      </c>
      <c r="P1814" s="8" t="s">
        <v>10562</v>
      </c>
      <c r="Q1814" s="8" t="s">
        <v>15573</v>
      </c>
      <c r="R1814" s="8"/>
      <c r="U1814" s="13">
        <v>99</v>
      </c>
    </row>
    <row r="1815" ht="30" customHeight="1" outlineLevel="3" spans="1:21">
      <c r="A1815" s="8" t="s">
        <v>299</v>
      </c>
      <c r="B1815" s="8" t="s">
        <v>308</v>
      </c>
      <c r="C1815" s="8" t="s">
        <v>15595</v>
      </c>
      <c r="D1815" s="13">
        <v>0.973</v>
      </c>
      <c r="E1815" s="8" t="s">
        <v>15596</v>
      </c>
      <c r="F1815" s="8" t="s">
        <v>15597</v>
      </c>
      <c r="G1815" s="8" t="s">
        <v>11838</v>
      </c>
      <c r="H1815" s="8" t="s">
        <v>11839</v>
      </c>
      <c r="I1815" s="8" t="s">
        <v>10560</v>
      </c>
      <c r="J1815" s="13">
        <v>1</v>
      </c>
      <c r="K1815" s="13">
        <f t="shared" si="114"/>
        <v>43.3</v>
      </c>
      <c r="L1815" s="13">
        <v>18</v>
      </c>
      <c r="M1815" s="8" t="s">
        <v>10559</v>
      </c>
      <c r="N1815" s="13">
        <f t="shared" si="115"/>
        <v>25.3</v>
      </c>
      <c r="O1815" s="8" t="s">
        <v>10566</v>
      </c>
      <c r="P1815" s="8" t="s">
        <v>10562</v>
      </c>
      <c r="Q1815" s="8" t="s">
        <v>15573</v>
      </c>
      <c r="R1815" s="8"/>
      <c r="U1815" s="13">
        <v>31</v>
      </c>
    </row>
    <row r="1816" ht="30" customHeight="1" outlineLevel="3" spans="1:21">
      <c r="A1816" s="8" t="s">
        <v>299</v>
      </c>
      <c r="B1816" s="8" t="s">
        <v>308</v>
      </c>
      <c r="C1816" s="8" t="s">
        <v>10559</v>
      </c>
      <c r="D1816" s="13">
        <v>0.175</v>
      </c>
      <c r="E1816" s="8" t="s">
        <v>15598</v>
      </c>
      <c r="F1816" s="8" t="s">
        <v>15599</v>
      </c>
      <c r="G1816" s="8" t="s">
        <v>11838</v>
      </c>
      <c r="H1816" s="8" t="s">
        <v>11839</v>
      </c>
      <c r="I1816" s="8" t="s">
        <v>10560</v>
      </c>
      <c r="J1816" s="13">
        <v>6.7</v>
      </c>
      <c r="K1816" s="13">
        <f t="shared" si="114"/>
        <v>300.2</v>
      </c>
      <c r="L1816" s="13">
        <v>3</v>
      </c>
      <c r="M1816" s="8" t="s">
        <v>10559</v>
      </c>
      <c r="N1816" s="13">
        <f t="shared" si="115"/>
        <v>297.2</v>
      </c>
      <c r="O1816" s="8" t="s">
        <v>10566</v>
      </c>
      <c r="P1816" s="8" t="s">
        <v>10562</v>
      </c>
      <c r="Q1816" s="8" t="s">
        <v>15573</v>
      </c>
      <c r="R1816" s="8"/>
      <c r="U1816" s="13">
        <v>215</v>
      </c>
    </row>
    <row r="1817" ht="30" customHeight="1" outlineLevel="3" spans="1:21">
      <c r="A1817" s="8" t="s">
        <v>299</v>
      </c>
      <c r="B1817" s="8" t="s">
        <v>308</v>
      </c>
      <c r="C1817" s="8" t="s">
        <v>15600</v>
      </c>
      <c r="D1817" s="13">
        <v>2.454</v>
      </c>
      <c r="E1817" s="8" t="s">
        <v>15601</v>
      </c>
      <c r="F1817" s="8" t="s">
        <v>15602</v>
      </c>
      <c r="G1817" s="8" t="s">
        <v>11838</v>
      </c>
      <c r="H1817" s="8" t="s">
        <v>11839</v>
      </c>
      <c r="I1817" s="8" t="s">
        <v>10560</v>
      </c>
      <c r="J1817" s="13">
        <v>2.5</v>
      </c>
      <c r="K1817" s="13">
        <f t="shared" si="114"/>
        <v>110.3</v>
      </c>
      <c r="L1817" s="13">
        <v>44</v>
      </c>
      <c r="M1817" s="8" t="s">
        <v>10559</v>
      </c>
      <c r="N1817" s="13">
        <f t="shared" si="115"/>
        <v>66.3</v>
      </c>
      <c r="O1817" s="8" t="s">
        <v>10566</v>
      </c>
      <c r="P1817" s="8" t="s">
        <v>10562</v>
      </c>
      <c r="Q1817" s="8" t="s">
        <v>15573</v>
      </c>
      <c r="R1817" s="8"/>
      <c r="U1817" s="13">
        <v>79</v>
      </c>
    </row>
    <row r="1818" ht="30" customHeight="1" outlineLevel="3" spans="1:21">
      <c r="A1818" s="8" t="s">
        <v>299</v>
      </c>
      <c r="B1818" s="8" t="s">
        <v>308</v>
      </c>
      <c r="C1818" s="8" t="s">
        <v>10559</v>
      </c>
      <c r="D1818" s="13">
        <v>0.26</v>
      </c>
      <c r="E1818" s="8" t="s">
        <v>15603</v>
      </c>
      <c r="F1818" s="8" t="s">
        <v>15604</v>
      </c>
      <c r="G1818" s="8" t="s">
        <v>11838</v>
      </c>
      <c r="H1818" s="8" t="s">
        <v>11839</v>
      </c>
      <c r="I1818" s="8" t="s">
        <v>10560</v>
      </c>
      <c r="J1818" s="13">
        <v>2.3</v>
      </c>
      <c r="K1818" s="13">
        <f t="shared" si="114"/>
        <v>101.9</v>
      </c>
      <c r="L1818" s="13">
        <v>5</v>
      </c>
      <c r="M1818" s="8" t="s">
        <v>10559</v>
      </c>
      <c r="N1818" s="13">
        <f t="shared" si="115"/>
        <v>96.9</v>
      </c>
      <c r="O1818" s="8" t="s">
        <v>10566</v>
      </c>
      <c r="P1818" s="8" t="s">
        <v>10562</v>
      </c>
      <c r="Q1818" s="8" t="s">
        <v>15573</v>
      </c>
      <c r="R1818" s="8"/>
      <c r="U1818" s="13">
        <v>73</v>
      </c>
    </row>
    <row r="1819" ht="30" customHeight="1" outlineLevel="3" spans="1:21">
      <c r="A1819" s="8" t="s">
        <v>299</v>
      </c>
      <c r="B1819" s="8" t="s">
        <v>308</v>
      </c>
      <c r="C1819" s="8" t="s">
        <v>10559</v>
      </c>
      <c r="D1819" s="13">
        <v>0.086</v>
      </c>
      <c r="E1819" s="8" t="s">
        <v>15605</v>
      </c>
      <c r="F1819" s="8" t="s">
        <v>15606</v>
      </c>
      <c r="G1819" s="8" t="s">
        <v>11838</v>
      </c>
      <c r="H1819" s="8" t="s">
        <v>11839</v>
      </c>
      <c r="I1819" s="8" t="s">
        <v>10560</v>
      </c>
      <c r="J1819" s="13">
        <v>5.6</v>
      </c>
      <c r="K1819" s="13">
        <f t="shared" si="114"/>
        <v>251.4</v>
      </c>
      <c r="L1819" s="13">
        <v>2</v>
      </c>
      <c r="M1819" s="8" t="s">
        <v>10559</v>
      </c>
      <c r="N1819" s="13">
        <f t="shared" si="115"/>
        <v>249.4</v>
      </c>
      <c r="O1819" s="8" t="s">
        <v>10566</v>
      </c>
      <c r="P1819" s="8" t="s">
        <v>10562</v>
      </c>
      <c r="Q1819" s="8" t="s">
        <v>15573</v>
      </c>
      <c r="R1819" s="8"/>
      <c r="U1819" s="13">
        <v>180</v>
      </c>
    </row>
    <row r="1820" ht="30" customHeight="1" outlineLevel="3" spans="1:21">
      <c r="A1820" s="8" t="s">
        <v>299</v>
      </c>
      <c r="B1820" s="8" t="s">
        <v>308</v>
      </c>
      <c r="C1820" s="8" t="s">
        <v>15607</v>
      </c>
      <c r="D1820" s="13">
        <v>2.952</v>
      </c>
      <c r="E1820" s="8" t="s">
        <v>15608</v>
      </c>
      <c r="F1820" s="8" t="s">
        <v>15609</v>
      </c>
      <c r="G1820" s="8" t="s">
        <v>11838</v>
      </c>
      <c r="H1820" s="8" t="s">
        <v>11839</v>
      </c>
      <c r="I1820" s="8" t="s">
        <v>10560</v>
      </c>
      <c r="J1820" s="13">
        <v>3</v>
      </c>
      <c r="K1820" s="13">
        <f t="shared" si="114"/>
        <v>132.7</v>
      </c>
      <c r="L1820" s="13">
        <v>53</v>
      </c>
      <c r="M1820" s="8" t="s">
        <v>10559</v>
      </c>
      <c r="N1820" s="13">
        <f t="shared" si="115"/>
        <v>79.7</v>
      </c>
      <c r="O1820" s="8" t="s">
        <v>10566</v>
      </c>
      <c r="P1820" s="8" t="s">
        <v>10562</v>
      </c>
      <c r="Q1820" s="8" t="s">
        <v>15573</v>
      </c>
      <c r="R1820" s="8"/>
      <c r="U1820" s="13">
        <v>95</v>
      </c>
    </row>
    <row r="1821" ht="30" customHeight="1" outlineLevel="3" spans="1:21">
      <c r="A1821" s="8" t="s">
        <v>299</v>
      </c>
      <c r="B1821" s="8" t="s">
        <v>308</v>
      </c>
      <c r="C1821" s="8" t="s">
        <v>15610</v>
      </c>
      <c r="D1821" s="13">
        <v>5.499</v>
      </c>
      <c r="E1821" s="8" t="s">
        <v>15611</v>
      </c>
      <c r="F1821" s="8" t="s">
        <v>15612</v>
      </c>
      <c r="G1821" s="8" t="s">
        <v>11838</v>
      </c>
      <c r="H1821" s="8" t="s">
        <v>11839</v>
      </c>
      <c r="I1821" s="8" t="s">
        <v>10560</v>
      </c>
      <c r="J1821" s="13">
        <v>5.5</v>
      </c>
      <c r="K1821" s="13">
        <f t="shared" si="114"/>
        <v>247.2</v>
      </c>
      <c r="L1821" s="13">
        <v>99</v>
      </c>
      <c r="M1821" s="8" t="s">
        <v>10559</v>
      </c>
      <c r="N1821" s="13">
        <f t="shared" si="115"/>
        <v>148.2</v>
      </c>
      <c r="O1821" s="8" t="s">
        <v>10566</v>
      </c>
      <c r="P1821" s="8" t="s">
        <v>10562</v>
      </c>
      <c r="Q1821" s="8" t="s">
        <v>15573</v>
      </c>
      <c r="R1821" s="8"/>
      <c r="U1821" s="13">
        <v>177</v>
      </c>
    </row>
    <row r="1822" ht="30" customHeight="1" outlineLevel="3" spans="1:21">
      <c r="A1822" s="8" t="s">
        <v>299</v>
      </c>
      <c r="B1822" s="8" t="s">
        <v>308</v>
      </c>
      <c r="C1822" s="8" t="s">
        <v>10559</v>
      </c>
      <c r="D1822" s="13">
        <v>0.475</v>
      </c>
      <c r="E1822" s="8" t="s">
        <v>15613</v>
      </c>
      <c r="F1822" s="8" t="s">
        <v>15614</v>
      </c>
      <c r="G1822" s="8" t="s">
        <v>11838</v>
      </c>
      <c r="H1822" s="8" t="s">
        <v>11839</v>
      </c>
      <c r="I1822" s="8" t="s">
        <v>10560</v>
      </c>
      <c r="J1822" s="13">
        <v>2</v>
      </c>
      <c r="K1822" s="13">
        <f t="shared" si="114"/>
        <v>88</v>
      </c>
      <c r="L1822" s="13">
        <v>9</v>
      </c>
      <c r="M1822" s="8" t="s">
        <v>10559</v>
      </c>
      <c r="N1822" s="13">
        <f t="shared" si="115"/>
        <v>79</v>
      </c>
      <c r="O1822" s="8" t="s">
        <v>10566</v>
      </c>
      <c r="P1822" s="8" t="s">
        <v>10562</v>
      </c>
      <c r="Q1822" s="8" t="s">
        <v>15573</v>
      </c>
      <c r="R1822" s="8"/>
      <c r="U1822" s="13">
        <v>63</v>
      </c>
    </row>
    <row r="1823" ht="30" customHeight="1" outlineLevel="3" spans="1:21">
      <c r="A1823" s="8" t="s">
        <v>299</v>
      </c>
      <c r="B1823" s="8" t="s">
        <v>308</v>
      </c>
      <c r="C1823" s="8" t="s">
        <v>15615</v>
      </c>
      <c r="D1823" s="13">
        <v>1.598</v>
      </c>
      <c r="E1823" s="8" t="s">
        <v>15616</v>
      </c>
      <c r="F1823" s="8" t="s">
        <v>15617</v>
      </c>
      <c r="G1823" s="8" t="s">
        <v>11838</v>
      </c>
      <c r="H1823" s="8" t="s">
        <v>11839</v>
      </c>
      <c r="I1823" s="8" t="s">
        <v>10560</v>
      </c>
      <c r="J1823" s="13">
        <v>1.6</v>
      </c>
      <c r="K1823" s="13">
        <f t="shared" si="114"/>
        <v>71.2</v>
      </c>
      <c r="L1823" s="13">
        <v>29</v>
      </c>
      <c r="M1823" s="8" t="s">
        <v>10559</v>
      </c>
      <c r="N1823" s="13">
        <f t="shared" si="115"/>
        <v>42.2</v>
      </c>
      <c r="O1823" s="8" t="s">
        <v>10566</v>
      </c>
      <c r="P1823" s="8" t="s">
        <v>10562</v>
      </c>
      <c r="Q1823" s="8" t="s">
        <v>15573</v>
      </c>
      <c r="R1823" s="8"/>
      <c r="U1823" s="13">
        <v>51</v>
      </c>
    </row>
    <row r="1824" ht="30" customHeight="1" outlineLevel="2" spans="1:21">
      <c r="A1824" s="8"/>
      <c r="B1824" s="7" t="s">
        <v>305</v>
      </c>
      <c r="C1824" s="8"/>
      <c r="D1824" s="13">
        <f>SUBTOTAL(9,D1825:D1828)</f>
        <v>7.88</v>
      </c>
      <c r="E1824" s="8"/>
      <c r="F1824" s="8"/>
      <c r="G1824" s="8"/>
      <c r="H1824" s="8"/>
      <c r="I1824" s="8"/>
      <c r="J1824" s="13"/>
      <c r="K1824" s="13">
        <f>SUBTOTAL(9,K1825:K1828)</f>
        <v>354.7</v>
      </c>
      <c r="L1824" s="13">
        <f>SUBTOTAL(9,L1825:L1828)</f>
        <v>141</v>
      </c>
      <c r="M1824" s="8">
        <f>SUBTOTAL(9,M1825:M1828)</f>
        <v>0</v>
      </c>
      <c r="N1824" s="13">
        <f>SUBTOTAL(9,N1825:N1828)</f>
        <v>213.7</v>
      </c>
      <c r="O1824" s="8"/>
      <c r="P1824" s="8"/>
      <c r="Q1824" s="8"/>
      <c r="R1824" s="8"/>
      <c r="U1824" s="13">
        <f>SUBTOTAL(9,U1825:U1828)</f>
        <v>254</v>
      </c>
    </row>
    <row r="1825" ht="30" customHeight="1" outlineLevel="3" spans="1:21">
      <c r="A1825" s="8" t="s">
        <v>299</v>
      </c>
      <c r="B1825" s="8" t="s">
        <v>304</v>
      </c>
      <c r="C1825" s="8" t="s">
        <v>15618</v>
      </c>
      <c r="D1825" s="13">
        <v>1.138</v>
      </c>
      <c r="E1825" s="8" t="s">
        <v>15619</v>
      </c>
      <c r="F1825" s="8" t="s">
        <v>15620</v>
      </c>
      <c r="G1825" s="8" t="s">
        <v>11838</v>
      </c>
      <c r="H1825" s="8" t="s">
        <v>11839</v>
      </c>
      <c r="I1825" s="8" t="s">
        <v>10560</v>
      </c>
      <c r="J1825" s="13">
        <v>1.1</v>
      </c>
      <c r="K1825" s="13">
        <f t="shared" ref="K1825:K1828" si="116">ROUND(U1825/167662*234138,1)</f>
        <v>51.7</v>
      </c>
      <c r="L1825" s="13">
        <v>20</v>
      </c>
      <c r="M1825" s="8" t="s">
        <v>10559</v>
      </c>
      <c r="N1825" s="13">
        <f>K1825-L1825</f>
        <v>31.7</v>
      </c>
      <c r="O1825" s="8" t="s">
        <v>10566</v>
      </c>
      <c r="P1825" s="8" t="s">
        <v>10562</v>
      </c>
      <c r="Q1825" s="8" t="s">
        <v>15621</v>
      </c>
      <c r="R1825" s="8" t="s">
        <v>10559</v>
      </c>
      <c r="U1825" s="13">
        <v>37</v>
      </c>
    </row>
    <row r="1826" ht="30" customHeight="1" outlineLevel="3" spans="1:21">
      <c r="A1826" s="8" t="s">
        <v>299</v>
      </c>
      <c r="B1826" s="8" t="s">
        <v>304</v>
      </c>
      <c r="C1826" s="8" t="s">
        <v>15622</v>
      </c>
      <c r="D1826" s="13">
        <v>4.567</v>
      </c>
      <c r="E1826" s="8" t="s">
        <v>15623</v>
      </c>
      <c r="F1826" s="8" t="s">
        <v>15624</v>
      </c>
      <c r="G1826" s="8" t="s">
        <v>11838</v>
      </c>
      <c r="H1826" s="8" t="s">
        <v>11839</v>
      </c>
      <c r="I1826" s="8" t="s">
        <v>10560</v>
      </c>
      <c r="J1826" s="13">
        <v>4.6</v>
      </c>
      <c r="K1826" s="13">
        <f t="shared" si="116"/>
        <v>205.3</v>
      </c>
      <c r="L1826" s="13">
        <v>82</v>
      </c>
      <c r="M1826" s="8" t="s">
        <v>10559</v>
      </c>
      <c r="N1826" s="13">
        <f>K1826-L1826</f>
        <v>123.3</v>
      </c>
      <c r="O1826" s="8" t="s">
        <v>10566</v>
      </c>
      <c r="P1826" s="8" t="s">
        <v>10562</v>
      </c>
      <c r="Q1826" s="8" t="s">
        <v>15621</v>
      </c>
      <c r="R1826" s="8" t="s">
        <v>10559</v>
      </c>
      <c r="U1826" s="13">
        <v>147</v>
      </c>
    </row>
    <row r="1827" ht="30" customHeight="1" outlineLevel="3" spans="1:21">
      <c r="A1827" s="8" t="s">
        <v>299</v>
      </c>
      <c r="B1827" s="8" t="s">
        <v>304</v>
      </c>
      <c r="C1827" s="8" t="s">
        <v>15625</v>
      </c>
      <c r="D1827" s="13">
        <v>1.435</v>
      </c>
      <c r="E1827" s="8" t="s">
        <v>15626</v>
      </c>
      <c r="F1827" s="8" t="s">
        <v>15627</v>
      </c>
      <c r="G1827" s="8" t="s">
        <v>11838</v>
      </c>
      <c r="H1827" s="8" t="s">
        <v>11839</v>
      </c>
      <c r="I1827" s="8" t="s">
        <v>10560</v>
      </c>
      <c r="J1827" s="13">
        <v>1.4</v>
      </c>
      <c r="K1827" s="13">
        <f t="shared" si="116"/>
        <v>64.2</v>
      </c>
      <c r="L1827" s="13">
        <v>26</v>
      </c>
      <c r="M1827" s="8" t="s">
        <v>10559</v>
      </c>
      <c r="N1827" s="13">
        <f>K1827-L1827</f>
        <v>38.2</v>
      </c>
      <c r="O1827" s="8" t="s">
        <v>10566</v>
      </c>
      <c r="P1827" s="8" t="s">
        <v>10562</v>
      </c>
      <c r="Q1827" s="8" t="s">
        <v>15621</v>
      </c>
      <c r="R1827" s="8" t="s">
        <v>10559</v>
      </c>
      <c r="U1827" s="13">
        <v>46</v>
      </c>
    </row>
    <row r="1828" ht="30" customHeight="1" outlineLevel="3" spans="1:21">
      <c r="A1828" s="8" t="s">
        <v>299</v>
      </c>
      <c r="B1828" s="8" t="s">
        <v>304</v>
      </c>
      <c r="C1828" s="8" t="s">
        <v>15628</v>
      </c>
      <c r="D1828" s="13">
        <v>0.74</v>
      </c>
      <c r="E1828" s="8" t="s">
        <v>15629</v>
      </c>
      <c r="F1828" s="8" t="s">
        <v>15630</v>
      </c>
      <c r="G1828" s="8" t="s">
        <v>11838</v>
      </c>
      <c r="H1828" s="8" t="s">
        <v>11839</v>
      </c>
      <c r="I1828" s="8" t="s">
        <v>10560</v>
      </c>
      <c r="J1828" s="13">
        <v>0.7</v>
      </c>
      <c r="K1828" s="13">
        <f t="shared" si="116"/>
        <v>33.5</v>
      </c>
      <c r="L1828" s="13">
        <v>13</v>
      </c>
      <c r="M1828" s="8" t="s">
        <v>10559</v>
      </c>
      <c r="N1828" s="13">
        <f>K1828-L1828</f>
        <v>20.5</v>
      </c>
      <c r="O1828" s="8" t="s">
        <v>10566</v>
      </c>
      <c r="P1828" s="8" t="s">
        <v>10562</v>
      </c>
      <c r="Q1828" s="8" t="s">
        <v>15621</v>
      </c>
      <c r="R1828" s="8" t="s">
        <v>10559</v>
      </c>
      <c r="U1828" s="13">
        <v>24</v>
      </c>
    </row>
    <row r="1829" ht="30" customHeight="1" outlineLevel="2" spans="1:21">
      <c r="A1829" s="8"/>
      <c r="B1829" s="7" t="s">
        <v>301</v>
      </c>
      <c r="C1829" s="8"/>
      <c r="D1829" s="13">
        <f>SUBTOTAL(9,D1830:D1838)</f>
        <v>29.014</v>
      </c>
      <c r="E1829" s="8"/>
      <c r="F1829" s="8"/>
      <c r="G1829" s="8"/>
      <c r="H1829" s="8"/>
      <c r="I1829" s="8"/>
      <c r="J1829" s="13"/>
      <c r="K1829" s="13">
        <f>SUBTOTAL(9,K1830:K1838)</f>
        <v>1304.4</v>
      </c>
      <c r="L1829" s="13">
        <f>SUBTOTAL(9,L1830:L1838)</f>
        <v>522</v>
      </c>
      <c r="M1829" s="8">
        <f>SUBTOTAL(9,M1830:M1838)</f>
        <v>0</v>
      </c>
      <c r="N1829" s="13">
        <f>SUBTOTAL(9,N1830:N1838)</f>
        <v>782.4</v>
      </c>
      <c r="O1829" s="8"/>
      <c r="P1829" s="8"/>
      <c r="Q1829" s="8"/>
      <c r="R1829" s="8"/>
      <c r="U1829" s="13">
        <f>SUBTOTAL(9,U1830:U1838)</f>
        <v>934</v>
      </c>
    </row>
    <row r="1830" ht="30" customHeight="1" outlineLevel="3" spans="1:21">
      <c r="A1830" s="8" t="s">
        <v>299</v>
      </c>
      <c r="B1830" s="8" t="s">
        <v>300</v>
      </c>
      <c r="C1830" s="8" t="s">
        <v>10559</v>
      </c>
      <c r="D1830" s="13">
        <v>2.629</v>
      </c>
      <c r="E1830" s="8" t="s">
        <v>15631</v>
      </c>
      <c r="F1830" s="8" t="s">
        <v>15632</v>
      </c>
      <c r="G1830" s="8" t="s">
        <v>11838</v>
      </c>
      <c r="H1830" s="8" t="s">
        <v>11839</v>
      </c>
      <c r="I1830" s="8" t="s">
        <v>10560</v>
      </c>
      <c r="J1830" s="13">
        <v>2.6</v>
      </c>
      <c r="K1830" s="13">
        <f t="shared" ref="K1830:K1838" si="117">ROUND(U1830/167662*234138,1)</f>
        <v>118.7</v>
      </c>
      <c r="L1830" s="13">
        <v>47</v>
      </c>
      <c r="M1830" s="8" t="s">
        <v>10559</v>
      </c>
      <c r="N1830" s="13">
        <f t="shared" ref="N1830:N1838" si="118">K1830-L1830</f>
        <v>71.7</v>
      </c>
      <c r="O1830" s="8" t="s">
        <v>10566</v>
      </c>
      <c r="P1830" s="8" t="s">
        <v>10562</v>
      </c>
      <c r="Q1830" s="8" t="s">
        <v>15633</v>
      </c>
      <c r="R1830" s="8"/>
      <c r="S1830" s="1" t="s">
        <v>14631</v>
      </c>
      <c r="T1830" s="1" t="s">
        <v>14631</v>
      </c>
      <c r="U1830" s="13">
        <v>85</v>
      </c>
    </row>
    <row r="1831" ht="30" customHeight="1" outlineLevel="3" spans="1:21">
      <c r="A1831" s="8" t="s">
        <v>299</v>
      </c>
      <c r="B1831" s="8" t="s">
        <v>300</v>
      </c>
      <c r="C1831" s="8" t="s">
        <v>15634</v>
      </c>
      <c r="D1831" s="13">
        <v>3.982</v>
      </c>
      <c r="E1831" s="8" t="s">
        <v>15635</v>
      </c>
      <c r="F1831" s="8" t="s">
        <v>15636</v>
      </c>
      <c r="G1831" s="8" t="s">
        <v>11838</v>
      </c>
      <c r="H1831" s="8" t="s">
        <v>11839</v>
      </c>
      <c r="I1831" s="8" t="s">
        <v>10560</v>
      </c>
      <c r="J1831" s="13">
        <v>4</v>
      </c>
      <c r="K1831" s="13">
        <f t="shared" si="117"/>
        <v>178.8</v>
      </c>
      <c r="L1831" s="13">
        <v>72</v>
      </c>
      <c r="M1831" s="8" t="s">
        <v>10559</v>
      </c>
      <c r="N1831" s="13">
        <f t="shared" si="118"/>
        <v>106.8</v>
      </c>
      <c r="O1831" s="8" t="s">
        <v>10566</v>
      </c>
      <c r="P1831" s="8" t="s">
        <v>10562</v>
      </c>
      <c r="Q1831" s="8" t="s">
        <v>15633</v>
      </c>
      <c r="R1831" s="8"/>
      <c r="S1831" s="1" t="s">
        <v>14631</v>
      </c>
      <c r="T1831" s="1" t="s">
        <v>14631</v>
      </c>
      <c r="U1831" s="13">
        <v>128</v>
      </c>
    </row>
    <row r="1832" ht="30" customHeight="1" outlineLevel="3" spans="1:21">
      <c r="A1832" s="8" t="s">
        <v>299</v>
      </c>
      <c r="B1832" s="8" t="s">
        <v>300</v>
      </c>
      <c r="C1832" s="8" t="s">
        <v>15637</v>
      </c>
      <c r="D1832" s="13">
        <v>2.021</v>
      </c>
      <c r="E1832" s="8" t="s">
        <v>15638</v>
      </c>
      <c r="F1832" s="8" t="s">
        <v>15639</v>
      </c>
      <c r="G1832" s="8" t="s">
        <v>11838</v>
      </c>
      <c r="H1832" s="8" t="s">
        <v>11839</v>
      </c>
      <c r="I1832" s="8" t="s">
        <v>10560</v>
      </c>
      <c r="J1832" s="13">
        <v>2</v>
      </c>
      <c r="K1832" s="13">
        <f t="shared" si="117"/>
        <v>90.8</v>
      </c>
      <c r="L1832" s="13">
        <v>36</v>
      </c>
      <c r="M1832" s="8" t="s">
        <v>10559</v>
      </c>
      <c r="N1832" s="13">
        <f t="shared" si="118"/>
        <v>54.8</v>
      </c>
      <c r="O1832" s="8" t="s">
        <v>10566</v>
      </c>
      <c r="P1832" s="8" t="s">
        <v>10562</v>
      </c>
      <c r="Q1832" s="8" t="s">
        <v>15633</v>
      </c>
      <c r="R1832" s="8"/>
      <c r="S1832" s="1" t="s">
        <v>14631</v>
      </c>
      <c r="T1832" s="1" t="s">
        <v>14631</v>
      </c>
      <c r="U1832" s="13">
        <v>65</v>
      </c>
    </row>
    <row r="1833" ht="30" customHeight="1" outlineLevel="3" spans="1:21">
      <c r="A1833" s="8" t="s">
        <v>299</v>
      </c>
      <c r="B1833" s="8" t="s">
        <v>300</v>
      </c>
      <c r="C1833" s="8" t="s">
        <v>15640</v>
      </c>
      <c r="D1833" s="13">
        <v>2.298</v>
      </c>
      <c r="E1833" s="8" t="s">
        <v>15641</v>
      </c>
      <c r="F1833" s="8" t="s">
        <v>15642</v>
      </c>
      <c r="G1833" s="8" t="s">
        <v>11838</v>
      </c>
      <c r="H1833" s="8" t="s">
        <v>11839</v>
      </c>
      <c r="I1833" s="8" t="s">
        <v>10560</v>
      </c>
      <c r="J1833" s="13">
        <v>2.3</v>
      </c>
      <c r="K1833" s="13">
        <f t="shared" si="117"/>
        <v>103.3</v>
      </c>
      <c r="L1833" s="13">
        <v>41</v>
      </c>
      <c r="M1833" s="8" t="s">
        <v>10559</v>
      </c>
      <c r="N1833" s="13">
        <f t="shared" si="118"/>
        <v>62.3</v>
      </c>
      <c r="O1833" s="8" t="s">
        <v>10566</v>
      </c>
      <c r="P1833" s="8" t="s">
        <v>10562</v>
      </c>
      <c r="Q1833" s="8" t="s">
        <v>15633</v>
      </c>
      <c r="R1833" s="8"/>
      <c r="S1833" s="1" t="s">
        <v>14631</v>
      </c>
      <c r="T1833" s="1" t="s">
        <v>14631</v>
      </c>
      <c r="U1833" s="13">
        <v>74</v>
      </c>
    </row>
    <row r="1834" ht="30" customHeight="1" outlineLevel="3" spans="1:21">
      <c r="A1834" s="8" t="s">
        <v>299</v>
      </c>
      <c r="B1834" s="8" t="s">
        <v>300</v>
      </c>
      <c r="C1834" s="8" t="s">
        <v>15643</v>
      </c>
      <c r="D1834" s="13">
        <v>4.25</v>
      </c>
      <c r="E1834" s="8" t="s">
        <v>15644</v>
      </c>
      <c r="F1834" s="8" t="s">
        <v>15645</v>
      </c>
      <c r="G1834" s="8" t="s">
        <v>11838</v>
      </c>
      <c r="H1834" s="8" t="s">
        <v>11839</v>
      </c>
      <c r="I1834" s="8" t="s">
        <v>10560</v>
      </c>
      <c r="J1834" s="13">
        <v>4.2</v>
      </c>
      <c r="K1834" s="13">
        <f t="shared" si="117"/>
        <v>191.3</v>
      </c>
      <c r="L1834" s="13">
        <v>77</v>
      </c>
      <c r="M1834" s="8" t="s">
        <v>10559</v>
      </c>
      <c r="N1834" s="13">
        <f t="shared" si="118"/>
        <v>114.3</v>
      </c>
      <c r="O1834" s="8" t="s">
        <v>10566</v>
      </c>
      <c r="P1834" s="8" t="s">
        <v>10562</v>
      </c>
      <c r="Q1834" s="8" t="s">
        <v>15633</v>
      </c>
      <c r="R1834" s="8"/>
      <c r="S1834" s="1" t="s">
        <v>14631</v>
      </c>
      <c r="T1834" s="1" t="s">
        <v>14631</v>
      </c>
      <c r="U1834" s="13">
        <v>137</v>
      </c>
    </row>
    <row r="1835" ht="30" customHeight="1" outlineLevel="3" spans="1:21">
      <c r="A1835" s="8" t="s">
        <v>299</v>
      </c>
      <c r="B1835" s="8" t="s">
        <v>300</v>
      </c>
      <c r="C1835" s="8" t="s">
        <v>15646</v>
      </c>
      <c r="D1835" s="13">
        <v>5.67</v>
      </c>
      <c r="E1835" s="8" t="s">
        <v>15647</v>
      </c>
      <c r="F1835" s="8" t="s">
        <v>15648</v>
      </c>
      <c r="G1835" s="8" t="s">
        <v>11838</v>
      </c>
      <c r="H1835" s="8" t="s">
        <v>11839</v>
      </c>
      <c r="I1835" s="8" t="s">
        <v>10560</v>
      </c>
      <c r="J1835" s="13">
        <v>5.7</v>
      </c>
      <c r="K1835" s="13">
        <f t="shared" si="117"/>
        <v>254.2</v>
      </c>
      <c r="L1835" s="13">
        <v>102</v>
      </c>
      <c r="M1835" s="8" t="s">
        <v>10559</v>
      </c>
      <c r="N1835" s="13">
        <f t="shared" si="118"/>
        <v>152.2</v>
      </c>
      <c r="O1835" s="8" t="s">
        <v>10566</v>
      </c>
      <c r="P1835" s="8" t="s">
        <v>10562</v>
      </c>
      <c r="Q1835" s="8" t="s">
        <v>15633</v>
      </c>
      <c r="R1835" s="8"/>
      <c r="S1835" s="1" t="s">
        <v>14631</v>
      </c>
      <c r="T1835" s="1" t="s">
        <v>14631</v>
      </c>
      <c r="U1835" s="13">
        <v>182</v>
      </c>
    </row>
    <row r="1836" ht="30" customHeight="1" outlineLevel="3" spans="1:21">
      <c r="A1836" s="8" t="s">
        <v>299</v>
      </c>
      <c r="B1836" s="8" t="s">
        <v>300</v>
      </c>
      <c r="C1836" s="8" t="s">
        <v>15649</v>
      </c>
      <c r="D1836" s="13">
        <v>3.32</v>
      </c>
      <c r="E1836" s="8" t="s">
        <v>15650</v>
      </c>
      <c r="F1836" s="8" t="s">
        <v>15651</v>
      </c>
      <c r="G1836" s="8" t="s">
        <v>11838</v>
      </c>
      <c r="H1836" s="8" t="s">
        <v>11839</v>
      </c>
      <c r="I1836" s="8" t="s">
        <v>10560</v>
      </c>
      <c r="J1836" s="13">
        <v>3.3</v>
      </c>
      <c r="K1836" s="13">
        <f t="shared" si="117"/>
        <v>149.4</v>
      </c>
      <c r="L1836" s="13">
        <v>60</v>
      </c>
      <c r="M1836" s="8" t="s">
        <v>10559</v>
      </c>
      <c r="N1836" s="13">
        <f t="shared" si="118"/>
        <v>89.4</v>
      </c>
      <c r="O1836" s="8" t="s">
        <v>10566</v>
      </c>
      <c r="P1836" s="8" t="s">
        <v>10562</v>
      </c>
      <c r="Q1836" s="8" t="s">
        <v>15633</v>
      </c>
      <c r="R1836" s="8"/>
      <c r="S1836" s="1" t="s">
        <v>14631</v>
      </c>
      <c r="T1836" s="1" t="s">
        <v>14631</v>
      </c>
      <c r="U1836" s="13">
        <v>107</v>
      </c>
    </row>
    <row r="1837" ht="30" customHeight="1" outlineLevel="3" spans="1:21">
      <c r="A1837" s="8" t="s">
        <v>299</v>
      </c>
      <c r="B1837" s="8" t="s">
        <v>300</v>
      </c>
      <c r="C1837" s="8" t="s">
        <v>15652</v>
      </c>
      <c r="D1837" s="13">
        <v>4.629</v>
      </c>
      <c r="E1837" s="8" t="s">
        <v>15653</v>
      </c>
      <c r="F1837" s="8" t="s">
        <v>15654</v>
      </c>
      <c r="G1837" s="8" t="s">
        <v>11838</v>
      </c>
      <c r="H1837" s="8" t="s">
        <v>11839</v>
      </c>
      <c r="I1837" s="8" t="s">
        <v>10560</v>
      </c>
      <c r="J1837" s="13">
        <v>4.6</v>
      </c>
      <c r="K1837" s="13">
        <f t="shared" si="117"/>
        <v>208.1</v>
      </c>
      <c r="L1837" s="13">
        <v>83</v>
      </c>
      <c r="M1837" s="8" t="s">
        <v>10559</v>
      </c>
      <c r="N1837" s="13">
        <f t="shared" si="118"/>
        <v>125.1</v>
      </c>
      <c r="O1837" s="8" t="s">
        <v>10566</v>
      </c>
      <c r="P1837" s="8" t="s">
        <v>10562</v>
      </c>
      <c r="Q1837" s="8" t="s">
        <v>15633</v>
      </c>
      <c r="R1837" s="8"/>
      <c r="S1837" s="1" t="s">
        <v>14631</v>
      </c>
      <c r="T1837" s="1" t="s">
        <v>14631</v>
      </c>
      <c r="U1837" s="13">
        <v>149</v>
      </c>
    </row>
    <row r="1838" ht="30" customHeight="1" outlineLevel="3" spans="1:21">
      <c r="A1838" s="8" t="s">
        <v>299</v>
      </c>
      <c r="B1838" s="8" t="s">
        <v>300</v>
      </c>
      <c r="C1838" s="8" t="s">
        <v>15655</v>
      </c>
      <c r="D1838" s="13">
        <v>0.215</v>
      </c>
      <c r="E1838" s="8" t="s">
        <v>15656</v>
      </c>
      <c r="F1838" s="8" t="s">
        <v>15657</v>
      </c>
      <c r="G1838" s="8" t="s">
        <v>11838</v>
      </c>
      <c r="H1838" s="8" t="s">
        <v>11839</v>
      </c>
      <c r="I1838" s="8" t="s">
        <v>10560</v>
      </c>
      <c r="J1838" s="13">
        <v>0.2</v>
      </c>
      <c r="K1838" s="13">
        <f t="shared" si="117"/>
        <v>9.8</v>
      </c>
      <c r="L1838" s="13">
        <v>4</v>
      </c>
      <c r="M1838" s="8" t="s">
        <v>10559</v>
      </c>
      <c r="N1838" s="13">
        <f t="shared" si="118"/>
        <v>5.8</v>
      </c>
      <c r="O1838" s="8" t="s">
        <v>10566</v>
      </c>
      <c r="P1838" s="8" t="s">
        <v>10562</v>
      </c>
      <c r="Q1838" s="8" t="s">
        <v>15633</v>
      </c>
      <c r="R1838" s="8"/>
      <c r="S1838" s="1" t="s">
        <v>14631</v>
      </c>
      <c r="T1838" s="1" t="s">
        <v>14631</v>
      </c>
      <c r="U1838" s="13">
        <v>7</v>
      </c>
    </row>
    <row r="1839" ht="30" customHeight="1" outlineLevel="2" spans="1:21">
      <c r="A1839" s="8"/>
      <c r="B1839" s="7" t="s">
        <v>313</v>
      </c>
      <c r="C1839" s="8"/>
      <c r="D1839" s="13">
        <f>SUBTOTAL(9,D1840:D1877)</f>
        <v>104.112</v>
      </c>
      <c r="E1839" s="8"/>
      <c r="F1839" s="8"/>
      <c r="G1839" s="8"/>
      <c r="H1839" s="8"/>
      <c r="I1839" s="8"/>
      <c r="J1839" s="13"/>
      <c r="K1839" s="13">
        <f>SUBTOTAL(9,K1840:K1877)</f>
        <v>3933.9</v>
      </c>
      <c r="L1839" s="13">
        <f>SUBTOTAL(9,L1840:L1877)</f>
        <v>1876</v>
      </c>
      <c r="M1839" s="8">
        <f>SUBTOTAL(9,M1840:M1877)</f>
        <v>333.8</v>
      </c>
      <c r="N1839" s="13">
        <f>SUBTOTAL(9,N1840:N1877)</f>
        <v>2057.9</v>
      </c>
      <c r="O1839" s="8"/>
      <c r="P1839" s="8"/>
      <c r="Q1839" s="8"/>
      <c r="R1839" s="8"/>
      <c r="U1839" s="13">
        <f>SUBTOTAL(9,U1840:U1877)</f>
        <v>2817.1</v>
      </c>
    </row>
    <row r="1840" ht="30" customHeight="1" outlineLevel="3" spans="1:21">
      <c r="A1840" s="8" t="s">
        <v>299</v>
      </c>
      <c r="B1840" s="8" t="s">
        <v>312</v>
      </c>
      <c r="C1840" s="8" t="s">
        <v>15658</v>
      </c>
      <c r="D1840" s="13">
        <v>4.716</v>
      </c>
      <c r="E1840" s="8" t="s">
        <v>15659</v>
      </c>
      <c r="F1840" s="8" t="s">
        <v>15660</v>
      </c>
      <c r="G1840" s="8" t="s">
        <v>11838</v>
      </c>
      <c r="H1840" s="8" t="s">
        <v>11839</v>
      </c>
      <c r="I1840" s="8" t="s">
        <v>10560</v>
      </c>
      <c r="J1840" s="13">
        <v>4.7</v>
      </c>
      <c r="K1840" s="13">
        <f t="shared" ref="K1840:K1877" si="119">ROUND(U1840/167662*234138,1)</f>
        <v>164.6</v>
      </c>
      <c r="L1840" s="13">
        <v>85</v>
      </c>
      <c r="M1840" s="8" t="s">
        <v>10559</v>
      </c>
      <c r="N1840" s="13">
        <f t="shared" ref="N1840:N1877" si="120">K1840-L1840</f>
        <v>79.6</v>
      </c>
      <c r="O1840" s="8" t="s">
        <v>10566</v>
      </c>
      <c r="P1840" s="8" t="s">
        <v>10562</v>
      </c>
      <c r="Q1840" s="8" t="s">
        <v>15661</v>
      </c>
      <c r="R1840" s="8" t="s">
        <v>10559</v>
      </c>
      <c r="U1840" s="13">
        <v>117.9</v>
      </c>
    </row>
    <row r="1841" ht="30" customHeight="1" outlineLevel="3" spans="1:21">
      <c r="A1841" s="8" t="s">
        <v>299</v>
      </c>
      <c r="B1841" s="8" t="s">
        <v>312</v>
      </c>
      <c r="C1841" s="8" t="s">
        <v>15662</v>
      </c>
      <c r="D1841" s="13">
        <v>2.96</v>
      </c>
      <c r="E1841" s="8" t="s">
        <v>15663</v>
      </c>
      <c r="F1841" s="8" t="s">
        <v>15664</v>
      </c>
      <c r="G1841" s="8" t="s">
        <v>11838</v>
      </c>
      <c r="H1841" s="8" t="s">
        <v>11839</v>
      </c>
      <c r="I1841" s="8" t="s">
        <v>10560</v>
      </c>
      <c r="J1841" s="13">
        <v>3</v>
      </c>
      <c r="K1841" s="13">
        <f t="shared" si="119"/>
        <v>103.3</v>
      </c>
      <c r="L1841" s="13">
        <v>53</v>
      </c>
      <c r="M1841" s="8" t="s">
        <v>10559</v>
      </c>
      <c r="N1841" s="13">
        <f t="shared" si="120"/>
        <v>50.3</v>
      </c>
      <c r="O1841" s="8" t="s">
        <v>10566</v>
      </c>
      <c r="P1841" s="8" t="s">
        <v>10562</v>
      </c>
      <c r="Q1841" s="8" t="s">
        <v>15661</v>
      </c>
      <c r="R1841" s="8" t="s">
        <v>10559</v>
      </c>
      <c r="U1841" s="13">
        <v>74</v>
      </c>
    </row>
    <row r="1842" ht="30" customHeight="1" outlineLevel="3" spans="1:21">
      <c r="A1842" s="8" t="s">
        <v>299</v>
      </c>
      <c r="B1842" s="8" t="s">
        <v>312</v>
      </c>
      <c r="C1842" s="8" t="s">
        <v>15665</v>
      </c>
      <c r="D1842" s="13">
        <v>3.392</v>
      </c>
      <c r="E1842" s="8" t="s">
        <v>15666</v>
      </c>
      <c r="F1842" s="8" t="s">
        <v>15667</v>
      </c>
      <c r="G1842" s="8" t="s">
        <v>11838</v>
      </c>
      <c r="H1842" s="8" t="s">
        <v>11839</v>
      </c>
      <c r="I1842" s="8" t="s">
        <v>10560</v>
      </c>
      <c r="J1842" s="13">
        <v>3.4</v>
      </c>
      <c r="K1842" s="13">
        <f t="shared" si="119"/>
        <v>118.4</v>
      </c>
      <c r="L1842" s="13">
        <v>61</v>
      </c>
      <c r="M1842" s="8" t="s">
        <v>10559</v>
      </c>
      <c r="N1842" s="13">
        <f t="shared" si="120"/>
        <v>57.4</v>
      </c>
      <c r="O1842" s="8" t="s">
        <v>10566</v>
      </c>
      <c r="P1842" s="8" t="s">
        <v>10562</v>
      </c>
      <c r="Q1842" s="8" t="s">
        <v>15661</v>
      </c>
      <c r="R1842" s="8" t="s">
        <v>10559</v>
      </c>
      <c r="U1842" s="13">
        <v>84.8</v>
      </c>
    </row>
    <row r="1843" ht="30" customHeight="1" outlineLevel="3" spans="1:21">
      <c r="A1843" s="8" t="s">
        <v>299</v>
      </c>
      <c r="B1843" s="8" t="s">
        <v>312</v>
      </c>
      <c r="C1843" s="8" t="s">
        <v>15668</v>
      </c>
      <c r="D1843" s="13">
        <v>1.715</v>
      </c>
      <c r="E1843" s="8" t="s">
        <v>15669</v>
      </c>
      <c r="F1843" s="8" t="s">
        <v>15670</v>
      </c>
      <c r="G1843" s="8" t="s">
        <v>11838</v>
      </c>
      <c r="H1843" s="8" t="s">
        <v>11839</v>
      </c>
      <c r="I1843" s="8" t="s">
        <v>10560</v>
      </c>
      <c r="J1843" s="13">
        <v>1.7</v>
      </c>
      <c r="K1843" s="13">
        <f t="shared" si="119"/>
        <v>59.9</v>
      </c>
      <c r="L1843" s="13">
        <v>31</v>
      </c>
      <c r="M1843" s="8" t="s">
        <v>10559</v>
      </c>
      <c r="N1843" s="13">
        <f t="shared" si="120"/>
        <v>28.9</v>
      </c>
      <c r="O1843" s="8" t="s">
        <v>10566</v>
      </c>
      <c r="P1843" s="8" t="s">
        <v>10562</v>
      </c>
      <c r="Q1843" s="8" t="s">
        <v>15671</v>
      </c>
      <c r="R1843" s="8" t="s">
        <v>10559</v>
      </c>
      <c r="U1843" s="13">
        <v>42.9</v>
      </c>
    </row>
    <row r="1844" ht="30" customHeight="1" outlineLevel="3" spans="1:21">
      <c r="A1844" s="8" t="s">
        <v>299</v>
      </c>
      <c r="B1844" s="8" t="s">
        <v>312</v>
      </c>
      <c r="C1844" s="8" t="s">
        <v>15672</v>
      </c>
      <c r="D1844" s="13">
        <v>3.149</v>
      </c>
      <c r="E1844" s="8" t="s">
        <v>15673</v>
      </c>
      <c r="F1844" s="8" t="s">
        <v>15674</v>
      </c>
      <c r="G1844" s="8" t="s">
        <v>11838</v>
      </c>
      <c r="H1844" s="8" t="s">
        <v>11839</v>
      </c>
      <c r="I1844" s="8" t="s">
        <v>10560</v>
      </c>
      <c r="J1844" s="13">
        <v>3.1</v>
      </c>
      <c r="K1844" s="13">
        <f t="shared" si="119"/>
        <v>109.9</v>
      </c>
      <c r="L1844" s="13">
        <v>57</v>
      </c>
      <c r="M1844" s="8" t="s">
        <v>10559</v>
      </c>
      <c r="N1844" s="13">
        <f t="shared" si="120"/>
        <v>52.9</v>
      </c>
      <c r="O1844" s="8" t="s">
        <v>10566</v>
      </c>
      <c r="P1844" s="8" t="s">
        <v>10562</v>
      </c>
      <c r="Q1844" s="8" t="s">
        <v>15661</v>
      </c>
      <c r="R1844" s="8" t="s">
        <v>10559</v>
      </c>
      <c r="U1844" s="13">
        <v>78.7</v>
      </c>
    </row>
    <row r="1845" ht="30" customHeight="1" outlineLevel="3" spans="1:21">
      <c r="A1845" s="8" t="s">
        <v>299</v>
      </c>
      <c r="B1845" s="8" t="s">
        <v>312</v>
      </c>
      <c r="C1845" s="8" t="s">
        <v>15675</v>
      </c>
      <c r="D1845" s="13">
        <v>4.56</v>
      </c>
      <c r="E1845" s="8" t="s">
        <v>15676</v>
      </c>
      <c r="F1845" s="8" t="s">
        <v>15677</v>
      </c>
      <c r="G1845" s="8" t="s">
        <v>11838</v>
      </c>
      <c r="H1845" s="8" t="s">
        <v>11839</v>
      </c>
      <c r="I1845" s="8" t="s">
        <v>10560</v>
      </c>
      <c r="J1845" s="13">
        <v>4.6</v>
      </c>
      <c r="K1845" s="13">
        <f t="shared" si="119"/>
        <v>159.2</v>
      </c>
      <c r="L1845" s="13">
        <v>82</v>
      </c>
      <c r="M1845" s="8" t="s">
        <v>10559</v>
      </c>
      <c r="N1845" s="13">
        <f t="shared" si="120"/>
        <v>77.2</v>
      </c>
      <c r="O1845" s="8" t="s">
        <v>10566</v>
      </c>
      <c r="P1845" s="8" t="s">
        <v>10562</v>
      </c>
      <c r="Q1845" s="8" t="s">
        <v>15661</v>
      </c>
      <c r="R1845" s="8" t="s">
        <v>10559</v>
      </c>
      <c r="U1845" s="13">
        <v>114</v>
      </c>
    </row>
    <row r="1846" ht="30" customHeight="1" outlineLevel="3" spans="1:21">
      <c r="A1846" s="8" t="s">
        <v>299</v>
      </c>
      <c r="B1846" s="8" t="s">
        <v>312</v>
      </c>
      <c r="C1846" s="8" t="s">
        <v>10559</v>
      </c>
      <c r="D1846" s="13">
        <v>5.275</v>
      </c>
      <c r="E1846" s="8" t="s">
        <v>15678</v>
      </c>
      <c r="F1846" s="8" t="s">
        <v>15679</v>
      </c>
      <c r="G1846" s="8" t="s">
        <v>11838</v>
      </c>
      <c r="H1846" s="8" t="s">
        <v>11839</v>
      </c>
      <c r="I1846" s="8" t="s">
        <v>10560</v>
      </c>
      <c r="J1846" s="13">
        <v>5.3</v>
      </c>
      <c r="K1846" s="13">
        <f t="shared" si="119"/>
        <v>184.2</v>
      </c>
      <c r="L1846" s="13">
        <v>95</v>
      </c>
      <c r="M1846" s="8" t="s">
        <v>10559</v>
      </c>
      <c r="N1846" s="13">
        <f t="shared" si="120"/>
        <v>89.2</v>
      </c>
      <c r="O1846" s="8" t="s">
        <v>10566</v>
      </c>
      <c r="P1846" s="8" t="s">
        <v>10562</v>
      </c>
      <c r="Q1846" s="8" t="s">
        <v>15661</v>
      </c>
      <c r="R1846" s="8" t="s">
        <v>10559</v>
      </c>
      <c r="U1846" s="13">
        <v>131.9</v>
      </c>
    </row>
    <row r="1847" ht="30" customHeight="1" outlineLevel="3" spans="1:21">
      <c r="A1847" s="8" t="s">
        <v>299</v>
      </c>
      <c r="B1847" s="8" t="s">
        <v>312</v>
      </c>
      <c r="C1847" s="8" t="s">
        <v>15680</v>
      </c>
      <c r="D1847" s="13">
        <v>1.414</v>
      </c>
      <c r="E1847" s="8" t="s">
        <v>15681</v>
      </c>
      <c r="F1847" s="8" t="s">
        <v>15682</v>
      </c>
      <c r="G1847" s="8" t="s">
        <v>11838</v>
      </c>
      <c r="H1847" s="8" t="s">
        <v>11839</v>
      </c>
      <c r="I1847" s="8" t="s">
        <v>10560</v>
      </c>
      <c r="J1847" s="13">
        <v>1.4</v>
      </c>
      <c r="K1847" s="13">
        <f t="shared" si="119"/>
        <v>49.4</v>
      </c>
      <c r="L1847" s="13">
        <v>25</v>
      </c>
      <c r="M1847" s="8" t="s">
        <v>10559</v>
      </c>
      <c r="N1847" s="13">
        <f t="shared" si="120"/>
        <v>24.4</v>
      </c>
      <c r="O1847" s="8" t="s">
        <v>10566</v>
      </c>
      <c r="P1847" s="8" t="s">
        <v>10562</v>
      </c>
      <c r="Q1847" s="8" t="s">
        <v>15661</v>
      </c>
      <c r="R1847" s="8" t="s">
        <v>10559</v>
      </c>
      <c r="U1847" s="13">
        <v>35.4</v>
      </c>
    </row>
    <row r="1848" ht="30" customHeight="1" outlineLevel="3" spans="1:21">
      <c r="A1848" s="8" t="s">
        <v>299</v>
      </c>
      <c r="B1848" s="8" t="s">
        <v>312</v>
      </c>
      <c r="C1848" s="8" t="s">
        <v>15683</v>
      </c>
      <c r="D1848" s="13">
        <v>3.392</v>
      </c>
      <c r="E1848" s="8" t="s">
        <v>15684</v>
      </c>
      <c r="F1848" s="8" t="s">
        <v>15685</v>
      </c>
      <c r="G1848" s="8" t="s">
        <v>11838</v>
      </c>
      <c r="H1848" s="8" t="s">
        <v>11839</v>
      </c>
      <c r="I1848" s="8" t="s">
        <v>10560</v>
      </c>
      <c r="J1848" s="13">
        <v>3.4</v>
      </c>
      <c r="K1848" s="13">
        <f t="shared" si="119"/>
        <v>152.2</v>
      </c>
      <c r="L1848" s="13">
        <v>61</v>
      </c>
      <c r="M1848" s="13">
        <v>44.1</v>
      </c>
      <c r="N1848" s="13">
        <f t="shared" si="120"/>
        <v>91.2</v>
      </c>
      <c r="O1848" s="8" t="s">
        <v>10566</v>
      </c>
      <c r="P1848" s="8" t="s">
        <v>10562</v>
      </c>
      <c r="Q1848" s="8" t="s">
        <v>15671</v>
      </c>
      <c r="R1848" s="8" t="s">
        <v>10559</v>
      </c>
      <c r="U1848" s="13">
        <v>109</v>
      </c>
    </row>
    <row r="1849" ht="30" customHeight="1" outlineLevel="3" spans="1:21">
      <c r="A1849" s="8" t="s">
        <v>299</v>
      </c>
      <c r="B1849" s="8" t="s">
        <v>312</v>
      </c>
      <c r="C1849" s="8" t="s">
        <v>15686</v>
      </c>
      <c r="D1849" s="13">
        <v>2.929</v>
      </c>
      <c r="E1849" s="8" t="s">
        <v>15687</v>
      </c>
      <c r="F1849" s="8" t="s">
        <v>15688</v>
      </c>
      <c r="G1849" s="8" t="s">
        <v>11838</v>
      </c>
      <c r="H1849" s="8" t="s">
        <v>11839</v>
      </c>
      <c r="I1849" s="8" t="s">
        <v>10560</v>
      </c>
      <c r="J1849" s="13">
        <v>2.9</v>
      </c>
      <c r="K1849" s="13">
        <f t="shared" si="119"/>
        <v>131.3</v>
      </c>
      <c r="L1849" s="13">
        <v>53</v>
      </c>
      <c r="M1849" s="13">
        <v>38.1</v>
      </c>
      <c r="N1849" s="13">
        <f t="shared" si="120"/>
        <v>78.3</v>
      </c>
      <c r="O1849" s="8" t="s">
        <v>10566</v>
      </c>
      <c r="P1849" s="8" t="s">
        <v>10562</v>
      </c>
      <c r="Q1849" s="8" t="s">
        <v>15671</v>
      </c>
      <c r="R1849" s="8" t="s">
        <v>10559</v>
      </c>
      <c r="U1849" s="13">
        <v>94</v>
      </c>
    </row>
    <row r="1850" ht="30" customHeight="1" outlineLevel="3" spans="1:21">
      <c r="A1850" s="8" t="s">
        <v>299</v>
      </c>
      <c r="B1850" s="8" t="s">
        <v>312</v>
      </c>
      <c r="C1850" s="8" t="s">
        <v>15689</v>
      </c>
      <c r="D1850" s="13">
        <v>3.283</v>
      </c>
      <c r="E1850" s="8" t="s">
        <v>15690</v>
      </c>
      <c r="F1850" s="8" t="s">
        <v>15691</v>
      </c>
      <c r="G1850" s="8" t="s">
        <v>11838</v>
      </c>
      <c r="H1850" s="8" t="s">
        <v>11839</v>
      </c>
      <c r="I1850" s="8" t="s">
        <v>10560</v>
      </c>
      <c r="J1850" s="13">
        <v>3.3</v>
      </c>
      <c r="K1850" s="13">
        <f t="shared" si="119"/>
        <v>114.7</v>
      </c>
      <c r="L1850" s="13">
        <v>59</v>
      </c>
      <c r="M1850" s="8" t="s">
        <v>10559</v>
      </c>
      <c r="N1850" s="13">
        <f t="shared" si="120"/>
        <v>55.7</v>
      </c>
      <c r="O1850" s="8" t="s">
        <v>10566</v>
      </c>
      <c r="P1850" s="8" t="s">
        <v>10562</v>
      </c>
      <c r="Q1850" s="8" t="s">
        <v>15661</v>
      </c>
      <c r="R1850" s="8" t="s">
        <v>10559</v>
      </c>
      <c r="U1850" s="13">
        <v>82.1</v>
      </c>
    </row>
    <row r="1851" ht="30" customHeight="1" outlineLevel="3" spans="1:21">
      <c r="A1851" s="8" t="s">
        <v>299</v>
      </c>
      <c r="B1851" s="8" t="s">
        <v>312</v>
      </c>
      <c r="C1851" s="8" t="s">
        <v>15692</v>
      </c>
      <c r="D1851" s="13">
        <v>1.201</v>
      </c>
      <c r="E1851" s="8" t="s">
        <v>15693</v>
      </c>
      <c r="F1851" s="8" t="s">
        <v>15694</v>
      </c>
      <c r="G1851" s="8" t="s">
        <v>11838</v>
      </c>
      <c r="H1851" s="8" t="s">
        <v>11839</v>
      </c>
      <c r="I1851" s="8" t="s">
        <v>10560</v>
      </c>
      <c r="J1851" s="13">
        <v>1.2</v>
      </c>
      <c r="K1851" s="13">
        <f t="shared" si="119"/>
        <v>41.9</v>
      </c>
      <c r="L1851" s="13">
        <v>22</v>
      </c>
      <c r="M1851" s="8" t="s">
        <v>10559</v>
      </c>
      <c r="N1851" s="13">
        <f t="shared" si="120"/>
        <v>19.9</v>
      </c>
      <c r="O1851" s="8" t="s">
        <v>10566</v>
      </c>
      <c r="P1851" s="8" t="s">
        <v>10562</v>
      </c>
      <c r="Q1851" s="8" t="s">
        <v>15661</v>
      </c>
      <c r="R1851" s="8" t="s">
        <v>10559</v>
      </c>
      <c r="U1851" s="13">
        <v>30</v>
      </c>
    </row>
    <row r="1852" ht="30" customHeight="1" outlineLevel="3" spans="1:21">
      <c r="A1852" s="8" t="s">
        <v>299</v>
      </c>
      <c r="B1852" s="8" t="s">
        <v>312</v>
      </c>
      <c r="C1852" s="8" t="s">
        <v>15695</v>
      </c>
      <c r="D1852" s="13">
        <v>1.08</v>
      </c>
      <c r="E1852" s="8" t="s">
        <v>15696</v>
      </c>
      <c r="F1852" s="8" t="s">
        <v>15697</v>
      </c>
      <c r="G1852" s="8" t="s">
        <v>11838</v>
      </c>
      <c r="H1852" s="8" t="s">
        <v>11839</v>
      </c>
      <c r="I1852" s="8" t="s">
        <v>10560</v>
      </c>
      <c r="J1852" s="13">
        <v>1.1</v>
      </c>
      <c r="K1852" s="13">
        <f t="shared" si="119"/>
        <v>48.9</v>
      </c>
      <c r="L1852" s="13">
        <v>19</v>
      </c>
      <c r="M1852" s="13">
        <v>14</v>
      </c>
      <c r="N1852" s="13">
        <f t="shared" si="120"/>
        <v>29.9</v>
      </c>
      <c r="O1852" s="8" t="s">
        <v>10566</v>
      </c>
      <c r="P1852" s="8" t="s">
        <v>10562</v>
      </c>
      <c r="Q1852" s="8" t="s">
        <v>15671</v>
      </c>
      <c r="R1852" s="8" t="s">
        <v>10559</v>
      </c>
      <c r="U1852" s="13">
        <v>35</v>
      </c>
    </row>
    <row r="1853" ht="30" customHeight="1" outlineLevel="3" spans="1:21">
      <c r="A1853" s="8" t="s">
        <v>299</v>
      </c>
      <c r="B1853" s="8" t="s">
        <v>312</v>
      </c>
      <c r="C1853" s="8" t="s">
        <v>15698</v>
      </c>
      <c r="D1853" s="13">
        <v>0.172</v>
      </c>
      <c r="E1853" s="8" t="s">
        <v>15699</v>
      </c>
      <c r="F1853" s="8" t="s">
        <v>15700</v>
      </c>
      <c r="G1853" s="8" t="s">
        <v>11838</v>
      </c>
      <c r="H1853" s="8" t="s">
        <v>11839</v>
      </c>
      <c r="I1853" s="8" t="s">
        <v>10560</v>
      </c>
      <c r="J1853" s="13">
        <v>0.2</v>
      </c>
      <c r="K1853" s="13">
        <f t="shared" si="119"/>
        <v>14</v>
      </c>
      <c r="L1853" s="13">
        <v>3</v>
      </c>
      <c r="M1853" s="8" t="s">
        <v>10559</v>
      </c>
      <c r="N1853" s="13">
        <f t="shared" si="120"/>
        <v>11</v>
      </c>
      <c r="O1853" s="8" t="s">
        <v>10566</v>
      </c>
      <c r="P1853" s="8" t="s">
        <v>10562</v>
      </c>
      <c r="Q1853" s="8" t="s">
        <v>15671</v>
      </c>
      <c r="R1853" s="8" t="s">
        <v>10559</v>
      </c>
      <c r="U1853" s="13">
        <v>10</v>
      </c>
    </row>
    <row r="1854" ht="30" customHeight="1" outlineLevel="3" spans="1:21">
      <c r="A1854" s="8" t="s">
        <v>299</v>
      </c>
      <c r="B1854" s="8" t="s">
        <v>312</v>
      </c>
      <c r="C1854" s="8" t="s">
        <v>15701</v>
      </c>
      <c r="D1854" s="13">
        <v>3.474</v>
      </c>
      <c r="E1854" s="8" t="s">
        <v>15702</v>
      </c>
      <c r="F1854" s="8" t="s">
        <v>15703</v>
      </c>
      <c r="G1854" s="8" t="s">
        <v>11838</v>
      </c>
      <c r="H1854" s="8" t="s">
        <v>11839</v>
      </c>
      <c r="I1854" s="8" t="s">
        <v>10560</v>
      </c>
      <c r="J1854" s="13">
        <v>3.5</v>
      </c>
      <c r="K1854" s="13">
        <f t="shared" si="119"/>
        <v>121.2</v>
      </c>
      <c r="L1854" s="13">
        <v>63</v>
      </c>
      <c r="M1854" s="8" t="s">
        <v>10559</v>
      </c>
      <c r="N1854" s="13">
        <f t="shared" si="120"/>
        <v>58.2</v>
      </c>
      <c r="O1854" s="8" t="s">
        <v>10566</v>
      </c>
      <c r="P1854" s="8" t="s">
        <v>10562</v>
      </c>
      <c r="Q1854" s="8" t="s">
        <v>15661</v>
      </c>
      <c r="R1854" s="8" t="s">
        <v>10559</v>
      </c>
      <c r="U1854" s="13">
        <v>86.8</v>
      </c>
    </row>
    <row r="1855" ht="30" customHeight="1" outlineLevel="3" spans="1:21">
      <c r="A1855" s="8" t="s">
        <v>299</v>
      </c>
      <c r="B1855" s="8" t="s">
        <v>312</v>
      </c>
      <c r="C1855" s="8" t="s">
        <v>15704</v>
      </c>
      <c r="D1855" s="13">
        <v>1.356</v>
      </c>
      <c r="E1855" s="8" t="s">
        <v>15705</v>
      </c>
      <c r="F1855" s="8" t="s">
        <v>15706</v>
      </c>
      <c r="G1855" s="8" t="s">
        <v>11838</v>
      </c>
      <c r="H1855" s="8" t="s">
        <v>11839</v>
      </c>
      <c r="I1855" s="8" t="s">
        <v>10560</v>
      </c>
      <c r="J1855" s="13">
        <v>1.4</v>
      </c>
      <c r="K1855" s="13">
        <f t="shared" si="119"/>
        <v>47.3</v>
      </c>
      <c r="L1855" s="13">
        <v>24</v>
      </c>
      <c r="M1855" s="8" t="s">
        <v>10559</v>
      </c>
      <c r="N1855" s="13">
        <f t="shared" si="120"/>
        <v>23.3</v>
      </c>
      <c r="O1855" s="8" t="s">
        <v>10566</v>
      </c>
      <c r="P1855" s="8" t="s">
        <v>10562</v>
      </c>
      <c r="Q1855" s="8" t="s">
        <v>15661</v>
      </c>
      <c r="R1855" s="8" t="s">
        <v>10559</v>
      </c>
      <c r="U1855" s="13">
        <v>33.9</v>
      </c>
    </row>
    <row r="1856" ht="30" customHeight="1" outlineLevel="3" spans="1:21">
      <c r="A1856" s="8" t="s">
        <v>299</v>
      </c>
      <c r="B1856" s="8" t="s">
        <v>312</v>
      </c>
      <c r="C1856" s="8" t="s">
        <v>15707</v>
      </c>
      <c r="D1856" s="13">
        <v>2.143</v>
      </c>
      <c r="E1856" s="8" t="s">
        <v>15708</v>
      </c>
      <c r="F1856" s="8" t="s">
        <v>15709</v>
      </c>
      <c r="G1856" s="8" t="s">
        <v>11838</v>
      </c>
      <c r="H1856" s="8" t="s">
        <v>11839</v>
      </c>
      <c r="I1856" s="8" t="s">
        <v>10560</v>
      </c>
      <c r="J1856" s="13">
        <v>2.1</v>
      </c>
      <c r="K1856" s="13">
        <f t="shared" si="119"/>
        <v>74.9</v>
      </c>
      <c r="L1856" s="13">
        <v>39</v>
      </c>
      <c r="M1856" s="8" t="s">
        <v>10559</v>
      </c>
      <c r="N1856" s="13">
        <f t="shared" si="120"/>
        <v>35.9</v>
      </c>
      <c r="O1856" s="8" t="s">
        <v>10566</v>
      </c>
      <c r="P1856" s="8" t="s">
        <v>10562</v>
      </c>
      <c r="Q1856" s="8" t="s">
        <v>15661</v>
      </c>
      <c r="R1856" s="8" t="s">
        <v>10559</v>
      </c>
      <c r="U1856" s="13">
        <v>53.6</v>
      </c>
    </row>
    <row r="1857" ht="30" customHeight="1" outlineLevel="3" spans="1:21">
      <c r="A1857" s="8" t="s">
        <v>299</v>
      </c>
      <c r="B1857" s="8" t="s">
        <v>312</v>
      </c>
      <c r="C1857" s="8" t="s">
        <v>15710</v>
      </c>
      <c r="D1857" s="13">
        <v>2.793</v>
      </c>
      <c r="E1857" s="8" t="s">
        <v>15711</v>
      </c>
      <c r="F1857" s="8" t="s">
        <v>15712</v>
      </c>
      <c r="G1857" s="8" t="s">
        <v>11838</v>
      </c>
      <c r="H1857" s="8" t="s">
        <v>11839</v>
      </c>
      <c r="I1857" s="8" t="s">
        <v>10560</v>
      </c>
      <c r="J1857" s="13">
        <v>2.8</v>
      </c>
      <c r="K1857" s="13">
        <f t="shared" si="119"/>
        <v>97.5</v>
      </c>
      <c r="L1857" s="13">
        <v>50</v>
      </c>
      <c r="M1857" s="8" t="s">
        <v>10559</v>
      </c>
      <c r="N1857" s="13">
        <f t="shared" si="120"/>
        <v>47.5</v>
      </c>
      <c r="O1857" s="8" t="s">
        <v>10566</v>
      </c>
      <c r="P1857" s="8" t="s">
        <v>10562</v>
      </c>
      <c r="Q1857" s="8" t="s">
        <v>15661</v>
      </c>
      <c r="R1857" s="8" t="s">
        <v>10559</v>
      </c>
      <c r="U1857" s="13">
        <v>69.8</v>
      </c>
    </row>
    <row r="1858" ht="30" customHeight="1" outlineLevel="3" spans="1:21">
      <c r="A1858" s="8" t="s">
        <v>299</v>
      </c>
      <c r="B1858" s="8" t="s">
        <v>312</v>
      </c>
      <c r="C1858" s="8" t="s">
        <v>15713</v>
      </c>
      <c r="D1858" s="13">
        <v>0.115</v>
      </c>
      <c r="E1858" s="8" t="s">
        <v>15714</v>
      </c>
      <c r="F1858" s="8" t="s">
        <v>15715</v>
      </c>
      <c r="G1858" s="8" t="s">
        <v>11838</v>
      </c>
      <c r="H1858" s="8" t="s">
        <v>11839</v>
      </c>
      <c r="I1858" s="8" t="s">
        <v>10560</v>
      </c>
      <c r="J1858" s="13">
        <v>0.1</v>
      </c>
      <c r="K1858" s="13">
        <f t="shared" si="119"/>
        <v>4</v>
      </c>
      <c r="L1858" s="13">
        <v>2</v>
      </c>
      <c r="M1858" s="8" t="s">
        <v>10559</v>
      </c>
      <c r="N1858" s="13">
        <f t="shared" si="120"/>
        <v>2</v>
      </c>
      <c r="O1858" s="8" t="s">
        <v>10566</v>
      </c>
      <c r="P1858" s="8" t="s">
        <v>10562</v>
      </c>
      <c r="Q1858" s="8" t="s">
        <v>15661</v>
      </c>
      <c r="R1858" s="8" t="s">
        <v>10559</v>
      </c>
      <c r="U1858" s="13">
        <v>2.9</v>
      </c>
    </row>
    <row r="1859" ht="30" customHeight="1" outlineLevel="3" spans="1:21">
      <c r="A1859" s="8" t="s">
        <v>299</v>
      </c>
      <c r="B1859" s="8" t="s">
        <v>312</v>
      </c>
      <c r="C1859" s="8" t="s">
        <v>15716</v>
      </c>
      <c r="D1859" s="13">
        <v>0.899</v>
      </c>
      <c r="E1859" s="8" t="s">
        <v>15717</v>
      </c>
      <c r="F1859" s="8" t="s">
        <v>15718</v>
      </c>
      <c r="G1859" s="8" t="s">
        <v>11838</v>
      </c>
      <c r="H1859" s="8" t="s">
        <v>11839</v>
      </c>
      <c r="I1859" s="8" t="s">
        <v>10560</v>
      </c>
      <c r="J1859" s="13">
        <v>0.9</v>
      </c>
      <c r="K1859" s="13">
        <f t="shared" si="119"/>
        <v>40.5</v>
      </c>
      <c r="L1859" s="13">
        <v>16</v>
      </c>
      <c r="M1859" s="13">
        <v>11.7</v>
      </c>
      <c r="N1859" s="13">
        <f t="shared" si="120"/>
        <v>24.5</v>
      </c>
      <c r="O1859" s="8" t="s">
        <v>10566</v>
      </c>
      <c r="P1859" s="8" t="s">
        <v>10562</v>
      </c>
      <c r="Q1859" s="8" t="s">
        <v>15671</v>
      </c>
      <c r="R1859" s="8" t="s">
        <v>10559</v>
      </c>
      <c r="U1859" s="13">
        <v>29</v>
      </c>
    </row>
    <row r="1860" ht="30" customHeight="1" outlineLevel="3" spans="1:21">
      <c r="A1860" s="8" t="s">
        <v>299</v>
      </c>
      <c r="B1860" s="8" t="s">
        <v>312</v>
      </c>
      <c r="C1860" s="8" t="s">
        <v>10559</v>
      </c>
      <c r="D1860" s="13">
        <v>1.697</v>
      </c>
      <c r="E1860" s="8" t="s">
        <v>15719</v>
      </c>
      <c r="F1860" s="8" t="s">
        <v>15720</v>
      </c>
      <c r="G1860" s="8" t="s">
        <v>11838</v>
      </c>
      <c r="H1860" s="8" t="s">
        <v>11839</v>
      </c>
      <c r="I1860" s="8" t="s">
        <v>10560</v>
      </c>
      <c r="J1860" s="13">
        <v>5.7</v>
      </c>
      <c r="K1860" s="13">
        <f t="shared" si="119"/>
        <v>93.6</v>
      </c>
      <c r="L1860" s="13">
        <v>30</v>
      </c>
      <c r="M1860" s="8" t="s">
        <v>10559</v>
      </c>
      <c r="N1860" s="13">
        <f t="shared" si="120"/>
        <v>63.6</v>
      </c>
      <c r="O1860" s="8" t="s">
        <v>10566</v>
      </c>
      <c r="P1860" s="8" t="s">
        <v>10562</v>
      </c>
      <c r="Q1860" s="8" t="s">
        <v>15661</v>
      </c>
      <c r="R1860" s="8" t="s">
        <v>10559</v>
      </c>
      <c r="U1860" s="13">
        <v>67</v>
      </c>
    </row>
    <row r="1861" ht="30" customHeight="1" outlineLevel="3" spans="1:21">
      <c r="A1861" s="8" t="s">
        <v>299</v>
      </c>
      <c r="B1861" s="8" t="s">
        <v>312</v>
      </c>
      <c r="C1861" s="8" t="s">
        <v>15721</v>
      </c>
      <c r="D1861" s="13">
        <v>1.605</v>
      </c>
      <c r="E1861" s="8" t="s">
        <v>15722</v>
      </c>
      <c r="F1861" s="8" t="s">
        <v>15723</v>
      </c>
      <c r="G1861" s="8" t="s">
        <v>11838</v>
      </c>
      <c r="H1861" s="8" t="s">
        <v>11839</v>
      </c>
      <c r="I1861" s="8" t="s">
        <v>10560</v>
      </c>
      <c r="J1861" s="13">
        <v>1.6</v>
      </c>
      <c r="K1861" s="13">
        <f t="shared" si="119"/>
        <v>56</v>
      </c>
      <c r="L1861" s="13">
        <v>29</v>
      </c>
      <c r="M1861" s="8" t="s">
        <v>10559</v>
      </c>
      <c r="N1861" s="13">
        <f t="shared" si="120"/>
        <v>27</v>
      </c>
      <c r="O1861" s="8" t="s">
        <v>10566</v>
      </c>
      <c r="P1861" s="8" t="s">
        <v>10562</v>
      </c>
      <c r="Q1861" s="8" t="s">
        <v>15661</v>
      </c>
      <c r="R1861" s="8" t="s">
        <v>10559</v>
      </c>
      <c r="U1861" s="13">
        <v>40.1</v>
      </c>
    </row>
    <row r="1862" ht="30" customHeight="1" outlineLevel="3" spans="1:21">
      <c r="A1862" s="8" t="s">
        <v>299</v>
      </c>
      <c r="B1862" s="8" t="s">
        <v>312</v>
      </c>
      <c r="C1862" s="8" t="s">
        <v>15724</v>
      </c>
      <c r="D1862" s="13">
        <v>3.349</v>
      </c>
      <c r="E1862" s="8" t="s">
        <v>15725</v>
      </c>
      <c r="F1862" s="8" t="s">
        <v>15726</v>
      </c>
      <c r="G1862" s="8" t="s">
        <v>11838</v>
      </c>
      <c r="H1862" s="8" t="s">
        <v>11839</v>
      </c>
      <c r="I1862" s="8" t="s">
        <v>10560</v>
      </c>
      <c r="J1862" s="13">
        <v>3.3</v>
      </c>
      <c r="K1862" s="13">
        <f t="shared" si="119"/>
        <v>150.8</v>
      </c>
      <c r="L1862" s="13">
        <v>60</v>
      </c>
      <c r="M1862" s="13">
        <v>43.5</v>
      </c>
      <c r="N1862" s="13">
        <f t="shared" si="120"/>
        <v>90.8</v>
      </c>
      <c r="O1862" s="8" t="s">
        <v>10566</v>
      </c>
      <c r="P1862" s="8" t="s">
        <v>10562</v>
      </c>
      <c r="Q1862" s="8" t="s">
        <v>15671</v>
      </c>
      <c r="R1862" s="8" t="s">
        <v>10559</v>
      </c>
      <c r="U1862" s="13">
        <v>108</v>
      </c>
    </row>
    <row r="1863" ht="30" customHeight="1" outlineLevel="3" spans="1:21">
      <c r="A1863" s="8" t="s">
        <v>299</v>
      </c>
      <c r="B1863" s="8" t="s">
        <v>312</v>
      </c>
      <c r="C1863" s="8" t="s">
        <v>15727</v>
      </c>
      <c r="D1863" s="13">
        <v>2.989</v>
      </c>
      <c r="E1863" s="8" t="s">
        <v>15728</v>
      </c>
      <c r="F1863" s="8" t="s">
        <v>15729</v>
      </c>
      <c r="G1863" s="8" t="s">
        <v>11838</v>
      </c>
      <c r="H1863" s="8" t="s">
        <v>11839</v>
      </c>
      <c r="I1863" s="8" t="s">
        <v>10560</v>
      </c>
      <c r="J1863" s="13">
        <v>3</v>
      </c>
      <c r="K1863" s="13">
        <f t="shared" si="119"/>
        <v>104.3</v>
      </c>
      <c r="L1863" s="13">
        <v>54</v>
      </c>
      <c r="M1863" s="8" t="s">
        <v>10559</v>
      </c>
      <c r="N1863" s="13">
        <f t="shared" si="120"/>
        <v>50.3</v>
      </c>
      <c r="O1863" s="8" t="s">
        <v>10566</v>
      </c>
      <c r="P1863" s="8" t="s">
        <v>10562</v>
      </c>
      <c r="Q1863" s="8" t="s">
        <v>15661</v>
      </c>
      <c r="R1863" s="8" t="s">
        <v>10559</v>
      </c>
      <c r="U1863" s="13">
        <v>74.7</v>
      </c>
    </row>
    <row r="1864" ht="30" customHeight="1" outlineLevel="3" spans="1:21">
      <c r="A1864" s="8" t="s">
        <v>299</v>
      </c>
      <c r="B1864" s="8" t="s">
        <v>312</v>
      </c>
      <c r="C1864" s="8" t="s">
        <v>15730</v>
      </c>
      <c r="D1864" s="13">
        <v>1.368</v>
      </c>
      <c r="E1864" s="8" t="s">
        <v>15731</v>
      </c>
      <c r="F1864" s="8" t="s">
        <v>15732</v>
      </c>
      <c r="G1864" s="8" t="s">
        <v>11838</v>
      </c>
      <c r="H1864" s="8" t="s">
        <v>11839</v>
      </c>
      <c r="I1864" s="8" t="s">
        <v>10560</v>
      </c>
      <c r="J1864" s="13">
        <v>1.4</v>
      </c>
      <c r="K1864" s="13">
        <f t="shared" si="119"/>
        <v>47.8</v>
      </c>
      <c r="L1864" s="13">
        <v>25</v>
      </c>
      <c r="M1864" s="8" t="s">
        <v>10559</v>
      </c>
      <c r="N1864" s="13">
        <f t="shared" si="120"/>
        <v>22.8</v>
      </c>
      <c r="O1864" s="8" t="s">
        <v>10566</v>
      </c>
      <c r="P1864" s="8" t="s">
        <v>10562</v>
      </c>
      <c r="Q1864" s="8" t="s">
        <v>15661</v>
      </c>
      <c r="R1864" s="8" t="s">
        <v>10559</v>
      </c>
      <c r="U1864" s="13">
        <v>34.2</v>
      </c>
    </row>
    <row r="1865" ht="30" customHeight="1" outlineLevel="3" spans="1:21">
      <c r="A1865" s="8" t="s">
        <v>299</v>
      </c>
      <c r="B1865" s="8" t="s">
        <v>312</v>
      </c>
      <c r="C1865" s="8" t="s">
        <v>15733</v>
      </c>
      <c r="D1865" s="13">
        <v>2.643</v>
      </c>
      <c r="E1865" s="8" t="s">
        <v>15734</v>
      </c>
      <c r="F1865" s="8" t="s">
        <v>15735</v>
      </c>
      <c r="G1865" s="8" t="s">
        <v>11838</v>
      </c>
      <c r="H1865" s="8" t="s">
        <v>11839</v>
      </c>
      <c r="I1865" s="8" t="s">
        <v>10560</v>
      </c>
      <c r="J1865" s="13">
        <v>2.6</v>
      </c>
      <c r="K1865" s="13">
        <f t="shared" si="119"/>
        <v>92.3</v>
      </c>
      <c r="L1865" s="13">
        <v>48</v>
      </c>
      <c r="M1865" s="8" t="s">
        <v>10559</v>
      </c>
      <c r="N1865" s="13">
        <f t="shared" si="120"/>
        <v>44.3</v>
      </c>
      <c r="O1865" s="8" t="s">
        <v>10566</v>
      </c>
      <c r="P1865" s="8" t="s">
        <v>10562</v>
      </c>
      <c r="Q1865" s="8" t="s">
        <v>15661</v>
      </c>
      <c r="R1865" s="8" t="s">
        <v>10559</v>
      </c>
      <c r="U1865" s="13">
        <v>66.1</v>
      </c>
    </row>
    <row r="1866" ht="30" customHeight="1" outlineLevel="3" spans="1:21">
      <c r="A1866" s="8" t="s">
        <v>299</v>
      </c>
      <c r="B1866" s="8" t="s">
        <v>312</v>
      </c>
      <c r="C1866" s="8" t="s">
        <v>15736</v>
      </c>
      <c r="D1866" s="13">
        <v>3.425</v>
      </c>
      <c r="E1866" s="8" t="s">
        <v>15737</v>
      </c>
      <c r="F1866" s="8" t="s">
        <v>15738</v>
      </c>
      <c r="G1866" s="8" t="s">
        <v>11838</v>
      </c>
      <c r="H1866" s="8" t="s">
        <v>11839</v>
      </c>
      <c r="I1866" s="8" t="s">
        <v>10560</v>
      </c>
      <c r="J1866" s="13">
        <v>3.4</v>
      </c>
      <c r="K1866" s="13">
        <f t="shared" si="119"/>
        <v>119.5</v>
      </c>
      <c r="L1866" s="13">
        <v>62</v>
      </c>
      <c r="M1866" s="8" t="s">
        <v>10559</v>
      </c>
      <c r="N1866" s="13">
        <f t="shared" si="120"/>
        <v>57.5</v>
      </c>
      <c r="O1866" s="8" t="s">
        <v>10566</v>
      </c>
      <c r="P1866" s="8" t="s">
        <v>10562</v>
      </c>
      <c r="Q1866" s="8" t="s">
        <v>15661</v>
      </c>
      <c r="R1866" s="8" t="s">
        <v>10559</v>
      </c>
      <c r="U1866" s="13">
        <v>85.6</v>
      </c>
    </row>
    <row r="1867" ht="30" customHeight="1" outlineLevel="3" spans="1:21">
      <c r="A1867" s="8" t="s">
        <v>299</v>
      </c>
      <c r="B1867" s="8" t="s">
        <v>312</v>
      </c>
      <c r="C1867" s="8" t="s">
        <v>15739</v>
      </c>
      <c r="D1867" s="13">
        <v>2.406</v>
      </c>
      <c r="E1867" s="8" t="s">
        <v>15740</v>
      </c>
      <c r="F1867" s="8" t="s">
        <v>15741</v>
      </c>
      <c r="G1867" s="8" t="s">
        <v>11838</v>
      </c>
      <c r="H1867" s="8" t="s">
        <v>11839</v>
      </c>
      <c r="I1867" s="8" t="s">
        <v>10560</v>
      </c>
      <c r="J1867" s="13">
        <v>2.4</v>
      </c>
      <c r="K1867" s="13">
        <f t="shared" si="119"/>
        <v>83.9</v>
      </c>
      <c r="L1867" s="13">
        <v>43</v>
      </c>
      <c r="M1867" s="8" t="s">
        <v>10559</v>
      </c>
      <c r="N1867" s="13">
        <f t="shared" si="120"/>
        <v>40.9</v>
      </c>
      <c r="O1867" s="8" t="s">
        <v>10566</v>
      </c>
      <c r="P1867" s="8" t="s">
        <v>10562</v>
      </c>
      <c r="Q1867" s="8" t="s">
        <v>15661</v>
      </c>
      <c r="R1867" s="8" t="s">
        <v>10559</v>
      </c>
      <c r="U1867" s="13">
        <v>60.1</v>
      </c>
    </row>
    <row r="1868" ht="30" customHeight="1" outlineLevel="3" spans="1:21">
      <c r="A1868" s="8" t="s">
        <v>299</v>
      </c>
      <c r="B1868" s="8" t="s">
        <v>312</v>
      </c>
      <c r="C1868" s="8" t="s">
        <v>15742</v>
      </c>
      <c r="D1868" s="13">
        <v>3.176</v>
      </c>
      <c r="E1868" s="8" t="s">
        <v>15743</v>
      </c>
      <c r="F1868" s="8" t="s">
        <v>15744</v>
      </c>
      <c r="G1868" s="8" t="s">
        <v>11838</v>
      </c>
      <c r="H1868" s="8" t="s">
        <v>11839</v>
      </c>
      <c r="I1868" s="8" t="s">
        <v>10560</v>
      </c>
      <c r="J1868" s="13">
        <v>3.2</v>
      </c>
      <c r="K1868" s="13">
        <f t="shared" si="119"/>
        <v>142.4</v>
      </c>
      <c r="L1868" s="13">
        <v>57</v>
      </c>
      <c r="M1868" s="13">
        <v>41.3</v>
      </c>
      <c r="N1868" s="13">
        <f t="shared" si="120"/>
        <v>85.4</v>
      </c>
      <c r="O1868" s="8" t="s">
        <v>10566</v>
      </c>
      <c r="P1868" s="8" t="s">
        <v>10562</v>
      </c>
      <c r="Q1868" s="8" t="s">
        <v>15671</v>
      </c>
      <c r="R1868" s="8" t="s">
        <v>10559</v>
      </c>
      <c r="U1868" s="13">
        <v>102</v>
      </c>
    </row>
    <row r="1869" ht="30" customHeight="1" outlineLevel="3" spans="1:21">
      <c r="A1869" s="8" t="s">
        <v>299</v>
      </c>
      <c r="B1869" s="8" t="s">
        <v>312</v>
      </c>
      <c r="C1869" s="8" t="s">
        <v>15745</v>
      </c>
      <c r="D1869" s="13">
        <v>4.495</v>
      </c>
      <c r="E1869" s="8" t="s">
        <v>15746</v>
      </c>
      <c r="F1869" s="8" t="s">
        <v>15747</v>
      </c>
      <c r="G1869" s="8" t="s">
        <v>11838</v>
      </c>
      <c r="H1869" s="8" t="s">
        <v>11839</v>
      </c>
      <c r="I1869" s="8" t="s">
        <v>10560</v>
      </c>
      <c r="J1869" s="13">
        <v>4.5</v>
      </c>
      <c r="K1869" s="13">
        <f t="shared" si="119"/>
        <v>157</v>
      </c>
      <c r="L1869" s="13">
        <v>81</v>
      </c>
      <c r="M1869" s="8" t="s">
        <v>10559</v>
      </c>
      <c r="N1869" s="13">
        <f t="shared" si="120"/>
        <v>76</v>
      </c>
      <c r="O1869" s="8" t="s">
        <v>10566</v>
      </c>
      <c r="P1869" s="8" t="s">
        <v>10562</v>
      </c>
      <c r="Q1869" s="8" t="s">
        <v>15661</v>
      </c>
      <c r="R1869" s="8" t="s">
        <v>10559</v>
      </c>
      <c r="U1869" s="13">
        <v>112.4</v>
      </c>
    </row>
    <row r="1870" ht="30" customHeight="1" outlineLevel="3" spans="1:21">
      <c r="A1870" s="8" t="s">
        <v>299</v>
      </c>
      <c r="B1870" s="8" t="s">
        <v>312</v>
      </c>
      <c r="C1870" s="8" t="s">
        <v>15748</v>
      </c>
      <c r="D1870" s="13">
        <v>3.107</v>
      </c>
      <c r="E1870" s="8" t="s">
        <v>15749</v>
      </c>
      <c r="F1870" s="8" t="s">
        <v>15750</v>
      </c>
      <c r="G1870" s="8" t="s">
        <v>11838</v>
      </c>
      <c r="H1870" s="8" t="s">
        <v>11839</v>
      </c>
      <c r="I1870" s="8" t="s">
        <v>10560</v>
      </c>
      <c r="J1870" s="13">
        <v>3.1</v>
      </c>
      <c r="K1870" s="13">
        <f t="shared" si="119"/>
        <v>139.6</v>
      </c>
      <c r="L1870" s="13">
        <v>56</v>
      </c>
      <c r="M1870" s="13">
        <v>40.4</v>
      </c>
      <c r="N1870" s="13">
        <f t="shared" si="120"/>
        <v>83.6</v>
      </c>
      <c r="O1870" s="8" t="s">
        <v>10566</v>
      </c>
      <c r="P1870" s="8" t="s">
        <v>10562</v>
      </c>
      <c r="Q1870" s="8" t="s">
        <v>15671</v>
      </c>
      <c r="R1870" s="8" t="s">
        <v>10559</v>
      </c>
      <c r="U1870" s="13">
        <v>100</v>
      </c>
    </row>
    <row r="1871" ht="30" customHeight="1" outlineLevel="3" spans="1:21">
      <c r="A1871" s="8" t="s">
        <v>299</v>
      </c>
      <c r="B1871" s="8" t="s">
        <v>312</v>
      </c>
      <c r="C1871" s="8" t="s">
        <v>15751</v>
      </c>
      <c r="D1871" s="13">
        <v>4.53</v>
      </c>
      <c r="E1871" s="8" t="s">
        <v>15752</v>
      </c>
      <c r="F1871" s="8" t="s">
        <v>15753</v>
      </c>
      <c r="G1871" s="8" t="s">
        <v>11838</v>
      </c>
      <c r="H1871" s="8" t="s">
        <v>11839</v>
      </c>
      <c r="I1871" s="8" t="s">
        <v>10560</v>
      </c>
      <c r="J1871" s="13">
        <v>4.5</v>
      </c>
      <c r="K1871" s="13">
        <f t="shared" si="119"/>
        <v>158.1</v>
      </c>
      <c r="L1871" s="13">
        <v>82</v>
      </c>
      <c r="M1871" s="8" t="s">
        <v>10559</v>
      </c>
      <c r="N1871" s="13">
        <f t="shared" si="120"/>
        <v>76.1</v>
      </c>
      <c r="O1871" s="8" t="s">
        <v>10566</v>
      </c>
      <c r="P1871" s="8" t="s">
        <v>10562</v>
      </c>
      <c r="Q1871" s="8" t="s">
        <v>15661</v>
      </c>
      <c r="R1871" s="8" t="s">
        <v>10559</v>
      </c>
      <c r="U1871" s="13">
        <v>113.2</v>
      </c>
    </row>
    <row r="1872" ht="30" customHeight="1" outlineLevel="3" spans="1:21">
      <c r="A1872" s="8" t="s">
        <v>299</v>
      </c>
      <c r="B1872" s="8" t="s">
        <v>312</v>
      </c>
      <c r="C1872" s="8" t="s">
        <v>15754</v>
      </c>
      <c r="D1872" s="13">
        <v>3.593</v>
      </c>
      <c r="E1872" s="8" t="s">
        <v>15755</v>
      </c>
      <c r="F1872" s="8" t="s">
        <v>15756</v>
      </c>
      <c r="G1872" s="8" t="s">
        <v>11838</v>
      </c>
      <c r="H1872" s="8" t="s">
        <v>11839</v>
      </c>
      <c r="I1872" s="8" t="s">
        <v>10560</v>
      </c>
      <c r="J1872" s="13">
        <v>3.6</v>
      </c>
      <c r="K1872" s="13">
        <f t="shared" si="119"/>
        <v>125.4</v>
      </c>
      <c r="L1872" s="13">
        <v>65</v>
      </c>
      <c r="M1872" s="8" t="s">
        <v>10559</v>
      </c>
      <c r="N1872" s="13">
        <f t="shared" si="120"/>
        <v>60.4</v>
      </c>
      <c r="O1872" s="8" t="s">
        <v>10566</v>
      </c>
      <c r="P1872" s="8" t="s">
        <v>10562</v>
      </c>
      <c r="Q1872" s="8" t="s">
        <v>15671</v>
      </c>
      <c r="R1872" s="8" t="s">
        <v>10559</v>
      </c>
      <c r="U1872" s="13">
        <v>89.8</v>
      </c>
    </row>
    <row r="1873" ht="30" customHeight="1" outlineLevel="3" spans="1:21">
      <c r="A1873" s="8" t="s">
        <v>299</v>
      </c>
      <c r="B1873" s="8" t="s">
        <v>312</v>
      </c>
      <c r="C1873" s="8" t="s">
        <v>15757</v>
      </c>
      <c r="D1873" s="13">
        <v>4.147</v>
      </c>
      <c r="E1873" s="8" t="s">
        <v>15758</v>
      </c>
      <c r="F1873" s="8" t="s">
        <v>15759</v>
      </c>
      <c r="G1873" s="8" t="s">
        <v>11838</v>
      </c>
      <c r="H1873" s="8" t="s">
        <v>11839</v>
      </c>
      <c r="I1873" s="8" t="s">
        <v>10560</v>
      </c>
      <c r="J1873" s="13">
        <v>4.1</v>
      </c>
      <c r="K1873" s="13">
        <f t="shared" si="119"/>
        <v>185.7</v>
      </c>
      <c r="L1873" s="13">
        <v>75</v>
      </c>
      <c r="M1873" s="13">
        <v>53.9</v>
      </c>
      <c r="N1873" s="13">
        <f t="shared" si="120"/>
        <v>110.7</v>
      </c>
      <c r="O1873" s="8" t="s">
        <v>10566</v>
      </c>
      <c r="P1873" s="8" t="s">
        <v>10562</v>
      </c>
      <c r="Q1873" s="8" t="s">
        <v>15671</v>
      </c>
      <c r="R1873" s="8" t="s">
        <v>10559</v>
      </c>
      <c r="U1873" s="13">
        <v>133</v>
      </c>
    </row>
    <row r="1874" ht="30" customHeight="1" outlineLevel="3" spans="1:21">
      <c r="A1874" s="8" t="s">
        <v>299</v>
      </c>
      <c r="B1874" s="8" t="s">
        <v>312</v>
      </c>
      <c r="C1874" s="8" t="s">
        <v>15760</v>
      </c>
      <c r="D1874" s="13">
        <v>3.087</v>
      </c>
      <c r="E1874" s="8" t="s">
        <v>15761</v>
      </c>
      <c r="F1874" s="8" t="s">
        <v>15762</v>
      </c>
      <c r="G1874" s="8" t="s">
        <v>11838</v>
      </c>
      <c r="H1874" s="8" t="s">
        <v>11839</v>
      </c>
      <c r="I1874" s="8" t="s">
        <v>10560</v>
      </c>
      <c r="J1874" s="13">
        <v>3.1</v>
      </c>
      <c r="K1874" s="13">
        <f t="shared" si="119"/>
        <v>107.8</v>
      </c>
      <c r="L1874" s="13">
        <v>56</v>
      </c>
      <c r="M1874" s="8" t="s">
        <v>10559</v>
      </c>
      <c r="N1874" s="13">
        <f t="shared" si="120"/>
        <v>51.8</v>
      </c>
      <c r="O1874" s="8" t="s">
        <v>10566</v>
      </c>
      <c r="P1874" s="8" t="s">
        <v>10562</v>
      </c>
      <c r="Q1874" s="8" t="s">
        <v>15661</v>
      </c>
      <c r="R1874" s="8" t="s">
        <v>10559</v>
      </c>
      <c r="U1874" s="13">
        <v>77.2</v>
      </c>
    </row>
    <row r="1875" ht="30" customHeight="1" outlineLevel="3" spans="1:21">
      <c r="A1875" s="8" t="s">
        <v>299</v>
      </c>
      <c r="B1875" s="8" t="s">
        <v>312</v>
      </c>
      <c r="C1875" s="8" t="s">
        <v>15763</v>
      </c>
      <c r="D1875" s="13">
        <v>3.599</v>
      </c>
      <c r="E1875" s="8" t="s">
        <v>15764</v>
      </c>
      <c r="F1875" s="8" t="s">
        <v>15765</v>
      </c>
      <c r="G1875" s="8" t="s">
        <v>11838</v>
      </c>
      <c r="H1875" s="8" t="s">
        <v>11839</v>
      </c>
      <c r="I1875" s="8" t="s">
        <v>10560</v>
      </c>
      <c r="J1875" s="13">
        <v>3.6</v>
      </c>
      <c r="K1875" s="13">
        <f t="shared" si="119"/>
        <v>162</v>
      </c>
      <c r="L1875" s="13">
        <v>65</v>
      </c>
      <c r="M1875" s="13">
        <v>46.8</v>
      </c>
      <c r="N1875" s="13">
        <f t="shared" si="120"/>
        <v>97</v>
      </c>
      <c r="O1875" s="8" t="s">
        <v>10566</v>
      </c>
      <c r="P1875" s="8" t="s">
        <v>10562</v>
      </c>
      <c r="Q1875" s="8" t="s">
        <v>15671</v>
      </c>
      <c r="R1875" s="8" t="s">
        <v>10559</v>
      </c>
      <c r="U1875" s="13">
        <v>116</v>
      </c>
    </row>
    <row r="1876" ht="30" customHeight="1" outlineLevel="3" spans="1:21">
      <c r="A1876" s="8" t="s">
        <v>299</v>
      </c>
      <c r="B1876" s="8" t="s">
        <v>312</v>
      </c>
      <c r="C1876" s="8" t="s">
        <v>15766</v>
      </c>
      <c r="D1876" s="13">
        <v>1.4</v>
      </c>
      <c r="E1876" s="8" t="s">
        <v>15767</v>
      </c>
      <c r="F1876" s="8" t="s">
        <v>15768</v>
      </c>
      <c r="G1876" s="8" t="s">
        <v>11838</v>
      </c>
      <c r="H1876" s="8" t="s">
        <v>11839</v>
      </c>
      <c r="I1876" s="8" t="s">
        <v>10560</v>
      </c>
      <c r="J1876" s="13">
        <v>1.4</v>
      </c>
      <c r="K1876" s="13">
        <f t="shared" si="119"/>
        <v>48.9</v>
      </c>
      <c r="L1876" s="13">
        <v>25</v>
      </c>
      <c r="M1876" s="8" t="s">
        <v>10559</v>
      </c>
      <c r="N1876" s="13">
        <f t="shared" si="120"/>
        <v>23.9</v>
      </c>
      <c r="O1876" s="8" t="s">
        <v>10566</v>
      </c>
      <c r="P1876" s="8" t="s">
        <v>10562</v>
      </c>
      <c r="Q1876" s="8" t="s">
        <v>15661</v>
      </c>
      <c r="R1876" s="8" t="s">
        <v>10559</v>
      </c>
      <c r="U1876" s="13">
        <v>35</v>
      </c>
    </row>
    <row r="1877" ht="30" customHeight="1" outlineLevel="3" spans="1:21">
      <c r="A1877" s="8" t="s">
        <v>299</v>
      </c>
      <c r="B1877" s="8" t="s">
        <v>312</v>
      </c>
      <c r="C1877" s="8" t="s">
        <v>15769</v>
      </c>
      <c r="D1877" s="13">
        <v>3.478</v>
      </c>
      <c r="E1877" s="8" t="s">
        <v>15770</v>
      </c>
      <c r="F1877" s="8" t="s">
        <v>15771</v>
      </c>
      <c r="G1877" s="8" t="s">
        <v>11838</v>
      </c>
      <c r="H1877" s="8" t="s">
        <v>11839</v>
      </c>
      <c r="I1877" s="8" t="s">
        <v>10560</v>
      </c>
      <c r="J1877" s="13">
        <v>3.5</v>
      </c>
      <c r="K1877" s="13">
        <f t="shared" si="119"/>
        <v>121.5</v>
      </c>
      <c r="L1877" s="13">
        <v>63</v>
      </c>
      <c r="M1877" s="8" t="s">
        <v>10559</v>
      </c>
      <c r="N1877" s="13">
        <f t="shared" si="120"/>
        <v>58.5</v>
      </c>
      <c r="O1877" s="8" t="s">
        <v>10566</v>
      </c>
      <c r="P1877" s="8" t="s">
        <v>10562</v>
      </c>
      <c r="Q1877" s="8" t="s">
        <v>15661</v>
      </c>
      <c r="R1877" s="8" t="s">
        <v>10559</v>
      </c>
      <c r="U1877" s="13">
        <v>87</v>
      </c>
    </row>
  </sheetData>
  <autoFilter ref="A6:U1877">
    <extLst/>
  </autoFilter>
  <mergeCells count="13">
    <mergeCell ref="A2:R2"/>
    <mergeCell ref="A3:B3"/>
    <mergeCell ref="D3:N3"/>
    <mergeCell ref="D4:F4"/>
    <mergeCell ref="K4:N4"/>
    <mergeCell ref="A4:A5"/>
    <mergeCell ref="B4:B5"/>
    <mergeCell ref="C3:C5"/>
    <mergeCell ref="O3:O5"/>
    <mergeCell ref="P3:P5"/>
    <mergeCell ref="Q3:Q5"/>
    <mergeCell ref="R3:R5"/>
    <mergeCell ref="S3:S5"/>
  </mergeCells>
  <conditionalFormatting sqref="F9">
    <cfRule type="duplicateValues" dxfId="0" priority="1"/>
  </conditionalFormatting>
  <pageMargins left="0.699305555555556" right="0.699305555555556" top="0.75" bottom="0.75" header="0.3" footer="0.3"/>
  <pageSetup paperSize="9" orientation="portrait" useFirstPageNumber="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M12"/>
  <sheetViews>
    <sheetView zoomScale="70" zoomScaleNormal="70" workbookViewId="0">
      <selection activeCell="D24" sqref="D24"/>
    </sheetView>
  </sheetViews>
  <sheetFormatPr defaultColWidth="9.81666666666667" defaultRowHeight="15.75" customHeight="1"/>
  <cols>
    <col min="1" max="2" width="19.45" style="1" customWidth="1"/>
    <col min="3" max="3" width="17.3666666666667" style="1" customWidth="1"/>
    <col min="4" max="4" width="13.3666666666667" style="1" customWidth="1"/>
    <col min="5" max="5" width="24" style="1" customWidth="1"/>
    <col min="6" max="6" width="17.2666666666667" style="1" customWidth="1"/>
    <col min="7" max="7" width="10.5416666666667" style="1" customWidth="1"/>
    <col min="8" max="8" width="14.6333333333333" style="1" customWidth="1"/>
    <col min="9" max="9" width="12.1833333333333" style="1" customWidth="1"/>
    <col min="10" max="10" width="13.5416666666667" style="1" customWidth="1"/>
    <col min="11" max="11" width="11.9083333333333" style="1" customWidth="1"/>
    <col min="12" max="12" width="13.2666666666667" style="1" customWidth="1"/>
    <col min="13" max="13" width="18" style="1" customWidth="1"/>
    <col min="14" max="247" width="9.81666666666667" style="1"/>
    <col min="248" max="249" width="19.45" style="1" customWidth="1"/>
    <col min="250" max="250" width="17.3666666666667" style="1" customWidth="1"/>
    <col min="251" max="251" width="13.3666666666667" style="1" customWidth="1"/>
    <col min="252" max="252" width="24" style="1" customWidth="1"/>
    <col min="253" max="253" width="17.2666666666667" style="1" customWidth="1"/>
    <col min="254" max="254" width="8.725" style="1" customWidth="1"/>
    <col min="255" max="255" width="6.725" style="1" customWidth="1"/>
    <col min="256" max="256" width="10.5416666666667" style="1" customWidth="1"/>
    <col min="257" max="257" width="14.6333333333333" style="1" customWidth="1"/>
    <col min="258" max="258" width="12.1833333333333" style="1" customWidth="1"/>
    <col min="259" max="259" width="13.5416666666667" style="1" customWidth="1"/>
    <col min="260" max="260" width="11.9083333333333" style="1" customWidth="1"/>
    <col min="261" max="261" width="13.2666666666667" style="1" customWidth="1"/>
    <col min="262" max="262" width="17.5416666666667" style="1" customWidth="1"/>
    <col min="263" max="263" width="18.0916666666667" style="1" customWidth="1"/>
    <col min="264" max="264" width="4.18333333333333" style="1" customWidth="1"/>
    <col min="265" max="265" width="18" style="1" customWidth="1"/>
    <col min="266" max="503" width="9.81666666666667" style="1"/>
    <col min="504" max="505" width="19.45" style="1" customWidth="1"/>
    <col min="506" max="506" width="17.3666666666667" style="1" customWidth="1"/>
    <col min="507" max="507" width="13.3666666666667" style="1" customWidth="1"/>
    <col min="508" max="508" width="24" style="1" customWidth="1"/>
    <col min="509" max="509" width="17.2666666666667" style="1" customWidth="1"/>
    <col min="510" max="510" width="8.725" style="1" customWidth="1"/>
    <col min="511" max="511" width="6.725" style="1" customWidth="1"/>
    <col min="512" max="512" width="10.5416666666667" style="1" customWidth="1"/>
    <col min="513" max="513" width="14.6333333333333" style="1" customWidth="1"/>
    <col min="514" max="514" width="12.1833333333333" style="1" customWidth="1"/>
    <col min="515" max="515" width="13.5416666666667" style="1" customWidth="1"/>
    <col min="516" max="516" width="11.9083333333333" style="1" customWidth="1"/>
    <col min="517" max="517" width="13.2666666666667" style="1" customWidth="1"/>
    <col min="518" max="518" width="17.5416666666667" style="1" customWidth="1"/>
    <col min="519" max="519" width="18.0916666666667" style="1" customWidth="1"/>
    <col min="520" max="520" width="4.18333333333333" style="1" customWidth="1"/>
    <col min="521" max="521" width="18" style="1" customWidth="1"/>
    <col min="522" max="759" width="9.81666666666667" style="1"/>
    <col min="760" max="761" width="19.45" style="1" customWidth="1"/>
    <col min="762" max="762" width="17.3666666666667" style="1" customWidth="1"/>
    <col min="763" max="763" width="13.3666666666667" style="1" customWidth="1"/>
    <col min="764" max="764" width="24" style="1" customWidth="1"/>
    <col min="765" max="765" width="17.2666666666667" style="1" customWidth="1"/>
    <col min="766" max="766" width="8.725" style="1" customWidth="1"/>
    <col min="767" max="767" width="6.725" style="1" customWidth="1"/>
    <col min="768" max="768" width="10.5416666666667" style="1" customWidth="1"/>
    <col min="769" max="769" width="14.6333333333333" style="1" customWidth="1"/>
    <col min="770" max="770" width="12.1833333333333" style="1" customWidth="1"/>
    <col min="771" max="771" width="13.5416666666667" style="1" customWidth="1"/>
    <col min="772" max="772" width="11.9083333333333" style="1" customWidth="1"/>
    <col min="773" max="773" width="13.2666666666667" style="1" customWidth="1"/>
    <col min="774" max="774" width="17.5416666666667" style="1" customWidth="1"/>
    <col min="775" max="775" width="18.0916666666667" style="1" customWidth="1"/>
    <col min="776" max="776" width="4.18333333333333" style="1" customWidth="1"/>
    <col min="777" max="777" width="18" style="1" customWidth="1"/>
    <col min="778" max="1015" width="9.81666666666667" style="1"/>
    <col min="1016" max="1017" width="19.45" style="1" customWidth="1"/>
    <col min="1018" max="1018" width="17.3666666666667" style="1" customWidth="1"/>
    <col min="1019" max="1019" width="13.3666666666667" style="1" customWidth="1"/>
    <col min="1020" max="1020" width="24" style="1" customWidth="1"/>
    <col min="1021" max="1021" width="17.2666666666667" style="1" customWidth="1"/>
    <col min="1022" max="1022" width="8.725" style="1" customWidth="1"/>
    <col min="1023" max="1023" width="6.725" style="1" customWidth="1"/>
    <col min="1024" max="1024" width="10.5416666666667" style="1" customWidth="1"/>
    <col min="1025" max="1025" width="14.6333333333333" style="1" customWidth="1"/>
    <col min="1026" max="1026" width="12.1833333333333" style="1" customWidth="1"/>
    <col min="1027" max="1027" width="13.5416666666667" style="1" customWidth="1"/>
    <col min="1028" max="1028" width="11.9083333333333" style="1" customWidth="1"/>
    <col min="1029" max="1029" width="13.2666666666667" style="1" customWidth="1"/>
    <col min="1030" max="1030" width="17.5416666666667" style="1" customWidth="1"/>
    <col min="1031" max="1031" width="18.0916666666667" style="1" customWidth="1"/>
    <col min="1032" max="1032" width="4.18333333333333" style="1" customWidth="1"/>
    <col min="1033" max="1033" width="18" style="1" customWidth="1"/>
    <col min="1034" max="1271" width="9.81666666666667" style="1"/>
    <col min="1272" max="1273" width="19.45" style="1" customWidth="1"/>
    <col min="1274" max="1274" width="17.3666666666667" style="1" customWidth="1"/>
    <col min="1275" max="1275" width="13.3666666666667" style="1" customWidth="1"/>
    <col min="1276" max="1276" width="24" style="1" customWidth="1"/>
    <col min="1277" max="1277" width="17.2666666666667" style="1" customWidth="1"/>
    <col min="1278" max="1278" width="8.725" style="1" customWidth="1"/>
    <col min="1279" max="1279" width="6.725" style="1" customWidth="1"/>
    <col min="1280" max="1280" width="10.5416666666667" style="1" customWidth="1"/>
    <col min="1281" max="1281" width="14.6333333333333" style="1" customWidth="1"/>
    <col min="1282" max="1282" width="12.1833333333333" style="1" customWidth="1"/>
    <col min="1283" max="1283" width="13.5416666666667" style="1" customWidth="1"/>
    <col min="1284" max="1284" width="11.9083333333333" style="1" customWidth="1"/>
    <col min="1285" max="1285" width="13.2666666666667" style="1" customWidth="1"/>
    <col min="1286" max="1286" width="17.5416666666667" style="1" customWidth="1"/>
    <col min="1287" max="1287" width="18.0916666666667" style="1" customWidth="1"/>
    <col min="1288" max="1288" width="4.18333333333333" style="1" customWidth="1"/>
    <col min="1289" max="1289" width="18" style="1" customWidth="1"/>
    <col min="1290" max="1527" width="9.81666666666667" style="1"/>
    <col min="1528" max="1529" width="19.45" style="1" customWidth="1"/>
    <col min="1530" max="1530" width="17.3666666666667" style="1" customWidth="1"/>
    <col min="1531" max="1531" width="13.3666666666667" style="1" customWidth="1"/>
    <col min="1532" max="1532" width="24" style="1" customWidth="1"/>
    <col min="1533" max="1533" width="17.2666666666667" style="1" customWidth="1"/>
    <col min="1534" max="1534" width="8.725" style="1" customWidth="1"/>
    <col min="1535" max="1535" width="6.725" style="1" customWidth="1"/>
    <col min="1536" max="1536" width="10.5416666666667" style="1" customWidth="1"/>
    <col min="1537" max="1537" width="14.6333333333333" style="1" customWidth="1"/>
    <col min="1538" max="1538" width="12.1833333333333" style="1" customWidth="1"/>
    <col min="1539" max="1539" width="13.5416666666667" style="1" customWidth="1"/>
    <col min="1540" max="1540" width="11.9083333333333" style="1" customWidth="1"/>
    <col min="1541" max="1541" width="13.2666666666667" style="1" customWidth="1"/>
    <col min="1542" max="1542" width="17.5416666666667" style="1" customWidth="1"/>
    <col min="1543" max="1543" width="18.0916666666667" style="1" customWidth="1"/>
    <col min="1544" max="1544" width="4.18333333333333" style="1" customWidth="1"/>
    <col min="1545" max="1545" width="18" style="1" customWidth="1"/>
    <col min="1546" max="1783" width="9.81666666666667" style="1"/>
    <col min="1784" max="1785" width="19.45" style="1" customWidth="1"/>
    <col min="1786" max="1786" width="17.3666666666667" style="1" customWidth="1"/>
    <col min="1787" max="1787" width="13.3666666666667" style="1" customWidth="1"/>
    <col min="1788" max="1788" width="24" style="1" customWidth="1"/>
    <col min="1789" max="1789" width="17.2666666666667" style="1" customWidth="1"/>
    <col min="1790" max="1790" width="8.725" style="1" customWidth="1"/>
    <col min="1791" max="1791" width="6.725" style="1" customWidth="1"/>
    <col min="1792" max="1792" width="10.5416666666667" style="1" customWidth="1"/>
    <col min="1793" max="1793" width="14.6333333333333" style="1" customWidth="1"/>
    <col min="1794" max="1794" width="12.1833333333333" style="1" customWidth="1"/>
    <col min="1795" max="1795" width="13.5416666666667" style="1" customWidth="1"/>
    <col min="1796" max="1796" width="11.9083333333333" style="1" customWidth="1"/>
    <col min="1797" max="1797" width="13.2666666666667" style="1" customWidth="1"/>
    <col min="1798" max="1798" width="17.5416666666667" style="1" customWidth="1"/>
    <col min="1799" max="1799" width="18.0916666666667" style="1" customWidth="1"/>
    <col min="1800" max="1800" width="4.18333333333333" style="1" customWidth="1"/>
    <col min="1801" max="1801" width="18" style="1" customWidth="1"/>
    <col min="1802" max="2039" width="9.81666666666667" style="1"/>
    <col min="2040" max="2041" width="19.45" style="1" customWidth="1"/>
    <col min="2042" max="2042" width="17.3666666666667" style="1" customWidth="1"/>
    <col min="2043" max="2043" width="13.3666666666667" style="1" customWidth="1"/>
    <col min="2044" max="2044" width="24" style="1" customWidth="1"/>
    <col min="2045" max="2045" width="17.2666666666667" style="1" customWidth="1"/>
    <col min="2046" max="2046" width="8.725" style="1" customWidth="1"/>
    <col min="2047" max="2047" width="6.725" style="1" customWidth="1"/>
    <col min="2048" max="2048" width="10.5416666666667" style="1" customWidth="1"/>
    <col min="2049" max="2049" width="14.6333333333333" style="1" customWidth="1"/>
    <col min="2050" max="2050" width="12.1833333333333" style="1" customWidth="1"/>
    <col min="2051" max="2051" width="13.5416666666667" style="1" customWidth="1"/>
    <col min="2052" max="2052" width="11.9083333333333" style="1" customWidth="1"/>
    <col min="2053" max="2053" width="13.2666666666667" style="1" customWidth="1"/>
    <col min="2054" max="2054" width="17.5416666666667" style="1" customWidth="1"/>
    <col min="2055" max="2055" width="18.0916666666667" style="1" customWidth="1"/>
    <col min="2056" max="2056" width="4.18333333333333" style="1" customWidth="1"/>
    <col min="2057" max="2057" width="18" style="1" customWidth="1"/>
    <col min="2058" max="2295" width="9.81666666666667" style="1"/>
    <col min="2296" max="2297" width="19.45" style="1" customWidth="1"/>
    <col min="2298" max="2298" width="17.3666666666667" style="1" customWidth="1"/>
    <col min="2299" max="2299" width="13.3666666666667" style="1" customWidth="1"/>
    <col min="2300" max="2300" width="24" style="1" customWidth="1"/>
    <col min="2301" max="2301" width="17.2666666666667" style="1" customWidth="1"/>
    <col min="2302" max="2302" width="8.725" style="1" customWidth="1"/>
    <col min="2303" max="2303" width="6.725" style="1" customWidth="1"/>
    <col min="2304" max="2304" width="10.5416666666667" style="1" customWidth="1"/>
    <col min="2305" max="2305" width="14.6333333333333" style="1" customWidth="1"/>
    <col min="2306" max="2306" width="12.1833333333333" style="1" customWidth="1"/>
    <col min="2307" max="2307" width="13.5416666666667" style="1" customWidth="1"/>
    <col min="2308" max="2308" width="11.9083333333333" style="1" customWidth="1"/>
    <col min="2309" max="2309" width="13.2666666666667" style="1" customWidth="1"/>
    <col min="2310" max="2310" width="17.5416666666667" style="1" customWidth="1"/>
    <col min="2311" max="2311" width="18.0916666666667" style="1" customWidth="1"/>
    <col min="2312" max="2312" width="4.18333333333333" style="1" customWidth="1"/>
    <col min="2313" max="2313" width="18" style="1" customWidth="1"/>
    <col min="2314" max="2551" width="9.81666666666667" style="1"/>
    <col min="2552" max="2553" width="19.45" style="1" customWidth="1"/>
    <col min="2554" max="2554" width="17.3666666666667" style="1" customWidth="1"/>
    <col min="2555" max="2555" width="13.3666666666667" style="1" customWidth="1"/>
    <col min="2556" max="2556" width="24" style="1" customWidth="1"/>
    <col min="2557" max="2557" width="17.2666666666667" style="1" customWidth="1"/>
    <col min="2558" max="2558" width="8.725" style="1" customWidth="1"/>
    <col min="2559" max="2559" width="6.725" style="1" customWidth="1"/>
    <col min="2560" max="2560" width="10.5416666666667" style="1" customWidth="1"/>
    <col min="2561" max="2561" width="14.6333333333333" style="1" customWidth="1"/>
    <col min="2562" max="2562" width="12.1833333333333" style="1" customWidth="1"/>
    <col min="2563" max="2563" width="13.5416666666667" style="1" customWidth="1"/>
    <col min="2564" max="2564" width="11.9083333333333" style="1" customWidth="1"/>
    <col min="2565" max="2565" width="13.2666666666667" style="1" customWidth="1"/>
    <col min="2566" max="2566" width="17.5416666666667" style="1" customWidth="1"/>
    <col min="2567" max="2567" width="18.0916666666667" style="1" customWidth="1"/>
    <col min="2568" max="2568" width="4.18333333333333" style="1" customWidth="1"/>
    <col min="2569" max="2569" width="18" style="1" customWidth="1"/>
    <col min="2570" max="2807" width="9.81666666666667" style="1"/>
    <col min="2808" max="2809" width="19.45" style="1" customWidth="1"/>
    <col min="2810" max="2810" width="17.3666666666667" style="1" customWidth="1"/>
    <col min="2811" max="2811" width="13.3666666666667" style="1" customWidth="1"/>
    <col min="2812" max="2812" width="24" style="1" customWidth="1"/>
    <col min="2813" max="2813" width="17.2666666666667" style="1" customWidth="1"/>
    <col min="2814" max="2814" width="8.725" style="1" customWidth="1"/>
    <col min="2815" max="2815" width="6.725" style="1" customWidth="1"/>
    <col min="2816" max="2816" width="10.5416666666667" style="1" customWidth="1"/>
    <col min="2817" max="2817" width="14.6333333333333" style="1" customWidth="1"/>
    <col min="2818" max="2818" width="12.1833333333333" style="1" customWidth="1"/>
    <col min="2819" max="2819" width="13.5416666666667" style="1" customWidth="1"/>
    <col min="2820" max="2820" width="11.9083333333333" style="1" customWidth="1"/>
    <col min="2821" max="2821" width="13.2666666666667" style="1" customWidth="1"/>
    <col min="2822" max="2822" width="17.5416666666667" style="1" customWidth="1"/>
    <col min="2823" max="2823" width="18.0916666666667" style="1" customWidth="1"/>
    <col min="2824" max="2824" width="4.18333333333333" style="1" customWidth="1"/>
    <col min="2825" max="2825" width="18" style="1" customWidth="1"/>
    <col min="2826" max="3063" width="9.81666666666667" style="1"/>
    <col min="3064" max="3065" width="19.45" style="1" customWidth="1"/>
    <col min="3066" max="3066" width="17.3666666666667" style="1" customWidth="1"/>
    <col min="3067" max="3067" width="13.3666666666667" style="1" customWidth="1"/>
    <col min="3068" max="3068" width="24" style="1" customWidth="1"/>
    <col min="3069" max="3069" width="17.2666666666667" style="1" customWidth="1"/>
    <col min="3070" max="3070" width="8.725" style="1" customWidth="1"/>
    <col min="3071" max="3071" width="6.725" style="1" customWidth="1"/>
    <col min="3072" max="3072" width="10.5416666666667" style="1" customWidth="1"/>
    <col min="3073" max="3073" width="14.6333333333333" style="1" customWidth="1"/>
    <col min="3074" max="3074" width="12.1833333333333" style="1" customWidth="1"/>
    <col min="3075" max="3075" width="13.5416666666667" style="1" customWidth="1"/>
    <col min="3076" max="3076" width="11.9083333333333" style="1" customWidth="1"/>
    <col min="3077" max="3077" width="13.2666666666667" style="1" customWidth="1"/>
    <col min="3078" max="3078" width="17.5416666666667" style="1" customWidth="1"/>
    <col min="3079" max="3079" width="18.0916666666667" style="1" customWidth="1"/>
    <col min="3080" max="3080" width="4.18333333333333" style="1" customWidth="1"/>
    <col min="3081" max="3081" width="18" style="1" customWidth="1"/>
    <col min="3082" max="3319" width="9.81666666666667" style="1"/>
    <col min="3320" max="3321" width="19.45" style="1" customWidth="1"/>
    <col min="3322" max="3322" width="17.3666666666667" style="1" customWidth="1"/>
    <col min="3323" max="3323" width="13.3666666666667" style="1" customWidth="1"/>
    <col min="3324" max="3324" width="24" style="1" customWidth="1"/>
    <col min="3325" max="3325" width="17.2666666666667" style="1" customWidth="1"/>
    <col min="3326" max="3326" width="8.725" style="1" customWidth="1"/>
    <col min="3327" max="3327" width="6.725" style="1" customWidth="1"/>
    <col min="3328" max="3328" width="10.5416666666667" style="1" customWidth="1"/>
    <col min="3329" max="3329" width="14.6333333333333" style="1" customWidth="1"/>
    <col min="3330" max="3330" width="12.1833333333333" style="1" customWidth="1"/>
    <col min="3331" max="3331" width="13.5416666666667" style="1" customWidth="1"/>
    <col min="3332" max="3332" width="11.9083333333333" style="1" customWidth="1"/>
    <col min="3333" max="3333" width="13.2666666666667" style="1" customWidth="1"/>
    <col min="3334" max="3334" width="17.5416666666667" style="1" customWidth="1"/>
    <col min="3335" max="3335" width="18.0916666666667" style="1" customWidth="1"/>
    <col min="3336" max="3336" width="4.18333333333333" style="1" customWidth="1"/>
    <col min="3337" max="3337" width="18" style="1" customWidth="1"/>
    <col min="3338" max="3575" width="9.81666666666667" style="1"/>
    <col min="3576" max="3577" width="19.45" style="1" customWidth="1"/>
    <col min="3578" max="3578" width="17.3666666666667" style="1" customWidth="1"/>
    <col min="3579" max="3579" width="13.3666666666667" style="1" customWidth="1"/>
    <col min="3580" max="3580" width="24" style="1" customWidth="1"/>
    <col min="3581" max="3581" width="17.2666666666667" style="1" customWidth="1"/>
    <col min="3582" max="3582" width="8.725" style="1" customWidth="1"/>
    <col min="3583" max="3583" width="6.725" style="1" customWidth="1"/>
    <col min="3584" max="3584" width="10.5416666666667" style="1" customWidth="1"/>
    <col min="3585" max="3585" width="14.6333333333333" style="1" customWidth="1"/>
    <col min="3586" max="3586" width="12.1833333333333" style="1" customWidth="1"/>
    <col min="3587" max="3587" width="13.5416666666667" style="1" customWidth="1"/>
    <col min="3588" max="3588" width="11.9083333333333" style="1" customWidth="1"/>
    <col min="3589" max="3589" width="13.2666666666667" style="1" customWidth="1"/>
    <col min="3590" max="3590" width="17.5416666666667" style="1" customWidth="1"/>
    <col min="3591" max="3591" width="18.0916666666667" style="1" customWidth="1"/>
    <col min="3592" max="3592" width="4.18333333333333" style="1" customWidth="1"/>
    <col min="3593" max="3593" width="18" style="1" customWidth="1"/>
    <col min="3594" max="3831" width="9.81666666666667" style="1"/>
    <col min="3832" max="3833" width="19.45" style="1" customWidth="1"/>
    <col min="3834" max="3834" width="17.3666666666667" style="1" customWidth="1"/>
    <col min="3835" max="3835" width="13.3666666666667" style="1" customWidth="1"/>
    <col min="3836" max="3836" width="24" style="1" customWidth="1"/>
    <col min="3837" max="3837" width="17.2666666666667" style="1" customWidth="1"/>
    <col min="3838" max="3838" width="8.725" style="1" customWidth="1"/>
    <col min="3839" max="3839" width="6.725" style="1" customWidth="1"/>
    <col min="3840" max="3840" width="10.5416666666667" style="1" customWidth="1"/>
    <col min="3841" max="3841" width="14.6333333333333" style="1" customWidth="1"/>
    <col min="3842" max="3842" width="12.1833333333333" style="1" customWidth="1"/>
    <col min="3843" max="3843" width="13.5416666666667" style="1" customWidth="1"/>
    <col min="3844" max="3844" width="11.9083333333333" style="1" customWidth="1"/>
    <col min="3845" max="3845" width="13.2666666666667" style="1" customWidth="1"/>
    <col min="3846" max="3846" width="17.5416666666667" style="1" customWidth="1"/>
    <col min="3847" max="3847" width="18.0916666666667" style="1" customWidth="1"/>
    <col min="3848" max="3848" width="4.18333333333333" style="1" customWidth="1"/>
    <col min="3849" max="3849" width="18" style="1" customWidth="1"/>
    <col min="3850" max="4087" width="9.81666666666667" style="1"/>
    <col min="4088" max="4089" width="19.45" style="1" customWidth="1"/>
    <col min="4090" max="4090" width="17.3666666666667" style="1" customWidth="1"/>
    <col min="4091" max="4091" width="13.3666666666667" style="1" customWidth="1"/>
    <col min="4092" max="4092" width="24" style="1" customWidth="1"/>
    <col min="4093" max="4093" width="17.2666666666667" style="1" customWidth="1"/>
    <col min="4094" max="4094" width="8.725" style="1" customWidth="1"/>
    <col min="4095" max="4095" width="6.725" style="1" customWidth="1"/>
    <col min="4096" max="4096" width="10.5416666666667" style="1" customWidth="1"/>
    <col min="4097" max="4097" width="14.6333333333333" style="1" customWidth="1"/>
    <col min="4098" max="4098" width="12.1833333333333" style="1" customWidth="1"/>
    <col min="4099" max="4099" width="13.5416666666667" style="1" customWidth="1"/>
    <col min="4100" max="4100" width="11.9083333333333" style="1" customWidth="1"/>
    <col min="4101" max="4101" width="13.2666666666667" style="1" customWidth="1"/>
    <col min="4102" max="4102" width="17.5416666666667" style="1" customWidth="1"/>
    <col min="4103" max="4103" width="18.0916666666667" style="1" customWidth="1"/>
    <col min="4104" max="4104" width="4.18333333333333" style="1" customWidth="1"/>
    <col min="4105" max="4105" width="18" style="1" customWidth="1"/>
    <col min="4106" max="4343" width="9.81666666666667" style="1"/>
    <col min="4344" max="4345" width="19.45" style="1" customWidth="1"/>
    <col min="4346" max="4346" width="17.3666666666667" style="1" customWidth="1"/>
    <col min="4347" max="4347" width="13.3666666666667" style="1" customWidth="1"/>
    <col min="4348" max="4348" width="24" style="1" customWidth="1"/>
    <col min="4349" max="4349" width="17.2666666666667" style="1" customWidth="1"/>
    <col min="4350" max="4350" width="8.725" style="1" customWidth="1"/>
    <col min="4351" max="4351" width="6.725" style="1" customWidth="1"/>
    <col min="4352" max="4352" width="10.5416666666667" style="1" customWidth="1"/>
    <col min="4353" max="4353" width="14.6333333333333" style="1" customWidth="1"/>
    <col min="4354" max="4354" width="12.1833333333333" style="1" customWidth="1"/>
    <col min="4355" max="4355" width="13.5416666666667" style="1" customWidth="1"/>
    <col min="4356" max="4356" width="11.9083333333333" style="1" customWidth="1"/>
    <col min="4357" max="4357" width="13.2666666666667" style="1" customWidth="1"/>
    <col min="4358" max="4358" width="17.5416666666667" style="1" customWidth="1"/>
    <col min="4359" max="4359" width="18.0916666666667" style="1" customWidth="1"/>
    <col min="4360" max="4360" width="4.18333333333333" style="1" customWidth="1"/>
    <col min="4361" max="4361" width="18" style="1" customWidth="1"/>
    <col min="4362" max="4599" width="9.81666666666667" style="1"/>
    <col min="4600" max="4601" width="19.45" style="1" customWidth="1"/>
    <col min="4602" max="4602" width="17.3666666666667" style="1" customWidth="1"/>
    <col min="4603" max="4603" width="13.3666666666667" style="1" customWidth="1"/>
    <col min="4604" max="4604" width="24" style="1" customWidth="1"/>
    <col min="4605" max="4605" width="17.2666666666667" style="1" customWidth="1"/>
    <col min="4606" max="4606" width="8.725" style="1" customWidth="1"/>
    <col min="4607" max="4607" width="6.725" style="1" customWidth="1"/>
    <col min="4608" max="4608" width="10.5416666666667" style="1" customWidth="1"/>
    <col min="4609" max="4609" width="14.6333333333333" style="1" customWidth="1"/>
    <col min="4610" max="4610" width="12.1833333333333" style="1" customWidth="1"/>
    <col min="4611" max="4611" width="13.5416666666667" style="1" customWidth="1"/>
    <col min="4612" max="4612" width="11.9083333333333" style="1" customWidth="1"/>
    <col min="4613" max="4613" width="13.2666666666667" style="1" customWidth="1"/>
    <col min="4614" max="4614" width="17.5416666666667" style="1" customWidth="1"/>
    <col min="4615" max="4615" width="18.0916666666667" style="1" customWidth="1"/>
    <col min="4616" max="4616" width="4.18333333333333" style="1" customWidth="1"/>
    <col min="4617" max="4617" width="18" style="1" customWidth="1"/>
    <col min="4618" max="4855" width="9.81666666666667" style="1"/>
    <col min="4856" max="4857" width="19.45" style="1" customWidth="1"/>
    <col min="4858" max="4858" width="17.3666666666667" style="1" customWidth="1"/>
    <col min="4859" max="4859" width="13.3666666666667" style="1" customWidth="1"/>
    <col min="4860" max="4860" width="24" style="1" customWidth="1"/>
    <col min="4861" max="4861" width="17.2666666666667" style="1" customWidth="1"/>
    <col min="4862" max="4862" width="8.725" style="1" customWidth="1"/>
    <col min="4863" max="4863" width="6.725" style="1" customWidth="1"/>
    <col min="4864" max="4864" width="10.5416666666667" style="1" customWidth="1"/>
    <col min="4865" max="4865" width="14.6333333333333" style="1" customWidth="1"/>
    <col min="4866" max="4866" width="12.1833333333333" style="1" customWidth="1"/>
    <col min="4867" max="4867" width="13.5416666666667" style="1" customWidth="1"/>
    <col min="4868" max="4868" width="11.9083333333333" style="1" customWidth="1"/>
    <col min="4869" max="4869" width="13.2666666666667" style="1" customWidth="1"/>
    <col min="4870" max="4870" width="17.5416666666667" style="1" customWidth="1"/>
    <col min="4871" max="4871" width="18.0916666666667" style="1" customWidth="1"/>
    <col min="4872" max="4872" width="4.18333333333333" style="1" customWidth="1"/>
    <col min="4873" max="4873" width="18" style="1" customWidth="1"/>
    <col min="4874" max="5111" width="9.81666666666667" style="1"/>
    <col min="5112" max="5113" width="19.45" style="1" customWidth="1"/>
    <col min="5114" max="5114" width="17.3666666666667" style="1" customWidth="1"/>
    <col min="5115" max="5115" width="13.3666666666667" style="1" customWidth="1"/>
    <col min="5116" max="5116" width="24" style="1" customWidth="1"/>
    <col min="5117" max="5117" width="17.2666666666667" style="1" customWidth="1"/>
    <col min="5118" max="5118" width="8.725" style="1" customWidth="1"/>
    <col min="5119" max="5119" width="6.725" style="1" customWidth="1"/>
    <col min="5120" max="5120" width="10.5416666666667" style="1" customWidth="1"/>
    <col min="5121" max="5121" width="14.6333333333333" style="1" customWidth="1"/>
    <col min="5122" max="5122" width="12.1833333333333" style="1" customWidth="1"/>
    <col min="5123" max="5123" width="13.5416666666667" style="1" customWidth="1"/>
    <col min="5124" max="5124" width="11.9083333333333" style="1" customWidth="1"/>
    <col min="5125" max="5125" width="13.2666666666667" style="1" customWidth="1"/>
    <col min="5126" max="5126" width="17.5416666666667" style="1" customWidth="1"/>
    <col min="5127" max="5127" width="18.0916666666667" style="1" customWidth="1"/>
    <col min="5128" max="5128" width="4.18333333333333" style="1" customWidth="1"/>
    <col min="5129" max="5129" width="18" style="1" customWidth="1"/>
    <col min="5130" max="5367" width="9.81666666666667" style="1"/>
    <col min="5368" max="5369" width="19.45" style="1" customWidth="1"/>
    <col min="5370" max="5370" width="17.3666666666667" style="1" customWidth="1"/>
    <col min="5371" max="5371" width="13.3666666666667" style="1" customWidth="1"/>
    <col min="5372" max="5372" width="24" style="1" customWidth="1"/>
    <col min="5373" max="5373" width="17.2666666666667" style="1" customWidth="1"/>
    <col min="5374" max="5374" width="8.725" style="1" customWidth="1"/>
    <col min="5375" max="5375" width="6.725" style="1" customWidth="1"/>
    <col min="5376" max="5376" width="10.5416666666667" style="1" customWidth="1"/>
    <col min="5377" max="5377" width="14.6333333333333" style="1" customWidth="1"/>
    <col min="5378" max="5378" width="12.1833333333333" style="1" customWidth="1"/>
    <col min="5379" max="5379" width="13.5416666666667" style="1" customWidth="1"/>
    <col min="5380" max="5380" width="11.9083333333333" style="1" customWidth="1"/>
    <col min="5381" max="5381" width="13.2666666666667" style="1" customWidth="1"/>
    <col min="5382" max="5382" width="17.5416666666667" style="1" customWidth="1"/>
    <col min="5383" max="5383" width="18.0916666666667" style="1" customWidth="1"/>
    <col min="5384" max="5384" width="4.18333333333333" style="1" customWidth="1"/>
    <col min="5385" max="5385" width="18" style="1" customWidth="1"/>
    <col min="5386" max="5623" width="9.81666666666667" style="1"/>
    <col min="5624" max="5625" width="19.45" style="1" customWidth="1"/>
    <col min="5626" max="5626" width="17.3666666666667" style="1" customWidth="1"/>
    <col min="5627" max="5627" width="13.3666666666667" style="1" customWidth="1"/>
    <col min="5628" max="5628" width="24" style="1" customWidth="1"/>
    <col min="5629" max="5629" width="17.2666666666667" style="1" customWidth="1"/>
    <col min="5630" max="5630" width="8.725" style="1" customWidth="1"/>
    <col min="5631" max="5631" width="6.725" style="1" customWidth="1"/>
    <col min="5632" max="5632" width="10.5416666666667" style="1" customWidth="1"/>
    <col min="5633" max="5633" width="14.6333333333333" style="1" customWidth="1"/>
    <col min="5634" max="5634" width="12.1833333333333" style="1" customWidth="1"/>
    <col min="5635" max="5635" width="13.5416666666667" style="1" customWidth="1"/>
    <col min="5636" max="5636" width="11.9083333333333" style="1" customWidth="1"/>
    <col min="5637" max="5637" width="13.2666666666667" style="1" customWidth="1"/>
    <col min="5638" max="5638" width="17.5416666666667" style="1" customWidth="1"/>
    <col min="5639" max="5639" width="18.0916666666667" style="1" customWidth="1"/>
    <col min="5640" max="5640" width="4.18333333333333" style="1" customWidth="1"/>
    <col min="5641" max="5641" width="18" style="1" customWidth="1"/>
    <col min="5642" max="5879" width="9.81666666666667" style="1"/>
    <col min="5880" max="5881" width="19.45" style="1" customWidth="1"/>
    <col min="5882" max="5882" width="17.3666666666667" style="1" customWidth="1"/>
    <col min="5883" max="5883" width="13.3666666666667" style="1" customWidth="1"/>
    <col min="5884" max="5884" width="24" style="1" customWidth="1"/>
    <col min="5885" max="5885" width="17.2666666666667" style="1" customWidth="1"/>
    <col min="5886" max="5886" width="8.725" style="1" customWidth="1"/>
    <col min="5887" max="5887" width="6.725" style="1" customWidth="1"/>
    <col min="5888" max="5888" width="10.5416666666667" style="1" customWidth="1"/>
    <col min="5889" max="5889" width="14.6333333333333" style="1" customWidth="1"/>
    <col min="5890" max="5890" width="12.1833333333333" style="1" customWidth="1"/>
    <col min="5891" max="5891" width="13.5416666666667" style="1" customWidth="1"/>
    <col min="5892" max="5892" width="11.9083333333333" style="1" customWidth="1"/>
    <col min="5893" max="5893" width="13.2666666666667" style="1" customWidth="1"/>
    <col min="5894" max="5894" width="17.5416666666667" style="1" customWidth="1"/>
    <col min="5895" max="5895" width="18.0916666666667" style="1" customWidth="1"/>
    <col min="5896" max="5896" width="4.18333333333333" style="1" customWidth="1"/>
    <col min="5897" max="5897" width="18" style="1" customWidth="1"/>
    <col min="5898" max="6135" width="9.81666666666667" style="1"/>
    <col min="6136" max="6137" width="19.45" style="1" customWidth="1"/>
    <col min="6138" max="6138" width="17.3666666666667" style="1" customWidth="1"/>
    <col min="6139" max="6139" width="13.3666666666667" style="1" customWidth="1"/>
    <col min="6140" max="6140" width="24" style="1" customWidth="1"/>
    <col min="6141" max="6141" width="17.2666666666667" style="1" customWidth="1"/>
    <col min="6142" max="6142" width="8.725" style="1" customWidth="1"/>
    <col min="6143" max="6143" width="6.725" style="1" customWidth="1"/>
    <col min="6144" max="6144" width="10.5416666666667" style="1" customWidth="1"/>
    <col min="6145" max="6145" width="14.6333333333333" style="1" customWidth="1"/>
    <col min="6146" max="6146" width="12.1833333333333" style="1" customWidth="1"/>
    <col min="6147" max="6147" width="13.5416666666667" style="1" customWidth="1"/>
    <col min="6148" max="6148" width="11.9083333333333" style="1" customWidth="1"/>
    <col min="6149" max="6149" width="13.2666666666667" style="1" customWidth="1"/>
    <col min="6150" max="6150" width="17.5416666666667" style="1" customWidth="1"/>
    <col min="6151" max="6151" width="18.0916666666667" style="1" customWidth="1"/>
    <col min="6152" max="6152" width="4.18333333333333" style="1" customWidth="1"/>
    <col min="6153" max="6153" width="18" style="1" customWidth="1"/>
    <col min="6154" max="6391" width="9.81666666666667" style="1"/>
    <col min="6392" max="6393" width="19.45" style="1" customWidth="1"/>
    <col min="6394" max="6394" width="17.3666666666667" style="1" customWidth="1"/>
    <col min="6395" max="6395" width="13.3666666666667" style="1" customWidth="1"/>
    <col min="6396" max="6396" width="24" style="1" customWidth="1"/>
    <col min="6397" max="6397" width="17.2666666666667" style="1" customWidth="1"/>
    <col min="6398" max="6398" width="8.725" style="1" customWidth="1"/>
    <col min="6399" max="6399" width="6.725" style="1" customWidth="1"/>
    <col min="6400" max="6400" width="10.5416666666667" style="1" customWidth="1"/>
    <col min="6401" max="6401" width="14.6333333333333" style="1" customWidth="1"/>
    <col min="6402" max="6402" width="12.1833333333333" style="1" customWidth="1"/>
    <col min="6403" max="6403" width="13.5416666666667" style="1" customWidth="1"/>
    <col min="6404" max="6404" width="11.9083333333333" style="1" customWidth="1"/>
    <col min="6405" max="6405" width="13.2666666666667" style="1" customWidth="1"/>
    <col min="6406" max="6406" width="17.5416666666667" style="1" customWidth="1"/>
    <col min="6407" max="6407" width="18.0916666666667" style="1" customWidth="1"/>
    <col min="6408" max="6408" width="4.18333333333333" style="1" customWidth="1"/>
    <col min="6409" max="6409" width="18" style="1" customWidth="1"/>
    <col min="6410" max="6647" width="9.81666666666667" style="1"/>
    <col min="6648" max="6649" width="19.45" style="1" customWidth="1"/>
    <col min="6650" max="6650" width="17.3666666666667" style="1" customWidth="1"/>
    <col min="6651" max="6651" width="13.3666666666667" style="1" customWidth="1"/>
    <col min="6652" max="6652" width="24" style="1" customWidth="1"/>
    <col min="6653" max="6653" width="17.2666666666667" style="1" customWidth="1"/>
    <col min="6654" max="6654" width="8.725" style="1" customWidth="1"/>
    <col min="6655" max="6655" width="6.725" style="1" customWidth="1"/>
    <col min="6656" max="6656" width="10.5416666666667" style="1" customWidth="1"/>
    <col min="6657" max="6657" width="14.6333333333333" style="1" customWidth="1"/>
    <col min="6658" max="6658" width="12.1833333333333" style="1" customWidth="1"/>
    <col min="6659" max="6659" width="13.5416666666667" style="1" customWidth="1"/>
    <col min="6660" max="6660" width="11.9083333333333" style="1" customWidth="1"/>
    <col min="6661" max="6661" width="13.2666666666667" style="1" customWidth="1"/>
    <col min="6662" max="6662" width="17.5416666666667" style="1" customWidth="1"/>
    <col min="6663" max="6663" width="18.0916666666667" style="1" customWidth="1"/>
    <col min="6664" max="6664" width="4.18333333333333" style="1" customWidth="1"/>
    <col min="6665" max="6665" width="18" style="1" customWidth="1"/>
    <col min="6666" max="6903" width="9.81666666666667" style="1"/>
    <col min="6904" max="6905" width="19.45" style="1" customWidth="1"/>
    <col min="6906" max="6906" width="17.3666666666667" style="1" customWidth="1"/>
    <col min="6907" max="6907" width="13.3666666666667" style="1" customWidth="1"/>
    <col min="6908" max="6908" width="24" style="1" customWidth="1"/>
    <col min="6909" max="6909" width="17.2666666666667" style="1" customWidth="1"/>
    <col min="6910" max="6910" width="8.725" style="1" customWidth="1"/>
    <col min="6911" max="6911" width="6.725" style="1" customWidth="1"/>
    <col min="6912" max="6912" width="10.5416666666667" style="1" customWidth="1"/>
    <col min="6913" max="6913" width="14.6333333333333" style="1" customWidth="1"/>
    <col min="6914" max="6914" width="12.1833333333333" style="1" customWidth="1"/>
    <col min="6915" max="6915" width="13.5416666666667" style="1" customWidth="1"/>
    <col min="6916" max="6916" width="11.9083333333333" style="1" customWidth="1"/>
    <col min="6917" max="6917" width="13.2666666666667" style="1" customWidth="1"/>
    <col min="6918" max="6918" width="17.5416666666667" style="1" customWidth="1"/>
    <col min="6919" max="6919" width="18.0916666666667" style="1" customWidth="1"/>
    <col min="6920" max="6920" width="4.18333333333333" style="1" customWidth="1"/>
    <col min="6921" max="6921" width="18" style="1" customWidth="1"/>
    <col min="6922" max="7159" width="9.81666666666667" style="1"/>
    <col min="7160" max="7161" width="19.45" style="1" customWidth="1"/>
    <col min="7162" max="7162" width="17.3666666666667" style="1" customWidth="1"/>
    <col min="7163" max="7163" width="13.3666666666667" style="1" customWidth="1"/>
    <col min="7164" max="7164" width="24" style="1" customWidth="1"/>
    <col min="7165" max="7165" width="17.2666666666667" style="1" customWidth="1"/>
    <col min="7166" max="7166" width="8.725" style="1" customWidth="1"/>
    <col min="7167" max="7167" width="6.725" style="1" customWidth="1"/>
    <col min="7168" max="7168" width="10.5416666666667" style="1" customWidth="1"/>
    <col min="7169" max="7169" width="14.6333333333333" style="1" customWidth="1"/>
    <col min="7170" max="7170" width="12.1833333333333" style="1" customWidth="1"/>
    <col min="7171" max="7171" width="13.5416666666667" style="1" customWidth="1"/>
    <col min="7172" max="7172" width="11.9083333333333" style="1" customWidth="1"/>
    <col min="7173" max="7173" width="13.2666666666667" style="1" customWidth="1"/>
    <col min="7174" max="7174" width="17.5416666666667" style="1" customWidth="1"/>
    <col min="7175" max="7175" width="18.0916666666667" style="1" customWidth="1"/>
    <col min="7176" max="7176" width="4.18333333333333" style="1" customWidth="1"/>
    <col min="7177" max="7177" width="18" style="1" customWidth="1"/>
    <col min="7178" max="7415" width="9.81666666666667" style="1"/>
    <col min="7416" max="7417" width="19.45" style="1" customWidth="1"/>
    <col min="7418" max="7418" width="17.3666666666667" style="1" customWidth="1"/>
    <col min="7419" max="7419" width="13.3666666666667" style="1" customWidth="1"/>
    <col min="7420" max="7420" width="24" style="1" customWidth="1"/>
    <col min="7421" max="7421" width="17.2666666666667" style="1" customWidth="1"/>
    <col min="7422" max="7422" width="8.725" style="1" customWidth="1"/>
    <col min="7423" max="7423" width="6.725" style="1" customWidth="1"/>
    <col min="7424" max="7424" width="10.5416666666667" style="1" customWidth="1"/>
    <col min="7425" max="7425" width="14.6333333333333" style="1" customWidth="1"/>
    <col min="7426" max="7426" width="12.1833333333333" style="1" customWidth="1"/>
    <col min="7427" max="7427" width="13.5416666666667" style="1" customWidth="1"/>
    <col min="7428" max="7428" width="11.9083333333333" style="1" customWidth="1"/>
    <col min="7429" max="7429" width="13.2666666666667" style="1" customWidth="1"/>
    <col min="7430" max="7430" width="17.5416666666667" style="1" customWidth="1"/>
    <col min="7431" max="7431" width="18.0916666666667" style="1" customWidth="1"/>
    <col min="7432" max="7432" width="4.18333333333333" style="1" customWidth="1"/>
    <col min="7433" max="7433" width="18" style="1" customWidth="1"/>
    <col min="7434" max="7671" width="9.81666666666667" style="1"/>
    <col min="7672" max="7673" width="19.45" style="1" customWidth="1"/>
    <col min="7674" max="7674" width="17.3666666666667" style="1" customWidth="1"/>
    <col min="7675" max="7675" width="13.3666666666667" style="1" customWidth="1"/>
    <col min="7676" max="7676" width="24" style="1" customWidth="1"/>
    <col min="7677" max="7677" width="17.2666666666667" style="1" customWidth="1"/>
    <col min="7678" max="7678" width="8.725" style="1" customWidth="1"/>
    <col min="7679" max="7679" width="6.725" style="1" customWidth="1"/>
    <col min="7680" max="7680" width="10.5416666666667" style="1" customWidth="1"/>
    <col min="7681" max="7681" width="14.6333333333333" style="1" customWidth="1"/>
    <col min="7682" max="7682" width="12.1833333333333" style="1" customWidth="1"/>
    <col min="7683" max="7683" width="13.5416666666667" style="1" customWidth="1"/>
    <col min="7684" max="7684" width="11.9083333333333" style="1" customWidth="1"/>
    <col min="7685" max="7685" width="13.2666666666667" style="1" customWidth="1"/>
    <col min="7686" max="7686" width="17.5416666666667" style="1" customWidth="1"/>
    <col min="7687" max="7687" width="18.0916666666667" style="1" customWidth="1"/>
    <col min="7688" max="7688" width="4.18333333333333" style="1" customWidth="1"/>
    <col min="7689" max="7689" width="18" style="1" customWidth="1"/>
    <col min="7690" max="7927" width="9.81666666666667" style="1"/>
    <col min="7928" max="7929" width="19.45" style="1" customWidth="1"/>
    <col min="7930" max="7930" width="17.3666666666667" style="1" customWidth="1"/>
    <col min="7931" max="7931" width="13.3666666666667" style="1" customWidth="1"/>
    <col min="7932" max="7932" width="24" style="1" customWidth="1"/>
    <col min="7933" max="7933" width="17.2666666666667" style="1" customWidth="1"/>
    <col min="7934" max="7934" width="8.725" style="1" customWidth="1"/>
    <col min="7935" max="7935" width="6.725" style="1" customWidth="1"/>
    <col min="7936" max="7936" width="10.5416666666667" style="1" customWidth="1"/>
    <col min="7937" max="7937" width="14.6333333333333" style="1" customWidth="1"/>
    <col min="7938" max="7938" width="12.1833333333333" style="1" customWidth="1"/>
    <col min="7939" max="7939" width="13.5416666666667" style="1" customWidth="1"/>
    <col min="7940" max="7940" width="11.9083333333333" style="1" customWidth="1"/>
    <col min="7941" max="7941" width="13.2666666666667" style="1" customWidth="1"/>
    <col min="7942" max="7942" width="17.5416666666667" style="1" customWidth="1"/>
    <col min="7943" max="7943" width="18.0916666666667" style="1" customWidth="1"/>
    <col min="7944" max="7944" width="4.18333333333333" style="1" customWidth="1"/>
    <col min="7945" max="7945" width="18" style="1" customWidth="1"/>
    <col min="7946" max="8183" width="9.81666666666667" style="1"/>
    <col min="8184" max="8185" width="19.45" style="1" customWidth="1"/>
    <col min="8186" max="8186" width="17.3666666666667" style="1" customWidth="1"/>
    <col min="8187" max="8187" width="13.3666666666667" style="1" customWidth="1"/>
    <col min="8188" max="8188" width="24" style="1" customWidth="1"/>
    <col min="8189" max="8189" width="17.2666666666667" style="1" customWidth="1"/>
    <col min="8190" max="8190" width="8.725" style="1" customWidth="1"/>
    <col min="8191" max="8191" width="6.725" style="1" customWidth="1"/>
    <col min="8192" max="8192" width="10.5416666666667" style="1" customWidth="1"/>
    <col min="8193" max="8193" width="14.6333333333333" style="1" customWidth="1"/>
    <col min="8194" max="8194" width="12.1833333333333" style="1" customWidth="1"/>
    <col min="8195" max="8195" width="13.5416666666667" style="1" customWidth="1"/>
    <col min="8196" max="8196" width="11.9083333333333" style="1" customWidth="1"/>
    <col min="8197" max="8197" width="13.2666666666667" style="1" customWidth="1"/>
    <col min="8198" max="8198" width="17.5416666666667" style="1" customWidth="1"/>
    <col min="8199" max="8199" width="18.0916666666667" style="1" customWidth="1"/>
    <col min="8200" max="8200" width="4.18333333333333" style="1" customWidth="1"/>
    <col min="8201" max="8201" width="18" style="1" customWidth="1"/>
    <col min="8202" max="8439" width="9.81666666666667" style="1"/>
    <col min="8440" max="8441" width="19.45" style="1" customWidth="1"/>
    <col min="8442" max="8442" width="17.3666666666667" style="1" customWidth="1"/>
    <col min="8443" max="8443" width="13.3666666666667" style="1" customWidth="1"/>
    <col min="8444" max="8444" width="24" style="1" customWidth="1"/>
    <col min="8445" max="8445" width="17.2666666666667" style="1" customWidth="1"/>
    <col min="8446" max="8446" width="8.725" style="1" customWidth="1"/>
    <col min="8447" max="8447" width="6.725" style="1" customWidth="1"/>
    <col min="8448" max="8448" width="10.5416666666667" style="1" customWidth="1"/>
    <col min="8449" max="8449" width="14.6333333333333" style="1" customWidth="1"/>
    <col min="8450" max="8450" width="12.1833333333333" style="1" customWidth="1"/>
    <col min="8451" max="8451" width="13.5416666666667" style="1" customWidth="1"/>
    <col min="8452" max="8452" width="11.9083333333333" style="1" customWidth="1"/>
    <col min="8453" max="8453" width="13.2666666666667" style="1" customWidth="1"/>
    <col min="8454" max="8454" width="17.5416666666667" style="1" customWidth="1"/>
    <col min="8455" max="8455" width="18.0916666666667" style="1" customWidth="1"/>
    <col min="8456" max="8456" width="4.18333333333333" style="1" customWidth="1"/>
    <col min="8457" max="8457" width="18" style="1" customWidth="1"/>
    <col min="8458" max="8695" width="9.81666666666667" style="1"/>
    <col min="8696" max="8697" width="19.45" style="1" customWidth="1"/>
    <col min="8698" max="8698" width="17.3666666666667" style="1" customWidth="1"/>
    <col min="8699" max="8699" width="13.3666666666667" style="1" customWidth="1"/>
    <col min="8700" max="8700" width="24" style="1" customWidth="1"/>
    <col min="8701" max="8701" width="17.2666666666667" style="1" customWidth="1"/>
    <col min="8702" max="8702" width="8.725" style="1" customWidth="1"/>
    <col min="8703" max="8703" width="6.725" style="1" customWidth="1"/>
    <col min="8704" max="8704" width="10.5416666666667" style="1" customWidth="1"/>
    <col min="8705" max="8705" width="14.6333333333333" style="1" customWidth="1"/>
    <col min="8706" max="8706" width="12.1833333333333" style="1" customWidth="1"/>
    <col min="8707" max="8707" width="13.5416666666667" style="1" customWidth="1"/>
    <col min="8708" max="8708" width="11.9083333333333" style="1" customWidth="1"/>
    <col min="8709" max="8709" width="13.2666666666667" style="1" customWidth="1"/>
    <col min="8710" max="8710" width="17.5416666666667" style="1" customWidth="1"/>
    <col min="8711" max="8711" width="18.0916666666667" style="1" customWidth="1"/>
    <col min="8712" max="8712" width="4.18333333333333" style="1" customWidth="1"/>
    <col min="8713" max="8713" width="18" style="1" customWidth="1"/>
    <col min="8714" max="8951" width="9.81666666666667" style="1"/>
    <col min="8952" max="8953" width="19.45" style="1" customWidth="1"/>
    <col min="8954" max="8954" width="17.3666666666667" style="1" customWidth="1"/>
    <col min="8955" max="8955" width="13.3666666666667" style="1" customWidth="1"/>
    <col min="8956" max="8956" width="24" style="1" customWidth="1"/>
    <col min="8957" max="8957" width="17.2666666666667" style="1" customWidth="1"/>
    <col min="8958" max="8958" width="8.725" style="1" customWidth="1"/>
    <col min="8959" max="8959" width="6.725" style="1" customWidth="1"/>
    <col min="8960" max="8960" width="10.5416666666667" style="1" customWidth="1"/>
    <col min="8961" max="8961" width="14.6333333333333" style="1" customWidth="1"/>
    <col min="8962" max="8962" width="12.1833333333333" style="1" customWidth="1"/>
    <col min="8963" max="8963" width="13.5416666666667" style="1" customWidth="1"/>
    <col min="8964" max="8964" width="11.9083333333333" style="1" customWidth="1"/>
    <col min="8965" max="8965" width="13.2666666666667" style="1" customWidth="1"/>
    <col min="8966" max="8966" width="17.5416666666667" style="1" customWidth="1"/>
    <col min="8967" max="8967" width="18.0916666666667" style="1" customWidth="1"/>
    <col min="8968" max="8968" width="4.18333333333333" style="1" customWidth="1"/>
    <col min="8969" max="8969" width="18" style="1" customWidth="1"/>
    <col min="8970" max="9207" width="9.81666666666667" style="1"/>
    <col min="9208" max="9209" width="19.45" style="1" customWidth="1"/>
    <col min="9210" max="9210" width="17.3666666666667" style="1" customWidth="1"/>
    <col min="9211" max="9211" width="13.3666666666667" style="1" customWidth="1"/>
    <col min="9212" max="9212" width="24" style="1" customWidth="1"/>
    <col min="9213" max="9213" width="17.2666666666667" style="1" customWidth="1"/>
    <col min="9214" max="9214" width="8.725" style="1" customWidth="1"/>
    <col min="9215" max="9215" width="6.725" style="1" customWidth="1"/>
    <col min="9216" max="9216" width="10.5416666666667" style="1" customWidth="1"/>
    <col min="9217" max="9217" width="14.6333333333333" style="1" customWidth="1"/>
    <col min="9218" max="9218" width="12.1833333333333" style="1" customWidth="1"/>
    <col min="9219" max="9219" width="13.5416666666667" style="1" customWidth="1"/>
    <col min="9220" max="9220" width="11.9083333333333" style="1" customWidth="1"/>
    <col min="9221" max="9221" width="13.2666666666667" style="1" customWidth="1"/>
    <col min="9222" max="9222" width="17.5416666666667" style="1" customWidth="1"/>
    <col min="9223" max="9223" width="18.0916666666667" style="1" customWidth="1"/>
    <col min="9224" max="9224" width="4.18333333333333" style="1" customWidth="1"/>
    <col min="9225" max="9225" width="18" style="1" customWidth="1"/>
    <col min="9226" max="9463" width="9.81666666666667" style="1"/>
    <col min="9464" max="9465" width="19.45" style="1" customWidth="1"/>
    <col min="9466" max="9466" width="17.3666666666667" style="1" customWidth="1"/>
    <col min="9467" max="9467" width="13.3666666666667" style="1" customWidth="1"/>
    <col min="9468" max="9468" width="24" style="1" customWidth="1"/>
    <col min="9469" max="9469" width="17.2666666666667" style="1" customWidth="1"/>
    <col min="9470" max="9470" width="8.725" style="1" customWidth="1"/>
    <col min="9471" max="9471" width="6.725" style="1" customWidth="1"/>
    <col min="9472" max="9472" width="10.5416666666667" style="1" customWidth="1"/>
    <col min="9473" max="9473" width="14.6333333333333" style="1" customWidth="1"/>
    <col min="9474" max="9474" width="12.1833333333333" style="1" customWidth="1"/>
    <col min="9475" max="9475" width="13.5416666666667" style="1" customWidth="1"/>
    <col min="9476" max="9476" width="11.9083333333333" style="1" customWidth="1"/>
    <col min="9477" max="9477" width="13.2666666666667" style="1" customWidth="1"/>
    <col min="9478" max="9478" width="17.5416666666667" style="1" customWidth="1"/>
    <col min="9479" max="9479" width="18.0916666666667" style="1" customWidth="1"/>
    <col min="9480" max="9480" width="4.18333333333333" style="1" customWidth="1"/>
    <col min="9481" max="9481" width="18" style="1" customWidth="1"/>
    <col min="9482" max="9719" width="9.81666666666667" style="1"/>
    <col min="9720" max="9721" width="19.45" style="1" customWidth="1"/>
    <col min="9722" max="9722" width="17.3666666666667" style="1" customWidth="1"/>
    <col min="9723" max="9723" width="13.3666666666667" style="1" customWidth="1"/>
    <col min="9724" max="9724" width="24" style="1" customWidth="1"/>
    <col min="9725" max="9725" width="17.2666666666667" style="1" customWidth="1"/>
    <col min="9726" max="9726" width="8.725" style="1" customWidth="1"/>
    <col min="9727" max="9727" width="6.725" style="1" customWidth="1"/>
    <col min="9728" max="9728" width="10.5416666666667" style="1" customWidth="1"/>
    <col min="9729" max="9729" width="14.6333333333333" style="1" customWidth="1"/>
    <col min="9730" max="9730" width="12.1833333333333" style="1" customWidth="1"/>
    <col min="9731" max="9731" width="13.5416666666667" style="1" customWidth="1"/>
    <col min="9732" max="9732" width="11.9083333333333" style="1" customWidth="1"/>
    <col min="9733" max="9733" width="13.2666666666667" style="1" customWidth="1"/>
    <col min="9734" max="9734" width="17.5416666666667" style="1" customWidth="1"/>
    <col min="9735" max="9735" width="18.0916666666667" style="1" customWidth="1"/>
    <col min="9736" max="9736" width="4.18333333333333" style="1" customWidth="1"/>
    <col min="9737" max="9737" width="18" style="1" customWidth="1"/>
    <col min="9738" max="9975" width="9.81666666666667" style="1"/>
    <col min="9976" max="9977" width="19.45" style="1" customWidth="1"/>
    <col min="9978" max="9978" width="17.3666666666667" style="1" customWidth="1"/>
    <col min="9979" max="9979" width="13.3666666666667" style="1" customWidth="1"/>
    <col min="9980" max="9980" width="24" style="1" customWidth="1"/>
    <col min="9981" max="9981" width="17.2666666666667" style="1" customWidth="1"/>
    <col min="9982" max="9982" width="8.725" style="1" customWidth="1"/>
    <col min="9983" max="9983" width="6.725" style="1" customWidth="1"/>
    <col min="9984" max="9984" width="10.5416666666667" style="1" customWidth="1"/>
    <col min="9985" max="9985" width="14.6333333333333" style="1" customWidth="1"/>
    <col min="9986" max="9986" width="12.1833333333333" style="1" customWidth="1"/>
    <col min="9987" max="9987" width="13.5416666666667" style="1" customWidth="1"/>
    <col min="9988" max="9988" width="11.9083333333333" style="1" customWidth="1"/>
    <col min="9989" max="9989" width="13.2666666666667" style="1" customWidth="1"/>
    <col min="9990" max="9990" width="17.5416666666667" style="1" customWidth="1"/>
    <col min="9991" max="9991" width="18.0916666666667" style="1" customWidth="1"/>
    <col min="9992" max="9992" width="4.18333333333333" style="1" customWidth="1"/>
    <col min="9993" max="9993" width="18" style="1" customWidth="1"/>
    <col min="9994" max="10231" width="9.81666666666667" style="1"/>
    <col min="10232" max="10233" width="19.45" style="1" customWidth="1"/>
    <col min="10234" max="10234" width="17.3666666666667" style="1" customWidth="1"/>
    <col min="10235" max="10235" width="13.3666666666667" style="1" customWidth="1"/>
    <col min="10236" max="10236" width="24" style="1" customWidth="1"/>
    <col min="10237" max="10237" width="17.2666666666667" style="1" customWidth="1"/>
    <col min="10238" max="10238" width="8.725" style="1" customWidth="1"/>
    <col min="10239" max="10239" width="6.725" style="1" customWidth="1"/>
    <col min="10240" max="10240" width="10.5416666666667" style="1" customWidth="1"/>
    <col min="10241" max="10241" width="14.6333333333333" style="1" customWidth="1"/>
    <col min="10242" max="10242" width="12.1833333333333" style="1" customWidth="1"/>
    <col min="10243" max="10243" width="13.5416666666667" style="1" customWidth="1"/>
    <col min="10244" max="10244" width="11.9083333333333" style="1" customWidth="1"/>
    <col min="10245" max="10245" width="13.2666666666667" style="1" customWidth="1"/>
    <col min="10246" max="10246" width="17.5416666666667" style="1" customWidth="1"/>
    <col min="10247" max="10247" width="18.0916666666667" style="1" customWidth="1"/>
    <col min="10248" max="10248" width="4.18333333333333" style="1" customWidth="1"/>
    <col min="10249" max="10249" width="18" style="1" customWidth="1"/>
    <col min="10250" max="10487" width="9.81666666666667" style="1"/>
    <col min="10488" max="10489" width="19.45" style="1" customWidth="1"/>
    <col min="10490" max="10490" width="17.3666666666667" style="1" customWidth="1"/>
    <col min="10491" max="10491" width="13.3666666666667" style="1" customWidth="1"/>
    <col min="10492" max="10492" width="24" style="1" customWidth="1"/>
    <col min="10493" max="10493" width="17.2666666666667" style="1" customWidth="1"/>
    <col min="10494" max="10494" width="8.725" style="1" customWidth="1"/>
    <col min="10495" max="10495" width="6.725" style="1" customWidth="1"/>
    <col min="10496" max="10496" width="10.5416666666667" style="1" customWidth="1"/>
    <col min="10497" max="10497" width="14.6333333333333" style="1" customWidth="1"/>
    <col min="10498" max="10498" width="12.1833333333333" style="1" customWidth="1"/>
    <col min="10499" max="10499" width="13.5416666666667" style="1" customWidth="1"/>
    <col min="10500" max="10500" width="11.9083333333333" style="1" customWidth="1"/>
    <col min="10501" max="10501" width="13.2666666666667" style="1" customWidth="1"/>
    <col min="10502" max="10502" width="17.5416666666667" style="1" customWidth="1"/>
    <col min="10503" max="10503" width="18.0916666666667" style="1" customWidth="1"/>
    <col min="10504" max="10504" width="4.18333333333333" style="1" customWidth="1"/>
    <col min="10505" max="10505" width="18" style="1" customWidth="1"/>
    <col min="10506" max="10743" width="9.81666666666667" style="1"/>
    <col min="10744" max="10745" width="19.45" style="1" customWidth="1"/>
    <col min="10746" max="10746" width="17.3666666666667" style="1" customWidth="1"/>
    <col min="10747" max="10747" width="13.3666666666667" style="1" customWidth="1"/>
    <col min="10748" max="10748" width="24" style="1" customWidth="1"/>
    <col min="10749" max="10749" width="17.2666666666667" style="1" customWidth="1"/>
    <col min="10750" max="10750" width="8.725" style="1" customWidth="1"/>
    <col min="10751" max="10751" width="6.725" style="1" customWidth="1"/>
    <col min="10752" max="10752" width="10.5416666666667" style="1" customWidth="1"/>
    <col min="10753" max="10753" width="14.6333333333333" style="1" customWidth="1"/>
    <col min="10754" max="10754" width="12.1833333333333" style="1" customWidth="1"/>
    <col min="10755" max="10755" width="13.5416666666667" style="1" customWidth="1"/>
    <col min="10756" max="10756" width="11.9083333333333" style="1" customWidth="1"/>
    <col min="10757" max="10757" width="13.2666666666667" style="1" customWidth="1"/>
    <col min="10758" max="10758" width="17.5416666666667" style="1" customWidth="1"/>
    <col min="10759" max="10759" width="18.0916666666667" style="1" customWidth="1"/>
    <col min="10760" max="10760" width="4.18333333333333" style="1" customWidth="1"/>
    <col min="10761" max="10761" width="18" style="1" customWidth="1"/>
    <col min="10762" max="10999" width="9.81666666666667" style="1"/>
    <col min="11000" max="11001" width="19.45" style="1" customWidth="1"/>
    <col min="11002" max="11002" width="17.3666666666667" style="1" customWidth="1"/>
    <col min="11003" max="11003" width="13.3666666666667" style="1" customWidth="1"/>
    <col min="11004" max="11004" width="24" style="1" customWidth="1"/>
    <col min="11005" max="11005" width="17.2666666666667" style="1" customWidth="1"/>
    <col min="11006" max="11006" width="8.725" style="1" customWidth="1"/>
    <col min="11007" max="11007" width="6.725" style="1" customWidth="1"/>
    <col min="11008" max="11008" width="10.5416666666667" style="1" customWidth="1"/>
    <col min="11009" max="11009" width="14.6333333333333" style="1" customWidth="1"/>
    <col min="11010" max="11010" width="12.1833333333333" style="1" customWidth="1"/>
    <col min="11011" max="11011" width="13.5416666666667" style="1" customWidth="1"/>
    <col min="11012" max="11012" width="11.9083333333333" style="1" customWidth="1"/>
    <col min="11013" max="11013" width="13.2666666666667" style="1" customWidth="1"/>
    <col min="11014" max="11014" width="17.5416666666667" style="1" customWidth="1"/>
    <col min="11015" max="11015" width="18.0916666666667" style="1" customWidth="1"/>
    <col min="11016" max="11016" width="4.18333333333333" style="1" customWidth="1"/>
    <col min="11017" max="11017" width="18" style="1" customWidth="1"/>
    <col min="11018" max="11255" width="9.81666666666667" style="1"/>
    <col min="11256" max="11257" width="19.45" style="1" customWidth="1"/>
    <col min="11258" max="11258" width="17.3666666666667" style="1" customWidth="1"/>
    <col min="11259" max="11259" width="13.3666666666667" style="1" customWidth="1"/>
    <col min="11260" max="11260" width="24" style="1" customWidth="1"/>
    <col min="11261" max="11261" width="17.2666666666667" style="1" customWidth="1"/>
    <col min="11262" max="11262" width="8.725" style="1" customWidth="1"/>
    <col min="11263" max="11263" width="6.725" style="1" customWidth="1"/>
    <col min="11264" max="11264" width="10.5416666666667" style="1" customWidth="1"/>
    <col min="11265" max="11265" width="14.6333333333333" style="1" customWidth="1"/>
    <col min="11266" max="11266" width="12.1833333333333" style="1" customWidth="1"/>
    <col min="11267" max="11267" width="13.5416666666667" style="1" customWidth="1"/>
    <col min="11268" max="11268" width="11.9083333333333" style="1" customWidth="1"/>
    <col min="11269" max="11269" width="13.2666666666667" style="1" customWidth="1"/>
    <col min="11270" max="11270" width="17.5416666666667" style="1" customWidth="1"/>
    <col min="11271" max="11271" width="18.0916666666667" style="1" customWidth="1"/>
    <col min="11272" max="11272" width="4.18333333333333" style="1" customWidth="1"/>
    <col min="11273" max="11273" width="18" style="1" customWidth="1"/>
    <col min="11274" max="11511" width="9.81666666666667" style="1"/>
    <col min="11512" max="11513" width="19.45" style="1" customWidth="1"/>
    <col min="11514" max="11514" width="17.3666666666667" style="1" customWidth="1"/>
    <col min="11515" max="11515" width="13.3666666666667" style="1" customWidth="1"/>
    <col min="11516" max="11516" width="24" style="1" customWidth="1"/>
    <col min="11517" max="11517" width="17.2666666666667" style="1" customWidth="1"/>
    <col min="11518" max="11518" width="8.725" style="1" customWidth="1"/>
    <col min="11519" max="11519" width="6.725" style="1" customWidth="1"/>
    <col min="11520" max="11520" width="10.5416666666667" style="1" customWidth="1"/>
    <col min="11521" max="11521" width="14.6333333333333" style="1" customWidth="1"/>
    <col min="11522" max="11522" width="12.1833333333333" style="1" customWidth="1"/>
    <col min="11523" max="11523" width="13.5416666666667" style="1" customWidth="1"/>
    <col min="11524" max="11524" width="11.9083333333333" style="1" customWidth="1"/>
    <col min="11525" max="11525" width="13.2666666666667" style="1" customWidth="1"/>
    <col min="11526" max="11526" width="17.5416666666667" style="1" customWidth="1"/>
    <col min="11527" max="11527" width="18.0916666666667" style="1" customWidth="1"/>
    <col min="11528" max="11528" width="4.18333333333333" style="1" customWidth="1"/>
    <col min="11529" max="11529" width="18" style="1" customWidth="1"/>
    <col min="11530" max="11767" width="9.81666666666667" style="1"/>
    <col min="11768" max="11769" width="19.45" style="1" customWidth="1"/>
    <col min="11770" max="11770" width="17.3666666666667" style="1" customWidth="1"/>
    <col min="11771" max="11771" width="13.3666666666667" style="1" customWidth="1"/>
    <col min="11772" max="11772" width="24" style="1" customWidth="1"/>
    <col min="11773" max="11773" width="17.2666666666667" style="1" customWidth="1"/>
    <col min="11774" max="11774" width="8.725" style="1" customWidth="1"/>
    <col min="11775" max="11775" width="6.725" style="1" customWidth="1"/>
    <col min="11776" max="11776" width="10.5416666666667" style="1" customWidth="1"/>
    <col min="11777" max="11777" width="14.6333333333333" style="1" customWidth="1"/>
    <col min="11778" max="11778" width="12.1833333333333" style="1" customWidth="1"/>
    <col min="11779" max="11779" width="13.5416666666667" style="1" customWidth="1"/>
    <col min="11780" max="11780" width="11.9083333333333" style="1" customWidth="1"/>
    <col min="11781" max="11781" width="13.2666666666667" style="1" customWidth="1"/>
    <col min="11782" max="11782" width="17.5416666666667" style="1" customWidth="1"/>
    <col min="11783" max="11783" width="18.0916666666667" style="1" customWidth="1"/>
    <col min="11784" max="11784" width="4.18333333333333" style="1" customWidth="1"/>
    <col min="11785" max="11785" width="18" style="1" customWidth="1"/>
    <col min="11786" max="12023" width="9.81666666666667" style="1"/>
    <col min="12024" max="12025" width="19.45" style="1" customWidth="1"/>
    <col min="12026" max="12026" width="17.3666666666667" style="1" customWidth="1"/>
    <col min="12027" max="12027" width="13.3666666666667" style="1" customWidth="1"/>
    <col min="12028" max="12028" width="24" style="1" customWidth="1"/>
    <col min="12029" max="12029" width="17.2666666666667" style="1" customWidth="1"/>
    <col min="12030" max="12030" width="8.725" style="1" customWidth="1"/>
    <col min="12031" max="12031" width="6.725" style="1" customWidth="1"/>
    <col min="12032" max="12032" width="10.5416666666667" style="1" customWidth="1"/>
    <col min="12033" max="12033" width="14.6333333333333" style="1" customWidth="1"/>
    <col min="12034" max="12034" width="12.1833333333333" style="1" customWidth="1"/>
    <col min="12035" max="12035" width="13.5416666666667" style="1" customWidth="1"/>
    <col min="12036" max="12036" width="11.9083333333333" style="1" customWidth="1"/>
    <col min="12037" max="12037" width="13.2666666666667" style="1" customWidth="1"/>
    <col min="12038" max="12038" width="17.5416666666667" style="1" customWidth="1"/>
    <col min="12039" max="12039" width="18.0916666666667" style="1" customWidth="1"/>
    <col min="12040" max="12040" width="4.18333333333333" style="1" customWidth="1"/>
    <col min="12041" max="12041" width="18" style="1" customWidth="1"/>
    <col min="12042" max="12279" width="9.81666666666667" style="1"/>
    <col min="12280" max="12281" width="19.45" style="1" customWidth="1"/>
    <col min="12282" max="12282" width="17.3666666666667" style="1" customWidth="1"/>
    <col min="12283" max="12283" width="13.3666666666667" style="1" customWidth="1"/>
    <col min="12284" max="12284" width="24" style="1" customWidth="1"/>
    <col min="12285" max="12285" width="17.2666666666667" style="1" customWidth="1"/>
    <col min="12286" max="12286" width="8.725" style="1" customWidth="1"/>
    <col min="12287" max="12287" width="6.725" style="1" customWidth="1"/>
    <col min="12288" max="12288" width="10.5416666666667" style="1" customWidth="1"/>
    <col min="12289" max="12289" width="14.6333333333333" style="1" customWidth="1"/>
    <col min="12290" max="12290" width="12.1833333333333" style="1" customWidth="1"/>
    <col min="12291" max="12291" width="13.5416666666667" style="1" customWidth="1"/>
    <col min="12292" max="12292" width="11.9083333333333" style="1" customWidth="1"/>
    <col min="12293" max="12293" width="13.2666666666667" style="1" customWidth="1"/>
    <col min="12294" max="12294" width="17.5416666666667" style="1" customWidth="1"/>
    <col min="12295" max="12295" width="18.0916666666667" style="1" customWidth="1"/>
    <col min="12296" max="12296" width="4.18333333333333" style="1" customWidth="1"/>
    <col min="12297" max="12297" width="18" style="1" customWidth="1"/>
    <col min="12298" max="12535" width="9.81666666666667" style="1"/>
    <col min="12536" max="12537" width="19.45" style="1" customWidth="1"/>
    <col min="12538" max="12538" width="17.3666666666667" style="1" customWidth="1"/>
    <col min="12539" max="12539" width="13.3666666666667" style="1" customWidth="1"/>
    <col min="12540" max="12540" width="24" style="1" customWidth="1"/>
    <col min="12541" max="12541" width="17.2666666666667" style="1" customWidth="1"/>
    <col min="12542" max="12542" width="8.725" style="1" customWidth="1"/>
    <col min="12543" max="12543" width="6.725" style="1" customWidth="1"/>
    <col min="12544" max="12544" width="10.5416666666667" style="1" customWidth="1"/>
    <col min="12545" max="12545" width="14.6333333333333" style="1" customWidth="1"/>
    <col min="12546" max="12546" width="12.1833333333333" style="1" customWidth="1"/>
    <col min="12547" max="12547" width="13.5416666666667" style="1" customWidth="1"/>
    <col min="12548" max="12548" width="11.9083333333333" style="1" customWidth="1"/>
    <col min="12549" max="12549" width="13.2666666666667" style="1" customWidth="1"/>
    <col min="12550" max="12550" width="17.5416666666667" style="1" customWidth="1"/>
    <col min="12551" max="12551" width="18.0916666666667" style="1" customWidth="1"/>
    <col min="12552" max="12552" width="4.18333333333333" style="1" customWidth="1"/>
    <col min="12553" max="12553" width="18" style="1" customWidth="1"/>
    <col min="12554" max="12791" width="9.81666666666667" style="1"/>
    <col min="12792" max="12793" width="19.45" style="1" customWidth="1"/>
    <col min="12794" max="12794" width="17.3666666666667" style="1" customWidth="1"/>
    <col min="12795" max="12795" width="13.3666666666667" style="1" customWidth="1"/>
    <col min="12796" max="12796" width="24" style="1" customWidth="1"/>
    <col min="12797" max="12797" width="17.2666666666667" style="1" customWidth="1"/>
    <col min="12798" max="12798" width="8.725" style="1" customWidth="1"/>
    <col min="12799" max="12799" width="6.725" style="1" customWidth="1"/>
    <col min="12800" max="12800" width="10.5416666666667" style="1" customWidth="1"/>
    <col min="12801" max="12801" width="14.6333333333333" style="1" customWidth="1"/>
    <col min="12802" max="12802" width="12.1833333333333" style="1" customWidth="1"/>
    <col min="12803" max="12803" width="13.5416666666667" style="1" customWidth="1"/>
    <col min="12804" max="12804" width="11.9083333333333" style="1" customWidth="1"/>
    <col min="12805" max="12805" width="13.2666666666667" style="1" customWidth="1"/>
    <col min="12806" max="12806" width="17.5416666666667" style="1" customWidth="1"/>
    <col min="12807" max="12807" width="18.0916666666667" style="1" customWidth="1"/>
    <col min="12808" max="12808" width="4.18333333333333" style="1" customWidth="1"/>
    <col min="12809" max="12809" width="18" style="1" customWidth="1"/>
    <col min="12810" max="13047" width="9.81666666666667" style="1"/>
    <col min="13048" max="13049" width="19.45" style="1" customWidth="1"/>
    <col min="13050" max="13050" width="17.3666666666667" style="1" customWidth="1"/>
    <col min="13051" max="13051" width="13.3666666666667" style="1" customWidth="1"/>
    <col min="13052" max="13052" width="24" style="1" customWidth="1"/>
    <col min="13053" max="13053" width="17.2666666666667" style="1" customWidth="1"/>
    <col min="13054" max="13054" width="8.725" style="1" customWidth="1"/>
    <col min="13055" max="13055" width="6.725" style="1" customWidth="1"/>
    <col min="13056" max="13056" width="10.5416666666667" style="1" customWidth="1"/>
    <col min="13057" max="13057" width="14.6333333333333" style="1" customWidth="1"/>
    <col min="13058" max="13058" width="12.1833333333333" style="1" customWidth="1"/>
    <col min="13059" max="13059" width="13.5416666666667" style="1" customWidth="1"/>
    <col min="13060" max="13060" width="11.9083333333333" style="1" customWidth="1"/>
    <col min="13061" max="13061" width="13.2666666666667" style="1" customWidth="1"/>
    <col min="13062" max="13062" width="17.5416666666667" style="1" customWidth="1"/>
    <col min="13063" max="13063" width="18.0916666666667" style="1" customWidth="1"/>
    <col min="13064" max="13064" width="4.18333333333333" style="1" customWidth="1"/>
    <col min="13065" max="13065" width="18" style="1" customWidth="1"/>
    <col min="13066" max="13303" width="9.81666666666667" style="1"/>
    <col min="13304" max="13305" width="19.45" style="1" customWidth="1"/>
    <col min="13306" max="13306" width="17.3666666666667" style="1" customWidth="1"/>
    <col min="13307" max="13307" width="13.3666666666667" style="1" customWidth="1"/>
    <col min="13308" max="13308" width="24" style="1" customWidth="1"/>
    <col min="13309" max="13309" width="17.2666666666667" style="1" customWidth="1"/>
    <col min="13310" max="13310" width="8.725" style="1" customWidth="1"/>
    <col min="13311" max="13311" width="6.725" style="1" customWidth="1"/>
    <col min="13312" max="13312" width="10.5416666666667" style="1" customWidth="1"/>
    <col min="13313" max="13313" width="14.6333333333333" style="1" customWidth="1"/>
    <col min="13314" max="13314" width="12.1833333333333" style="1" customWidth="1"/>
    <col min="13315" max="13315" width="13.5416666666667" style="1" customWidth="1"/>
    <col min="13316" max="13316" width="11.9083333333333" style="1" customWidth="1"/>
    <col min="13317" max="13317" width="13.2666666666667" style="1" customWidth="1"/>
    <col min="13318" max="13318" width="17.5416666666667" style="1" customWidth="1"/>
    <col min="13319" max="13319" width="18.0916666666667" style="1" customWidth="1"/>
    <col min="13320" max="13320" width="4.18333333333333" style="1" customWidth="1"/>
    <col min="13321" max="13321" width="18" style="1" customWidth="1"/>
    <col min="13322" max="13559" width="9.81666666666667" style="1"/>
    <col min="13560" max="13561" width="19.45" style="1" customWidth="1"/>
    <col min="13562" max="13562" width="17.3666666666667" style="1" customWidth="1"/>
    <col min="13563" max="13563" width="13.3666666666667" style="1" customWidth="1"/>
    <col min="13564" max="13564" width="24" style="1" customWidth="1"/>
    <col min="13565" max="13565" width="17.2666666666667" style="1" customWidth="1"/>
    <col min="13566" max="13566" width="8.725" style="1" customWidth="1"/>
    <col min="13567" max="13567" width="6.725" style="1" customWidth="1"/>
    <col min="13568" max="13568" width="10.5416666666667" style="1" customWidth="1"/>
    <col min="13569" max="13569" width="14.6333333333333" style="1" customWidth="1"/>
    <col min="13570" max="13570" width="12.1833333333333" style="1" customWidth="1"/>
    <col min="13571" max="13571" width="13.5416666666667" style="1" customWidth="1"/>
    <col min="13572" max="13572" width="11.9083333333333" style="1" customWidth="1"/>
    <col min="13573" max="13573" width="13.2666666666667" style="1" customWidth="1"/>
    <col min="13574" max="13574" width="17.5416666666667" style="1" customWidth="1"/>
    <col min="13575" max="13575" width="18.0916666666667" style="1" customWidth="1"/>
    <col min="13576" max="13576" width="4.18333333333333" style="1" customWidth="1"/>
    <col min="13577" max="13577" width="18" style="1" customWidth="1"/>
    <col min="13578" max="13815" width="9.81666666666667" style="1"/>
    <col min="13816" max="13817" width="19.45" style="1" customWidth="1"/>
    <col min="13818" max="13818" width="17.3666666666667" style="1" customWidth="1"/>
    <col min="13819" max="13819" width="13.3666666666667" style="1" customWidth="1"/>
    <col min="13820" max="13820" width="24" style="1" customWidth="1"/>
    <col min="13821" max="13821" width="17.2666666666667" style="1" customWidth="1"/>
    <col min="13822" max="13822" width="8.725" style="1" customWidth="1"/>
    <col min="13823" max="13823" width="6.725" style="1" customWidth="1"/>
    <col min="13824" max="13824" width="10.5416666666667" style="1" customWidth="1"/>
    <col min="13825" max="13825" width="14.6333333333333" style="1" customWidth="1"/>
    <col min="13826" max="13826" width="12.1833333333333" style="1" customWidth="1"/>
    <col min="13827" max="13827" width="13.5416666666667" style="1" customWidth="1"/>
    <col min="13828" max="13828" width="11.9083333333333" style="1" customWidth="1"/>
    <col min="13829" max="13829" width="13.2666666666667" style="1" customWidth="1"/>
    <col min="13830" max="13830" width="17.5416666666667" style="1" customWidth="1"/>
    <col min="13831" max="13831" width="18.0916666666667" style="1" customWidth="1"/>
    <col min="13832" max="13832" width="4.18333333333333" style="1" customWidth="1"/>
    <col min="13833" max="13833" width="18" style="1" customWidth="1"/>
    <col min="13834" max="14071" width="9.81666666666667" style="1"/>
    <col min="14072" max="14073" width="19.45" style="1" customWidth="1"/>
    <col min="14074" max="14074" width="17.3666666666667" style="1" customWidth="1"/>
    <col min="14075" max="14075" width="13.3666666666667" style="1" customWidth="1"/>
    <col min="14076" max="14076" width="24" style="1" customWidth="1"/>
    <col min="14077" max="14077" width="17.2666666666667" style="1" customWidth="1"/>
    <col min="14078" max="14078" width="8.725" style="1" customWidth="1"/>
    <col min="14079" max="14079" width="6.725" style="1" customWidth="1"/>
    <col min="14080" max="14080" width="10.5416666666667" style="1" customWidth="1"/>
    <col min="14081" max="14081" width="14.6333333333333" style="1" customWidth="1"/>
    <col min="14082" max="14082" width="12.1833333333333" style="1" customWidth="1"/>
    <col min="14083" max="14083" width="13.5416666666667" style="1" customWidth="1"/>
    <col min="14084" max="14084" width="11.9083333333333" style="1" customWidth="1"/>
    <col min="14085" max="14085" width="13.2666666666667" style="1" customWidth="1"/>
    <col min="14086" max="14086" width="17.5416666666667" style="1" customWidth="1"/>
    <col min="14087" max="14087" width="18.0916666666667" style="1" customWidth="1"/>
    <col min="14088" max="14088" width="4.18333333333333" style="1" customWidth="1"/>
    <col min="14089" max="14089" width="18" style="1" customWidth="1"/>
    <col min="14090" max="14327" width="9.81666666666667" style="1"/>
    <col min="14328" max="14329" width="19.45" style="1" customWidth="1"/>
    <col min="14330" max="14330" width="17.3666666666667" style="1" customWidth="1"/>
    <col min="14331" max="14331" width="13.3666666666667" style="1" customWidth="1"/>
    <col min="14332" max="14332" width="24" style="1" customWidth="1"/>
    <col min="14333" max="14333" width="17.2666666666667" style="1" customWidth="1"/>
    <col min="14334" max="14334" width="8.725" style="1" customWidth="1"/>
    <col min="14335" max="14335" width="6.725" style="1" customWidth="1"/>
    <col min="14336" max="14336" width="10.5416666666667" style="1" customWidth="1"/>
    <col min="14337" max="14337" width="14.6333333333333" style="1" customWidth="1"/>
    <col min="14338" max="14338" width="12.1833333333333" style="1" customWidth="1"/>
    <col min="14339" max="14339" width="13.5416666666667" style="1" customWidth="1"/>
    <col min="14340" max="14340" width="11.9083333333333" style="1" customWidth="1"/>
    <col min="14341" max="14341" width="13.2666666666667" style="1" customWidth="1"/>
    <col min="14342" max="14342" width="17.5416666666667" style="1" customWidth="1"/>
    <col min="14343" max="14343" width="18.0916666666667" style="1" customWidth="1"/>
    <col min="14344" max="14344" width="4.18333333333333" style="1" customWidth="1"/>
    <col min="14345" max="14345" width="18" style="1" customWidth="1"/>
    <col min="14346" max="14583" width="9.81666666666667" style="1"/>
    <col min="14584" max="14585" width="19.45" style="1" customWidth="1"/>
    <col min="14586" max="14586" width="17.3666666666667" style="1" customWidth="1"/>
    <col min="14587" max="14587" width="13.3666666666667" style="1" customWidth="1"/>
    <col min="14588" max="14588" width="24" style="1" customWidth="1"/>
    <col min="14589" max="14589" width="17.2666666666667" style="1" customWidth="1"/>
    <col min="14590" max="14590" width="8.725" style="1" customWidth="1"/>
    <col min="14591" max="14591" width="6.725" style="1" customWidth="1"/>
    <col min="14592" max="14592" width="10.5416666666667" style="1" customWidth="1"/>
    <col min="14593" max="14593" width="14.6333333333333" style="1" customWidth="1"/>
    <col min="14594" max="14594" width="12.1833333333333" style="1" customWidth="1"/>
    <col min="14595" max="14595" width="13.5416666666667" style="1" customWidth="1"/>
    <col min="14596" max="14596" width="11.9083333333333" style="1" customWidth="1"/>
    <col min="14597" max="14597" width="13.2666666666667" style="1" customWidth="1"/>
    <col min="14598" max="14598" width="17.5416666666667" style="1" customWidth="1"/>
    <col min="14599" max="14599" width="18.0916666666667" style="1" customWidth="1"/>
    <col min="14600" max="14600" width="4.18333333333333" style="1" customWidth="1"/>
    <col min="14601" max="14601" width="18" style="1" customWidth="1"/>
    <col min="14602" max="14839" width="9.81666666666667" style="1"/>
    <col min="14840" max="14841" width="19.45" style="1" customWidth="1"/>
    <col min="14842" max="14842" width="17.3666666666667" style="1" customWidth="1"/>
    <col min="14843" max="14843" width="13.3666666666667" style="1" customWidth="1"/>
    <col min="14844" max="14844" width="24" style="1" customWidth="1"/>
    <col min="14845" max="14845" width="17.2666666666667" style="1" customWidth="1"/>
    <col min="14846" max="14846" width="8.725" style="1" customWidth="1"/>
    <col min="14847" max="14847" width="6.725" style="1" customWidth="1"/>
    <col min="14848" max="14848" width="10.5416666666667" style="1" customWidth="1"/>
    <col min="14849" max="14849" width="14.6333333333333" style="1" customWidth="1"/>
    <col min="14850" max="14850" width="12.1833333333333" style="1" customWidth="1"/>
    <col min="14851" max="14851" width="13.5416666666667" style="1" customWidth="1"/>
    <col min="14852" max="14852" width="11.9083333333333" style="1" customWidth="1"/>
    <col min="14853" max="14853" width="13.2666666666667" style="1" customWidth="1"/>
    <col min="14854" max="14854" width="17.5416666666667" style="1" customWidth="1"/>
    <col min="14855" max="14855" width="18.0916666666667" style="1" customWidth="1"/>
    <col min="14856" max="14856" width="4.18333333333333" style="1" customWidth="1"/>
    <col min="14857" max="14857" width="18" style="1" customWidth="1"/>
    <col min="14858" max="15095" width="9.81666666666667" style="1"/>
    <col min="15096" max="15097" width="19.45" style="1" customWidth="1"/>
    <col min="15098" max="15098" width="17.3666666666667" style="1" customWidth="1"/>
    <col min="15099" max="15099" width="13.3666666666667" style="1" customWidth="1"/>
    <col min="15100" max="15100" width="24" style="1" customWidth="1"/>
    <col min="15101" max="15101" width="17.2666666666667" style="1" customWidth="1"/>
    <col min="15102" max="15102" width="8.725" style="1" customWidth="1"/>
    <col min="15103" max="15103" width="6.725" style="1" customWidth="1"/>
    <col min="15104" max="15104" width="10.5416666666667" style="1" customWidth="1"/>
    <col min="15105" max="15105" width="14.6333333333333" style="1" customWidth="1"/>
    <col min="15106" max="15106" width="12.1833333333333" style="1" customWidth="1"/>
    <col min="15107" max="15107" width="13.5416666666667" style="1" customWidth="1"/>
    <col min="15108" max="15108" width="11.9083333333333" style="1" customWidth="1"/>
    <col min="15109" max="15109" width="13.2666666666667" style="1" customWidth="1"/>
    <col min="15110" max="15110" width="17.5416666666667" style="1" customWidth="1"/>
    <col min="15111" max="15111" width="18.0916666666667" style="1" customWidth="1"/>
    <col min="15112" max="15112" width="4.18333333333333" style="1" customWidth="1"/>
    <col min="15113" max="15113" width="18" style="1" customWidth="1"/>
    <col min="15114" max="15351" width="9.81666666666667" style="1"/>
    <col min="15352" max="15353" width="19.45" style="1" customWidth="1"/>
    <col min="15354" max="15354" width="17.3666666666667" style="1" customWidth="1"/>
    <col min="15355" max="15355" width="13.3666666666667" style="1" customWidth="1"/>
    <col min="15356" max="15356" width="24" style="1" customWidth="1"/>
    <col min="15357" max="15357" width="17.2666666666667" style="1" customWidth="1"/>
    <col min="15358" max="15358" width="8.725" style="1" customWidth="1"/>
    <col min="15359" max="15359" width="6.725" style="1" customWidth="1"/>
    <col min="15360" max="15360" width="10.5416666666667" style="1" customWidth="1"/>
    <col min="15361" max="15361" width="14.6333333333333" style="1" customWidth="1"/>
    <col min="15362" max="15362" width="12.1833333333333" style="1" customWidth="1"/>
    <col min="15363" max="15363" width="13.5416666666667" style="1" customWidth="1"/>
    <col min="15364" max="15364" width="11.9083333333333" style="1" customWidth="1"/>
    <col min="15365" max="15365" width="13.2666666666667" style="1" customWidth="1"/>
    <col min="15366" max="15366" width="17.5416666666667" style="1" customWidth="1"/>
    <col min="15367" max="15367" width="18.0916666666667" style="1" customWidth="1"/>
    <col min="15368" max="15368" width="4.18333333333333" style="1" customWidth="1"/>
    <col min="15369" max="15369" width="18" style="1" customWidth="1"/>
    <col min="15370" max="15607" width="9.81666666666667" style="1"/>
    <col min="15608" max="15609" width="19.45" style="1" customWidth="1"/>
    <col min="15610" max="15610" width="17.3666666666667" style="1" customWidth="1"/>
    <col min="15611" max="15611" width="13.3666666666667" style="1" customWidth="1"/>
    <col min="15612" max="15612" width="24" style="1" customWidth="1"/>
    <col min="15613" max="15613" width="17.2666666666667" style="1" customWidth="1"/>
    <col min="15614" max="15614" width="8.725" style="1" customWidth="1"/>
    <col min="15615" max="15615" width="6.725" style="1" customWidth="1"/>
    <col min="15616" max="15616" width="10.5416666666667" style="1" customWidth="1"/>
    <col min="15617" max="15617" width="14.6333333333333" style="1" customWidth="1"/>
    <col min="15618" max="15618" width="12.1833333333333" style="1" customWidth="1"/>
    <col min="15619" max="15619" width="13.5416666666667" style="1" customWidth="1"/>
    <col min="15620" max="15620" width="11.9083333333333" style="1" customWidth="1"/>
    <col min="15621" max="15621" width="13.2666666666667" style="1" customWidth="1"/>
    <col min="15622" max="15622" width="17.5416666666667" style="1" customWidth="1"/>
    <col min="15623" max="15623" width="18.0916666666667" style="1" customWidth="1"/>
    <col min="15624" max="15624" width="4.18333333333333" style="1" customWidth="1"/>
    <col min="15625" max="15625" width="18" style="1" customWidth="1"/>
    <col min="15626" max="15863" width="9.81666666666667" style="1"/>
    <col min="15864" max="15865" width="19.45" style="1" customWidth="1"/>
    <col min="15866" max="15866" width="17.3666666666667" style="1" customWidth="1"/>
    <col min="15867" max="15867" width="13.3666666666667" style="1" customWidth="1"/>
    <col min="15868" max="15868" width="24" style="1" customWidth="1"/>
    <col min="15869" max="15869" width="17.2666666666667" style="1" customWidth="1"/>
    <col min="15870" max="15870" width="8.725" style="1" customWidth="1"/>
    <col min="15871" max="15871" width="6.725" style="1" customWidth="1"/>
    <col min="15872" max="15872" width="10.5416666666667" style="1" customWidth="1"/>
    <col min="15873" max="15873" width="14.6333333333333" style="1" customWidth="1"/>
    <col min="15874" max="15874" width="12.1833333333333" style="1" customWidth="1"/>
    <col min="15875" max="15875" width="13.5416666666667" style="1" customWidth="1"/>
    <col min="15876" max="15876" width="11.9083333333333" style="1" customWidth="1"/>
    <col min="15877" max="15877" width="13.2666666666667" style="1" customWidth="1"/>
    <col min="15878" max="15878" width="17.5416666666667" style="1" customWidth="1"/>
    <col min="15879" max="15879" width="18.0916666666667" style="1" customWidth="1"/>
    <col min="15880" max="15880" width="4.18333333333333" style="1" customWidth="1"/>
    <col min="15881" max="15881" width="18" style="1" customWidth="1"/>
    <col min="15882" max="16119" width="9.81666666666667" style="1"/>
    <col min="16120" max="16121" width="19.45" style="1" customWidth="1"/>
    <col min="16122" max="16122" width="17.3666666666667" style="1" customWidth="1"/>
    <col min="16123" max="16123" width="13.3666666666667" style="1" customWidth="1"/>
    <col min="16124" max="16124" width="24" style="1" customWidth="1"/>
    <col min="16125" max="16125" width="17.2666666666667" style="1" customWidth="1"/>
    <col min="16126" max="16126" width="8.725" style="1" customWidth="1"/>
    <col min="16127" max="16127" width="6.725" style="1" customWidth="1"/>
    <col min="16128" max="16128" width="10.5416666666667" style="1" customWidth="1"/>
    <col min="16129" max="16129" width="14.6333333333333" style="1" customWidth="1"/>
    <col min="16130" max="16130" width="12.1833333333333" style="1" customWidth="1"/>
    <col min="16131" max="16131" width="13.5416666666667" style="1" customWidth="1"/>
    <col min="16132" max="16132" width="11.9083333333333" style="1" customWidth="1"/>
    <col min="16133" max="16133" width="13.2666666666667" style="1" customWidth="1"/>
    <col min="16134" max="16134" width="17.5416666666667" style="1" customWidth="1"/>
    <col min="16135" max="16135" width="18.0916666666667" style="1" customWidth="1"/>
    <col min="16136" max="16136" width="4.18333333333333" style="1" customWidth="1"/>
    <col min="16137" max="16137" width="18" style="1" customWidth="1"/>
    <col min="16138" max="16384" width="9.81666666666667" style="1"/>
  </cols>
  <sheetData>
    <row r="1" customHeight="1" spans="1:1">
      <c r="A1" s="1" t="s">
        <v>10536</v>
      </c>
    </row>
    <row r="2" ht="39.5" customHeight="1" spans="1:13">
      <c r="A2" s="2" t="s">
        <v>10537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5" customHeight="1" spans="1:13">
      <c r="A3" s="3" t="s">
        <v>10538</v>
      </c>
      <c r="B3" s="3"/>
      <c r="C3" s="3" t="s">
        <v>10539</v>
      </c>
      <c r="D3" s="3" t="s">
        <v>10540</v>
      </c>
      <c r="E3" s="3"/>
      <c r="F3" s="3"/>
      <c r="G3" s="3"/>
      <c r="H3" s="3"/>
      <c r="I3" s="3"/>
      <c r="J3" s="3"/>
      <c r="K3" s="3"/>
      <c r="L3" s="3"/>
      <c r="M3" s="11" t="s">
        <v>7</v>
      </c>
    </row>
    <row r="4" ht="26.5" customHeight="1" spans="1:13">
      <c r="A4" s="4" t="s">
        <v>13</v>
      </c>
      <c r="B4" s="4" t="s">
        <v>10545</v>
      </c>
      <c r="C4" s="3"/>
      <c r="D4" s="5" t="s">
        <v>10546</v>
      </c>
      <c r="E4" s="5"/>
      <c r="F4" s="5"/>
      <c r="G4" s="3"/>
      <c r="H4" s="3"/>
      <c r="I4" s="3" t="s">
        <v>325</v>
      </c>
      <c r="J4" s="3"/>
      <c r="K4" s="3"/>
      <c r="L4" s="3"/>
      <c r="M4" s="11"/>
    </row>
    <row r="5" ht="26.5" customHeight="1" spans="1:13">
      <c r="A5" s="6"/>
      <c r="B5" s="6"/>
      <c r="C5" s="3"/>
      <c r="D5" s="5" t="s">
        <v>10547</v>
      </c>
      <c r="E5" s="3" t="s">
        <v>10548</v>
      </c>
      <c r="F5" s="3" t="s">
        <v>337</v>
      </c>
      <c r="G5" s="3" t="s">
        <v>10551</v>
      </c>
      <c r="H5" s="3" t="s">
        <v>10552</v>
      </c>
      <c r="I5" s="3" t="s">
        <v>344</v>
      </c>
      <c r="J5" s="3" t="s">
        <v>15772</v>
      </c>
      <c r="K5" s="3" t="s">
        <v>10554</v>
      </c>
      <c r="L5" s="3" t="s">
        <v>28</v>
      </c>
      <c r="M5" s="11"/>
    </row>
    <row r="6" ht="30" customHeight="1" spans="1:13">
      <c r="A6" s="7" t="s">
        <v>351</v>
      </c>
      <c r="B6" s="8"/>
      <c r="C6" s="8"/>
      <c r="D6" s="9"/>
      <c r="E6" s="10"/>
      <c r="F6" s="10"/>
      <c r="G6" s="10"/>
      <c r="H6" s="9"/>
      <c r="I6" s="9"/>
      <c r="J6" s="9"/>
      <c r="K6" s="9"/>
      <c r="L6" s="9"/>
      <c r="M6" s="8"/>
    </row>
    <row r="12" customHeight="1" spans="1:2">
      <c r="A12" s="1" t="s">
        <v>15773</v>
      </c>
      <c r="B12" s="1" t="s">
        <v>15774</v>
      </c>
    </row>
  </sheetData>
  <autoFilter ref="A6:M6">
    <extLst/>
  </autoFilter>
  <mergeCells count="9">
    <mergeCell ref="A2:M2"/>
    <mergeCell ref="A3:B3"/>
    <mergeCell ref="D3:L3"/>
    <mergeCell ref="D4:F4"/>
    <mergeCell ref="I4:L4"/>
    <mergeCell ref="A4:A5"/>
    <mergeCell ref="B4:B5"/>
    <mergeCell ref="C3:C5"/>
    <mergeCell ref="M3:M5"/>
  </mergeCells>
  <pageMargins left="0.699305555555556" right="0.699305555555556" top="0.75" bottom="0.75" header="0.3" footer="0.3"/>
  <pageSetup paperSize="9" scale="65" orientation="landscape" useFirstPageNumber="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2019窄路加宽工程汇总表</vt:lpstr>
      <vt:lpstr>2018年窄路加宽补足补助资金明细表</vt:lpstr>
      <vt:lpstr>2019年窄路加宽项目明细表</vt:lpstr>
      <vt:lpstr>空白表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cp:lastPrinted>2018-12-17T14:50:00Z</cp:lastPrinted>
  <dcterms:modified xsi:type="dcterms:W3CDTF">2018-12-25T01:10:25Z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  <property fmtid="{D5CDD505-2E9C-101B-9397-08002B2CF9AE}" pid="3" name="KSORubyTemplateID" linkTarget="0">
    <vt:lpwstr>14</vt:lpwstr>
  </property>
</Properties>
</file>